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65" tabRatio="944" activeTab="4"/>
  </bookViews>
  <sheets>
    <sheet name="Jaunės" sheetId="1" r:id="rId1"/>
    <sheet name="Merginos" sheetId="2" r:id="rId2"/>
    <sheet name="Jauniai" sheetId="3" r:id="rId3"/>
    <sheet name="Jaunimas" sheetId="4" r:id="rId4"/>
    <sheet name="Suaugę" sheetId="5" r:id="rId5"/>
    <sheet name="60mv" sheetId="6" r:id="rId6"/>
    <sheet name="TolisV" sheetId="7" r:id="rId7"/>
    <sheet name="RutulysV" sheetId="8" r:id="rId8"/>
    <sheet name="AukštisV" sheetId="9" r:id="rId9"/>
    <sheet name="60mbbv" sheetId="10" r:id="rId10"/>
    <sheet name="KartisV" sheetId="11" r:id="rId11"/>
    <sheet name="1000mV" sheetId="12" r:id="rId12"/>
    <sheet name="60mbbm" sheetId="13" r:id="rId13"/>
    <sheet name="AukštisM" sheetId="14" r:id="rId14"/>
    <sheet name="RutulysM" sheetId="15" r:id="rId15"/>
    <sheet name="TolisM" sheetId="16" r:id="rId16"/>
    <sheet name="800M" sheetId="17" r:id="rId17"/>
  </sheets>
  <definedNames/>
  <calcPr fullCalcOnLoad="1"/>
</workbook>
</file>

<file path=xl/sharedStrings.xml><?xml version="1.0" encoding="utf-8"?>
<sst xmlns="http://schemas.openxmlformats.org/spreadsheetml/2006/main" count="2973" uniqueCount="387">
  <si>
    <t>Kaunas, LKKA maniežas</t>
  </si>
  <si>
    <t>Vieta</t>
  </si>
  <si>
    <t>Vardas</t>
  </si>
  <si>
    <t>Pavardė</t>
  </si>
  <si>
    <t>G.data</t>
  </si>
  <si>
    <t>Nr.</t>
  </si>
  <si>
    <t>Komanda</t>
  </si>
  <si>
    <t>60 m b.b.</t>
  </si>
  <si>
    <t>Aukštis</t>
  </si>
  <si>
    <t>Rutulys</t>
  </si>
  <si>
    <t>Tolis</t>
  </si>
  <si>
    <t>800 m</t>
  </si>
  <si>
    <t>Viso t.</t>
  </si>
  <si>
    <t>Treneris</t>
  </si>
  <si>
    <t>60 m</t>
  </si>
  <si>
    <t>Kartis</t>
  </si>
  <si>
    <t>1000 m</t>
  </si>
  <si>
    <t>Vyrai</t>
  </si>
  <si>
    <t>Klaipėda</t>
  </si>
  <si>
    <t>Vilnius</t>
  </si>
  <si>
    <t>Kaunas</t>
  </si>
  <si>
    <t>V.Streckis</t>
  </si>
  <si>
    <t>5 kg.</t>
  </si>
  <si>
    <t>6 kg.</t>
  </si>
  <si>
    <t>0,99</t>
  </si>
  <si>
    <t>3 kg.</t>
  </si>
  <si>
    <t>Gim.data</t>
  </si>
  <si>
    <t>Miestas</t>
  </si>
  <si>
    <t>Rez.</t>
  </si>
  <si>
    <t>Tšk.</t>
  </si>
  <si>
    <t>1</t>
  </si>
  <si>
    <t>5</t>
  </si>
  <si>
    <t>2</t>
  </si>
  <si>
    <t>4</t>
  </si>
  <si>
    <t>3</t>
  </si>
  <si>
    <t>Jaunės</t>
  </si>
  <si>
    <t>6</t>
  </si>
  <si>
    <t>Jauniai</t>
  </si>
  <si>
    <t>Nerijus</t>
  </si>
  <si>
    <t>Rimkevičius</t>
  </si>
  <si>
    <t xml:space="preserve">Tarptautinės kalėdinės lengvosios atletikos </t>
  </si>
  <si>
    <t>Takas</t>
  </si>
  <si>
    <t>Šuolis į tolį</t>
  </si>
  <si>
    <t>Bandymai</t>
  </si>
  <si>
    <t>7</t>
  </si>
  <si>
    <t>8</t>
  </si>
  <si>
    <t>Eilė</t>
  </si>
  <si>
    <t>Rutulio stūmimas</t>
  </si>
  <si>
    <t>Šuolis į aukštį</t>
  </si>
  <si>
    <t>9</t>
  </si>
  <si>
    <t>10</t>
  </si>
  <si>
    <t>11</t>
  </si>
  <si>
    <t>12</t>
  </si>
  <si>
    <t>13</t>
  </si>
  <si>
    <t>14</t>
  </si>
  <si>
    <t xml:space="preserve">1000 m </t>
  </si>
  <si>
    <t xml:space="preserve">800 m </t>
  </si>
  <si>
    <t>Bėgimas</t>
  </si>
  <si>
    <t>Jaunimas</t>
  </si>
  <si>
    <t>Šuolis su kartimi</t>
  </si>
  <si>
    <t>Merginos</t>
  </si>
  <si>
    <t>D.Jankauskaitė,N.Sabaliauskienė</t>
  </si>
  <si>
    <t>Lukas</t>
  </si>
  <si>
    <t>Ručinskas</t>
  </si>
  <si>
    <t>Ignas</t>
  </si>
  <si>
    <t>Lukoševičius</t>
  </si>
  <si>
    <t>1991-10 07</t>
  </si>
  <si>
    <t>Eglė</t>
  </si>
  <si>
    <t>Paulius</t>
  </si>
  <si>
    <t>Šiauliai</t>
  </si>
  <si>
    <t>V.Žiedienė</t>
  </si>
  <si>
    <t>Agnė</t>
  </si>
  <si>
    <t>Žukauskaitė</t>
  </si>
  <si>
    <t>Tomas</t>
  </si>
  <si>
    <t>Aistė</t>
  </si>
  <si>
    <t>Levickaitė</t>
  </si>
  <si>
    <t>J.Baikštienė</t>
  </si>
  <si>
    <t>J.Baikštienė, T.Skalikas</t>
  </si>
  <si>
    <t>Rūta</t>
  </si>
  <si>
    <t>A.Gavėnas</t>
  </si>
  <si>
    <t>Karolis</t>
  </si>
  <si>
    <t>daugiakovių varžybos</t>
  </si>
  <si>
    <t>0,91-8,80</t>
  </si>
  <si>
    <t>0,76-8,25</t>
  </si>
  <si>
    <t>Kalėdinės lengvosios atletikos daugiakovių varžybos</t>
  </si>
  <si>
    <t>Povilas</t>
  </si>
  <si>
    <t xml:space="preserve">Kalėdinės lengvosios atletikos </t>
  </si>
  <si>
    <t>Arnoldas</t>
  </si>
  <si>
    <t>Stanelis</t>
  </si>
  <si>
    <t>1992-09-01</t>
  </si>
  <si>
    <t>1992-04-06</t>
  </si>
  <si>
    <t>Jaunimas-vyrai</t>
  </si>
  <si>
    <t>Viktorija</t>
  </si>
  <si>
    <t>Žemaitytė</t>
  </si>
  <si>
    <t>Anastasija</t>
  </si>
  <si>
    <t>Michejeva</t>
  </si>
  <si>
    <t>I.Michejeva</t>
  </si>
  <si>
    <t>Petrauskaitė</t>
  </si>
  <si>
    <t>Varžybų vyr. teisėjas</t>
  </si>
  <si>
    <t>2010 12 22</t>
  </si>
  <si>
    <t>2010 12 21-22</t>
  </si>
  <si>
    <t>Jaunės(1994-95)</t>
  </si>
  <si>
    <t>Merginos(1992-93)</t>
  </si>
  <si>
    <t>Jauniai(1994-95)</t>
  </si>
  <si>
    <t>Jaunimas(1992-93)</t>
  </si>
  <si>
    <t>Adomaitis</t>
  </si>
  <si>
    <t>1993-01-25</t>
  </si>
  <si>
    <t>Šakiai</t>
  </si>
  <si>
    <t>E. Grigošaitis</t>
  </si>
  <si>
    <t>Gražvydas</t>
  </si>
  <si>
    <t>Molotokas</t>
  </si>
  <si>
    <t>Minkevičius</t>
  </si>
  <si>
    <t>Bielskytė</t>
  </si>
  <si>
    <t>1994-07-14</t>
  </si>
  <si>
    <t>Ligita</t>
  </si>
  <si>
    <t>Motiejauskaitė</t>
  </si>
  <si>
    <t>1996-02-16</t>
  </si>
  <si>
    <t>A.Šilauskas , V.Murašovas</t>
  </si>
  <si>
    <t>Brigita</t>
  </si>
  <si>
    <t>1994-03-26</t>
  </si>
  <si>
    <t>Simona</t>
  </si>
  <si>
    <t>Dobilaitė</t>
  </si>
  <si>
    <t>1995-05-23</t>
  </si>
  <si>
    <t>Akvilė</t>
  </si>
  <si>
    <t>Gedminaitė</t>
  </si>
  <si>
    <t>1997-01-07</t>
  </si>
  <si>
    <t>J.Baikštienė,T.Skalikas</t>
  </si>
  <si>
    <t>Austėja</t>
  </si>
  <si>
    <t>Kazanavičiutė</t>
  </si>
  <si>
    <t>1997-07-13</t>
  </si>
  <si>
    <t>Rasa</t>
  </si>
  <si>
    <t>Mažeikaitė</t>
  </si>
  <si>
    <t>1997-06-13</t>
  </si>
  <si>
    <t>1992-08-30</t>
  </si>
  <si>
    <t>Prušinskas</t>
  </si>
  <si>
    <t>1995-07-15</t>
  </si>
  <si>
    <t>Viktor</t>
  </si>
  <si>
    <t>Markovskij</t>
  </si>
  <si>
    <t>1994-03-30</t>
  </si>
  <si>
    <t>Airidas</t>
  </si>
  <si>
    <t>Baranauskas</t>
  </si>
  <si>
    <t>1995-04-21</t>
  </si>
  <si>
    <t>Pleskūnaitė</t>
  </si>
  <si>
    <t>1995-01-02</t>
  </si>
  <si>
    <t>Šimkutė</t>
  </si>
  <si>
    <t>1996-06-16</t>
  </si>
  <si>
    <t>Nedas</t>
  </si>
  <si>
    <t>Stakaitis</t>
  </si>
  <si>
    <t>Haroldas</t>
  </si>
  <si>
    <t>Domkus</t>
  </si>
  <si>
    <t>Freimonas</t>
  </si>
  <si>
    <t>Andrius</t>
  </si>
  <si>
    <t>Daugintis</t>
  </si>
  <si>
    <t>J.Spudis, V.Žiedienė</t>
  </si>
  <si>
    <t>Šarūnas</t>
  </si>
  <si>
    <t>Kiršinas</t>
  </si>
  <si>
    <t xml:space="preserve">Markas </t>
  </si>
  <si>
    <t>Jankoit</t>
  </si>
  <si>
    <t>1993-01-18</t>
  </si>
  <si>
    <t>Andrej</t>
  </si>
  <si>
    <t>Ikonikov</t>
  </si>
  <si>
    <t>1994-11-02</t>
  </si>
  <si>
    <t xml:space="preserve">Aleksandr </t>
  </si>
  <si>
    <t>Petkov</t>
  </si>
  <si>
    <t>1994-02-04</t>
  </si>
  <si>
    <t>Beznoščenko</t>
  </si>
  <si>
    <t>Vitalij</t>
  </si>
  <si>
    <t>Skripkin</t>
  </si>
  <si>
    <t>1994-08-20</t>
  </si>
  <si>
    <t>Virmantas</t>
  </si>
  <si>
    <t>Juodis</t>
  </si>
  <si>
    <t>H.Statkus</t>
  </si>
  <si>
    <t>Laurynas</t>
  </si>
  <si>
    <t>Marcinkus</t>
  </si>
  <si>
    <t>1994-06-20</t>
  </si>
  <si>
    <t xml:space="preserve"> Butkutė</t>
  </si>
  <si>
    <t>1994-09-07</t>
  </si>
  <si>
    <t>T.Krasauskienė,D.Skirmantienė</t>
  </si>
  <si>
    <t xml:space="preserve">Edvardas </t>
  </si>
  <si>
    <t>Kairys</t>
  </si>
  <si>
    <t>1995-09-09</t>
  </si>
  <si>
    <t>Edvard</t>
  </si>
  <si>
    <t>Kuprijanov</t>
  </si>
  <si>
    <t>1996-04-20</t>
  </si>
  <si>
    <t>Katerina</t>
  </si>
  <si>
    <t>Varlamova</t>
  </si>
  <si>
    <t>1996-04-24</t>
  </si>
  <si>
    <t>Alvydas</t>
  </si>
  <si>
    <t>Misius</t>
  </si>
  <si>
    <t>1993-02-14</t>
  </si>
  <si>
    <t>E.Ivanauskas</t>
  </si>
  <si>
    <t>Deivydas</t>
  </si>
  <si>
    <t>Normantas</t>
  </si>
  <si>
    <t>1993-05-23</t>
  </si>
  <si>
    <t>Kęstutis</t>
  </si>
  <si>
    <t>Grikšas</t>
  </si>
  <si>
    <t>1993-06-14</t>
  </si>
  <si>
    <t>Baranskaitė</t>
  </si>
  <si>
    <t>1997-03-11</t>
  </si>
  <si>
    <t>Vitalija</t>
  </si>
  <si>
    <t>Mauliūtė</t>
  </si>
  <si>
    <t>Edita</t>
  </si>
  <si>
    <t>Pranckutė</t>
  </si>
  <si>
    <t>Telšiai</t>
  </si>
  <si>
    <t>Andris</t>
  </si>
  <si>
    <t xml:space="preserve"> Eikens</t>
  </si>
  <si>
    <t>Latvija</t>
  </si>
  <si>
    <t>A.Austrups</t>
  </si>
  <si>
    <t>Laura</t>
  </si>
  <si>
    <t>Ikauniece</t>
  </si>
  <si>
    <t>Žydrūnė</t>
  </si>
  <si>
    <t>Simanavičiūtė</t>
  </si>
  <si>
    <t>Rokiškis</t>
  </si>
  <si>
    <t>V.Čereška</t>
  </si>
  <si>
    <t>Kristina</t>
  </si>
  <si>
    <t>Noreikaitė</t>
  </si>
  <si>
    <t>R.Sadzevičienė</t>
  </si>
  <si>
    <t>Miglė</t>
  </si>
  <si>
    <t>Juodeškaitė</t>
  </si>
  <si>
    <t>I.Juodeškienė,R.Sadzevičienė</t>
  </si>
  <si>
    <t>Urtė</t>
  </si>
  <si>
    <t>Urnikytė</t>
  </si>
  <si>
    <t>1996-05-17</t>
  </si>
  <si>
    <t>Gytis</t>
  </si>
  <si>
    <t>Vaitkūnas</t>
  </si>
  <si>
    <t>Šilalė</t>
  </si>
  <si>
    <t>Dilys</t>
  </si>
  <si>
    <t>1994-02-06</t>
  </si>
  <si>
    <t>A.Gavelytė</t>
  </si>
  <si>
    <t>Mantas</t>
  </si>
  <si>
    <t>Diana</t>
  </si>
  <si>
    <t>1993-03-16</t>
  </si>
  <si>
    <t>D.Pranckuvienė</t>
  </si>
  <si>
    <t>2010 12 21</t>
  </si>
  <si>
    <t>Eikens</t>
  </si>
  <si>
    <t>Butkutė</t>
  </si>
  <si>
    <t>15</t>
  </si>
  <si>
    <t>16</t>
  </si>
  <si>
    <t>17</t>
  </si>
  <si>
    <t>18</t>
  </si>
  <si>
    <t>19</t>
  </si>
  <si>
    <t>20</t>
  </si>
  <si>
    <t>Algirdas</t>
  </si>
  <si>
    <t>Stuknys</t>
  </si>
  <si>
    <t>R. Ančlauskas</t>
  </si>
  <si>
    <t xml:space="preserve">Rokas </t>
  </si>
  <si>
    <t>Arminas</t>
  </si>
  <si>
    <t xml:space="preserve">Dovydas </t>
  </si>
  <si>
    <t>Šykšta</t>
  </si>
  <si>
    <t xml:space="preserve">Mantvydas </t>
  </si>
  <si>
    <t>Gervė</t>
  </si>
  <si>
    <t xml:space="preserve">Paulius </t>
  </si>
  <si>
    <t>Sutkevičius</t>
  </si>
  <si>
    <t xml:space="preserve">Donatas </t>
  </si>
  <si>
    <t>Nedzinskas</t>
  </si>
  <si>
    <t xml:space="preserve">Aurimas </t>
  </si>
  <si>
    <t>Ašutaitis</t>
  </si>
  <si>
    <t>Gediminas</t>
  </si>
  <si>
    <t>Liužinas</t>
  </si>
  <si>
    <t>Vaidas</t>
  </si>
  <si>
    <t>Vekerotas</t>
  </si>
  <si>
    <t>21</t>
  </si>
  <si>
    <t>22</t>
  </si>
  <si>
    <t>23</t>
  </si>
  <si>
    <t>Donatas</t>
  </si>
  <si>
    <t>Norkus</t>
  </si>
  <si>
    <t>Vadeikis</t>
  </si>
  <si>
    <t>Kupstytė</t>
  </si>
  <si>
    <t>Giedrė</t>
  </si>
  <si>
    <t>V.L.Maleckiai</t>
  </si>
  <si>
    <t>Marius</t>
  </si>
  <si>
    <t>R.Petruškevičius</t>
  </si>
  <si>
    <t>DNS</t>
  </si>
  <si>
    <t>b.k.</t>
  </si>
  <si>
    <t>x</t>
  </si>
  <si>
    <t>-</t>
  </si>
  <si>
    <t>Ieva</t>
  </si>
  <si>
    <t>Dobregaitė</t>
  </si>
  <si>
    <t>A.Dobregienė</t>
  </si>
  <si>
    <t>Panevėžys</t>
  </si>
  <si>
    <t>NM</t>
  </si>
  <si>
    <t>1 bėgimas</t>
  </si>
  <si>
    <t>2 bėgimas</t>
  </si>
  <si>
    <t>149</t>
  </si>
  <si>
    <t>152</t>
  </si>
  <si>
    <t>155</t>
  </si>
  <si>
    <t>158</t>
  </si>
  <si>
    <t>161</t>
  </si>
  <si>
    <t>164</t>
  </si>
  <si>
    <t>167</t>
  </si>
  <si>
    <t>170</t>
  </si>
  <si>
    <t>173</t>
  </si>
  <si>
    <t>176</t>
  </si>
  <si>
    <t>179</t>
  </si>
  <si>
    <t>182</t>
  </si>
  <si>
    <t>185</t>
  </si>
  <si>
    <t>188</t>
  </si>
  <si>
    <t>191</t>
  </si>
  <si>
    <t>194</t>
  </si>
  <si>
    <t>0</t>
  </si>
  <si>
    <t>X0</t>
  </si>
  <si>
    <t>XX0</t>
  </si>
  <si>
    <t>XXX</t>
  </si>
  <si>
    <t>143</t>
  </si>
  <si>
    <t>146</t>
  </si>
  <si>
    <t>dns</t>
  </si>
  <si>
    <t>1,82</t>
  </si>
  <si>
    <t>1,70</t>
  </si>
  <si>
    <t>197</t>
  </si>
  <si>
    <t>200</t>
  </si>
  <si>
    <t>1,91</t>
  </si>
  <si>
    <t>Rimantė</t>
  </si>
  <si>
    <t>Juškaitė</t>
  </si>
  <si>
    <t>Neringa</t>
  </si>
  <si>
    <t>Starkevičiūtė</t>
  </si>
  <si>
    <t>1992-08-02</t>
  </si>
  <si>
    <t>A.Starkevi2ius</t>
  </si>
  <si>
    <t>238</t>
  </si>
  <si>
    <t>237</t>
  </si>
  <si>
    <t>236</t>
  </si>
  <si>
    <t>232</t>
  </si>
  <si>
    <t>228</t>
  </si>
  <si>
    <t>227</t>
  </si>
  <si>
    <t>219</t>
  </si>
  <si>
    <t>217</t>
  </si>
  <si>
    <t>215</t>
  </si>
  <si>
    <t>213</t>
  </si>
  <si>
    <t>212</t>
  </si>
  <si>
    <t>198</t>
  </si>
  <si>
    <t>165</t>
  </si>
  <si>
    <t>162</t>
  </si>
  <si>
    <t>160</t>
  </si>
  <si>
    <t>159</t>
  </si>
  <si>
    <t>156</t>
  </si>
  <si>
    <t>121</t>
  </si>
  <si>
    <t>124</t>
  </si>
  <si>
    <t>127</t>
  </si>
  <si>
    <t>130</t>
  </si>
  <si>
    <t>133</t>
  </si>
  <si>
    <t>136</t>
  </si>
  <si>
    <t>139</t>
  </si>
  <si>
    <t>142</t>
  </si>
  <si>
    <t>145</t>
  </si>
  <si>
    <t>148</t>
  </si>
  <si>
    <t>151</t>
  </si>
  <si>
    <t>154</t>
  </si>
  <si>
    <t>157</t>
  </si>
  <si>
    <t>163</t>
  </si>
  <si>
    <t>166</t>
  </si>
  <si>
    <t>169</t>
  </si>
  <si>
    <t>172</t>
  </si>
  <si>
    <t>175</t>
  </si>
  <si>
    <t>178</t>
  </si>
  <si>
    <t>181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</si>
  <si>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</si>
  <si>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</si>
  <si>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</si>
  <si>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</si>
  <si>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</si>
  <si>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</si>
  <si>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</si>
  <si>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</si>
  <si>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</si>
  <si>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</si>
  <si>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</si>
  <si>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</si>
  <si>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</si>
  <si>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</si>
  <si>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</si>
  <si>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</si>
  <si>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</si>
  <si>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</si>
  <si>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</si>
  <si>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</si>
  <si>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</si>
  <si>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</si>
  <si>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</si>
  <si>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</si>
  <si>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</si>
  <si>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</si>
  <si>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</si>
  <si>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210</t>
  </si>
  <si>
    <t>X</t>
  </si>
  <si>
    <t>229</t>
  </si>
  <si>
    <t>216</t>
  </si>
  <si>
    <t>DNF</t>
  </si>
  <si>
    <t>A.Baranauskas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</si>
</sst>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:ss.00"/>
    <numFmt numFmtId="174" formatCode="mm:ss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0.000"/>
    <numFmt numFmtId="181" formatCode="0.0000"/>
    <numFmt numFmtId="182" formatCode="yy/mm/dd"/>
    <numFmt numFmtId="183" formatCode="0.00000"/>
    <numFmt numFmtId="184" formatCode="yyyy\-mm\-dd;@"/>
    <numFmt numFmtId="185" formatCode="[$-427]yyyy\ &quot;m.&quot;\ mmmm\ d\ &quot;d.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173" fontId="4" fillId="0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173" fontId="4" fillId="0" borderId="0" xfId="0" applyNumberFormat="1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left"/>
    </xf>
    <xf numFmtId="49" fontId="23" fillId="0" borderId="18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18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2" fontId="17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84" fontId="16" fillId="0" borderId="20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9" fontId="15" fillId="0" borderId="32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2" fontId="27" fillId="0" borderId="36" xfId="0" applyNumberFormat="1" applyFont="1" applyBorder="1" applyAlignment="1">
      <alignment horizontal="center" vertical="center"/>
    </xf>
    <xf numFmtId="173" fontId="17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23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4" fontId="16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84" fontId="10" fillId="0" borderId="2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84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49" fontId="17" fillId="0" borderId="37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184" fontId="10" fillId="0" borderId="39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2" fontId="11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2" fontId="27" fillId="0" borderId="4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right"/>
    </xf>
    <xf numFmtId="2" fontId="27" fillId="0" borderId="41" xfId="0" applyNumberFormat="1" applyFont="1" applyBorder="1" applyAlignment="1">
      <alignment horizontal="center" vertical="center"/>
    </xf>
    <xf numFmtId="173" fontId="17" fillId="0" borderId="10" xfId="0" applyNumberFormat="1" applyFont="1" applyBorder="1" applyAlignment="1">
      <alignment horizontal="center"/>
    </xf>
    <xf numFmtId="49" fontId="17" fillId="0" borderId="42" xfId="0" applyNumberFormat="1" applyFont="1" applyBorder="1" applyAlignment="1">
      <alignment horizontal="center"/>
    </xf>
    <xf numFmtId="49" fontId="17" fillId="0" borderId="43" xfId="0" applyNumberFormat="1" applyFont="1" applyBorder="1" applyAlignment="1">
      <alignment horizontal="center"/>
    </xf>
    <xf numFmtId="49" fontId="17" fillId="0" borderId="44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421875" style="0" bestFit="1" customWidth="1"/>
    <col min="5" max="5" width="13.421875" style="0" customWidth="1"/>
  </cols>
  <sheetData>
    <row r="1" ht="15.75">
      <c r="F1" s="1" t="s">
        <v>84</v>
      </c>
    </row>
    <row r="2" spans="4:6" ht="5.25" customHeight="1">
      <c r="D2" s="2">
        <v>1.1574074074074073E-05</v>
      </c>
      <c r="F2" s="1"/>
    </row>
    <row r="3" spans="1:11" ht="12.75">
      <c r="A3" s="3" t="s">
        <v>0</v>
      </c>
      <c r="E3" s="4" t="s">
        <v>101</v>
      </c>
      <c r="F3" s="5"/>
      <c r="K3" s="5" t="s">
        <v>99</v>
      </c>
    </row>
    <row r="5" spans="1:11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s="17" customFormat="1" ht="13.5">
      <c r="A6" s="13"/>
      <c r="B6" s="14"/>
      <c r="C6" s="15" t="s">
        <v>13</v>
      </c>
      <c r="D6" s="13"/>
      <c r="E6" s="16"/>
      <c r="F6" s="13" t="s">
        <v>83</v>
      </c>
      <c r="G6" s="13"/>
      <c r="H6" s="13" t="s">
        <v>25</v>
      </c>
      <c r="I6" s="13"/>
      <c r="J6" s="13"/>
      <c r="K6" s="13"/>
    </row>
    <row r="7" spans="1:11" ht="12.75">
      <c r="A7" s="6">
        <f>A6+1</f>
        <v>1</v>
      </c>
      <c r="B7" s="18" t="s">
        <v>114</v>
      </c>
      <c r="C7" s="19" t="s">
        <v>115</v>
      </c>
      <c r="D7" s="109" t="s">
        <v>116</v>
      </c>
      <c r="E7" s="19" t="s">
        <v>18</v>
      </c>
      <c r="F7" s="20">
        <v>9.75</v>
      </c>
      <c r="G7" s="20">
        <v>1.6</v>
      </c>
      <c r="H7" s="20">
        <v>12.13</v>
      </c>
      <c r="I7" s="20">
        <v>5</v>
      </c>
      <c r="J7" s="21">
        <v>0.0019057870370370372</v>
      </c>
      <c r="K7" s="6">
        <f>SUM(F8:J8)</f>
        <v>3245</v>
      </c>
    </row>
    <row r="8" spans="1:11" ht="12" customHeight="1">
      <c r="A8" s="22">
        <f>A7</f>
        <v>1</v>
      </c>
      <c r="B8" s="23"/>
      <c r="C8" s="24" t="s">
        <v>117</v>
      </c>
      <c r="D8" s="110"/>
      <c r="E8" s="24"/>
      <c r="F8" s="13">
        <f>IF(ISBLANK(F7),"",INT(20.0479*(17-F7)^1.835))</f>
        <v>759</v>
      </c>
      <c r="G8" s="13">
        <f>IF(ISBLANK(G7),"",INT(1.84523*(G7*100-75)^1.348))</f>
        <v>736</v>
      </c>
      <c r="H8" s="13">
        <f>IF(ISBLANK(H7),"",INT(56.0211*(H7-1.5)^1.05))</f>
        <v>670</v>
      </c>
      <c r="I8" s="13">
        <f>IF(ISBLANK(I7),"",INT(0.188807*(I7*100-210)^1.41))</f>
        <v>559</v>
      </c>
      <c r="J8" s="13">
        <f>IF(ISBLANK(J7),"",INT(0.11193*(254-(J7/$D$2))^1.88))</f>
        <v>521</v>
      </c>
      <c r="K8" s="25">
        <f>K7</f>
        <v>3245</v>
      </c>
    </row>
    <row r="9" spans="1:11" ht="12.75">
      <c r="A9" s="6">
        <f>A8+1</f>
        <v>2</v>
      </c>
      <c r="B9" s="18" t="s">
        <v>276</v>
      </c>
      <c r="C9" s="19" t="s">
        <v>277</v>
      </c>
      <c r="D9" s="109">
        <v>34755</v>
      </c>
      <c r="E9" s="19" t="s">
        <v>279</v>
      </c>
      <c r="F9" s="20">
        <v>9.49</v>
      </c>
      <c r="G9" s="20">
        <v>1.6</v>
      </c>
      <c r="H9" s="20">
        <v>10.76</v>
      </c>
      <c r="I9" s="20">
        <v>5.05</v>
      </c>
      <c r="J9" s="21">
        <v>0.0019074074074074074</v>
      </c>
      <c r="K9" s="6">
        <f>SUM(F10:J10)</f>
        <v>3217</v>
      </c>
    </row>
    <row r="10" spans="1:11" ht="12" customHeight="1">
      <c r="A10" s="22">
        <f>A9</f>
        <v>2</v>
      </c>
      <c r="B10" s="23"/>
      <c r="C10" s="24" t="s">
        <v>278</v>
      </c>
      <c r="D10" s="110"/>
      <c r="E10" s="24"/>
      <c r="F10" s="13">
        <f>IF(ISBLANK(F9),"",INT(20.0479*(17-F9)^1.835))</f>
        <v>810</v>
      </c>
      <c r="G10" s="13">
        <f>IF(ISBLANK(G9),"",INT(1.84523*(G9*100-75)^1.348))</f>
        <v>736</v>
      </c>
      <c r="H10" s="13">
        <f>IF(ISBLANK(H9),"",INT(56.0211*(H9-1.5)^1.05))</f>
        <v>579</v>
      </c>
      <c r="I10" s="13">
        <f>IF(ISBLANK(I9),"",INT(0.188807*(I9*100-210)^1.41))</f>
        <v>573</v>
      </c>
      <c r="J10" s="13">
        <f>IF(ISBLANK(J9),"",INT(0.11193*(254-(J9/$D$2))^1.88))</f>
        <v>519</v>
      </c>
      <c r="K10" s="25">
        <f>K9</f>
        <v>3217</v>
      </c>
    </row>
    <row r="11" spans="1:11" ht="12.75">
      <c r="A11" s="6">
        <f>A10+1</f>
        <v>3</v>
      </c>
      <c r="B11" s="18" t="s">
        <v>123</v>
      </c>
      <c r="C11" s="19" t="s">
        <v>124</v>
      </c>
      <c r="D11" s="109" t="s">
        <v>125</v>
      </c>
      <c r="E11" s="19" t="s">
        <v>18</v>
      </c>
      <c r="F11" s="20">
        <v>9.92</v>
      </c>
      <c r="G11" s="20">
        <v>1.51</v>
      </c>
      <c r="H11" s="20">
        <v>10.6</v>
      </c>
      <c r="I11" s="20">
        <v>5.11</v>
      </c>
      <c r="J11" s="21">
        <v>0.0019237268518518518</v>
      </c>
      <c r="K11" s="6">
        <f>SUM(F12:J12)</f>
        <v>3021</v>
      </c>
    </row>
    <row r="12" spans="1:11" ht="12" customHeight="1">
      <c r="A12" s="22">
        <f>A11</f>
        <v>3</v>
      </c>
      <c r="B12" s="23"/>
      <c r="C12" s="24" t="s">
        <v>117</v>
      </c>
      <c r="D12" s="110"/>
      <c r="E12" s="24"/>
      <c r="F12" s="13">
        <f>IF(ISBLANK(F11),"",INT(20.0479*(17-F11)^1.835))</f>
        <v>727</v>
      </c>
      <c r="G12" s="13">
        <f>IF(ISBLANK(G11),"",INT(1.84523*(G11*100-75)^1.348))</f>
        <v>632</v>
      </c>
      <c r="H12" s="13">
        <f>IF(ISBLANK(H11),"",INT(56.0211*(H11-1.5)^1.05))</f>
        <v>569</v>
      </c>
      <c r="I12" s="13">
        <f>IF(ISBLANK(I11),"",INT(0.188807*(I11*100-210)^1.41))</f>
        <v>589</v>
      </c>
      <c r="J12" s="13">
        <f>IF(ISBLANK(J11),"",INT(0.11193*(254-(J11/$D$2))^1.88))</f>
        <v>504</v>
      </c>
      <c r="K12" s="25">
        <f>K11</f>
        <v>3021</v>
      </c>
    </row>
    <row r="13" spans="1:11" ht="12.75">
      <c r="A13" s="6">
        <f>A12+1</f>
        <v>4</v>
      </c>
      <c r="B13" s="18" t="s">
        <v>210</v>
      </c>
      <c r="C13" s="19" t="s">
        <v>211</v>
      </c>
      <c r="D13" s="109">
        <v>34505</v>
      </c>
      <c r="E13" s="19" t="s">
        <v>212</v>
      </c>
      <c r="F13" s="20">
        <v>9.59</v>
      </c>
      <c r="G13" s="20">
        <v>1.57</v>
      </c>
      <c r="H13" s="20">
        <v>10.4</v>
      </c>
      <c r="I13" s="20">
        <v>4.84</v>
      </c>
      <c r="J13" s="21">
        <v>0.002000925925925926</v>
      </c>
      <c r="K13" s="6">
        <f>SUM(F14:J14)</f>
        <v>2998</v>
      </c>
    </row>
    <row r="14" spans="1:11" ht="12" customHeight="1">
      <c r="A14" s="22">
        <f>A13</f>
        <v>4</v>
      </c>
      <c r="B14" s="23"/>
      <c r="C14" s="24" t="s">
        <v>213</v>
      </c>
      <c r="D14" s="110"/>
      <c r="E14" s="24"/>
      <c r="F14" s="13">
        <f>IF(ISBLANK(F13),"",INT(20.0479*(17-F13)^1.835))</f>
        <v>791</v>
      </c>
      <c r="G14" s="13">
        <f>IF(ISBLANK(G13),"",INT(1.84523*(G13*100-75)^1.348))</f>
        <v>701</v>
      </c>
      <c r="H14" s="13">
        <f>IF(ISBLANK(H13),"",INT(56.0211*(H13-1.5)^1.05))</f>
        <v>556</v>
      </c>
      <c r="I14" s="13">
        <f>IF(ISBLANK(I13),"",INT(0.188807*(I13*100-210)^1.41))</f>
        <v>516</v>
      </c>
      <c r="J14" s="13">
        <f>IF(ISBLANK(J13),"",INT(0.11193*(254-(J13/$D$2))^1.88))</f>
        <v>434</v>
      </c>
      <c r="K14" s="25">
        <f>K13</f>
        <v>2998</v>
      </c>
    </row>
    <row r="15" spans="1:11" ht="12.75">
      <c r="A15" s="6">
        <f>A14+1</f>
        <v>5</v>
      </c>
      <c r="B15" s="18" t="s">
        <v>71</v>
      </c>
      <c r="C15" s="19" t="s">
        <v>175</v>
      </c>
      <c r="D15" s="109" t="s">
        <v>176</v>
      </c>
      <c r="E15" s="19" t="s">
        <v>19</v>
      </c>
      <c r="F15" s="20">
        <v>10.21</v>
      </c>
      <c r="G15" s="20">
        <v>1.45</v>
      </c>
      <c r="H15" s="20">
        <v>9.16</v>
      </c>
      <c r="I15" s="20">
        <v>5.35</v>
      </c>
      <c r="J15" s="21">
        <v>0.001903125</v>
      </c>
      <c r="K15" s="6">
        <f>SUM(F16:J16)</f>
        <v>2894</v>
      </c>
    </row>
    <row r="16" spans="1:11" ht="12" customHeight="1">
      <c r="A16" s="22">
        <f>A15</f>
        <v>5</v>
      </c>
      <c r="B16" s="23"/>
      <c r="C16" s="24" t="s">
        <v>177</v>
      </c>
      <c r="D16" s="110"/>
      <c r="E16" s="24"/>
      <c r="F16" s="13">
        <f>IF(ISBLANK(F15),"",INT(20.0479*(17-F15)^1.835))</f>
        <v>673</v>
      </c>
      <c r="G16" s="13">
        <f>IF(ISBLANK(G15),"",INT(1.84523*(G15*100-75)^1.348))</f>
        <v>566</v>
      </c>
      <c r="H16" s="13">
        <f>IF(ISBLANK(H15),"",INT(56.0211*(H15-1.5)^1.05))</f>
        <v>475</v>
      </c>
      <c r="I16" s="13">
        <f>IF(ISBLANK(I15),"",INT(0.188807*(I15*100-210)^1.41))</f>
        <v>657</v>
      </c>
      <c r="J16" s="13">
        <f>IF(ISBLANK(J15),"",INT(0.11193*(254-(J15/$D$2))^1.88))</f>
        <v>523</v>
      </c>
      <c r="K16" s="25">
        <f>K15</f>
        <v>2894</v>
      </c>
    </row>
    <row r="17" spans="1:11" ht="12.75">
      <c r="A17" s="6">
        <f>A16+1</f>
        <v>6</v>
      </c>
      <c r="B17" s="18" t="s">
        <v>67</v>
      </c>
      <c r="C17" s="19" t="s">
        <v>142</v>
      </c>
      <c r="D17" s="109" t="s">
        <v>143</v>
      </c>
      <c r="E17" s="19" t="s">
        <v>69</v>
      </c>
      <c r="F17" s="20">
        <v>9.93</v>
      </c>
      <c r="G17" s="20">
        <v>1.51</v>
      </c>
      <c r="H17" s="20">
        <v>9.14</v>
      </c>
      <c r="I17" s="20">
        <v>4.86</v>
      </c>
      <c r="J17" s="21">
        <v>0.0018942129629629628</v>
      </c>
      <c r="K17" s="6">
        <f>SUM(F18:J18)</f>
        <v>2884</v>
      </c>
    </row>
    <row r="18" spans="1:11" ht="12" customHeight="1">
      <c r="A18" s="22">
        <f>A17</f>
        <v>6</v>
      </c>
      <c r="B18" s="23"/>
      <c r="C18" s="24" t="s">
        <v>70</v>
      </c>
      <c r="D18" s="110"/>
      <c r="E18" s="24"/>
      <c r="F18" s="13">
        <f>IF(ISBLANK(F17),"",INT(20.0479*(17-F17)^1.835))</f>
        <v>725</v>
      </c>
      <c r="G18" s="13">
        <f>IF(ISBLANK(G17),"",INT(1.84523*(G17*100-75)^1.348))</f>
        <v>632</v>
      </c>
      <c r="H18" s="13">
        <f>IF(ISBLANK(H17),"",INT(56.0211*(H17-1.5)^1.05))</f>
        <v>473</v>
      </c>
      <c r="I18" s="13">
        <f>IF(ISBLANK(I17),"",INT(0.188807*(I17*100-210)^1.41))</f>
        <v>522</v>
      </c>
      <c r="J18" s="13">
        <f>IF(ISBLANK(J17),"",INT(0.11193*(254-(J17/$D$2))^1.88))</f>
        <v>532</v>
      </c>
      <c r="K18" s="25">
        <f>K17</f>
        <v>2884</v>
      </c>
    </row>
    <row r="19" spans="1:11" ht="12.75">
      <c r="A19" s="6">
        <f>A18+1</f>
        <v>7</v>
      </c>
      <c r="B19" s="18" t="s">
        <v>201</v>
      </c>
      <c r="C19" s="19" t="s">
        <v>72</v>
      </c>
      <c r="D19" s="109" t="s">
        <v>227</v>
      </c>
      <c r="E19" s="19" t="s">
        <v>20</v>
      </c>
      <c r="F19" s="20">
        <v>9.61</v>
      </c>
      <c r="G19" s="20">
        <v>1.6</v>
      </c>
      <c r="H19" s="20">
        <v>8.58</v>
      </c>
      <c r="I19" s="20">
        <v>4.83</v>
      </c>
      <c r="J19" s="21">
        <v>0.002058449074074074</v>
      </c>
      <c r="K19" s="6">
        <f>SUM(F20:J20)</f>
        <v>2859</v>
      </c>
    </row>
    <row r="20" spans="1:11" ht="12" customHeight="1">
      <c r="A20" s="22">
        <f>A19</f>
        <v>7</v>
      </c>
      <c r="B20" s="23"/>
      <c r="C20" s="24" t="s">
        <v>228</v>
      </c>
      <c r="D20" s="110"/>
      <c r="E20" s="24"/>
      <c r="F20" s="13">
        <f>IF(ISBLANK(F19),"",INT(20.0479*(17-F19)^1.835))</f>
        <v>787</v>
      </c>
      <c r="G20" s="13">
        <f>IF(ISBLANK(G19),"",INT(1.84523*(G19*100-75)^1.348))</f>
        <v>736</v>
      </c>
      <c r="H20" s="13">
        <f>IF(ISBLANK(H19),"",INT(56.0211*(H19-1.5)^1.05))</f>
        <v>437</v>
      </c>
      <c r="I20" s="13">
        <f>IF(ISBLANK(I19),"",INT(0.188807*(I19*100-210)^1.41))</f>
        <v>514</v>
      </c>
      <c r="J20" s="13">
        <f>IF(ISBLANK(J19),"",INT(0.11193*(254-(J19/$D$2))^1.88))</f>
        <v>385</v>
      </c>
      <c r="K20" s="25">
        <f>K19</f>
        <v>2859</v>
      </c>
    </row>
    <row r="21" spans="1:11" ht="12.75">
      <c r="A21" s="6">
        <f>A20+1</f>
        <v>8</v>
      </c>
      <c r="B21" s="18" t="s">
        <v>123</v>
      </c>
      <c r="C21" s="19" t="s">
        <v>144</v>
      </c>
      <c r="D21" s="109" t="s">
        <v>145</v>
      </c>
      <c r="E21" s="19" t="s">
        <v>69</v>
      </c>
      <c r="F21" s="20">
        <v>9.92</v>
      </c>
      <c r="G21" s="20">
        <v>1.48</v>
      </c>
      <c r="H21" s="20">
        <v>7.93</v>
      </c>
      <c r="I21" s="20">
        <v>4.79</v>
      </c>
      <c r="J21" s="21">
        <v>0.0019207175925925926</v>
      </c>
      <c r="K21" s="6">
        <f>SUM(F22:J22)</f>
        <v>2731</v>
      </c>
    </row>
    <row r="22" spans="1:11" ht="12" customHeight="1">
      <c r="A22" s="22">
        <f>A21</f>
        <v>8</v>
      </c>
      <c r="B22" s="23"/>
      <c r="C22" s="24" t="s">
        <v>70</v>
      </c>
      <c r="D22" s="110"/>
      <c r="E22" s="24"/>
      <c r="F22" s="13">
        <f>IF(ISBLANK(F21),"",INT(20.0479*(17-F21)^1.835))</f>
        <v>727</v>
      </c>
      <c r="G22" s="13">
        <f>IF(ISBLANK(G21),"",INT(1.84523*(G21*100-75)^1.348))</f>
        <v>599</v>
      </c>
      <c r="H22" s="13">
        <f>IF(ISBLANK(H21),"",INT(56.0211*(H21-1.5)^1.05))</f>
        <v>395</v>
      </c>
      <c r="I22" s="13">
        <f>IF(ISBLANK(I21),"",INT(0.188807*(I21*100-210)^1.41))</f>
        <v>503</v>
      </c>
      <c r="J22" s="13">
        <f>IF(ISBLANK(J21),"",INT(0.11193*(254-(J21/$D$2))^1.88))</f>
        <v>507</v>
      </c>
      <c r="K22" s="25">
        <f>K21</f>
        <v>2731</v>
      </c>
    </row>
    <row r="23" spans="1:11" ht="12.75">
      <c r="A23" s="6">
        <f>A22+1</f>
        <v>9</v>
      </c>
      <c r="B23" s="18" t="s">
        <v>118</v>
      </c>
      <c r="C23" s="19" t="s">
        <v>97</v>
      </c>
      <c r="D23" s="109" t="s">
        <v>119</v>
      </c>
      <c r="E23" s="19" t="s">
        <v>18</v>
      </c>
      <c r="F23" s="20">
        <v>9.56</v>
      </c>
      <c r="G23" s="20">
        <v>1.48</v>
      </c>
      <c r="H23" s="20">
        <v>9.41</v>
      </c>
      <c r="I23" s="20">
        <v>5.12</v>
      </c>
      <c r="J23" s="21">
        <v>0.002239351851851852</v>
      </c>
      <c r="K23" s="6">
        <f>SUM(F24:J24)</f>
        <v>2728</v>
      </c>
    </row>
    <row r="24" spans="1:11" ht="12" customHeight="1">
      <c r="A24" s="22">
        <f>A23</f>
        <v>9</v>
      </c>
      <c r="B24" s="23"/>
      <c r="C24" s="24" t="s">
        <v>117</v>
      </c>
      <c r="D24" s="110"/>
      <c r="E24" s="24"/>
      <c r="F24" s="13">
        <f>IF(ISBLANK(F23),"",INT(20.0479*(17-F23)^1.835))</f>
        <v>796</v>
      </c>
      <c r="G24" s="13">
        <f>IF(ISBLANK(G23),"",INT(1.84523*(G23*100-75)^1.348))</f>
        <v>599</v>
      </c>
      <c r="H24" s="13">
        <f>IF(ISBLANK(H23),"",INT(56.0211*(H23-1.5)^1.05))</f>
        <v>491</v>
      </c>
      <c r="I24" s="13">
        <f>IF(ISBLANK(I23),"",INT(0.188807*(I23*100-210)^1.41))</f>
        <v>592</v>
      </c>
      <c r="J24" s="13">
        <f>IF(ISBLANK(J23),"",INT(0.11193*(254-(J23/$D$2))^1.88))</f>
        <v>250</v>
      </c>
      <c r="K24" s="25">
        <f>K23</f>
        <v>2728</v>
      </c>
    </row>
    <row r="25" spans="1:11" ht="12.75">
      <c r="A25" s="6">
        <f>A24+1</f>
        <v>10</v>
      </c>
      <c r="B25" s="18" t="s">
        <v>217</v>
      </c>
      <c r="C25" s="19" t="s">
        <v>218</v>
      </c>
      <c r="D25" s="109">
        <v>35400</v>
      </c>
      <c r="E25" s="19" t="s">
        <v>20</v>
      </c>
      <c r="F25" s="20">
        <v>10.1</v>
      </c>
      <c r="G25" s="20">
        <v>1.42</v>
      </c>
      <c r="H25" s="20">
        <v>7.61</v>
      </c>
      <c r="I25" s="20">
        <v>4.44</v>
      </c>
      <c r="J25" s="21">
        <v>0.0020238425925925927</v>
      </c>
      <c r="K25" s="6">
        <f>SUM(F26:J26)</f>
        <v>2428</v>
      </c>
    </row>
    <row r="26" spans="1:11" ht="12" customHeight="1">
      <c r="A26" s="22">
        <f>A25</f>
        <v>10</v>
      </c>
      <c r="B26" s="23"/>
      <c r="C26" s="24" t="s">
        <v>219</v>
      </c>
      <c r="D26" s="110"/>
      <c r="E26" s="24"/>
      <c r="F26" s="13">
        <f>IF(ISBLANK(F25),"",INT(20.0479*(17-F25)^1.835))</f>
        <v>693</v>
      </c>
      <c r="G26" s="13">
        <f>IF(ISBLANK(G25),"",INT(1.84523*(G25*100-75)^1.348))</f>
        <v>534</v>
      </c>
      <c r="H26" s="13">
        <f>IF(ISBLANK(H25),"",INT(56.0211*(H25-1.5)^1.05))</f>
        <v>374</v>
      </c>
      <c r="I26" s="13">
        <f>IF(ISBLANK(I25),"",INT(0.188807*(I25*100-210)^1.41))</f>
        <v>413</v>
      </c>
      <c r="J26" s="13">
        <f>IF(ISBLANK(J25),"",INT(0.11193*(254-(J25/$D$2))^1.88))</f>
        <v>414</v>
      </c>
      <c r="K26" s="25">
        <f>K25</f>
        <v>2428</v>
      </c>
    </row>
    <row r="27" spans="1:11" ht="12.75">
      <c r="A27" s="6">
        <f>A26+1</f>
        <v>11</v>
      </c>
      <c r="B27" s="18" t="s">
        <v>130</v>
      </c>
      <c r="C27" s="19" t="s">
        <v>131</v>
      </c>
      <c r="D27" s="109" t="s">
        <v>132</v>
      </c>
      <c r="E27" s="19" t="s">
        <v>69</v>
      </c>
      <c r="F27" s="20">
        <v>10.54</v>
      </c>
      <c r="G27" s="20">
        <v>1.27</v>
      </c>
      <c r="H27" s="20">
        <v>7.78</v>
      </c>
      <c r="I27" s="20">
        <v>4.33</v>
      </c>
      <c r="J27" s="21">
        <v>0.0018943287037037036</v>
      </c>
      <c r="K27" s="6">
        <f>SUM(F28:J28)</f>
        <v>2295</v>
      </c>
    </row>
    <row r="28" spans="1:11" ht="12" customHeight="1">
      <c r="A28" s="22">
        <f>A27</f>
        <v>11</v>
      </c>
      <c r="B28" s="23"/>
      <c r="C28" s="24" t="s">
        <v>76</v>
      </c>
      <c r="D28" s="110"/>
      <c r="E28" s="24"/>
      <c r="F28" s="13">
        <f>IF(ISBLANK(F27),"",INT(20.0479*(17-F27)^1.835))</f>
        <v>614</v>
      </c>
      <c r="G28" s="13">
        <f>IF(ISBLANK(G27),"",INT(1.84523*(G27*100-75)^1.348))</f>
        <v>379</v>
      </c>
      <c r="H28" s="13">
        <f>IF(ISBLANK(H27),"",INT(56.0211*(H27-1.5)^1.05))</f>
        <v>385</v>
      </c>
      <c r="I28" s="13">
        <f>IF(ISBLANK(I27),"",INT(0.188807*(I27*100-210)^1.41))</f>
        <v>386</v>
      </c>
      <c r="J28" s="13">
        <f>IF(ISBLANK(J27),"",INT(0.11193*(254-(J27/$D$2))^1.88))</f>
        <v>531</v>
      </c>
      <c r="K28" s="25">
        <f>K27</f>
        <v>2295</v>
      </c>
    </row>
    <row r="29" spans="1:11" ht="12.75">
      <c r="A29" s="6">
        <f>A28+1</f>
        <v>12</v>
      </c>
      <c r="B29" s="18" t="s">
        <v>127</v>
      </c>
      <c r="C29" s="19" t="s">
        <v>128</v>
      </c>
      <c r="D29" s="109" t="s">
        <v>129</v>
      </c>
      <c r="E29" s="19" t="s">
        <v>69</v>
      </c>
      <c r="F29" s="20">
        <v>10.01</v>
      </c>
      <c r="G29" s="20">
        <v>1.45</v>
      </c>
      <c r="H29" s="20">
        <v>6.79</v>
      </c>
      <c r="I29" s="20">
        <v>4.91</v>
      </c>
      <c r="J29" s="21" t="s">
        <v>385</v>
      </c>
      <c r="K29" s="6">
        <f>SUM(F30:J30)</f>
        <v>2133</v>
      </c>
    </row>
    <row r="30" spans="1:11" ht="12" customHeight="1">
      <c r="A30" s="22">
        <f>A29</f>
        <v>12</v>
      </c>
      <c r="B30" s="23"/>
      <c r="C30" s="24" t="s">
        <v>76</v>
      </c>
      <c r="D30" s="110"/>
      <c r="E30" s="24"/>
      <c r="F30" s="13">
        <f>IF(ISBLANK(F29),"",INT(20.0479*(17-F29)^1.835))</f>
        <v>710</v>
      </c>
      <c r="G30" s="13">
        <f>IF(ISBLANK(G29),"",INT(1.84523*(G29*100-75)^1.348))</f>
        <v>566</v>
      </c>
      <c r="H30" s="13">
        <f>IF(ISBLANK(H29),"",INT(56.0211*(H29-1.5)^1.05))</f>
        <v>322</v>
      </c>
      <c r="I30" s="13">
        <f>IF(ISBLANK(I29),"",INT(0.188807*(I29*100-210)^1.41))</f>
        <v>535</v>
      </c>
      <c r="J30" s="13"/>
      <c r="K30" s="25">
        <f>K29</f>
        <v>2133</v>
      </c>
    </row>
    <row r="31" spans="1:11" ht="12.75">
      <c r="A31" s="6">
        <f>A30+1</f>
        <v>13</v>
      </c>
      <c r="B31" s="18" t="s">
        <v>214</v>
      </c>
      <c r="C31" s="19" t="s">
        <v>215</v>
      </c>
      <c r="D31" s="109">
        <v>34392</v>
      </c>
      <c r="E31" s="19" t="s">
        <v>20</v>
      </c>
      <c r="F31" s="20">
        <v>11.12</v>
      </c>
      <c r="G31" s="20">
        <v>1.21</v>
      </c>
      <c r="H31" s="20">
        <v>8.73</v>
      </c>
      <c r="I31" s="20">
        <v>4.66</v>
      </c>
      <c r="J31" s="21">
        <v>0.0021846064814814814</v>
      </c>
      <c r="K31" s="6">
        <f>SUM(F32:J32)</f>
        <v>2042</v>
      </c>
    </row>
    <row r="32" spans="1:11" ht="12" customHeight="1">
      <c r="A32" s="22">
        <f>A31</f>
        <v>13</v>
      </c>
      <c r="B32" s="23"/>
      <c r="C32" s="24" t="s">
        <v>216</v>
      </c>
      <c r="D32" s="110"/>
      <c r="E32" s="24"/>
      <c r="F32" s="13">
        <f>IF(ISBLANK(F31),"",INT(20.0479*(17-F31)^1.835))</f>
        <v>517</v>
      </c>
      <c r="G32" s="13">
        <f>IF(ISBLANK(G31),"",INT(1.84523*(G31*100-75)^1.348))</f>
        <v>321</v>
      </c>
      <c r="H32" s="13">
        <f>IF(ISBLANK(H31),"",INT(56.0211*(H31-1.5)^1.05))</f>
        <v>447</v>
      </c>
      <c r="I32" s="13">
        <f>IF(ISBLANK(I31),"",INT(0.188807*(I31*100-210)^1.41))</f>
        <v>469</v>
      </c>
      <c r="J32" s="13">
        <f>IF(ISBLANK(J31),"",INT(0.11193*(254-(J31/$D$2))^1.88))</f>
        <v>288</v>
      </c>
      <c r="K32" s="25">
        <f>K31</f>
        <v>2042</v>
      </c>
    </row>
    <row r="33" spans="1:11" ht="12.75">
      <c r="A33" s="6">
        <f>A32+1</f>
        <v>14</v>
      </c>
      <c r="B33" s="18" t="s">
        <v>220</v>
      </c>
      <c r="C33" s="19" t="s">
        <v>221</v>
      </c>
      <c r="D33" s="109" t="s">
        <v>222</v>
      </c>
      <c r="E33" s="19" t="s">
        <v>20</v>
      </c>
      <c r="F33" s="20">
        <v>11.93</v>
      </c>
      <c r="G33" s="20">
        <v>1.42</v>
      </c>
      <c r="H33" s="20">
        <v>5.64</v>
      </c>
      <c r="I33" s="20">
        <v>4.27</v>
      </c>
      <c r="J33" s="21">
        <v>0.0020133101851851853</v>
      </c>
      <c r="K33" s="6">
        <f>SUM(F34:J34)</f>
        <v>1971</v>
      </c>
    </row>
    <row r="34" spans="1:11" ht="12" customHeight="1">
      <c r="A34" s="22">
        <f>A33</f>
        <v>14</v>
      </c>
      <c r="B34" s="23"/>
      <c r="C34" s="24" t="s">
        <v>216</v>
      </c>
      <c r="D34" s="110"/>
      <c r="E34" s="24"/>
      <c r="F34" s="13">
        <f>IF(ISBLANK(F33),"",INT(20.0479*(17-F33)^1.835))</f>
        <v>394</v>
      </c>
      <c r="G34" s="13">
        <f>IF(ISBLANK(G33),"",INT(1.84523*(G33*100-75)^1.348))</f>
        <v>534</v>
      </c>
      <c r="H34" s="13">
        <f>IF(ISBLANK(H33),"",INT(56.0211*(H33-1.5)^1.05))</f>
        <v>249</v>
      </c>
      <c r="I34" s="13">
        <f>IF(ISBLANK(I33),"",INT(0.188807*(I33*100-210)^1.41))</f>
        <v>371</v>
      </c>
      <c r="J34" s="13">
        <f>IF(ISBLANK(J33),"",INT(0.11193*(254-(J33/$D$2))^1.88))</f>
        <v>423</v>
      </c>
      <c r="K34" s="25">
        <f>K33</f>
        <v>1971</v>
      </c>
    </row>
    <row r="35" spans="1:11" ht="12.75">
      <c r="A35" s="6">
        <f>A34+1</f>
        <v>15</v>
      </c>
      <c r="B35" s="18" t="s">
        <v>311</v>
      </c>
      <c r="C35" s="19" t="s">
        <v>312</v>
      </c>
      <c r="D35" s="109">
        <v>35128</v>
      </c>
      <c r="E35" s="19" t="s">
        <v>20</v>
      </c>
      <c r="F35" s="20">
        <v>11.25</v>
      </c>
      <c r="G35" s="20">
        <v>1.21</v>
      </c>
      <c r="H35" s="20">
        <v>6.4</v>
      </c>
      <c r="I35" s="20">
        <v>4.37</v>
      </c>
      <c r="J35" s="21">
        <v>0.0020510416666666667</v>
      </c>
      <c r="K35" s="6">
        <f>SUM(F36:J36)</f>
        <v>1902</v>
      </c>
    </row>
    <row r="36" spans="1:11" ht="12" customHeight="1">
      <c r="A36" s="22">
        <f>A35</f>
        <v>15</v>
      </c>
      <c r="B36" s="23"/>
      <c r="C36" s="24" t="s">
        <v>316</v>
      </c>
      <c r="D36" s="110"/>
      <c r="E36" s="24"/>
      <c r="F36" s="13">
        <f>IF(ISBLANK(F35),"",INT(20.0479*(17-F35)^1.835))</f>
        <v>496</v>
      </c>
      <c r="G36" s="13">
        <f>IF(ISBLANK(G35),"",INT(1.84523*(G35*100-75)^1.348))</f>
        <v>321</v>
      </c>
      <c r="H36" s="13">
        <f>IF(ISBLANK(H35),"",INT(56.0211*(H35-1.5)^1.05))</f>
        <v>297</v>
      </c>
      <c r="I36" s="13">
        <f>IF(ISBLANK(I35),"",INT(0.188807*(I35*100-210)^1.41))</f>
        <v>396</v>
      </c>
      <c r="J36" s="13">
        <f>IF(ISBLANK(J35),"",INT(0.11193*(254-(J35/$D$2))^1.88))</f>
        <v>392</v>
      </c>
      <c r="K36" s="25">
        <f>K35</f>
        <v>1902</v>
      </c>
    </row>
    <row r="37" spans="1:11" ht="12.75">
      <c r="A37" s="6"/>
      <c r="B37" s="18" t="s">
        <v>120</v>
      </c>
      <c r="C37" s="19" t="s">
        <v>121</v>
      </c>
      <c r="D37" s="109" t="s">
        <v>122</v>
      </c>
      <c r="E37" s="19" t="s">
        <v>18</v>
      </c>
      <c r="F37" s="20">
        <v>10.22</v>
      </c>
      <c r="G37" s="20">
        <v>1.48</v>
      </c>
      <c r="H37" s="20">
        <v>13.15</v>
      </c>
      <c r="I37" s="20" t="s">
        <v>272</v>
      </c>
      <c r="J37" s="21"/>
      <c r="K37" s="6"/>
    </row>
    <row r="38" spans="1:11" ht="12" customHeight="1">
      <c r="A38" s="22"/>
      <c r="B38" s="23"/>
      <c r="C38" s="24" t="s">
        <v>117</v>
      </c>
      <c r="D38" s="110"/>
      <c r="E38" s="24"/>
      <c r="F38" s="13">
        <f>IF(ISBLANK(F37),"",INT(20.0479*(17-F37)^1.835))</f>
        <v>672</v>
      </c>
      <c r="G38" s="13">
        <f>IF(ISBLANK(G37),"",INT(1.84523*(G37*100-75)^1.348))</f>
        <v>599</v>
      </c>
      <c r="H38" s="13">
        <f>IF(ISBLANK(H37),"",INT(56.0211*(H37-1.5)^1.05))</f>
        <v>737</v>
      </c>
      <c r="I38" s="13"/>
      <c r="J38" s="13"/>
      <c r="K38" s="25"/>
    </row>
  </sheetData>
  <sheetProtection/>
  <printOptions horizontalCentered="1"/>
  <pageMargins left="0.75" right="0.75" top="0.984251968503937" bottom="0.7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zoomScale="90" zoomScaleNormal="90" zoomScalePageLayoutView="0" workbookViewId="0" topLeftCell="A28">
      <selection activeCell="C35" sqref="C35"/>
    </sheetView>
  </sheetViews>
  <sheetFormatPr defaultColWidth="9.140625" defaultRowHeight="12.75"/>
  <cols>
    <col min="1" max="1" width="5.7109375" style="39" customWidth="1"/>
    <col min="2" max="2" width="11.57421875" style="39" customWidth="1"/>
    <col min="3" max="3" width="14.140625" style="39" bestFit="1" customWidth="1"/>
    <col min="4" max="4" width="10.28125" style="39" customWidth="1"/>
    <col min="5" max="5" width="12.8515625" style="39" customWidth="1"/>
    <col min="6" max="6" width="7.28125" style="39" customWidth="1"/>
    <col min="7" max="7" width="9.421875" style="39" customWidth="1"/>
    <col min="8" max="16384" width="9.140625" style="39" customWidth="1"/>
  </cols>
  <sheetData>
    <row r="1" spans="2:5" ht="18.75">
      <c r="B1" s="40"/>
      <c r="D1" s="1" t="s">
        <v>86</v>
      </c>
      <c r="E1" s="41"/>
    </row>
    <row r="2" spans="2:5" ht="18.75">
      <c r="B2" s="40"/>
      <c r="D2" s="40" t="s">
        <v>81</v>
      </c>
      <c r="E2" s="41"/>
    </row>
    <row r="3" spans="1:7" ht="18.75">
      <c r="A3" s="42" t="s">
        <v>20</v>
      </c>
      <c r="B3" s="43"/>
      <c r="D3" s="40"/>
      <c r="G3" s="5" t="s">
        <v>99</v>
      </c>
    </row>
    <row r="4" spans="2:5" s="45" customFormat="1" ht="5.25">
      <c r="B4" s="46"/>
      <c r="E4" s="47"/>
    </row>
    <row r="5" spans="2:7" ht="12.75">
      <c r="B5" s="48" t="s">
        <v>7</v>
      </c>
      <c r="C5" s="42"/>
      <c r="D5" s="48" t="s">
        <v>37</v>
      </c>
      <c r="E5" s="44" t="s">
        <v>57</v>
      </c>
      <c r="F5" s="42" t="s">
        <v>30</v>
      </c>
      <c r="G5" s="44"/>
    </row>
    <row r="6" spans="2:5" s="45" customFormat="1" ht="5.25">
      <c r="B6" s="46"/>
      <c r="E6" s="47"/>
    </row>
    <row r="7" spans="1:7" ht="12.75">
      <c r="A7" s="49" t="s">
        <v>41</v>
      </c>
      <c r="B7" s="50" t="s">
        <v>2</v>
      </c>
      <c r="C7" s="51" t="s">
        <v>3</v>
      </c>
      <c r="D7" s="49" t="s">
        <v>26</v>
      </c>
      <c r="E7" s="49" t="s">
        <v>27</v>
      </c>
      <c r="F7" s="52" t="s">
        <v>28</v>
      </c>
      <c r="G7" s="52" t="s">
        <v>29</v>
      </c>
    </row>
    <row r="8" spans="1:7" ht="17.25" customHeight="1">
      <c r="A8" s="53" t="s">
        <v>30</v>
      </c>
      <c r="B8" s="54"/>
      <c r="C8" s="55"/>
      <c r="D8" s="56"/>
      <c r="E8" s="57"/>
      <c r="F8" s="58"/>
      <c r="G8" s="13">
        <f>IF(ISBLANK(F8),"",TRUNC(20.5173*(15.5-F8)^1.92))</f>
      </c>
    </row>
    <row r="9" spans="1:7" ht="17.25" customHeight="1">
      <c r="A9" s="53" t="s">
        <v>32</v>
      </c>
      <c r="B9" s="54" t="s">
        <v>247</v>
      </c>
      <c r="C9" s="55" t="s">
        <v>248</v>
      </c>
      <c r="D9" s="56">
        <v>34903</v>
      </c>
      <c r="E9" s="57" t="s">
        <v>20</v>
      </c>
      <c r="F9" s="58">
        <v>9.28</v>
      </c>
      <c r="G9" s="13">
        <f>IF(ISBLANK(F9),"",TRUNC(20.5173*(15.5-F9)^1.92))</f>
        <v>685</v>
      </c>
    </row>
    <row r="10" spans="1:7" ht="17.25" customHeight="1">
      <c r="A10" s="53" t="s">
        <v>34</v>
      </c>
      <c r="B10" s="54" t="s">
        <v>245</v>
      </c>
      <c r="C10" s="55" t="s">
        <v>246</v>
      </c>
      <c r="D10" s="56">
        <v>34825</v>
      </c>
      <c r="E10" s="57" t="s">
        <v>20</v>
      </c>
      <c r="F10" s="58">
        <v>10.18</v>
      </c>
      <c r="G10" s="13">
        <f>IF(ISBLANK(F10),"",TRUNC(20.5173*(15.5-F10)^1.92))</f>
        <v>508</v>
      </c>
    </row>
    <row r="11" spans="1:7" ht="17.25" customHeight="1">
      <c r="A11" s="53" t="s">
        <v>33</v>
      </c>
      <c r="B11" s="54" t="s">
        <v>139</v>
      </c>
      <c r="C11" s="55" t="s">
        <v>140</v>
      </c>
      <c r="D11" s="56" t="s">
        <v>141</v>
      </c>
      <c r="E11" s="57" t="s">
        <v>69</v>
      </c>
      <c r="F11" s="58">
        <v>9.65</v>
      </c>
      <c r="G11" s="13">
        <f>IF(ISBLANK(F11),"",TRUNC(20.5173*(15.5-F11)^1.92))</f>
        <v>609</v>
      </c>
    </row>
    <row r="12" spans="2:5" s="45" customFormat="1" ht="5.25">
      <c r="B12" s="46"/>
      <c r="E12" s="47"/>
    </row>
    <row r="13" spans="2:7" ht="12.75">
      <c r="B13" s="48" t="s">
        <v>7</v>
      </c>
      <c r="C13" s="42"/>
      <c r="D13" s="48" t="s">
        <v>37</v>
      </c>
      <c r="E13" s="44" t="s">
        <v>57</v>
      </c>
      <c r="F13" s="42" t="s">
        <v>32</v>
      </c>
      <c r="G13" s="44"/>
    </row>
    <row r="14" spans="2:5" s="45" customFormat="1" ht="5.25">
      <c r="B14" s="46"/>
      <c r="E14" s="47"/>
    </row>
    <row r="15" spans="1:7" ht="12.75">
      <c r="A15" s="49" t="s">
        <v>41</v>
      </c>
      <c r="B15" s="50" t="s">
        <v>2</v>
      </c>
      <c r="C15" s="51" t="s">
        <v>3</v>
      </c>
      <c r="D15" s="49" t="s">
        <v>26</v>
      </c>
      <c r="E15" s="49" t="s">
        <v>27</v>
      </c>
      <c r="F15" s="52" t="s">
        <v>28</v>
      </c>
      <c r="G15" s="52" t="s">
        <v>29</v>
      </c>
    </row>
    <row r="16" spans="1:7" ht="17.25" customHeight="1">
      <c r="A16" s="53" t="s">
        <v>30</v>
      </c>
      <c r="B16" s="54"/>
      <c r="C16" s="55"/>
      <c r="D16" s="56"/>
      <c r="E16" s="57"/>
      <c r="F16" s="58"/>
      <c r="G16" s="13">
        <f>IF(ISBLANK(F16),"",TRUNC(20.5173*(15.5-F16)^1.92))</f>
      </c>
    </row>
    <row r="17" spans="1:7" ht="17.25" customHeight="1">
      <c r="A17" s="53" t="s">
        <v>32</v>
      </c>
      <c r="B17" s="54" t="s">
        <v>68</v>
      </c>
      <c r="C17" s="55" t="s">
        <v>111</v>
      </c>
      <c r="D17" s="56">
        <v>34520</v>
      </c>
      <c r="E17" s="57" t="s">
        <v>20</v>
      </c>
      <c r="F17" s="58">
        <v>9.64</v>
      </c>
      <c r="G17" s="13">
        <f>IF(ISBLANK(F17),"",TRUNC(20.5173*(15.5-F17)^1.92))</f>
        <v>611</v>
      </c>
    </row>
    <row r="18" spans="1:7" ht="17.25" customHeight="1">
      <c r="A18" s="53" t="s">
        <v>34</v>
      </c>
      <c r="B18" s="54" t="s">
        <v>136</v>
      </c>
      <c r="C18" s="55" t="s">
        <v>137</v>
      </c>
      <c r="D18" s="56" t="s">
        <v>138</v>
      </c>
      <c r="E18" s="57" t="s">
        <v>69</v>
      </c>
      <c r="F18" s="58">
        <v>9.23</v>
      </c>
      <c r="G18" s="13">
        <f>IF(ISBLANK(F18),"",TRUNC(20.5173*(15.5-F18)^1.92))</f>
        <v>696</v>
      </c>
    </row>
    <row r="19" spans="1:7" ht="17.25" customHeight="1">
      <c r="A19" s="53" t="s">
        <v>33</v>
      </c>
      <c r="B19" s="54" t="s">
        <v>148</v>
      </c>
      <c r="C19" s="55" t="s">
        <v>149</v>
      </c>
      <c r="D19" s="56">
        <v>34530</v>
      </c>
      <c r="E19" s="57" t="s">
        <v>69</v>
      </c>
      <c r="F19" s="58">
        <v>9.24</v>
      </c>
      <c r="G19" s="13">
        <f>IF(ISBLANK(F19),"",TRUNC(20.5173*(15.5-F19)^1.92))</f>
        <v>694</v>
      </c>
    </row>
    <row r="20" spans="2:5" s="45" customFormat="1" ht="5.25">
      <c r="B20" s="46"/>
      <c r="E20" s="47"/>
    </row>
    <row r="21" spans="2:7" ht="12.75">
      <c r="B21" s="48" t="s">
        <v>7</v>
      </c>
      <c r="C21" s="42"/>
      <c r="D21" s="48" t="s">
        <v>37</v>
      </c>
      <c r="E21" s="44" t="s">
        <v>57</v>
      </c>
      <c r="F21" s="42" t="s">
        <v>34</v>
      </c>
      <c r="G21" s="44"/>
    </row>
    <row r="22" spans="2:5" s="45" customFormat="1" ht="5.25">
      <c r="B22" s="46"/>
      <c r="E22" s="47"/>
    </row>
    <row r="23" spans="1:7" ht="12.75">
      <c r="A23" s="49" t="s">
        <v>41</v>
      </c>
      <c r="B23" s="50" t="s">
        <v>2</v>
      </c>
      <c r="C23" s="51" t="s">
        <v>3</v>
      </c>
      <c r="D23" s="49" t="s">
        <v>26</v>
      </c>
      <c r="E23" s="49" t="s">
        <v>27</v>
      </c>
      <c r="F23" s="52" t="s">
        <v>28</v>
      </c>
      <c r="G23" s="52" t="s">
        <v>29</v>
      </c>
    </row>
    <row r="24" spans="1:7" ht="17.25" customHeight="1">
      <c r="A24" s="53" t="s">
        <v>30</v>
      </c>
      <c r="B24" s="54" t="s">
        <v>62</v>
      </c>
      <c r="C24" s="55" t="s">
        <v>150</v>
      </c>
      <c r="D24" s="56">
        <v>34483</v>
      </c>
      <c r="E24" s="57" t="s">
        <v>69</v>
      </c>
      <c r="F24" s="58">
        <v>9.85</v>
      </c>
      <c r="G24" s="13">
        <f>IF(ISBLANK(F24),"",TRUNC(20.5173*(15.5-F24)^1.92))</f>
        <v>570</v>
      </c>
    </row>
    <row r="25" spans="1:7" ht="17.25" customHeight="1">
      <c r="A25" s="53" t="s">
        <v>32</v>
      </c>
      <c r="B25" s="54" t="s">
        <v>85</v>
      </c>
      <c r="C25" s="55" t="s">
        <v>134</v>
      </c>
      <c r="D25" s="56" t="s">
        <v>135</v>
      </c>
      <c r="E25" s="57" t="s">
        <v>69</v>
      </c>
      <c r="F25" s="58">
        <v>9.7</v>
      </c>
      <c r="G25" s="13">
        <f>IF(ISBLANK(F25),"",TRUNC(20.5173*(15.5-F25)^1.92))</f>
        <v>599</v>
      </c>
    </row>
    <row r="26" spans="1:7" ht="17.25" customHeight="1">
      <c r="A26" s="53" t="s">
        <v>34</v>
      </c>
      <c r="B26" s="54" t="s">
        <v>223</v>
      </c>
      <c r="C26" s="55" t="s">
        <v>224</v>
      </c>
      <c r="D26" s="56">
        <v>34787</v>
      </c>
      <c r="E26" s="57" t="s">
        <v>20</v>
      </c>
      <c r="F26" s="58">
        <v>9.01</v>
      </c>
      <c r="G26" s="13">
        <f>IF(ISBLANK(F26),"",TRUNC(20.5173*(15.5-F26)^1.92))</f>
        <v>744</v>
      </c>
    </row>
    <row r="27" spans="1:7" ht="17.25" customHeight="1">
      <c r="A27" s="53" t="s">
        <v>33</v>
      </c>
      <c r="B27" s="54" t="s">
        <v>249</v>
      </c>
      <c r="C27" s="55" t="s">
        <v>250</v>
      </c>
      <c r="D27" s="56">
        <v>34551</v>
      </c>
      <c r="E27" s="57" t="s">
        <v>20</v>
      </c>
      <c r="F27" s="58">
        <v>9.28</v>
      </c>
      <c r="G27" s="13">
        <f>IF(ISBLANK(F27),"",TRUNC(20.5173*(15.5-F27)^1.92))</f>
        <v>685</v>
      </c>
    </row>
    <row r="28" spans="2:5" s="45" customFormat="1" ht="5.25">
      <c r="B28" s="46"/>
      <c r="E28" s="47"/>
    </row>
    <row r="29" spans="2:7" ht="12.75">
      <c r="B29" s="48" t="s">
        <v>7</v>
      </c>
      <c r="C29" s="42"/>
      <c r="D29" s="48" t="s">
        <v>37</v>
      </c>
      <c r="E29" s="44" t="s">
        <v>57</v>
      </c>
      <c r="F29" s="42" t="s">
        <v>33</v>
      </c>
      <c r="G29" s="44"/>
    </row>
    <row r="30" spans="2:5" s="45" customFormat="1" ht="5.25">
      <c r="B30" s="46"/>
      <c r="E30" s="47"/>
    </row>
    <row r="31" spans="1:7" ht="12.75">
      <c r="A31" s="49" t="s">
        <v>41</v>
      </c>
      <c r="B31" s="50" t="s">
        <v>2</v>
      </c>
      <c r="C31" s="51" t="s">
        <v>3</v>
      </c>
      <c r="D31" s="49" t="s">
        <v>26</v>
      </c>
      <c r="E31" s="49" t="s">
        <v>27</v>
      </c>
      <c r="F31" s="52" t="s">
        <v>28</v>
      </c>
      <c r="G31" s="52" t="s">
        <v>29</v>
      </c>
    </row>
    <row r="32" spans="1:7" ht="17.25" customHeight="1">
      <c r="A32" s="53" t="s">
        <v>30</v>
      </c>
      <c r="B32" s="54" t="s">
        <v>146</v>
      </c>
      <c r="C32" s="55" t="s">
        <v>147</v>
      </c>
      <c r="D32" s="56">
        <v>34616</v>
      </c>
      <c r="E32" s="57" t="s">
        <v>69</v>
      </c>
      <c r="F32" s="58">
        <v>9.34</v>
      </c>
      <c r="G32" s="13">
        <f>IF(ISBLANK(F32),"",TRUNC(20.5173*(15.5-F32)^1.92))</f>
        <v>673</v>
      </c>
    </row>
    <row r="33" spans="1:7" ht="17.25" customHeight="1">
      <c r="A33" s="53" t="s">
        <v>32</v>
      </c>
      <c r="B33" s="54" t="s">
        <v>172</v>
      </c>
      <c r="C33" s="55" t="s">
        <v>173</v>
      </c>
      <c r="D33" s="56" t="s">
        <v>174</v>
      </c>
      <c r="E33" s="57" t="s">
        <v>19</v>
      </c>
      <c r="F33" s="58">
        <v>8.82</v>
      </c>
      <c r="G33" s="13">
        <f>IF(ISBLANK(F33),"",TRUNC(20.5173*(15.5-F33)^1.92))</f>
        <v>786</v>
      </c>
    </row>
    <row r="34" spans="1:7" ht="17.25" customHeight="1">
      <c r="A34" s="53" t="s">
        <v>34</v>
      </c>
      <c r="B34" s="54" t="s">
        <v>169</v>
      </c>
      <c r="C34" s="55" t="s">
        <v>170</v>
      </c>
      <c r="D34" s="56" t="s">
        <v>138</v>
      </c>
      <c r="E34" s="57" t="s">
        <v>19</v>
      </c>
      <c r="F34" s="58">
        <v>8.82</v>
      </c>
      <c r="G34" s="13">
        <f>IF(ISBLANK(F34),"",TRUNC(20.5173*(15.5-F34)^1.92))</f>
        <v>786</v>
      </c>
    </row>
    <row r="35" spans="1:7" ht="17.25" customHeight="1">
      <c r="A35" s="53" t="s">
        <v>33</v>
      </c>
      <c r="B35" s="54" t="s">
        <v>242</v>
      </c>
      <c r="C35" s="55" t="s">
        <v>243</v>
      </c>
      <c r="D35" s="56">
        <v>34783</v>
      </c>
      <c r="E35" s="57" t="s">
        <v>20</v>
      </c>
      <c r="F35" s="58">
        <v>8.55</v>
      </c>
      <c r="G35" s="13">
        <f>IF(ISBLANK(F35),"",TRUNC(20.5173*(15.5-F35)^1.92))</f>
        <v>848</v>
      </c>
    </row>
    <row r="36" spans="2:5" s="45" customFormat="1" ht="5.25">
      <c r="B36" s="46"/>
      <c r="E36" s="47"/>
    </row>
    <row r="37" spans="2:7" ht="12.75">
      <c r="B37" s="48" t="s">
        <v>7</v>
      </c>
      <c r="C37" s="42"/>
      <c r="D37" s="48" t="s">
        <v>58</v>
      </c>
      <c r="E37" s="44" t="s">
        <v>57</v>
      </c>
      <c r="F37" s="42" t="s">
        <v>30</v>
      </c>
      <c r="G37" s="44"/>
    </row>
    <row r="38" spans="2:5" s="45" customFormat="1" ht="5.25">
      <c r="B38" s="46"/>
      <c r="E38" s="47"/>
    </row>
    <row r="39" spans="1:7" ht="12.75">
      <c r="A39" s="49" t="s">
        <v>41</v>
      </c>
      <c r="B39" s="50" t="s">
        <v>2</v>
      </c>
      <c r="C39" s="51" t="s">
        <v>3</v>
      </c>
      <c r="D39" s="49" t="s">
        <v>26</v>
      </c>
      <c r="E39" s="49" t="s">
        <v>27</v>
      </c>
      <c r="F39" s="52" t="s">
        <v>28</v>
      </c>
      <c r="G39" s="52" t="s">
        <v>29</v>
      </c>
    </row>
    <row r="40" spans="1:7" ht="17.25" customHeight="1">
      <c r="A40" s="53" t="s">
        <v>30</v>
      </c>
      <c r="B40" s="70"/>
      <c r="C40" s="71"/>
      <c r="D40" s="72"/>
      <c r="E40" s="57"/>
      <c r="F40" s="58"/>
      <c r="G40" s="13">
        <f>IF(ISBLANK(F40),"",TRUNC(20.5173*(15.5-F40)^1.92))</f>
      </c>
    </row>
    <row r="41" spans="1:7" ht="17.25" customHeight="1">
      <c r="A41" s="53" t="s">
        <v>32</v>
      </c>
      <c r="B41" s="70" t="s">
        <v>109</v>
      </c>
      <c r="C41" s="71" t="s">
        <v>110</v>
      </c>
      <c r="D41" s="72">
        <v>33811</v>
      </c>
      <c r="E41" s="57" t="s">
        <v>107</v>
      </c>
      <c r="F41" s="58">
        <v>9.96</v>
      </c>
      <c r="G41" s="13">
        <f>IF(ISBLANK(F41),"",TRUNC(20.5173*(15.5-F41)^1.92))</f>
        <v>549</v>
      </c>
    </row>
    <row r="42" spans="1:7" ht="17.25" customHeight="1">
      <c r="A42" s="53" t="s">
        <v>34</v>
      </c>
      <c r="B42" s="70" t="s">
        <v>80</v>
      </c>
      <c r="C42" s="71" t="s">
        <v>105</v>
      </c>
      <c r="D42" s="72" t="s">
        <v>106</v>
      </c>
      <c r="E42" s="57" t="s">
        <v>107</v>
      </c>
      <c r="F42" s="58">
        <v>10.31</v>
      </c>
      <c r="G42" s="13">
        <f>IF(ISBLANK(F42),"",TRUNC(20.5173*(15.5-F42)^1.92))</f>
        <v>484</v>
      </c>
    </row>
    <row r="43" spans="1:7" ht="17.25" customHeight="1">
      <c r="A43" s="53" t="s">
        <v>33</v>
      </c>
      <c r="B43" s="70"/>
      <c r="C43" s="71"/>
      <c r="D43" s="72"/>
      <c r="E43" s="57"/>
      <c r="F43" s="58"/>
      <c r="G43" s="13">
        <f>IF(ISBLANK(F43),"",TRUNC(20.5173*(15.5-F43)^1.92))</f>
      </c>
    </row>
    <row r="44" spans="2:5" s="45" customFormat="1" ht="5.25">
      <c r="B44" s="46"/>
      <c r="E44" s="47"/>
    </row>
    <row r="45" spans="2:7" ht="12.75">
      <c r="B45" s="48" t="s">
        <v>7</v>
      </c>
      <c r="C45" s="42"/>
      <c r="D45" s="48" t="s">
        <v>58</v>
      </c>
      <c r="E45" s="44" t="s">
        <v>57</v>
      </c>
      <c r="F45" s="42" t="s">
        <v>32</v>
      </c>
      <c r="G45" s="44"/>
    </row>
    <row r="46" spans="2:8" s="45" customFormat="1" ht="12.75">
      <c r="B46" s="46"/>
      <c r="E46" s="47"/>
      <c r="H46" s="39"/>
    </row>
    <row r="47" spans="1:7" ht="12.75">
      <c r="A47" s="49" t="s">
        <v>41</v>
      </c>
      <c r="B47" s="50" t="s">
        <v>2</v>
      </c>
      <c r="C47" s="51" t="s">
        <v>3</v>
      </c>
      <c r="D47" s="49" t="s">
        <v>26</v>
      </c>
      <c r="E47" s="49" t="s">
        <v>27</v>
      </c>
      <c r="F47" s="52" t="s">
        <v>28</v>
      </c>
      <c r="G47" s="52" t="s">
        <v>29</v>
      </c>
    </row>
    <row r="48" spans="1:7" ht="17.25" customHeight="1">
      <c r="A48" s="53" t="s">
        <v>30</v>
      </c>
      <c r="B48" s="70"/>
      <c r="C48" s="71"/>
      <c r="D48" s="72"/>
      <c r="E48" s="57"/>
      <c r="F48" s="58"/>
      <c r="G48" s="13">
        <f>IF(ISBLANK(F48),"",TRUNC(20.5173*(15.5-F48)^1.92))</f>
      </c>
    </row>
    <row r="49" spans="1:7" ht="17.25" customHeight="1">
      <c r="A49" s="53" t="s">
        <v>32</v>
      </c>
      <c r="B49" s="70" t="s">
        <v>187</v>
      </c>
      <c r="C49" s="71" t="s">
        <v>188</v>
      </c>
      <c r="D49" s="72" t="s">
        <v>189</v>
      </c>
      <c r="E49" s="57" t="s">
        <v>225</v>
      </c>
      <c r="F49" s="58">
        <v>9.13</v>
      </c>
      <c r="G49" s="13">
        <f>IF(ISBLANK(F49),"",TRUNC(20.5173*(15.5-F49)^1.92))</f>
        <v>717</v>
      </c>
    </row>
    <row r="50" spans="1:7" ht="17.25" customHeight="1">
      <c r="A50" s="53" t="s">
        <v>34</v>
      </c>
      <c r="B50" s="70" t="s">
        <v>87</v>
      </c>
      <c r="C50" s="71" t="s">
        <v>88</v>
      </c>
      <c r="D50" s="72" t="s">
        <v>89</v>
      </c>
      <c r="E50" s="57" t="s">
        <v>69</v>
      </c>
      <c r="F50" s="58">
        <v>8.59</v>
      </c>
      <c r="G50" s="13">
        <f>IF(ISBLANK(F50),"",TRUNC(20.5173*(15.5-F50)^1.92))</f>
        <v>839</v>
      </c>
    </row>
    <row r="51" spans="1:7" ht="17.25" customHeight="1">
      <c r="A51" s="53" t="s">
        <v>33</v>
      </c>
      <c r="B51" s="70" t="s">
        <v>151</v>
      </c>
      <c r="C51" s="71" t="s">
        <v>152</v>
      </c>
      <c r="D51" s="72">
        <v>34050</v>
      </c>
      <c r="E51" s="57" t="s">
        <v>69</v>
      </c>
      <c r="F51" s="58">
        <v>9.25</v>
      </c>
      <c r="G51" s="13">
        <f>IF(ISBLANK(F51),"",TRUNC(20.5173*(15.5-F51)^1.92))</f>
        <v>692</v>
      </c>
    </row>
    <row r="52" spans="2:5" s="45" customFormat="1" ht="5.25">
      <c r="B52" s="46"/>
      <c r="E52" s="47"/>
    </row>
    <row r="53" spans="2:7" ht="12.75">
      <c r="B53" s="48" t="s">
        <v>7</v>
      </c>
      <c r="C53" s="42"/>
      <c r="D53" s="48" t="s">
        <v>17</v>
      </c>
      <c r="E53" s="44"/>
      <c r="F53" s="42"/>
      <c r="G53" s="44"/>
    </row>
    <row r="54" spans="2:5" s="45" customFormat="1" ht="5.25">
      <c r="B54" s="46"/>
      <c r="E54" s="47"/>
    </row>
    <row r="55" spans="1:7" ht="12.75">
      <c r="A55" s="49" t="s">
        <v>41</v>
      </c>
      <c r="B55" s="50" t="s">
        <v>2</v>
      </c>
      <c r="C55" s="51" t="s">
        <v>3</v>
      </c>
      <c r="D55" s="49" t="s">
        <v>26</v>
      </c>
      <c r="E55" s="49" t="s">
        <v>27</v>
      </c>
      <c r="F55" s="52" t="s">
        <v>28</v>
      </c>
      <c r="G55" s="52" t="s">
        <v>29</v>
      </c>
    </row>
    <row r="56" spans="1:7" ht="17.25" customHeight="1">
      <c r="A56" s="53" t="s">
        <v>30</v>
      </c>
      <c r="B56" s="70"/>
      <c r="C56" s="71"/>
      <c r="D56" s="72"/>
      <c r="E56" s="57"/>
      <c r="F56" s="58"/>
      <c r="G56" s="13">
        <f>IF(ISBLANK(F56),"",TRUNC(20.5173*(15.5-F56)^1.92))</f>
      </c>
    </row>
    <row r="57" spans="1:7" ht="17.25" customHeight="1">
      <c r="A57" s="53" t="s">
        <v>32</v>
      </c>
      <c r="B57" s="70" t="s">
        <v>62</v>
      </c>
      <c r="C57" s="71" t="s">
        <v>63</v>
      </c>
      <c r="D57" s="72">
        <v>33395</v>
      </c>
      <c r="E57" s="57" t="s">
        <v>20</v>
      </c>
      <c r="F57" s="58" t="s">
        <v>272</v>
      </c>
      <c r="G57" s="13"/>
    </row>
    <row r="58" spans="1:7" ht="17.25" customHeight="1">
      <c r="A58" s="53" t="s">
        <v>34</v>
      </c>
      <c r="B58" s="70" t="s">
        <v>64</v>
      </c>
      <c r="C58" s="71" t="s">
        <v>65</v>
      </c>
      <c r="D58" s="72" t="s">
        <v>66</v>
      </c>
      <c r="E58" s="57" t="s">
        <v>20</v>
      </c>
      <c r="F58" s="58">
        <v>8.81</v>
      </c>
      <c r="G58" s="13">
        <f>IF(ISBLANK(F58),"",TRUNC(20.5173*(15.5-F58)^1.92))</f>
        <v>788</v>
      </c>
    </row>
    <row r="59" spans="1:7" ht="17.25" customHeight="1">
      <c r="A59" s="53" t="s">
        <v>33</v>
      </c>
      <c r="B59" s="70" t="s">
        <v>204</v>
      </c>
      <c r="C59" s="71" t="s">
        <v>205</v>
      </c>
      <c r="D59" s="72">
        <v>31721</v>
      </c>
      <c r="E59" s="57" t="s">
        <v>206</v>
      </c>
      <c r="F59" s="58">
        <v>8.77</v>
      </c>
      <c r="G59" s="13">
        <f>IF(ISBLANK(F59),"",TRUNC(20.5173*(15.5-F59)^1.92))</f>
        <v>797</v>
      </c>
    </row>
  </sheetData>
  <sheetProtection/>
  <printOptions horizontalCentered="1"/>
  <pageMargins left="0.3937007874015748" right="0.3937007874015748" top="0.27" bottom="0.3937007874015748" header="0.23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35"/>
  <sheetViews>
    <sheetView zoomScalePageLayoutView="0" workbookViewId="0" topLeftCell="A7">
      <selection activeCell="E32" sqref="E32"/>
    </sheetView>
  </sheetViews>
  <sheetFormatPr defaultColWidth="9.140625" defaultRowHeight="12.75"/>
  <cols>
    <col min="1" max="1" width="4.421875" style="74" customWidth="1"/>
    <col min="2" max="2" width="9.7109375" style="79" customWidth="1"/>
    <col min="3" max="3" width="11.28125" style="79" customWidth="1"/>
    <col min="4" max="60" width="1.8515625" style="74" customWidth="1"/>
    <col min="61" max="61" width="4.57421875" style="79" customWidth="1"/>
    <col min="62" max="62" width="4.8515625" style="79" customWidth="1"/>
    <col min="63" max="16384" width="9.140625" style="79" customWidth="1"/>
  </cols>
  <sheetData>
    <row r="1" spans="4:61" ht="15.75">
      <c r="D1" s="41"/>
      <c r="E1" s="1" t="s">
        <v>86</v>
      </c>
      <c r="F1" s="39"/>
      <c r="BI1" s="5" t="s">
        <v>99</v>
      </c>
    </row>
    <row r="2" spans="4:61" ht="18.75">
      <c r="D2" s="41"/>
      <c r="E2" s="40" t="s">
        <v>81</v>
      </c>
      <c r="F2" s="39"/>
      <c r="BI2" s="44" t="s">
        <v>20</v>
      </c>
    </row>
    <row r="3" spans="1:60" s="81" customFormat="1" ht="12.75">
      <c r="A3" s="80"/>
      <c r="D3" s="39"/>
      <c r="E3" s="39"/>
      <c r="F3" s="48" t="s">
        <v>37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</row>
    <row r="4" spans="2:19" ht="15.75">
      <c r="B4" s="82" t="s">
        <v>59</v>
      </c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" s="81" customFormat="1" ht="6" thickBot="1">
      <c r="A5" s="80"/>
      <c r="B5" s="85"/>
    </row>
    <row r="6" spans="1:62" ht="13.5" thickBot="1">
      <c r="A6" s="105" t="s">
        <v>46</v>
      </c>
      <c r="B6" s="106" t="s">
        <v>2</v>
      </c>
      <c r="C6" s="107" t="s">
        <v>3</v>
      </c>
      <c r="D6" s="146" t="s">
        <v>309</v>
      </c>
      <c r="E6" s="147"/>
      <c r="F6" s="148"/>
      <c r="G6" s="146" t="s">
        <v>381</v>
      </c>
      <c r="H6" s="147"/>
      <c r="I6" s="148"/>
      <c r="J6" s="146" t="s">
        <v>354</v>
      </c>
      <c r="K6" s="147"/>
      <c r="L6" s="148"/>
      <c r="M6" s="146" t="s">
        <v>355</v>
      </c>
      <c r="N6" s="147"/>
      <c r="O6" s="148"/>
      <c r="P6" s="146" t="s">
        <v>356</v>
      </c>
      <c r="Q6" s="147"/>
      <c r="R6" s="148"/>
      <c r="S6" s="146" t="s">
        <v>357</v>
      </c>
      <c r="T6" s="147"/>
      <c r="U6" s="148"/>
      <c r="V6" s="146" t="s">
        <v>358</v>
      </c>
      <c r="W6" s="147"/>
      <c r="X6" s="148"/>
      <c r="Y6" s="146" t="s">
        <v>359</v>
      </c>
      <c r="Z6" s="147"/>
      <c r="AA6" s="148"/>
      <c r="AB6" s="146" t="s">
        <v>360</v>
      </c>
      <c r="AC6" s="147"/>
      <c r="AD6" s="148"/>
      <c r="AE6" s="146" t="s">
        <v>361</v>
      </c>
      <c r="AF6" s="147"/>
      <c r="AG6" s="148"/>
      <c r="AH6" s="146" t="s">
        <v>362</v>
      </c>
      <c r="AI6" s="147"/>
      <c r="AJ6" s="148"/>
      <c r="AK6" s="146" t="s">
        <v>363</v>
      </c>
      <c r="AL6" s="147"/>
      <c r="AM6" s="148"/>
      <c r="AN6" s="146" t="s">
        <v>364</v>
      </c>
      <c r="AO6" s="147"/>
      <c r="AP6" s="148"/>
      <c r="AQ6" s="146" t="s">
        <v>365</v>
      </c>
      <c r="AR6" s="147"/>
      <c r="AS6" s="148"/>
      <c r="AT6" s="146" t="s">
        <v>366</v>
      </c>
      <c r="AU6" s="147"/>
      <c r="AV6" s="148"/>
      <c r="AW6" s="146" t="s">
        <v>367</v>
      </c>
      <c r="AX6" s="147"/>
      <c r="AY6" s="148"/>
      <c r="AZ6" s="146" t="s">
        <v>368</v>
      </c>
      <c r="BA6" s="147"/>
      <c r="BB6" s="148"/>
      <c r="BC6" s="146" t="s">
        <v>369</v>
      </c>
      <c r="BD6" s="147"/>
      <c r="BE6" s="148"/>
      <c r="BF6" s="146" t="s">
        <v>370</v>
      </c>
      <c r="BG6" s="147"/>
      <c r="BH6" s="148"/>
      <c r="BI6" s="96" t="s">
        <v>28</v>
      </c>
      <c r="BJ6" s="97" t="s">
        <v>29</v>
      </c>
    </row>
    <row r="7" spans="1:62" ht="12.75" customHeight="1" thickBot="1">
      <c r="A7" s="98" t="s">
        <v>30</v>
      </c>
      <c r="B7" s="54" t="s">
        <v>247</v>
      </c>
      <c r="C7" s="55" t="s">
        <v>248</v>
      </c>
      <c r="D7" s="146" t="s">
        <v>299</v>
      </c>
      <c r="E7" s="147"/>
      <c r="F7" s="148"/>
      <c r="G7" s="146" t="s">
        <v>300</v>
      </c>
      <c r="H7" s="147"/>
      <c r="I7" s="148"/>
      <c r="J7" s="146" t="s">
        <v>299</v>
      </c>
      <c r="K7" s="147"/>
      <c r="L7" s="148"/>
      <c r="M7" s="146" t="s">
        <v>299</v>
      </c>
      <c r="N7" s="147"/>
      <c r="O7" s="148"/>
      <c r="P7" s="146" t="s">
        <v>299</v>
      </c>
      <c r="Q7" s="147"/>
      <c r="R7" s="148"/>
      <c r="S7" s="146" t="s">
        <v>299</v>
      </c>
      <c r="T7" s="147"/>
      <c r="U7" s="148"/>
      <c r="V7" s="146" t="s">
        <v>299</v>
      </c>
      <c r="W7" s="147"/>
      <c r="X7" s="148"/>
      <c r="Y7" s="146" t="s">
        <v>299</v>
      </c>
      <c r="Z7" s="147"/>
      <c r="AA7" s="148"/>
      <c r="AB7" s="146" t="s">
        <v>302</v>
      </c>
      <c r="AC7" s="147"/>
      <c r="AD7" s="148"/>
      <c r="AE7" s="146"/>
      <c r="AF7" s="147"/>
      <c r="AG7" s="148"/>
      <c r="AH7" s="146"/>
      <c r="AI7" s="147"/>
      <c r="AJ7" s="148"/>
      <c r="AK7" s="146"/>
      <c r="AL7" s="147"/>
      <c r="AM7" s="148"/>
      <c r="AN7" s="146"/>
      <c r="AO7" s="147"/>
      <c r="AP7" s="148"/>
      <c r="AQ7" s="146"/>
      <c r="AR7" s="147"/>
      <c r="AS7" s="148"/>
      <c r="AT7" s="146"/>
      <c r="AU7" s="147"/>
      <c r="AV7" s="148"/>
      <c r="AW7" s="146"/>
      <c r="AX7" s="147"/>
      <c r="AY7" s="148"/>
      <c r="AZ7" s="146"/>
      <c r="BA7" s="147"/>
      <c r="BB7" s="148"/>
      <c r="BC7" s="146"/>
      <c r="BD7" s="147"/>
      <c r="BE7" s="148"/>
      <c r="BF7" s="146"/>
      <c r="BG7" s="147"/>
      <c r="BH7" s="148"/>
      <c r="BI7" s="102">
        <v>2.7</v>
      </c>
      <c r="BJ7" s="13">
        <f>IF(ISBLANK(BI7),"",TRUNC(0.2797*(BI7*100-100)^1.35))</f>
        <v>286</v>
      </c>
    </row>
    <row r="8" spans="1:62" ht="12.75" customHeight="1" thickBot="1">
      <c r="A8" s="98" t="s">
        <v>32</v>
      </c>
      <c r="B8" s="54" t="s">
        <v>245</v>
      </c>
      <c r="C8" s="55" t="s">
        <v>246</v>
      </c>
      <c r="D8" s="146"/>
      <c r="E8" s="147"/>
      <c r="F8" s="148"/>
      <c r="G8" s="146"/>
      <c r="H8" s="147"/>
      <c r="I8" s="148"/>
      <c r="J8" s="146"/>
      <c r="K8" s="147"/>
      <c r="L8" s="148"/>
      <c r="M8" s="146"/>
      <c r="N8" s="147"/>
      <c r="O8" s="148"/>
      <c r="P8" s="146" t="s">
        <v>299</v>
      </c>
      <c r="Q8" s="147"/>
      <c r="R8" s="148"/>
      <c r="S8" s="146" t="s">
        <v>299</v>
      </c>
      <c r="T8" s="147"/>
      <c r="U8" s="148"/>
      <c r="V8" s="146" t="s">
        <v>299</v>
      </c>
      <c r="W8" s="147"/>
      <c r="X8" s="148"/>
      <c r="Y8" s="146" t="s">
        <v>299</v>
      </c>
      <c r="Z8" s="147"/>
      <c r="AA8" s="148"/>
      <c r="AB8" s="146" t="s">
        <v>300</v>
      </c>
      <c r="AC8" s="147"/>
      <c r="AD8" s="148"/>
      <c r="AE8" s="146" t="s">
        <v>299</v>
      </c>
      <c r="AF8" s="147"/>
      <c r="AG8" s="148"/>
      <c r="AH8" s="146" t="s">
        <v>302</v>
      </c>
      <c r="AI8" s="147"/>
      <c r="AJ8" s="148"/>
      <c r="AK8" s="146"/>
      <c r="AL8" s="147"/>
      <c r="AM8" s="148"/>
      <c r="AN8" s="146"/>
      <c r="AO8" s="147"/>
      <c r="AP8" s="148"/>
      <c r="AQ8" s="146"/>
      <c r="AR8" s="147"/>
      <c r="AS8" s="148"/>
      <c r="AT8" s="146"/>
      <c r="AU8" s="147"/>
      <c r="AV8" s="148"/>
      <c r="AW8" s="146"/>
      <c r="AX8" s="147"/>
      <c r="AY8" s="148"/>
      <c r="AZ8" s="146"/>
      <c r="BA8" s="147"/>
      <c r="BB8" s="148"/>
      <c r="BC8" s="146"/>
      <c r="BD8" s="147"/>
      <c r="BE8" s="148"/>
      <c r="BF8" s="146"/>
      <c r="BG8" s="147"/>
      <c r="BH8" s="148"/>
      <c r="BI8" s="102">
        <v>2.9</v>
      </c>
      <c r="BJ8" s="13">
        <f>IF(ISBLANK(BI8),"",TRUNC(0.2797*(BI8*100-100)^1.35))</f>
        <v>333</v>
      </c>
    </row>
    <row r="9" spans="1:62" ht="12.75" customHeight="1" thickBot="1">
      <c r="A9" s="98" t="s">
        <v>34</v>
      </c>
      <c r="B9" s="54" t="s">
        <v>139</v>
      </c>
      <c r="C9" s="55" t="s">
        <v>140</v>
      </c>
      <c r="D9" s="146" t="s">
        <v>299</v>
      </c>
      <c r="E9" s="147"/>
      <c r="F9" s="148"/>
      <c r="G9" s="146" t="s">
        <v>275</v>
      </c>
      <c r="H9" s="147"/>
      <c r="I9" s="148"/>
      <c r="J9" s="146" t="s">
        <v>275</v>
      </c>
      <c r="K9" s="147"/>
      <c r="L9" s="148"/>
      <c r="M9" s="146" t="s">
        <v>275</v>
      </c>
      <c r="N9" s="147"/>
      <c r="O9" s="148"/>
      <c r="P9" s="146" t="s">
        <v>302</v>
      </c>
      <c r="Q9" s="147"/>
      <c r="R9" s="148"/>
      <c r="S9" s="146"/>
      <c r="T9" s="147"/>
      <c r="U9" s="148"/>
      <c r="V9" s="146"/>
      <c r="W9" s="147"/>
      <c r="X9" s="148"/>
      <c r="Y9" s="146"/>
      <c r="Z9" s="147"/>
      <c r="AA9" s="148"/>
      <c r="AB9" s="146"/>
      <c r="AC9" s="147"/>
      <c r="AD9" s="148"/>
      <c r="AE9" s="146"/>
      <c r="AF9" s="147"/>
      <c r="AG9" s="148"/>
      <c r="AH9" s="146"/>
      <c r="AI9" s="147"/>
      <c r="AJ9" s="148"/>
      <c r="AK9" s="146"/>
      <c r="AL9" s="147"/>
      <c r="AM9" s="148"/>
      <c r="AN9" s="146"/>
      <c r="AO9" s="147"/>
      <c r="AP9" s="148"/>
      <c r="AQ9" s="146"/>
      <c r="AR9" s="147"/>
      <c r="AS9" s="148"/>
      <c r="AT9" s="146"/>
      <c r="AU9" s="147"/>
      <c r="AV9" s="148"/>
      <c r="AW9" s="146"/>
      <c r="AX9" s="147"/>
      <c r="AY9" s="148"/>
      <c r="AZ9" s="146"/>
      <c r="BA9" s="147"/>
      <c r="BB9" s="148"/>
      <c r="BC9" s="146"/>
      <c r="BD9" s="147"/>
      <c r="BE9" s="148"/>
      <c r="BF9" s="146"/>
      <c r="BG9" s="147"/>
      <c r="BH9" s="148"/>
      <c r="BI9" s="102">
        <v>2</v>
      </c>
      <c r="BJ9" s="13">
        <f>IF(ISBLANK(BI9),"",TRUNC(0.2797*(BI9*100-100)^1.35))</f>
        <v>140</v>
      </c>
    </row>
    <row r="10" spans="1:62" ht="12.75" customHeight="1" thickBot="1">
      <c r="A10" s="98" t="s">
        <v>33</v>
      </c>
      <c r="B10" s="54" t="s">
        <v>68</v>
      </c>
      <c r="C10" s="55" t="s">
        <v>111</v>
      </c>
      <c r="D10" s="146"/>
      <c r="E10" s="147"/>
      <c r="F10" s="148"/>
      <c r="G10" s="146"/>
      <c r="H10" s="147"/>
      <c r="I10" s="148"/>
      <c r="J10" s="146" t="s">
        <v>299</v>
      </c>
      <c r="K10" s="147"/>
      <c r="L10" s="148"/>
      <c r="M10" s="146" t="s">
        <v>299</v>
      </c>
      <c r="N10" s="147"/>
      <c r="O10" s="148"/>
      <c r="P10" s="146" t="s">
        <v>299</v>
      </c>
      <c r="Q10" s="147"/>
      <c r="R10" s="148"/>
      <c r="S10" s="146" t="s">
        <v>299</v>
      </c>
      <c r="T10" s="147"/>
      <c r="U10" s="148"/>
      <c r="V10" s="146" t="s">
        <v>299</v>
      </c>
      <c r="W10" s="147"/>
      <c r="X10" s="148"/>
      <c r="Y10" s="146" t="s">
        <v>300</v>
      </c>
      <c r="Z10" s="147"/>
      <c r="AA10" s="148"/>
      <c r="AB10" s="146" t="s">
        <v>275</v>
      </c>
      <c r="AC10" s="147"/>
      <c r="AD10" s="148"/>
      <c r="AE10" s="146"/>
      <c r="AF10" s="147"/>
      <c r="AG10" s="148"/>
      <c r="AH10" s="146"/>
      <c r="AI10" s="147"/>
      <c r="AJ10" s="148"/>
      <c r="AK10" s="146"/>
      <c r="AL10" s="147"/>
      <c r="AM10" s="148"/>
      <c r="AN10" s="146"/>
      <c r="AO10" s="147"/>
      <c r="AP10" s="148"/>
      <c r="AQ10" s="146"/>
      <c r="AR10" s="147"/>
      <c r="AS10" s="148"/>
      <c r="AT10" s="146"/>
      <c r="AU10" s="147"/>
      <c r="AV10" s="148"/>
      <c r="AW10" s="146"/>
      <c r="AX10" s="147"/>
      <c r="AY10" s="148"/>
      <c r="AZ10" s="146"/>
      <c r="BA10" s="147"/>
      <c r="BB10" s="148"/>
      <c r="BC10" s="146"/>
      <c r="BD10" s="147"/>
      <c r="BE10" s="148"/>
      <c r="BF10" s="146"/>
      <c r="BG10" s="147"/>
      <c r="BH10" s="148"/>
      <c r="BI10" s="102">
        <v>2.7</v>
      </c>
      <c r="BJ10" s="13">
        <f>IF(ISBLANK(BI10),"",TRUNC(0.2797*(BI10*100-100)^1.35))</f>
        <v>286</v>
      </c>
    </row>
    <row r="11" spans="1:62" ht="12.75" customHeight="1" thickBot="1">
      <c r="A11" s="98" t="s">
        <v>31</v>
      </c>
      <c r="B11" s="54" t="s">
        <v>136</v>
      </c>
      <c r="C11" s="55" t="s">
        <v>137</v>
      </c>
      <c r="D11" s="146"/>
      <c r="E11" s="147"/>
      <c r="F11" s="148"/>
      <c r="G11" s="146"/>
      <c r="H11" s="147"/>
      <c r="I11" s="148"/>
      <c r="J11" s="146"/>
      <c r="K11" s="147"/>
      <c r="L11" s="148"/>
      <c r="M11" s="146"/>
      <c r="N11" s="147"/>
      <c r="O11" s="148"/>
      <c r="P11" s="146"/>
      <c r="Q11" s="147"/>
      <c r="R11" s="148"/>
      <c r="S11" s="146" t="s">
        <v>300</v>
      </c>
      <c r="T11" s="147"/>
      <c r="U11" s="148"/>
      <c r="V11" s="146" t="s">
        <v>299</v>
      </c>
      <c r="W11" s="147"/>
      <c r="X11" s="148"/>
      <c r="Y11" s="146" t="s">
        <v>275</v>
      </c>
      <c r="Z11" s="147"/>
      <c r="AA11" s="148"/>
      <c r="AB11" s="146" t="s">
        <v>275</v>
      </c>
      <c r="AC11" s="147"/>
      <c r="AD11" s="148"/>
      <c r="AE11" s="146" t="s">
        <v>275</v>
      </c>
      <c r="AF11" s="147"/>
      <c r="AG11" s="148"/>
      <c r="AH11" s="146" t="s">
        <v>299</v>
      </c>
      <c r="AI11" s="147"/>
      <c r="AJ11" s="148"/>
      <c r="AK11" s="146" t="s">
        <v>299</v>
      </c>
      <c r="AL11" s="147"/>
      <c r="AM11" s="148"/>
      <c r="AN11" s="146" t="s">
        <v>302</v>
      </c>
      <c r="AO11" s="147"/>
      <c r="AP11" s="148"/>
      <c r="AQ11" s="146"/>
      <c r="AR11" s="147"/>
      <c r="AS11" s="148"/>
      <c r="AT11" s="146"/>
      <c r="AU11" s="147"/>
      <c r="AV11" s="148"/>
      <c r="AW11" s="146"/>
      <c r="AX11" s="147"/>
      <c r="AY11" s="148"/>
      <c r="AZ11" s="146"/>
      <c r="BA11" s="147"/>
      <c r="BB11" s="148"/>
      <c r="BC11" s="146"/>
      <c r="BD11" s="147"/>
      <c r="BE11" s="148"/>
      <c r="BF11" s="146"/>
      <c r="BG11" s="147"/>
      <c r="BH11" s="148"/>
      <c r="BI11" s="102">
        <v>3.1</v>
      </c>
      <c r="BJ11" s="13">
        <f>IF(ISBLANK(BI11),"",TRUNC(0.2797*(BI11*100-100)^1.35))</f>
        <v>381</v>
      </c>
    </row>
    <row r="12" spans="1:62" ht="12.75" customHeight="1" thickBot="1">
      <c r="A12" s="98" t="s">
        <v>36</v>
      </c>
      <c r="B12" s="54" t="s">
        <v>148</v>
      </c>
      <c r="C12" s="55" t="s">
        <v>149</v>
      </c>
      <c r="D12" s="146"/>
      <c r="E12" s="147"/>
      <c r="F12" s="148"/>
      <c r="G12" s="146"/>
      <c r="H12" s="147"/>
      <c r="I12" s="148"/>
      <c r="J12" s="146"/>
      <c r="K12" s="147"/>
      <c r="L12" s="148"/>
      <c r="M12" s="146" t="s">
        <v>299</v>
      </c>
      <c r="N12" s="147"/>
      <c r="O12" s="148"/>
      <c r="P12" s="146" t="s">
        <v>299</v>
      </c>
      <c r="Q12" s="147"/>
      <c r="R12" s="148"/>
      <c r="S12" s="146" t="s">
        <v>299</v>
      </c>
      <c r="T12" s="147"/>
      <c r="U12" s="148"/>
      <c r="V12" s="146" t="s">
        <v>301</v>
      </c>
      <c r="W12" s="147"/>
      <c r="X12" s="148"/>
      <c r="Y12" s="146" t="s">
        <v>300</v>
      </c>
      <c r="Z12" s="147"/>
      <c r="AA12" s="148"/>
      <c r="AB12" s="146" t="s">
        <v>301</v>
      </c>
      <c r="AC12" s="147"/>
      <c r="AD12" s="148"/>
      <c r="AE12" s="146" t="s">
        <v>300</v>
      </c>
      <c r="AF12" s="147"/>
      <c r="AG12" s="148"/>
      <c r="AH12" s="146" t="s">
        <v>299</v>
      </c>
      <c r="AI12" s="147"/>
      <c r="AJ12" s="148"/>
      <c r="AK12" s="146" t="s">
        <v>300</v>
      </c>
      <c r="AL12" s="147"/>
      <c r="AM12" s="148"/>
      <c r="AN12" s="146" t="s">
        <v>302</v>
      </c>
      <c r="AO12" s="147"/>
      <c r="AP12" s="148"/>
      <c r="AQ12" s="146"/>
      <c r="AR12" s="147"/>
      <c r="AS12" s="148"/>
      <c r="AT12" s="146"/>
      <c r="AU12" s="147"/>
      <c r="AV12" s="148"/>
      <c r="AW12" s="146"/>
      <c r="AX12" s="147"/>
      <c r="AY12" s="148"/>
      <c r="AZ12" s="146"/>
      <c r="BA12" s="147"/>
      <c r="BB12" s="148"/>
      <c r="BC12" s="146"/>
      <c r="BD12" s="147"/>
      <c r="BE12" s="148"/>
      <c r="BF12" s="146"/>
      <c r="BG12" s="147"/>
      <c r="BH12" s="148"/>
      <c r="BI12" s="102">
        <v>3.1</v>
      </c>
      <c r="BJ12" s="13">
        <f aca="true" t="shared" si="0" ref="BJ12:BJ20">IF(ISBLANK(BI12),"",TRUNC(0.2797*(BI12*100-100)^1.35))</f>
        <v>381</v>
      </c>
    </row>
    <row r="13" spans="1:62" ht="12.75" customHeight="1" thickBot="1">
      <c r="A13" s="98" t="s">
        <v>44</v>
      </c>
      <c r="B13" s="54" t="s">
        <v>62</v>
      </c>
      <c r="C13" s="55" t="s">
        <v>150</v>
      </c>
      <c r="D13" s="146"/>
      <c r="E13" s="147"/>
      <c r="F13" s="148"/>
      <c r="G13" s="146"/>
      <c r="H13" s="147"/>
      <c r="I13" s="148"/>
      <c r="J13" s="146"/>
      <c r="K13" s="147"/>
      <c r="L13" s="148"/>
      <c r="M13" s="146"/>
      <c r="N13" s="147"/>
      <c r="O13" s="148"/>
      <c r="P13" s="146" t="s">
        <v>299</v>
      </c>
      <c r="Q13" s="147"/>
      <c r="R13" s="148"/>
      <c r="S13" s="146" t="s">
        <v>299</v>
      </c>
      <c r="T13" s="147"/>
      <c r="U13" s="148"/>
      <c r="V13" s="146" t="s">
        <v>299</v>
      </c>
      <c r="W13" s="147"/>
      <c r="X13" s="148"/>
      <c r="Y13" s="146" t="s">
        <v>299</v>
      </c>
      <c r="Z13" s="147"/>
      <c r="AA13" s="148"/>
      <c r="AB13" s="146" t="s">
        <v>299</v>
      </c>
      <c r="AC13" s="147"/>
      <c r="AD13" s="148"/>
      <c r="AE13" s="146" t="s">
        <v>299</v>
      </c>
      <c r="AF13" s="147"/>
      <c r="AG13" s="148"/>
      <c r="AH13" s="146" t="s">
        <v>299</v>
      </c>
      <c r="AI13" s="147"/>
      <c r="AJ13" s="148"/>
      <c r="AK13" s="146" t="s">
        <v>302</v>
      </c>
      <c r="AL13" s="147"/>
      <c r="AM13" s="148"/>
      <c r="AN13" s="146"/>
      <c r="AO13" s="147"/>
      <c r="AP13" s="148"/>
      <c r="AQ13" s="146"/>
      <c r="AR13" s="147"/>
      <c r="AS13" s="148"/>
      <c r="AT13" s="146"/>
      <c r="AU13" s="147"/>
      <c r="AV13" s="148"/>
      <c r="AW13" s="146"/>
      <c r="AX13" s="147"/>
      <c r="AY13" s="148"/>
      <c r="AZ13" s="146"/>
      <c r="BA13" s="147"/>
      <c r="BB13" s="148"/>
      <c r="BC13" s="146"/>
      <c r="BD13" s="147"/>
      <c r="BE13" s="148"/>
      <c r="BF13" s="146"/>
      <c r="BG13" s="147"/>
      <c r="BH13" s="148"/>
      <c r="BI13" s="102">
        <v>3</v>
      </c>
      <c r="BJ13" s="13">
        <f t="shared" si="0"/>
        <v>357</v>
      </c>
    </row>
    <row r="14" spans="1:62" ht="12.75" customHeight="1" thickBot="1">
      <c r="A14" s="98" t="s">
        <v>45</v>
      </c>
      <c r="B14" s="54" t="s">
        <v>85</v>
      </c>
      <c r="C14" s="55" t="s">
        <v>134</v>
      </c>
      <c r="D14" s="146" t="s">
        <v>299</v>
      </c>
      <c r="E14" s="147"/>
      <c r="F14" s="148"/>
      <c r="G14" s="146" t="s">
        <v>275</v>
      </c>
      <c r="H14" s="147"/>
      <c r="I14" s="148"/>
      <c r="J14" s="146" t="s">
        <v>275</v>
      </c>
      <c r="K14" s="147"/>
      <c r="L14" s="148"/>
      <c r="M14" s="146" t="s">
        <v>275</v>
      </c>
      <c r="N14" s="147"/>
      <c r="O14" s="148"/>
      <c r="P14" s="146" t="s">
        <v>299</v>
      </c>
      <c r="Q14" s="147"/>
      <c r="R14" s="148"/>
      <c r="S14" s="146" t="s">
        <v>299</v>
      </c>
      <c r="T14" s="147"/>
      <c r="U14" s="148"/>
      <c r="V14" s="146" t="s">
        <v>300</v>
      </c>
      <c r="W14" s="147"/>
      <c r="X14" s="148"/>
      <c r="Y14" s="146" t="s">
        <v>299</v>
      </c>
      <c r="Z14" s="147"/>
      <c r="AA14" s="148"/>
      <c r="AB14" s="146" t="s">
        <v>299</v>
      </c>
      <c r="AC14" s="147"/>
      <c r="AD14" s="148"/>
      <c r="AE14" s="146" t="s">
        <v>300</v>
      </c>
      <c r="AF14" s="147"/>
      <c r="AG14" s="148"/>
      <c r="AH14" s="146" t="s">
        <v>302</v>
      </c>
      <c r="AI14" s="147"/>
      <c r="AJ14" s="148"/>
      <c r="AK14" s="146"/>
      <c r="AL14" s="147"/>
      <c r="AM14" s="148"/>
      <c r="AN14" s="146"/>
      <c r="AO14" s="147"/>
      <c r="AP14" s="148"/>
      <c r="AQ14" s="146"/>
      <c r="AR14" s="147"/>
      <c r="AS14" s="148"/>
      <c r="AT14" s="146"/>
      <c r="AU14" s="147"/>
      <c r="AV14" s="148"/>
      <c r="AW14" s="146"/>
      <c r="AX14" s="147"/>
      <c r="AY14" s="148"/>
      <c r="AZ14" s="146"/>
      <c r="BA14" s="147"/>
      <c r="BB14" s="148"/>
      <c r="BC14" s="146"/>
      <c r="BD14" s="147"/>
      <c r="BE14" s="148"/>
      <c r="BF14" s="146"/>
      <c r="BG14" s="147"/>
      <c r="BH14" s="148"/>
      <c r="BI14" s="102">
        <v>2.9</v>
      </c>
      <c r="BJ14" s="13">
        <f t="shared" si="0"/>
        <v>333</v>
      </c>
    </row>
    <row r="15" spans="1:62" ht="12.75" customHeight="1" thickBot="1">
      <c r="A15" s="98" t="s">
        <v>49</v>
      </c>
      <c r="B15" s="54" t="s">
        <v>223</v>
      </c>
      <c r="C15" s="55" t="s">
        <v>224</v>
      </c>
      <c r="D15" s="146"/>
      <c r="E15" s="147"/>
      <c r="F15" s="148"/>
      <c r="G15" s="146"/>
      <c r="H15" s="147"/>
      <c r="I15" s="148"/>
      <c r="J15" s="146" t="s">
        <v>299</v>
      </c>
      <c r="K15" s="147"/>
      <c r="L15" s="148"/>
      <c r="M15" s="146" t="s">
        <v>299</v>
      </c>
      <c r="N15" s="147"/>
      <c r="O15" s="148"/>
      <c r="P15" s="146" t="s">
        <v>300</v>
      </c>
      <c r="Q15" s="147"/>
      <c r="R15" s="148"/>
      <c r="S15" s="146" t="s">
        <v>301</v>
      </c>
      <c r="T15" s="147"/>
      <c r="U15" s="148"/>
      <c r="V15" s="146" t="s">
        <v>302</v>
      </c>
      <c r="W15" s="147"/>
      <c r="X15" s="148"/>
      <c r="Y15" s="146"/>
      <c r="Z15" s="147"/>
      <c r="AA15" s="148"/>
      <c r="AB15" s="146"/>
      <c r="AC15" s="147"/>
      <c r="AD15" s="148"/>
      <c r="AE15" s="146"/>
      <c r="AF15" s="147"/>
      <c r="AG15" s="148"/>
      <c r="AH15" s="146"/>
      <c r="AI15" s="147"/>
      <c r="AJ15" s="148"/>
      <c r="AK15" s="146"/>
      <c r="AL15" s="147"/>
      <c r="AM15" s="148"/>
      <c r="AN15" s="146"/>
      <c r="AO15" s="147"/>
      <c r="AP15" s="148"/>
      <c r="AQ15" s="146"/>
      <c r="AR15" s="147"/>
      <c r="AS15" s="148"/>
      <c r="AT15" s="146"/>
      <c r="AU15" s="147"/>
      <c r="AV15" s="148"/>
      <c r="AW15" s="146"/>
      <c r="AX15" s="147"/>
      <c r="AY15" s="148"/>
      <c r="AZ15" s="146"/>
      <c r="BA15" s="147"/>
      <c r="BB15" s="148"/>
      <c r="BC15" s="146"/>
      <c r="BD15" s="147"/>
      <c r="BE15" s="148"/>
      <c r="BF15" s="146"/>
      <c r="BG15" s="147"/>
      <c r="BH15" s="148"/>
      <c r="BI15" s="102">
        <v>2.5</v>
      </c>
      <c r="BJ15" s="13">
        <f t="shared" si="0"/>
        <v>242</v>
      </c>
    </row>
    <row r="16" spans="1:62" ht="12.75" customHeight="1" thickBot="1">
      <c r="A16" s="98" t="s">
        <v>50</v>
      </c>
      <c r="B16" s="54" t="s">
        <v>249</v>
      </c>
      <c r="C16" s="55" t="s">
        <v>250</v>
      </c>
      <c r="D16" s="146"/>
      <c r="E16" s="147"/>
      <c r="F16" s="148"/>
      <c r="G16" s="146"/>
      <c r="H16" s="147"/>
      <c r="I16" s="148"/>
      <c r="J16" s="146" t="s">
        <v>299</v>
      </c>
      <c r="K16" s="147"/>
      <c r="L16" s="148"/>
      <c r="M16" s="146" t="s">
        <v>299</v>
      </c>
      <c r="N16" s="147"/>
      <c r="O16" s="148"/>
      <c r="P16" s="146" t="s">
        <v>300</v>
      </c>
      <c r="Q16" s="147"/>
      <c r="R16" s="148"/>
      <c r="S16" s="146" t="s">
        <v>302</v>
      </c>
      <c r="T16" s="147"/>
      <c r="U16" s="148"/>
      <c r="V16" s="146"/>
      <c r="W16" s="147"/>
      <c r="X16" s="148"/>
      <c r="Y16" s="146"/>
      <c r="Z16" s="147"/>
      <c r="AA16" s="148"/>
      <c r="AB16" s="146"/>
      <c r="AC16" s="147"/>
      <c r="AD16" s="148"/>
      <c r="AE16" s="146"/>
      <c r="AF16" s="147"/>
      <c r="AG16" s="148"/>
      <c r="AH16" s="146"/>
      <c r="AI16" s="147"/>
      <c r="AJ16" s="148"/>
      <c r="AK16" s="146"/>
      <c r="AL16" s="147"/>
      <c r="AM16" s="148"/>
      <c r="AN16" s="146"/>
      <c r="AO16" s="147"/>
      <c r="AP16" s="148"/>
      <c r="AQ16" s="146"/>
      <c r="AR16" s="147"/>
      <c r="AS16" s="148"/>
      <c r="AT16" s="146"/>
      <c r="AU16" s="147"/>
      <c r="AV16" s="148"/>
      <c r="AW16" s="146"/>
      <c r="AX16" s="147"/>
      <c r="AY16" s="148"/>
      <c r="AZ16" s="146"/>
      <c r="BA16" s="147"/>
      <c r="BB16" s="148"/>
      <c r="BC16" s="146"/>
      <c r="BD16" s="147"/>
      <c r="BE16" s="148"/>
      <c r="BF16" s="146"/>
      <c r="BG16" s="147"/>
      <c r="BH16" s="148"/>
      <c r="BI16" s="102">
        <v>2.4</v>
      </c>
      <c r="BJ16" s="13">
        <f t="shared" si="0"/>
        <v>220</v>
      </c>
    </row>
    <row r="17" spans="1:62" ht="12.75" customHeight="1" thickBot="1">
      <c r="A17" s="98" t="s">
        <v>51</v>
      </c>
      <c r="B17" s="54" t="s">
        <v>146</v>
      </c>
      <c r="C17" s="55" t="s">
        <v>147</v>
      </c>
      <c r="D17" s="146"/>
      <c r="E17" s="147"/>
      <c r="F17" s="148"/>
      <c r="G17" s="146"/>
      <c r="H17" s="147"/>
      <c r="I17" s="148"/>
      <c r="J17" s="146" t="s">
        <v>299</v>
      </c>
      <c r="K17" s="147"/>
      <c r="L17" s="148"/>
      <c r="M17" s="146" t="s">
        <v>299</v>
      </c>
      <c r="N17" s="147"/>
      <c r="O17" s="148"/>
      <c r="P17" s="146" t="s">
        <v>275</v>
      </c>
      <c r="Q17" s="147"/>
      <c r="R17" s="148"/>
      <c r="S17" s="146" t="s">
        <v>299</v>
      </c>
      <c r="T17" s="147"/>
      <c r="U17" s="148"/>
      <c r="V17" s="146" t="s">
        <v>299</v>
      </c>
      <c r="W17" s="147"/>
      <c r="X17" s="148"/>
      <c r="Y17" s="146" t="s">
        <v>299</v>
      </c>
      <c r="Z17" s="147"/>
      <c r="AA17" s="148"/>
      <c r="AB17" s="146" t="s">
        <v>300</v>
      </c>
      <c r="AC17" s="147"/>
      <c r="AD17" s="148"/>
      <c r="AE17" s="146" t="s">
        <v>301</v>
      </c>
      <c r="AF17" s="147"/>
      <c r="AG17" s="148"/>
      <c r="AH17" s="146" t="s">
        <v>301</v>
      </c>
      <c r="AI17" s="147"/>
      <c r="AJ17" s="148"/>
      <c r="AK17" s="146" t="s">
        <v>302</v>
      </c>
      <c r="AL17" s="147"/>
      <c r="AM17" s="148"/>
      <c r="AN17" s="146"/>
      <c r="AO17" s="147"/>
      <c r="AP17" s="148"/>
      <c r="AQ17" s="146"/>
      <c r="AR17" s="147"/>
      <c r="AS17" s="148"/>
      <c r="AT17" s="146"/>
      <c r="AU17" s="147"/>
      <c r="AV17" s="148"/>
      <c r="AW17" s="146"/>
      <c r="AX17" s="147"/>
      <c r="AY17" s="148"/>
      <c r="AZ17" s="146"/>
      <c r="BA17" s="147"/>
      <c r="BB17" s="148"/>
      <c r="BC17" s="146"/>
      <c r="BD17" s="147"/>
      <c r="BE17" s="148"/>
      <c r="BF17" s="146"/>
      <c r="BG17" s="147"/>
      <c r="BH17" s="148"/>
      <c r="BI17" s="102">
        <v>3</v>
      </c>
      <c r="BJ17" s="13">
        <f t="shared" si="0"/>
        <v>357</v>
      </c>
    </row>
    <row r="18" spans="1:62" ht="12.75" customHeight="1" thickBot="1">
      <c r="A18" s="98" t="s">
        <v>52</v>
      </c>
      <c r="B18" s="54" t="s">
        <v>172</v>
      </c>
      <c r="C18" s="55" t="s">
        <v>173</v>
      </c>
      <c r="D18" s="146"/>
      <c r="E18" s="147"/>
      <c r="F18" s="148"/>
      <c r="G18" s="146"/>
      <c r="H18" s="147"/>
      <c r="I18" s="148"/>
      <c r="J18" s="146"/>
      <c r="K18" s="147"/>
      <c r="L18" s="148"/>
      <c r="M18" s="146"/>
      <c r="N18" s="147"/>
      <c r="O18" s="148"/>
      <c r="P18" s="146" t="s">
        <v>299</v>
      </c>
      <c r="Q18" s="147"/>
      <c r="R18" s="148"/>
      <c r="S18" s="146" t="s">
        <v>275</v>
      </c>
      <c r="T18" s="147"/>
      <c r="U18" s="148"/>
      <c r="V18" s="146" t="s">
        <v>300</v>
      </c>
      <c r="W18" s="147"/>
      <c r="X18" s="148"/>
      <c r="Y18" s="146" t="s">
        <v>299</v>
      </c>
      <c r="Z18" s="147"/>
      <c r="AA18" s="148"/>
      <c r="AB18" s="146" t="s">
        <v>301</v>
      </c>
      <c r="AC18" s="147"/>
      <c r="AD18" s="148"/>
      <c r="AE18" s="146" t="s">
        <v>300</v>
      </c>
      <c r="AF18" s="147"/>
      <c r="AG18" s="148"/>
      <c r="AH18" s="146" t="s">
        <v>299</v>
      </c>
      <c r="AI18" s="147"/>
      <c r="AJ18" s="148"/>
      <c r="AK18" s="146" t="s">
        <v>301</v>
      </c>
      <c r="AL18" s="147"/>
      <c r="AM18" s="148"/>
      <c r="AN18" s="146" t="s">
        <v>302</v>
      </c>
      <c r="AO18" s="147"/>
      <c r="AP18" s="148"/>
      <c r="AQ18" s="146"/>
      <c r="AR18" s="147"/>
      <c r="AS18" s="148"/>
      <c r="AT18" s="146"/>
      <c r="AU18" s="147"/>
      <c r="AV18" s="148"/>
      <c r="AW18" s="146"/>
      <c r="AX18" s="147"/>
      <c r="AY18" s="148"/>
      <c r="AZ18" s="146"/>
      <c r="BA18" s="147"/>
      <c r="BB18" s="148"/>
      <c r="BC18" s="146"/>
      <c r="BD18" s="147"/>
      <c r="BE18" s="148"/>
      <c r="BF18" s="146"/>
      <c r="BG18" s="147"/>
      <c r="BH18" s="148"/>
      <c r="BI18" s="102">
        <v>3.1</v>
      </c>
      <c r="BJ18" s="13">
        <f t="shared" si="0"/>
        <v>381</v>
      </c>
    </row>
    <row r="19" spans="1:62" ht="12.75" customHeight="1" thickBot="1">
      <c r="A19" s="98" t="s">
        <v>53</v>
      </c>
      <c r="B19" s="54" t="s">
        <v>169</v>
      </c>
      <c r="C19" s="55" t="s">
        <v>170</v>
      </c>
      <c r="D19" s="146"/>
      <c r="E19" s="147"/>
      <c r="F19" s="148"/>
      <c r="G19" s="146"/>
      <c r="H19" s="147"/>
      <c r="I19" s="148"/>
      <c r="J19" s="146"/>
      <c r="K19" s="147"/>
      <c r="L19" s="148"/>
      <c r="M19" s="146"/>
      <c r="N19" s="147"/>
      <c r="O19" s="148"/>
      <c r="P19" s="146" t="s">
        <v>299</v>
      </c>
      <c r="Q19" s="147"/>
      <c r="R19" s="148"/>
      <c r="S19" s="146" t="s">
        <v>275</v>
      </c>
      <c r="T19" s="147"/>
      <c r="U19" s="148"/>
      <c r="V19" s="146" t="s">
        <v>299</v>
      </c>
      <c r="W19" s="147"/>
      <c r="X19" s="148"/>
      <c r="Y19" s="146" t="s">
        <v>299</v>
      </c>
      <c r="Z19" s="147"/>
      <c r="AA19" s="148"/>
      <c r="AB19" s="146" t="s">
        <v>299</v>
      </c>
      <c r="AC19" s="147"/>
      <c r="AD19" s="148"/>
      <c r="AE19" s="146" t="s">
        <v>300</v>
      </c>
      <c r="AF19" s="147"/>
      <c r="AG19" s="148"/>
      <c r="AH19" s="146" t="s">
        <v>302</v>
      </c>
      <c r="AI19" s="147"/>
      <c r="AJ19" s="148"/>
      <c r="AK19" s="146"/>
      <c r="AL19" s="147"/>
      <c r="AM19" s="148"/>
      <c r="AN19" s="146"/>
      <c r="AO19" s="147"/>
      <c r="AP19" s="148"/>
      <c r="AQ19" s="146"/>
      <c r="AR19" s="147"/>
      <c r="AS19" s="148"/>
      <c r="AT19" s="146"/>
      <c r="AU19" s="147"/>
      <c r="AV19" s="148"/>
      <c r="AW19" s="146"/>
      <c r="AX19" s="147"/>
      <c r="AY19" s="148"/>
      <c r="AZ19" s="146"/>
      <c r="BA19" s="147"/>
      <c r="BB19" s="148"/>
      <c r="BC19" s="146"/>
      <c r="BD19" s="147"/>
      <c r="BE19" s="148"/>
      <c r="BF19" s="146"/>
      <c r="BG19" s="147"/>
      <c r="BH19" s="148"/>
      <c r="BI19" s="102">
        <v>2.9</v>
      </c>
      <c r="BJ19" s="13">
        <f t="shared" si="0"/>
        <v>333</v>
      </c>
    </row>
    <row r="20" spans="1:62" ht="12.75" customHeight="1" thickBot="1">
      <c r="A20" s="98" t="s">
        <v>54</v>
      </c>
      <c r="B20" s="54" t="s">
        <v>242</v>
      </c>
      <c r="C20" s="55" t="s">
        <v>243</v>
      </c>
      <c r="D20" s="146"/>
      <c r="E20" s="147"/>
      <c r="F20" s="148"/>
      <c r="G20" s="146"/>
      <c r="H20" s="147"/>
      <c r="I20" s="148"/>
      <c r="J20" s="146"/>
      <c r="K20" s="147"/>
      <c r="L20" s="148"/>
      <c r="M20" s="146"/>
      <c r="N20" s="147"/>
      <c r="O20" s="148"/>
      <c r="P20" s="146"/>
      <c r="Q20" s="147"/>
      <c r="R20" s="148"/>
      <c r="S20" s="146"/>
      <c r="T20" s="147"/>
      <c r="U20" s="148"/>
      <c r="V20" s="146" t="s">
        <v>299</v>
      </c>
      <c r="W20" s="147"/>
      <c r="X20" s="148"/>
      <c r="Y20" s="146" t="s">
        <v>275</v>
      </c>
      <c r="Z20" s="147"/>
      <c r="AA20" s="148"/>
      <c r="AB20" s="146" t="s">
        <v>299</v>
      </c>
      <c r="AC20" s="147"/>
      <c r="AD20" s="148"/>
      <c r="AE20" s="146" t="s">
        <v>275</v>
      </c>
      <c r="AF20" s="147"/>
      <c r="AG20" s="148"/>
      <c r="AH20" s="146" t="s">
        <v>299</v>
      </c>
      <c r="AI20" s="147"/>
      <c r="AJ20" s="148"/>
      <c r="AK20" s="146" t="s">
        <v>299</v>
      </c>
      <c r="AL20" s="147"/>
      <c r="AM20" s="148"/>
      <c r="AN20" s="146" t="s">
        <v>299</v>
      </c>
      <c r="AO20" s="147"/>
      <c r="AP20" s="148"/>
      <c r="AQ20" s="146" t="s">
        <v>299</v>
      </c>
      <c r="AR20" s="147"/>
      <c r="AS20" s="148"/>
      <c r="AT20" s="146" t="s">
        <v>300</v>
      </c>
      <c r="AU20" s="147"/>
      <c r="AV20" s="148"/>
      <c r="AW20" s="146" t="s">
        <v>299</v>
      </c>
      <c r="AX20" s="147"/>
      <c r="AY20" s="148"/>
      <c r="AZ20" s="146" t="s">
        <v>302</v>
      </c>
      <c r="BA20" s="147"/>
      <c r="BB20" s="148"/>
      <c r="BC20" s="146"/>
      <c r="BD20" s="147"/>
      <c r="BE20" s="148"/>
      <c r="BF20" s="146"/>
      <c r="BG20" s="147"/>
      <c r="BH20" s="148"/>
      <c r="BI20" s="102">
        <v>3.5</v>
      </c>
      <c r="BJ20" s="13">
        <f t="shared" si="0"/>
        <v>482</v>
      </c>
    </row>
    <row r="22" ht="15.75">
      <c r="B22" s="82" t="s">
        <v>59</v>
      </c>
    </row>
    <row r="23" spans="1:2" s="81" customFormat="1" ht="6" thickBot="1">
      <c r="A23" s="80"/>
      <c r="B23" s="85"/>
    </row>
    <row r="24" spans="1:62" ht="13.5" thickBot="1">
      <c r="A24" s="165" t="s">
        <v>46</v>
      </c>
      <c r="B24" s="161" t="s">
        <v>2</v>
      </c>
      <c r="C24" s="163" t="s">
        <v>3</v>
      </c>
      <c r="D24" s="146" t="s">
        <v>354</v>
      </c>
      <c r="E24" s="147"/>
      <c r="F24" s="148"/>
      <c r="G24" s="146" t="s">
        <v>355</v>
      </c>
      <c r="H24" s="147"/>
      <c r="I24" s="148"/>
      <c r="J24" s="146" t="s">
        <v>356</v>
      </c>
      <c r="K24" s="147"/>
      <c r="L24" s="148"/>
      <c r="M24" s="146" t="s">
        <v>357</v>
      </c>
      <c r="N24" s="147"/>
      <c r="O24" s="148"/>
      <c r="P24" s="146" t="s">
        <v>358</v>
      </c>
      <c r="Q24" s="147"/>
      <c r="R24" s="148"/>
      <c r="S24" s="146" t="s">
        <v>359</v>
      </c>
      <c r="T24" s="147"/>
      <c r="U24" s="148"/>
      <c r="V24" s="146" t="s">
        <v>360</v>
      </c>
      <c r="W24" s="147"/>
      <c r="X24" s="148"/>
      <c r="Y24" s="146" t="s">
        <v>361</v>
      </c>
      <c r="Z24" s="147"/>
      <c r="AA24" s="148"/>
      <c r="AB24" s="146" t="s">
        <v>362</v>
      </c>
      <c r="AC24" s="147"/>
      <c r="AD24" s="148"/>
      <c r="AE24" s="146" t="s">
        <v>363</v>
      </c>
      <c r="AF24" s="147"/>
      <c r="AG24" s="148"/>
      <c r="AH24" s="146" t="s">
        <v>364</v>
      </c>
      <c r="AI24" s="147"/>
      <c r="AJ24" s="148"/>
      <c r="AK24" s="146" t="s">
        <v>365</v>
      </c>
      <c r="AL24" s="147"/>
      <c r="AM24" s="148"/>
      <c r="AN24" s="146" t="s">
        <v>366</v>
      </c>
      <c r="AO24" s="147"/>
      <c r="AP24" s="148"/>
      <c r="AQ24" s="146" t="s">
        <v>367</v>
      </c>
      <c r="AR24" s="147"/>
      <c r="AS24" s="148"/>
      <c r="AT24" s="146" t="s">
        <v>368</v>
      </c>
      <c r="AU24" s="147"/>
      <c r="AV24" s="148"/>
      <c r="AW24" s="146" t="s">
        <v>369</v>
      </c>
      <c r="AX24" s="147"/>
      <c r="AY24" s="148"/>
      <c r="AZ24" s="146" t="s">
        <v>370</v>
      </c>
      <c r="BA24" s="147"/>
      <c r="BB24" s="148"/>
      <c r="BC24" s="146" t="s">
        <v>371</v>
      </c>
      <c r="BD24" s="147"/>
      <c r="BE24" s="148"/>
      <c r="BF24" s="146" t="s">
        <v>372</v>
      </c>
      <c r="BG24" s="147"/>
      <c r="BH24" s="148"/>
      <c r="BI24" s="161" t="s">
        <v>28</v>
      </c>
      <c r="BJ24" s="161" t="s">
        <v>29</v>
      </c>
    </row>
    <row r="25" spans="1:62" ht="13.5" thickBot="1">
      <c r="A25" s="166"/>
      <c r="B25" s="162"/>
      <c r="C25" s="164"/>
      <c r="D25" s="146" t="s">
        <v>373</v>
      </c>
      <c r="E25" s="147"/>
      <c r="F25" s="148"/>
      <c r="G25" s="146" t="s">
        <v>374</v>
      </c>
      <c r="H25" s="147"/>
      <c r="I25" s="148"/>
      <c r="J25" s="146" t="s">
        <v>375</v>
      </c>
      <c r="K25" s="147"/>
      <c r="L25" s="148"/>
      <c r="M25" s="146" t="s">
        <v>376</v>
      </c>
      <c r="N25" s="147"/>
      <c r="O25" s="148"/>
      <c r="P25" s="146" t="s">
        <v>377</v>
      </c>
      <c r="Q25" s="147"/>
      <c r="R25" s="148"/>
      <c r="S25" s="146" t="s">
        <v>378</v>
      </c>
      <c r="T25" s="147"/>
      <c r="U25" s="148"/>
      <c r="V25" s="146" t="s">
        <v>379</v>
      </c>
      <c r="W25" s="147"/>
      <c r="X25" s="148"/>
      <c r="Y25" s="146" t="s">
        <v>380</v>
      </c>
      <c r="Z25" s="147"/>
      <c r="AA25" s="148"/>
      <c r="AB25" s="146"/>
      <c r="AC25" s="147"/>
      <c r="AD25" s="148"/>
      <c r="AE25" s="146"/>
      <c r="AF25" s="147"/>
      <c r="AG25" s="148"/>
      <c r="AH25" s="146"/>
      <c r="AI25" s="147"/>
      <c r="AJ25" s="148"/>
      <c r="AK25" s="146"/>
      <c r="AL25" s="147"/>
      <c r="AM25" s="148"/>
      <c r="AN25" s="146"/>
      <c r="AO25" s="147"/>
      <c r="AP25" s="148"/>
      <c r="AQ25" s="146"/>
      <c r="AR25" s="147"/>
      <c r="AS25" s="148"/>
      <c r="AT25" s="146"/>
      <c r="AU25" s="147"/>
      <c r="AV25" s="148"/>
      <c r="AW25" s="146"/>
      <c r="AX25" s="147"/>
      <c r="AY25" s="148"/>
      <c r="AZ25" s="146"/>
      <c r="BA25" s="147"/>
      <c r="BB25" s="148"/>
      <c r="BC25" s="146"/>
      <c r="BD25" s="147"/>
      <c r="BE25" s="148"/>
      <c r="BF25" s="146"/>
      <c r="BG25" s="147"/>
      <c r="BH25" s="148"/>
      <c r="BI25" s="162"/>
      <c r="BJ25" s="162"/>
    </row>
    <row r="26" spans="1:62" ht="12.75" customHeight="1" thickBot="1">
      <c r="A26" s="136" t="s">
        <v>30</v>
      </c>
      <c r="B26" s="137" t="s">
        <v>109</v>
      </c>
      <c r="C26" s="19" t="s">
        <v>110</v>
      </c>
      <c r="D26" s="149" t="s">
        <v>300</v>
      </c>
      <c r="E26" s="150"/>
      <c r="F26" s="151"/>
      <c r="G26" s="149" t="s">
        <v>275</v>
      </c>
      <c r="H26" s="150"/>
      <c r="I26" s="151"/>
      <c r="J26" s="149" t="s">
        <v>299</v>
      </c>
      <c r="K26" s="150"/>
      <c r="L26" s="151"/>
      <c r="M26" s="149" t="s">
        <v>275</v>
      </c>
      <c r="N26" s="150"/>
      <c r="O26" s="151"/>
      <c r="P26" s="149" t="s">
        <v>299</v>
      </c>
      <c r="Q26" s="150"/>
      <c r="R26" s="151"/>
      <c r="S26" s="149" t="s">
        <v>275</v>
      </c>
      <c r="T26" s="150"/>
      <c r="U26" s="151"/>
      <c r="V26" s="149" t="s">
        <v>299</v>
      </c>
      <c r="W26" s="150"/>
      <c r="X26" s="151"/>
      <c r="Y26" s="149" t="s">
        <v>302</v>
      </c>
      <c r="Z26" s="150"/>
      <c r="AA26" s="151"/>
      <c r="AB26" s="149"/>
      <c r="AC26" s="150"/>
      <c r="AD26" s="151"/>
      <c r="AE26" s="149"/>
      <c r="AF26" s="150"/>
      <c r="AG26" s="151"/>
      <c r="AH26" s="149"/>
      <c r="AI26" s="150"/>
      <c r="AJ26" s="151"/>
      <c r="AK26" s="149"/>
      <c r="AL26" s="150"/>
      <c r="AM26" s="151"/>
      <c r="AN26" s="149"/>
      <c r="AO26" s="150"/>
      <c r="AP26" s="151"/>
      <c r="AQ26" s="149"/>
      <c r="AR26" s="150"/>
      <c r="AS26" s="151"/>
      <c r="AT26" s="149"/>
      <c r="AU26" s="150"/>
      <c r="AV26" s="151"/>
      <c r="AW26" s="149"/>
      <c r="AX26" s="150"/>
      <c r="AY26" s="151"/>
      <c r="AZ26" s="149"/>
      <c r="BA26" s="150"/>
      <c r="BB26" s="151"/>
      <c r="BC26" s="149"/>
      <c r="BD26" s="150"/>
      <c r="BE26" s="151"/>
      <c r="BF26" s="149"/>
      <c r="BG26" s="150"/>
      <c r="BH26" s="151"/>
      <c r="BI26" s="138">
        <v>2.8</v>
      </c>
      <c r="BJ26" s="30">
        <f aca="true" t="shared" si="1" ref="BJ26:BJ35">IF(ISBLANK(BI26),"",TRUNC(0.2797*(BI26*100-100)^1.35))</f>
        <v>309</v>
      </c>
    </row>
    <row r="27" spans="1:62" ht="12.75" customHeight="1" thickBot="1">
      <c r="A27" s="98" t="s">
        <v>32</v>
      </c>
      <c r="B27" s="54" t="s">
        <v>80</v>
      </c>
      <c r="C27" s="55" t="s">
        <v>105</v>
      </c>
      <c r="D27" s="146" t="s">
        <v>299</v>
      </c>
      <c r="E27" s="147"/>
      <c r="F27" s="148"/>
      <c r="G27" s="146" t="s">
        <v>275</v>
      </c>
      <c r="H27" s="147"/>
      <c r="I27" s="148"/>
      <c r="J27" s="146" t="s">
        <v>300</v>
      </c>
      <c r="K27" s="147"/>
      <c r="L27" s="148"/>
      <c r="M27" s="146" t="s">
        <v>300</v>
      </c>
      <c r="N27" s="147"/>
      <c r="O27" s="148"/>
      <c r="P27" s="146" t="s">
        <v>299</v>
      </c>
      <c r="Q27" s="147"/>
      <c r="R27" s="148"/>
      <c r="S27" s="146" t="s">
        <v>302</v>
      </c>
      <c r="T27" s="147"/>
      <c r="U27" s="148"/>
      <c r="V27" s="146"/>
      <c r="W27" s="147"/>
      <c r="X27" s="148"/>
      <c r="Y27" s="146"/>
      <c r="Z27" s="147"/>
      <c r="AA27" s="148"/>
      <c r="AB27" s="146"/>
      <c r="AC27" s="147"/>
      <c r="AD27" s="148"/>
      <c r="AE27" s="146"/>
      <c r="AF27" s="147"/>
      <c r="AG27" s="148"/>
      <c r="AH27" s="146"/>
      <c r="AI27" s="147"/>
      <c r="AJ27" s="148"/>
      <c r="AK27" s="146"/>
      <c r="AL27" s="147"/>
      <c r="AM27" s="148"/>
      <c r="AN27" s="146"/>
      <c r="AO27" s="147"/>
      <c r="AP27" s="148"/>
      <c r="AQ27" s="146"/>
      <c r="AR27" s="147"/>
      <c r="AS27" s="148"/>
      <c r="AT27" s="146"/>
      <c r="AU27" s="147"/>
      <c r="AV27" s="148"/>
      <c r="AW27" s="146"/>
      <c r="AX27" s="147"/>
      <c r="AY27" s="148"/>
      <c r="AZ27" s="146"/>
      <c r="BA27" s="147"/>
      <c r="BB27" s="148"/>
      <c r="BC27" s="146"/>
      <c r="BD27" s="147"/>
      <c r="BE27" s="148"/>
      <c r="BF27" s="146"/>
      <c r="BG27" s="147"/>
      <c r="BH27" s="148"/>
      <c r="BI27" s="102">
        <v>2.6</v>
      </c>
      <c r="BJ27" s="13">
        <f t="shared" si="1"/>
        <v>264</v>
      </c>
    </row>
    <row r="28" spans="1:62" ht="12.75" customHeight="1" thickBot="1">
      <c r="A28" s="139" t="s">
        <v>34</v>
      </c>
      <c r="B28" s="140" t="s">
        <v>187</v>
      </c>
      <c r="C28" s="132" t="s">
        <v>188</v>
      </c>
      <c r="D28" s="152" t="s">
        <v>299</v>
      </c>
      <c r="E28" s="153"/>
      <c r="F28" s="154"/>
      <c r="G28" s="152" t="s">
        <v>300</v>
      </c>
      <c r="H28" s="153"/>
      <c r="I28" s="154"/>
      <c r="J28" s="152" t="s">
        <v>299</v>
      </c>
      <c r="K28" s="153"/>
      <c r="L28" s="154"/>
      <c r="M28" s="152" t="s">
        <v>299</v>
      </c>
      <c r="N28" s="153"/>
      <c r="O28" s="154"/>
      <c r="P28" s="152" t="s">
        <v>299</v>
      </c>
      <c r="Q28" s="153"/>
      <c r="R28" s="154"/>
      <c r="S28" s="152" t="s">
        <v>299</v>
      </c>
      <c r="T28" s="153"/>
      <c r="U28" s="154"/>
      <c r="V28" s="152" t="s">
        <v>299</v>
      </c>
      <c r="W28" s="153"/>
      <c r="X28" s="154"/>
      <c r="Y28" s="152" t="s">
        <v>299</v>
      </c>
      <c r="Z28" s="153"/>
      <c r="AA28" s="154"/>
      <c r="AB28" s="152" t="s">
        <v>299</v>
      </c>
      <c r="AC28" s="153"/>
      <c r="AD28" s="154"/>
      <c r="AE28" s="152" t="s">
        <v>299</v>
      </c>
      <c r="AF28" s="153"/>
      <c r="AG28" s="154"/>
      <c r="AH28" s="152" t="s">
        <v>299</v>
      </c>
      <c r="AI28" s="153"/>
      <c r="AJ28" s="154"/>
      <c r="AK28" s="152" t="s">
        <v>302</v>
      </c>
      <c r="AL28" s="153"/>
      <c r="AM28" s="154"/>
      <c r="AN28" s="152"/>
      <c r="AO28" s="153"/>
      <c r="AP28" s="154"/>
      <c r="AQ28" s="152"/>
      <c r="AR28" s="153"/>
      <c r="AS28" s="154"/>
      <c r="AT28" s="152"/>
      <c r="AU28" s="153"/>
      <c r="AV28" s="154"/>
      <c r="AW28" s="152"/>
      <c r="AX28" s="153"/>
      <c r="AY28" s="154"/>
      <c r="AZ28" s="152"/>
      <c r="BA28" s="153"/>
      <c r="BB28" s="154"/>
      <c r="BC28" s="152"/>
      <c r="BD28" s="153"/>
      <c r="BE28" s="154"/>
      <c r="BF28" s="152"/>
      <c r="BG28" s="153"/>
      <c r="BH28" s="154"/>
      <c r="BI28" s="141">
        <v>3.2</v>
      </c>
      <c r="BJ28" s="13">
        <f t="shared" si="1"/>
        <v>406</v>
      </c>
    </row>
    <row r="29" spans="1:62" ht="12.75" customHeight="1" thickBot="1">
      <c r="A29" s="155" t="s">
        <v>33</v>
      </c>
      <c r="B29" s="157" t="s">
        <v>87</v>
      </c>
      <c r="C29" s="159" t="s">
        <v>88</v>
      </c>
      <c r="D29" s="146"/>
      <c r="E29" s="147"/>
      <c r="F29" s="148"/>
      <c r="G29" s="146"/>
      <c r="H29" s="147"/>
      <c r="I29" s="148"/>
      <c r="J29" s="146"/>
      <c r="K29" s="147"/>
      <c r="L29" s="148"/>
      <c r="M29" s="146"/>
      <c r="N29" s="147"/>
      <c r="O29" s="148"/>
      <c r="P29" s="146"/>
      <c r="Q29" s="147"/>
      <c r="R29" s="148"/>
      <c r="S29" s="146"/>
      <c r="T29" s="147"/>
      <c r="U29" s="148"/>
      <c r="V29" s="146"/>
      <c r="W29" s="147"/>
      <c r="X29" s="148"/>
      <c r="Y29" s="146"/>
      <c r="Z29" s="147"/>
      <c r="AA29" s="148"/>
      <c r="AB29" s="146"/>
      <c r="AC29" s="147"/>
      <c r="AD29" s="148"/>
      <c r="AE29" s="146"/>
      <c r="AF29" s="147"/>
      <c r="AG29" s="148"/>
      <c r="AH29" s="146"/>
      <c r="AI29" s="147"/>
      <c r="AJ29" s="148"/>
      <c r="AK29" s="146"/>
      <c r="AL29" s="147"/>
      <c r="AM29" s="148"/>
      <c r="AN29" s="146" t="s">
        <v>299</v>
      </c>
      <c r="AO29" s="147"/>
      <c r="AP29" s="148"/>
      <c r="AQ29" s="146" t="s">
        <v>275</v>
      </c>
      <c r="AR29" s="147"/>
      <c r="AS29" s="148"/>
      <c r="AT29" s="146" t="s">
        <v>299</v>
      </c>
      <c r="AU29" s="147"/>
      <c r="AV29" s="148"/>
      <c r="AW29" s="146" t="s">
        <v>275</v>
      </c>
      <c r="AX29" s="147"/>
      <c r="AY29" s="148"/>
      <c r="AZ29" s="146" t="s">
        <v>299</v>
      </c>
      <c r="BA29" s="147"/>
      <c r="BB29" s="148"/>
      <c r="BC29" s="146" t="s">
        <v>275</v>
      </c>
      <c r="BD29" s="147"/>
      <c r="BE29" s="148"/>
      <c r="BF29" s="146" t="s">
        <v>299</v>
      </c>
      <c r="BG29" s="147"/>
      <c r="BH29" s="148"/>
      <c r="BI29" s="102"/>
      <c r="BJ29" s="13">
        <f t="shared" si="1"/>
      </c>
    </row>
    <row r="30" spans="1:62" ht="12.75" customHeight="1" thickBot="1">
      <c r="A30" s="156"/>
      <c r="B30" s="158"/>
      <c r="C30" s="160"/>
      <c r="D30" s="146" t="s">
        <v>299</v>
      </c>
      <c r="E30" s="147"/>
      <c r="F30" s="148"/>
      <c r="G30" s="146" t="s">
        <v>299</v>
      </c>
      <c r="H30" s="147"/>
      <c r="I30" s="148"/>
      <c r="J30" s="146" t="s">
        <v>299</v>
      </c>
      <c r="K30" s="147"/>
      <c r="L30" s="148"/>
      <c r="M30" s="146" t="s">
        <v>300</v>
      </c>
      <c r="N30" s="147"/>
      <c r="O30" s="148"/>
      <c r="P30" s="146" t="s">
        <v>302</v>
      </c>
      <c r="Q30" s="147"/>
      <c r="R30" s="148"/>
      <c r="S30" s="146"/>
      <c r="T30" s="147"/>
      <c r="U30" s="148"/>
      <c r="V30" s="146"/>
      <c r="W30" s="147"/>
      <c r="X30" s="148"/>
      <c r="Y30" s="146"/>
      <c r="Z30" s="147"/>
      <c r="AA30" s="148"/>
      <c r="AB30" s="146"/>
      <c r="AC30" s="147"/>
      <c r="AD30" s="148"/>
      <c r="AE30" s="146"/>
      <c r="AF30" s="147"/>
      <c r="AG30" s="148"/>
      <c r="AH30" s="146"/>
      <c r="AI30" s="147"/>
      <c r="AJ30" s="148"/>
      <c r="AK30" s="146"/>
      <c r="AL30" s="147"/>
      <c r="AM30" s="148"/>
      <c r="AN30" s="146"/>
      <c r="AO30" s="147"/>
      <c r="AP30" s="148"/>
      <c r="AQ30" s="146"/>
      <c r="AR30" s="147"/>
      <c r="AS30" s="148"/>
      <c r="AT30" s="146"/>
      <c r="AU30" s="147"/>
      <c r="AV30" s="148"/>
      <c r="AW30" s="146"/>
      <c r="AX30" s="147"/>
      <c r="AY30" s="148"/>
      <c r="AZ30" s="146"/>
      <c r="BA30" s="147"/>
      <c r="BB30" s="148"/>
      <c r="BC30" s="146"/>
      <c r="BD30" s="147"/>
      <c r="BE30" s="148"/>
      <c r="BF30" s="146"/>
      <c r="BG30" s="147"/>
      <c r="BH30" s="148"/>
      <c r="BI30" s="102">
        <v>4.4</v>
      </c>
      <c r="BJ30" s="13"/>
    </row>
    <row r="31" spans="1:62" ht="12.75" customHeight="1" thickBot="1">
      <c r="A31" s="98" t="s">
        <v>31</v>
      </c>
      <c r="B31" s="54" t="s">
        <v>151</v>
      </c>
      <c r="C31" s="55" t="s">
        <v>152</v>
      </c>
      <c r="D31" s="146" t="s">
        <v>301</v>
      </c>
      <c r="E31" s="147"/>
      <c r="F31" s="148"/>
      <c r="G31" s="146" t="s">
        <v>302</v>
      </c>
      <c r="H31" s="147"/>
      <c r="I31" s="148"/>
      <c r="J31" s="146"/>
      <c r="K31" s="147"/>
      <c r="L31" s="148"/>
      <c r="M31" s="146"/>
      <c r="N31" s="147"/>
      <c r="O31" s="148"/>
      <c r="P31" s="146"/>
      <c r="Q31" s="147"/>
      <c r="R31" s="148"/>
      <c r="S31" s="146"/>
      <c r="T31" s="147"/>
      <c r="U31" s="148"/>
      <c r="V31" s="146"/>
      <c r="W31" s="147"/>
      <c r="X31" s="148"/>
      <c r="Y31" s="146"/>
      <c r="Z31" s="147"/>
      <c r="AA31" s="148"/>
      <c r="AB31" s="146"/>
      <c r="AC31" s="147"/>
      <c r="AD31" s="148"/>
      <c r="AE31" s="146"/>
      <c r="AF31" s="147"/>
      <c r="AG31" s="148"/>
      <c r="AH31" s="146"/>
      <c r="AI31" s="147"/>
      <c r="AJ31" s="148"/>
      <c r="AK31" s="146"/>
      <c r="AL31" s="147"/>
      <c r="AM31" s="148"/>
      <c r="AN31" s="146"/>
      <c r="AO31" s="147"/>
      <c r="AP31" s="148"/>
      <c r="AQ31" s="146"/>
      <c r="AR31" s="147"/>
      <c r="AS31" s="148"/>
      <c r="AT31" s="146"/>
      <c r="AU31" s="147"/>
      <c r="AV31" s="148"/>
      <c r="AW31" s="146"/>
      <c r="AX31" s="147"/>
      <c r="AY31" s="148"/>
      <c r="AZ31" s="146"/>
      <c r="BA31" s="147"/>
      <c r="BB31" s="148"/>
      <c r="BC31" s="146"/>
      <c r="BD31" s="147"/>
      <c r="BE31" s="148"/>
      <c r="BF31" s="146"/>
      <c r="BG31" s="147"/>
      <c r="BH31" s="148"/>
      <c r="BI31" s="102">
        <v>2.2</v>
      </c>
      <c r="BJ31" s="13">
        <f t="shared" si="1"/>
        <v>179</v>
      </c>
    </row>
    <row r="32" spans="1:62" ht="12.75" customHeight="1" thickBot="1">
      <c r="A32" s="98"/>
      <c r="B32" s="54"/>
      <c r="C32" s="55"/>
      <c r="D32" s="128"/>
      <c r="E32" s="129"/>
      <c r="F32" s="130"/>
      <c r="G32" s="128"/>
      <c r="H32" s="129"/>
      <c r="I32" s="130"/>
      <c r="J32" s="128"/>
      <c r="K32" s="129"/>
      <c r="L32" s="130"/>
      <c r="M32" s="128"/>
      <c r="N32" s="129"/>
      <c r="O32" s="130"/>
      <c r="P32" s="128"/>
      <c r="Q32" s="129"/>
      <c r="R32" s="130"/>
      <c r="S32" s="128"/>
      <c r="T32" s="129"/>
      <c r="U32" s="130"/>
      <c r="V32" s="128"/>
      <c r="W32" s="129"/>
      <c r="X32" s="130"/>
      <c r="Y32" s="128"/>
      <c r="Z32" s="129"/>
      <c r="AA32" s="130"/>
      <c r="AB32" s="128"/>
      <c r="AC32" s="129"/>
      <c r="AD32" s="130"/>
      <c r="AE32" s="128"/>
      <c r="AF32" s="129"/>
      <c r="AG32" s="130"/>
      <c r="AH32" s="128"/>
      <c r="AI32" s="129"/>
      <c r="AJ32" s="130"/>
      <c r="AK32" s="128"/>
      <c r="AL32" s="129"/>
      <c r="AM32" s="130"/>
      <c r="AN32" s="128"/>
      <c r="AO32" s="129"/>
      <c r="AP32" s="130"/>
      <c r="AQ32" s="128"/>
      <c r="AR32" s="129"/>
      <c r="AS32" s="130"/>
      <c r="AT32" s="128"/>
      <c r="AU32" s="129"/>
      <c r="AV32" s="130"/>
      <c r="AW32" s="128"/>
      <c r="AX32" s="129"/>
      <c r="AY32" s="130"/>
      <c r="AZ32" s="128"/>
      <c r="BA32" s="129"/>
      <c r="BB32" s="130"/>
      <c r="BC32" s="128"/>
      <c r="BD32" s="129"/>
      <c r="BE32" s="130"/>
      <c r="BF32" s="128"/>
      <c r="BG32" s="129"/>
      <c r="BH32" s="130"/>
      <c r="BI32" s="102"/>
      <c r="BJ32" s="13"/>
    </row>
    <row r="33" spans="1:62" ht="12.75" customHeight="1" thickBot="1">
      <c r="A33" s="98" t="s">
        <v>30</v>
      </c>
      <c r="B33" s="54" t="s">
        <v>64</v>
      </c>
      <c r="C33" s="55" t="s">
        <v>65</v>
      </c>
      <c r="D33" s="146"/>
      <c r="E33" s="147"/>
      <c r="F33" s="148"/>
      <c r="G33" s="146"/>
      <c r="H33" s="147"/>
      <c r="I33" s="148"/>
      <c r="J33" s="146"/>
      <c r="K33" s="147"/>
      <c r="L33" s="148"/>
      <c r="M33" s="146"/>
      <c r="N33" s="147"/>
      <c r="O33" s="148"/>
      <c r="P33" s="146"/>
      <c r="Q33" s="147"/>
      <c r="R33" s="148"/>
      <c r="S33" s="146"/>
      <c r="T33" s="147"/>
      <c r="U33" s="148"/>
      <c r="V33" s="146"/>
      <c r="W33" s="147"/>
      <c r="X33" s="148"/>
      <c r="Y33" s="146"/>
      <c r="Z33" s="147"/>
      <c r="AA33" s="148"/>
      <c r="AB33" s="146"/>
      <c r="AC33" s="147"/>
      <c r="AD33" s="148"/>
      <c r="AE33" s="146"/>
      <c r="AF33" s="147"/>
      <c r="AG33" s="148"/>
      <c r="AH33" s="146"/>
      <c r="AI33" s="147"/>
      <c r="AJ33" s="148"/>
      <c r="AK33" s="146"/>
      <c r="AL33" s="147"/>
      <c r="AM33" s="148"/>
      <c r="AN33" s="146"/>
      <c r="AO33" s="147"/>
      <c r="AP33" s="148"/>
      <c r="AQ33" s="146"/>
      <c r="AR33" s="147"/>
      <c r="AS33" s="148"/>
      <c r="AT33" s="146"/>
      <c r="AU33" s="147"/>
      <c r="AV33" s="148"/>
      <c r="AW33" s="146"/>
      <c r="AX33" s="147"/>
      <c r="AY33" s="148"/>
      <c r="AZ33" s="146"/>
      <c r="BA33" s="147"/>
      <c r="BB33" s="148"/>
      <c r="BC33" s="146"/>
      <c r="BD33" s="147"/>
      <c r="BE33" s="148"/>
      <c r="BF33" s="146"/>
      <c r="BG33" s="147"/>
      <c r="BH33" s="148"/>
      <c r="BI33" s="102" t="s">
        <v>305</v>
      </c>
      <c r="BJ33" s="13"/>
    </row>
    <row r="34" spans="1:62" ht="12.75" customHeight="1" thickBot="1">
      <c r="A34" s="155" t="s">
        <v>32</v>
      </c>
      <c r="B34" s="157" t="s">
        <v>204</v>
      </c>
      <c r="C34" s="159" t="s">
        <v>205</v>
      </c>
      <c r="D34" s="146"/>
      <c r="E34" s="147"/>
      <c r="F34" s="148"/>
      <c r="G34" s="146"/>
      <c r="H34" s="147"/>
      <c r="I34" s="148"/>
      <c r="J34" s="146"/>
      <c r="K34" s="147"/>
      <c r="L34" s="148"/>
      <c r="M34" s="146"/>
      <c r="N34" s="147"/>
      <c r="O34" s="148"/>
      <c r="P34" s="146"/>
      <c r="Q34" s="147"/>
      <c r="R34" s="148"/>
      <c r="S34" s="146"/>
      <c r="T34" s="147"/>
      <c r="U34" s="148"/>
      <c r="V34" s="146"/>
      <c r="W34" s="147"/>
      <c r="X34" s="148"/>
      <c r="Y34" s="146"/>
      <c r="Z34" s="147"/>
      <c r="AA34" s="148"/>
      <c r="AB34" s="146"/>
      <c r="AC34" s="147"/>
      <c r="AD34" s="148"/>
      <c r="AE34" s="146"/>
      <c r="AF34" s="147"/>
      <c r="AG34" s="148"/>
      <c r="AH34" s="146"/>
      <c r="AI34" s="147"/>
      <c r="AJ34" s="148"/>
      <c r="AK34" s="146"/>
      <c r="AL34" s="147"/>
      <c r="AM34" s="148"/>
      <c r="AN34" s="146"/>
      <c r="AO34" s="147"/>
      <c r="AP34" s="148"/>
      <c r="AQ34" s="146"/>
      <c r="AR34" s="147"/>
      <c r="AS34" s="148"/>
      <c r="AT34" s="146"/>
      <c r="AU34" s="147"/>
      <c r="AV34" s="148"/>
      <c r="AW34" s="146"/>
      <c r="AX34" s="147"/>
      <c r="AY34" s="148"/>
      <c r="AZ34" s="146"/>
      <c r="BA34" s="147"/>
      <c r="BB34" s="148"/>
      <c r="BC34" s="146"/>
      <c r="BD34" s="147"/>
      <c r="BE34" s="148"/>
      <c r="BF34" s="146"/>
      <c r="BG34" s="147"/>
      <c r="BH34" s="148"/>
      <c r="BI34" s="102"/>
      <c r="BJ34" s="13">
        <f t="shared" si="1"/>
      </c>
    </row>
    <row r="35" spans="1:62" ht="12.75" customHeight="1" thickBot="1">
      <c r="A35" s="156" t="s">
        <v>34</v>
      </c>
      <c r="B35" s="158"/>
      <c r="C35" s="160"/>
      <c r="D35" s="146"/>
      <c r="E35" s="147"/>
      <c r="F35" s="148"/>
      <c r="G35" s="146"/>
      <c r="H35" s="147"/>
      <c r="I35" s="148"/>
      <c r="J35" s="146"/>
      <c r="K35" s="147"/>
      <c r="L35" s="148"/>
      <c r="M35" s="146" t="s">
        <v>300</v>
      </c>
      <c r="N35" s="147"/>
      <c r="O35" s="148"/>
      <c r="P35" s="146" t="s">
        <v>275</v>
      </c>
      <c r="Q35" s="147"/>
      <c r="R35" s="148"/>
      <c r="S35" s="146" t="s">
        <v>300</v>
      </c>
      <c r="T35" s="147"/>
      <c r="U35" s="148"/>
      <c r="V35" s="146" t="s">
        <v>275</v>
      </c>
      <c r="W35" s="147"/>
      <c r="X35" s="148"/>
      <c r="Y35" s="146" t="s">
        <v>302</v>
      </c>
      <c r="Z35" s="147"/>
      <c r="AA35" s="148"/>
      <c r="AB35" s="146"/>
      <c r="AC35" s="147"/>
      <c r="AD35" s="148"/>
      <c r="AE35" s="146"/>
      <c r="AF35" s="147"/>
      <c r="AG35" s="148"/>
      <c r="AH35" s="146"/>
      <c r="AI35" s="147"/>
      <c r="AJ35" s="148"/>
      <c r="AK35" s="146"/>
      <c r="AL35" s="147"/>
      <c r="AM35" s="148"/>
      <c r="AN35" s="146"/>
      <c r="AO35" s="147"/>
      <c r="AP35" s="148"/>
      <c r="AQ35" s="146"/>
      <c r="AR35" s="147"/>
      <c r="AS35" s="148"/>
      <c r="AT35" s="146"/>
      <c r="AU35" s="147"/>
      <c r="AV35" s="148"/>
      <c r="AW35" s="146"/>
      <c r="AX35" s="147"/>
      <c r="AY35" s="148"/>
      <c r="AZ35" s="146"/>
      <c r="BA35" s="147"/>
      <c r="BB35" s="148"/>
      <c r="BC35" s="146"/>
      <c r="BD35" s="147"/>
      <c r="BE35" s="148"/>
      <c r="BF35" s="146"/>
      <c r="BG35" s="147"/>
      <c r="BH35" s="148"/>
      <c r="BI35" s="102">
        <v>4.6</v>
      </c>
      <c r="BJ35" s="13">
        <f t="shared" si="1"/>
        <v>790</v>
      </c>
    </row>
  </sheetData>
  <sheetProtection/>
  <mergeCells count="505">
    <mergeCell ref="BC33:BE33"/>
    <mergeCell ref="AW24:AY24"/>
    <mergeCell ref="AZ24:BB24"/>
    <mergeCell ref="BC24:BE24"/>
    <mergeCell ref="AW25:AY25"/>
    <mergeCell ref="AZ25:BB25"/>
    <mergeCell ref="BC25:BE25"/>
    <mergeCell ref="A24:A25"/>
    <mergeCell ref="D25:F25"/>
    <mergeCell ref="D24:F24"/>
    <mergeCell ref="AW30:AY30"/>
    <mergeCell ref="AZ30:BB30"/>
    <mergeCell ref="AZ33:BB33"/>
    <mergeCell ref="AZ26:BB26"/>
    <mergeCell ref="BC26:BE26"/>
    <mergeCell ref="AZ28:BB28"/>
    <mergeCell ref="BC28:BE28"/>
    <mergeCell ref="B24:B25"/>
    <mergeCell ref="C24:C25"/>
    <mergeCell ref="AT24:AV24"/>
    <mergeCell ref="BF24:BH24"/>
    <mergeCell ref="AZ11:BB11"/>
    <mergeCell ref="BC11:BE11"/>
    <mergeCell ref="AZ12:BB12"/>
    <mergeCell ref="BC12:BE12"/>
    <mergeCell ref="BF12:BH12"/>
    <mergeCell ref="AZ13:BB13"/>
    <mergeCell ref="BC13:BE13"/>
    <mergeCell ref="AB24:AD24"/>
    <mergeCell ref="V24:X24"/>
    <mergeCell ref="Y24:AA24"/>
    <mergeCell ref="AE24:AG24"/>
    <mergeCell ref="AH24:AJ24"/>
    <mergeCell ref="AK24:AM24"/>
    <mergeCell ref="S6:U6"/>
    <mergeCell ref="P6:R6"/>
    <mergeCell ref="Y6:AA6"/>
    <mergeCell ref="M24:O24"/>
    <mergeCell ref="P24:R24"/>
    <mergeCell ref="S24:U24"/>
    <mergeCell ref="AW6:AY6"/>
    <mergeCell ref="AZ6:BB6"/>
    <mergeCell ref="BC6:BE6"/>
    <mergeCell ref="G6:I6"/>
    <mergeCell ref="D6:F6"/>
    <mergeCell ref="AB6:AD6"/>
    <mergeCell ref="AE6:AG6"/>
    <mergeCell ref="M6:O6"/>
    <mergeCell ref="J6:L6"/>
    <mergeCell ref="V6:X6"/>
    <mergeCell ref="P7:R7"/>
    <mergeCell ref="S7:U7"/>
    <mergeCell ref="V7:X7"/>
    <mergeCell ref="Y7:AA7"/>
    <mergeCell ref="AT6:AV6"/>
    <mergeCell ref="BF6:BH6"/>
    <mergeCell ref="AH6:AJ6"/>
    <mergeCell ref="AK6:AM6"/>
    <mergeCell ref="AN6:AP6"/>
    <mergeCell ref="AQ6:AS6"/>
    <mergeCell ref="AT7:AV7"/>
    <mergeCell ref="BF7:BH7"/>
    <mergeCell ref="AW7:AY7"/>
    <mergeCell ref="AZ7:BB7"/>
    <mergeCell ref="BC7:BE7"/>
    <mergeCell ref="AB7:AD7"/>
    <mergeCell ref="AE7:AG7"/>
    <mergeCell ref="AH7:AJ7"/>
    <mergeCell ref="AK7:AM7"/>
    <mergeCell ref="D8:F8"/>
    <mergeCell ref="G8:I8"/>
    <mergeCell ref="J8:L8"/>
    <mergeCell ref="M8:O8"/>
    <mergeCell ref="AN7:AP7"/>
    <mergeCell ref="AQ7:AS7"/>
    <mergeCell ref="D7:F7"/>
    <mergeCell ref="G7:I7"/>
    <mergeCell ref="J7:L7"/>
    <mergeCell ref="M7:O7"/>
    <mergeCell ref="AT8:AV8"/>
    <mergeCell ref="BF8:BH8"/>
    <mergeCell ref="AW8:AY8"/>
    <mergeCell ref="AZ8:BB8"/>
    <mergeCell ref="BC8:BE8"/>
    <mergeCell ref="AB8:AD8"/>
    <mergeCell ref="AE8:AG8"/>
    <mergeCell ref="AH8:AJ8"/>
    <mergeCell ref="AK8:AM8"/>
    <mergeCell ref="D9:F9"/>
    <mergeCell ref="G9:I9"/>
    <mergeCell ref="J9:L9"/>
    <mergeCell ref="M9:O9"/>
    <mergeCell ref="AN8:AP8"/>
    <mergeCell ref="AQ8:AS8"/>
    <mergeCell ref="P8:R8"/>
    <mergeCell ref="S8:U8"/>
    <mergeCell ref="V8:X8"/>
    <mergeCell ref="Y8:AA8"/>
    <mergeCell ref="AT9:AV9"/>
    <mergeCell ref="BF9:BH9"/>
    <mergeCell ref="AW9:AY9"/>
    <mergeCell ref="AZ9:BB9"/>
    <mergeCell ref="BC9:BE9"/>
    <mergeCell ref="AB9:AD9"/>
    <mergeCell ref="AE9:AG9"/>
    <mergeCell ref="AH9:AJ9"/>
    <mergeCell ref="AK9:AM9"/>
    <mergeCell ref="D10:F10"/>
    <mergeCell ref="G10:I10"/>
    <mergeCell ref="J10:L10"/>
    <mergeCell ref="M10:O10"/>
    <mergeCell ref="AN9:AP9"/>
    <mergeCell ref="AQ9:AS9"/>
    <mergeCell ref="P9:R9"/>
    <mergeCell ref="S9:U9"/>
    <mergeCell ref="V9:X9"/>
    <mergeCell ref="Y9:AA9"/>
    <mergeCell ref="AB10:AD10"/>
    <mergeCell ref="AE10:AG10"/>
    <mergeCell ref="AH10:AJ10"/>
    <mergeCell ref="AK10:AM10"/>
    <mergeCell ref="P10:R10"/>
    <mergeCell ref="S10:U10"/>
    <mergeCell ref="V10:X10"/>
    <mergeCell ref="Y10:AA10"/>
    <mergeCell ref="AN10:AP10"/>
    <mergeCell ref="AQ10:AS10"/>
    <mergeCell ref="AT10:AV10"/>
    <mergeCell ref="BF10:BH10"/>
    <mergeCell ref="AW10:AY10"/>
    <mergeCell ref="AZ10:BB10"/>
    <mergeCell ref="BC10:BE10"/>
    <mergeCell ref="P11:R11"/>
    <mergeCell ref="S11:U11"/>
    <mergeCell ref="V11:X11"/>
    <mergeCell ref="Y11:AA11"/>
    <mergeCell ref="D11:F11"/>
    <mergeCell ref="G11:I11"/>
    <mergeCell ref="J11:L11"/>
    <mergeCell ref="M11:O11"/>
    <mergeCell ref="AN11:AP11"/>
    <mergeCell ref="AQ11:AS11"/>
    <mergeCell ref="AT11:AV11"/>
    <mergeCell ref="BF11:BH11"/>
    <mergeCell ref="AW11:AY11"/>
    <mergeCell ref="AB11:AD11"/>
    <mergeCell ref="AE11:AG11"/>
    <mergeCell ref="AH11:AJ11"/>
    <mergeCell ref="AK11:AM11"/>
    <mergeCell ref="S25:U25"/>
    <mergeCell ref="V25:X25"/>
    <mergeCell ref="Y25:AA25"/>
    <mergeCell ref="AB25:AD25"/>
    <mergeCell ref="G25:I25"/>
    <mergeCell ref="J25:L25"/>
    <mergeCell ref="M25:O25"/>
    <mergeCell ref="P25:R25"/>
    <mergeCell ref="AQ25:AS25"/>
    <mergeCell ref="AT25:AV25"/>
    <mergeCell ref="BF25:BH25"/>
    <mergeCell ref="BI24:BI25"/>
    <mergeCell ref="AE25:AG25"/>
    <mergeCell ref="AH25:AJ25"/>
    <mergeCell ref="AK25:AM25"/>
    <mergeCell ref="AN25:AP25"/>
    <mergeCell ref="AN24:AP24"/>
    <mergeCell ref="AQ24:AS24"/>
    <mergeCell ref="BJ24:BJ25"/>
    <mergeCell ref="BF30:BH30"/>
    <mergeCell ref="AQ35:AS35"/>
    <mergeCell ref="AT35:AV35"/>
    <mergeCell ref="AW35:AY35"/>
    <mergeCell ref="BF35:BH35"/>
    <mergeCell ref="AZ35:BB35"/>
    <mergeCell ref="BC35:BE35"/>
    <mergeCell ref="BF34:BH34"/>
    <mergeCell ref="AZ34:BB34"/>
    <mergeCell ref="D35:F35"/>
    <mergeCell ref="G35:I35"/>
    <mergeCell ref="J35:L35"/>
    <mergeCell ref="M35:O35"/>
    <mergeCell ref="AE35:AG35"/>
    <mergeCell ref="AH35:AJ35"/>
    <mergeCell ref="AB35:AD35"/>
    <mergeCell ref="AQ34:AS34"/>
    <mergeCell ref="AT34:AV34"/>
    <mergeCell ref="AW34:AY34"/>
    <mergeCell ref="P35:R35"/>
    <mergeCell ref="S35:U35"/>
    <mergeCell ref="V35:X35"/>
    <mergeCell ref="Y35:AA35"/>
    <mergeCell ref="AK35:AM35"/>
    <mergeCell ref="AN35:AP35"/>
    <mergeCell ref="Y34:AA34"/>
    <mergeCell ref="AB34:AD34"/>
    <mergeCell ref="BC34:BE34"/>
    <mergeCell ref="AE34:AG34"/>
    <mergeCell ref="AH34:AJ34"/>
    <mergeCell ref="AK34:AM34"/>
    <mergeCell ref="AN34:AP34"/>
    <mergeCell ref="AT33:AV33"/>
    <mergeCell ref="AW33:AY33"/>
    <mergeCell ref="BF33:BH33"/>
    <mergeCell ref="D34:F34"/>
    <mergeCell ref="G34:I34"/>
    <mergeCell ref="J34:L34"/>
    <mergeCell ref="M34:O34"/>
    <mergeCell ref="P34:R34"/>
    <mergeCell ref="S34:U34"/>
    <mergeCell ref="V34:X34"/>
    <mergeCell ref="AB33:AD33"/>
    <mergeCell ref="AE33:AG33"/>
    <mergeCell ref="AH33:AJ33"/>
    <mergeCell ref="AK33:AM33"/>
    <mergeCell ref="AN33:AP33"/>
    <mergeCell ref="AQ33:AS33"/>
    <mergeCell ref="J33:L33"/>
    <mergeCell ref="M33:O33"/>
    <mergeCell ref="P33:R33"/>
    <mergeCell ref="S33:U33"/>
    <mergeCell ref="V33:X33"/>
    <mergeCell ref="Y33:AA33"/>
    <mergeCell ref="B29:B30"/>
    <mergeCell ref="C29:C30"/>
    <mergeCell ref="D30:F30"/>
    <mergeCell ref="G30:I30"/>
    <mergeCell ref="D33:F33"/>
    <mergeCell ref="G33:I33"/>
    <mergeCell ref="AH30:AJ30"/>
    <mergeCell ref="AK30:AM30"/>
    <mergeCell ref="AN30:AP30"/>
    <mergeCell ref="AQ30:AS30"/>
    <mergeCell ref="V30:X30"/>
    <mergeCell ref="Y30:AA30"/>
    <mergeCell ref="AB30:AD30"/>
    <mergeCell ref="AE30:AG30"/>
    <mergeCell ref="A29:A30"/>
    <mergeCell ref="A34:A35"/>
    <mergeCell ref="B34:B35"/>
    <mergeCell ref="C34:C35"/>
    <mergeCell ref="AB31:AD31"/>
    <mergeCell ref="AE31:AG31"/>
    <mergeCell ref="J30:L30"/>
    <mergeCell ref="M30:O30"/>
    <mergeCell ref="P30:R30"/>
    <mergeCell ref="S30:U30"/>
    <mergeCell ref="D31:F31"/>
    <mergeCell ref="G31:I31"/>
    <mergeCell ref="J31:L31"/>
    <mergeCell ref="J24:L24"/>
    <mergeCell ref="D28:F28"/>
    <mergeCell ref="G28:I28"/>
    <mergeCell ref="J28:L28"/>
    <mergeCell ref="D26:F26"/>
    <mergeCell ref="G26:I26"/>
    <mergeCell ref="AT31:AV31"/>
    <mergeCell ref="AW31:AY31"/>
    <mergeCell ref="BF31:BH31"/>
    <mergeCell ref="AZ31:BB31"/>
    <mergeCell ref="BC31:BE31"/>
    <mergeCell ref="G24:I24"/>
    <mergeCell ref="AT30:AV30"/>
    <mergeCell ref="BC30:BE30"/>
    <mergeCell ref="AH31:AJ31"/>
    <mergeCell ref="AQ31:AS31"/>
    <mergeCell ref="M31:O31"/>
    <mergeCell ref="AQ29:AS29"/>
    <mergeCell ref="AT29:AV29"/>
    <mergeCell ref="AW29:AY29"/>
    <mergeCell ref="AK31:AM31"/>
    <mergeCell ref="P31:R31"/>
    <mergeCell ref="S31:U31"/>
    <mergeCell ref="V31:X31"/>
    <mergeCell ref="Y31:AA31"/>
    <mergeCell ref="AN31:AP31"/>
    <mergeCell ref="BF29:BH29"/>
    <mergeCell ref="AE29:AG29"/>
    <mergeCell ref="AH29:AJ29"/>
    <mergeCell ref="AK29:AM29"/>
    <mergeCell ref="AN29:AP29"/>
    <mergeCell ref="AZ29:BB29"/>
    <mergeCell ref="BC29:BE29"/>
    <mergeCell ref="BF28:BH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H28:AJ28"/>
    <mergeCell ref="AK28:AM28"/>
    <mergeCell ref="AN28:AP28"/>
    <mergeCell ref="AQ28:AS28"/>
    <mergeCell ref="AT28:AV28"/>
    <mergeCell ref="AW28:AY28"/>
    <mergeCell ref="M28:O28"/>
    <mergeCell ref="AQ27:AS27"/>
    <mergeCell ref="AT27:AV27"/>
    <mergeCell ref="AW27:AY27"/>
    <mergeCell ref="P28:R28"/>
    <mergeCell ref="S28:U28"/>
    <mergeCell ref="V28:X28"/>
    <mergeCell ref="Y28:AA28"/>
    <mergeCell ref="AB28:AD28"/>
    <mergeCell ref="AE28:AG28"/>
    <mergeCell ref="BF27:BH27"/>
    <mergeCell ref="AZ27:BB27"/>
    <mergeCell ref="BC27:BE27"/>
    <mergeCell ref="AE27:AG27"/>
    <mergeCell ref="AH27:AJ27"/>
    <mergeCell ref="AK27:AM27"/>
    <mergeCell ref="AN27:AP27"/>
    <mergeCell ref="BF26:BH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H26:AJ26"/>
    <mergeCell ref="AK26:AM26"/>
    <mergeCell ref="AN26:AP26"/>
    <mergeCell ref="AQ26:AS26"/>
    <mergeCell ref="AT26:AV26"/>
    <mergeCell ref="AW26:AY26"/>
    <mergeCell ref="P26:R26"/>
    <mergeCell ref="S26:U26"/>
    <mergeCell ref="V26:X26"/>
    <mergeCell ref="Y26:AA26"/>
    <mergeCell ref="AB26:AD26"/>
    <mergeCell ref="AE26:AG26"/>
    <mergeCell ref="J26:L26"/>
    <mergeCell ref="M26:O26"/>
    <mergeCell ref="D12:F12"/>
    <mergeCell ref="G12:I12"/>
    <mergeCell ref="J12:L12"/>
    <mergeCell ref="M12:O12"/>
    <mergeCell ref="D13:F13"/>
    <mergeCell ref="G13:I13"/>
    <mergeCell ref="J13:L13"/>
    <mergeCell ref="M13:O13"/>
    <mergeCell ref="AT12:AV12"/>
    <mergeCell ref="AW12:AY12"/>
    <mergeCell ref="AB12:AD12"/>
    <mergeCell ref="AE12:AG12"/>
    <mergeCell ref="AH12:AJ12"/>
    <mergeCell ref="AK12:AM12"/>
    <mergeCell ref="P13:R13"/>
    <mergeCell ref="S13:U13"/>
    <mergeCell ref="V13:X13"/>
    <mergeCell ref="Y13:AA13"/>
    <mergeCell ref="AN12:AP12"/>
    <mergeCell ref="AQ12:AS12"/>
    <mergeCell ref="P12:R12"/>
    <mergeCell ref="S12:U12"/>
    <mergeCell ref="V12:X12"/>
    <mergeCell ref="Y12:AA12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BF13:BH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V15:X15"/>
    <mergeCell ref="Y15:AA15"/>
    <mergeCell ref="AQ14:AS14"/>
    <mergeCell ref="AT14:AV14"/>
    <mergeCell ref="AW14:AY14"/>
    <mergeCell ref="AZ14:BB14"/>
    <mergeCell ref="AE14:AG14"/>
    <mergeCell ref="AH14:AJ14"/>
    <mergeCell ref="AK14:AM14"/>
    <mergeCell ref="AN14:AP14"/>
    <mergeCell ref="AH15:AJ15"/>
    <mergeCell ref="AK15:AM15"/>
    <mergeCell ref="BC14:BE14"/>
    <mergeCell ref="BF14:BH14"/>
    <mergeCell ref="D15:F15"/>
    <mergeCell ref="G15:I15"/>
    <mergeCell ref="J15:L15"/>
    <mergeCell ref="M15:O15"/>
    <mergeCell ref="P15:R15"/>
    <mergeCell ref="S15:U15"/>
    <mergeCell ref="BF15:BH15"/>
    <mergeCell ref="D16:F16"/>
    <mergeCell ref="G16:I16"/>
    <mergeCell ref="J16:L16"/>
    <mergeCell ref="M16:O16"/>
    <mergeCell ref="P16:R16"/>
    <mergeCell ref="S16:U16"/>
    <mergeCell ref="V16:X16"/>
    <mergeCell ref="AN15:AP15"/>
    <mergeCell ref="AQ15:AS15"/>
    <mergeCell ref="Y16:AA16"/>
    <mergeCell ref="AB16:AD16"/>
    <mergeCell ref="AE16:AG16"/>
    <mergeCell ref="AH16:AJ16"/>
    <mergeCell ref="AZ15:BB15"/>
    <mergeCell ref="BC15:BE15"/>
    <mergeCell ref="AT15:AV15"/>
    <mergeCell ref="AW15:AY15"/>
    <mergeCell ref="AB15:AD15"/>
    <mergeCell ref="AE15:AG15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P17:R17"/>
    <mergeCell ref="S17:U17"/>
    <mergeCell ref="V17:X17"/>
    <mergeCell ref="Y17:AA17"/>
    <mergeCell ref="D17:F17"/>
    <mergeCell ref="G17:I17"/>
    <mergeCell ref="J17:L17"/>
    <mergeCell ref="M17:O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AZ17:BB17"/>
    <mergeCell ref="BC17:BE17"/>
    <mergeCell ref="BF17:BH17"/>
    <mergeCell ref="D18:F18"/>
    <mergeCell ref="G18:I18"/>
    <mergeCell ref="J18:L18"/>
    <mergeCell ref="M18:O18"/>
    <mergeCell ref="P18:R18"/>
    <mergeCell ref="S18:U18"/>
    <mergeCell ref="V18:X18"/>
    <mergeCell ref="BC18:BE18"/>
    <mergeCell ref="BF18:BH18"/>
    <mergeCell ref="AK18:AM18"/>
    <mergeCell ref="AN18:AP18"/>
    <mergeCell ref="AQ18:AS18"/>
    <mergeCell ref="AT18:AV18"/>
    <mergeCell ref="D19:F19"/>
    <mergeCell ref="G19:I19"/>
    <mergeCell ref="J19:L19"/>
    <mergeCell ref="M19:O19"/>
    <mergeCell ref="AW18:AY18"/>
    <mergeCell ref="AZ18:BB18"/>
    <mergeCell ref="Y18:AA18"/>
    <mergeCell ref="AB18:AD18"/>
    <mergeCell ref="AE18:AG18"/>
    <mergeCell ref="AH18:AJ18"/>
    <mergeCell ref="AH19:AJ19"/>
    <mergeCell ref="AK19:AM19"/>
    <mergeCell ref="P19:R19"/>
    <mergeCell ref="S19:U19"/>
    <mergeCell ref="V19:X19"/>
    <mergeCell ref="Y19:AA19"/>
    <mergeCell ref="BF19:BH19"/>
    <mergeCell ref="D20:F20"/>
    <mergeCell ref="G20:I20"/>
    <mergeCell ref="J20:L20"/>
    <mergeCell ref="M20:O20"/>
    <mergeCell ref="P20:R20"/>
    <mergeCell ref="S20:U20"/>
    <mergeCell ref="V20:X20"/>
    <mergeCell ref="AN19:AP19"/>
    <mergeCell ref="AQ19:AS19"/>
    <mergeCell ref="Y20:AA20"/>
    <mergeCell ref="AB20:AD20"/>
    <mergeCell ref="AE20:AG20"/>
    <mergeCell ref="AH20:AJ20"/>
    <mergeCell ref="AZ19:BB19"/>
    <mergeCell ref="BC19:BE19"/>
    <mergeCell ref="AT19:AV19"/>
    <mergeCell ref="AW19:AY19"/>
    <mergeCell ref="AB19:AD19"/>
    <mergeCell ref="AE19:AG19"/>
    <mergeCell ref="AW20:AY20"/>
    <mergeCell ref="AZ20:BB20"/>
    <mergeCell ref="BC20:BE20"/>
    <mergeCell ref="BF20:BH20"/>
    <mergeCell ref="AK20:AM20"/>
    <mergeCell ref="AN20:AP20"/>
    <mergeCell ref="AQ20:AS20"/>
    <mergeCell ref="AT20:AV20"/>
  </mergeCells>
  <printOptions horizontalCentered="1"/>
  <pageMargins left="0.3937007874015748" right="0.3937007874015748" top="0.7874015748031497" bottom="0.38" header="0.5118110236220472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A7">
      <selection activeCell="G39" sqref="G39"/>
    </sheetView>
  </sheetViews>
  <sheetFormatPr defaultColWidth="9.140625" defaultRowHeight="12.75"/>
  <cols>
    <col min="1" max="2" width="4.7109375" style="39" customWidth="1"/>
    <col min="3" max="3" width="11.57421875" style="39" customWidth="1"/>
    <col min="4" max="4" width="13.421875" style="39" bestFit="1" customWidth="1"/>
    <col min="5" max="5" width="10.28125" style="39" customWidth="1"/>
    <col min="6" max="6" width="15.7109375" style="39" bestFit="1" customWidth="1"/>
    <col min="7" max="7" width="8.57421875" style="39" customWidth="1"/>
    <col min="8" max="8" width="5.7109375" style="39" customWidth="1"/>
    <col min="9" max="16384" width="9.140625" style="39" customWidth="1"/>
  </cols>
  <sheetData>
    <row r="1" spans="3:6" ht="18.75">
      <c r="C1" s="40"/>
      <c r="E1" s="1" t="s">
        <v>86</v>
      </c>
      <c r="F1" s="41"/>
    </row>
    <row r="2" spans="3:6" ht="18.75">
      <c r="C2" s="29">
        <v>1.1574074074074073E-05</v>
      </c>
      <c r="E2" s="40" t="s">
        <v>81</v>
      </c>
      <c r="F2" s="41"/>
    </row>
    <row r="3" spans="1:8" ht="18.75">
      <c r="A3" s="42" t="s">
        <v>20</v>
      </c>
      <c r="B3" s="42"/>
      <c r="C3" s="43"/>
      <c r="E3" s="40"/>
      <c r="H3" s="5" t="s">
        <v>99</v>
      </c>
    </row>
    <row r="4" spans="3:6" s="45" customFormat="1" ht="5.25">
      <c r="C4" s="46"/>
      <c r="F4" s="47"/>
    </row>
    <row r="5" spans="3:8" ht="12.75">
      <c r="C5" s="48" t="s">
        <v>55</v>
      </c>
      <c r="E5" s="48" t="s">
        <v>37</v>
      </c>
      <c r="F5" s="44" t="s">
        <v>57</v>
      </c>
      <c r="G5" s="42" t="s">
        <v>30</v>
      </c>
      <c r="H5" s="44"/>
    </row>
    <row r="6" spans="3:6" s="45" customFormat="1" ht="5.25">
      <c r="C6" s="46"/>
      <c r="F6" s="47"/>
    </row>
    <row r="7" spans="1:8" ht="12.75">
      <c r="A7" s="49" t="s">
        <v>1</v>
      </c>
      <c r="B7" s="104" t="s">
        <v>5</v>
      </c>
      <c r="C7" s="50" t="s">
        <v>2</v>
      </c>
      <c r="D7" s="51" t="s">
        <v>3</v>
      </c>
      <c r="E7" s="49" t="s">
        <v>26</v>
      </c>
      <c r="F7" s="49" t="s">
        <v>27</v>
      </c>
      <c r="G7" s="52" t="s">
        <v>28</v>
      </c>
      <c r="H7" s="52" t="s">
        <v>29</v>
      </c>
    </row>
    <row r="8" spans="1:8" ht="17.25" customHeight="1">
      <c r="A8" s="53" t="s">
        <v>30</v>
      </c>
      <c r="B8" s="53" t="s">
        <v>320</v>
      </c>
      <c r="C8" s="54" t="s">
        <v>245</v>
      </c>
      <c r="D8" s="55" t="s">
        <v>246</v>
      </c>
      <c r="E8" s="56">
        <v>34825</v>
      </c>
      <c r="F8" s="57" t="s">
        <v>20</v>
      </c>
      <c r="G8" s="103">
        <v>0.002151736111111111</v>
      </c>
      <c r="H8" s="13">
        <f aca="true" t="shared" si="0" ref="H8:H14">IF(ISBLANK(G8),"",INT(0.08713*(305.5-(G8/$C$2))^1.85))</f>
        <v>607</v>
      </c>
    </row>
    <row r="9" spans="1:8" ht="17.25" customHeight="1">
      <c r="A9" s="53" t="s">
        <v>32</v>
      </c>
      <c r="B9" s="53" t="s">
        <v>317</v>
      </c>
      <c r="C9" s="54" t="s">
        <v>62</v>
      </c>
      <c r="D9" s="55" t="s">
        <v>150</v>
      </c>
      <c r="E9" s="56">
        <v>34483</v>
      </c>
      <c r="F9" s="57" t="s">
        <v>69</v>
      </c>
      <c r="G9" s="103">
        <v>0.0021569444444444444</v>
      </c>
      <c r="H9" s="13">
        <f t="shared" si="0"/>
        <v>603</v>
      </c>
    </row>
    <row r="10" spans="1:8" ht="17.25" customHeight="1">
      <c r="A10" s="53" t="s">
        <v>34</v>
      </c>
      <c r="B10" s="53" t="s">
        <v>319</v>
      </c>
      <c r="C10" s="54" t="s">
        <v>68</v>
      </c>
      <c r="D10" s="55" t="s">
        <v>111</v>
      </c>
      <c r="E10" s="56">
        <v>34520</v>
      </c>
      <c r="F10" s="57" t="s">
        <v>20</v>
      </c>
      <c r="G10" s="103">
        <v>0.002167013888888889</v>
      </c>
      <c r="H10" s="13">
        <f t="shared" si="0"/>
        <v>595</v>
      </c>
    </row>
    <row r="11" spans="1:8" ht="17.25" customHeight="1">
      <c r="A11" s="53" t="s">
        <v>33</v>
      </c>
      <c r="B11" s="53" t="s">
        <v>323</v>
      </c>
      <c r="C11" s="54" t="s">
        <v>139</v>
      </c>
      <c r="D11" s="55" t="s">
        <v>140</v>
      </c>
      <c r="E11" s="56" t="s">
        <v>141</v>
      </c>
      <c r="F11" s="57" t="s">
        <v>69</v>
      </c>
      <c r="G11" s="103">
        <v>0.0021935185185185187</v>
      </c>
      <c r="H11" s="13">
        <f t="shared" si="0"/>
        <v>574</v>
      </c>
    </row>
    <row r="12" spans="1:8" ht="17.25" customHeight="1">
      <c r="A12" s="53" t="s">
        <v>31</v>
      </c>
      <c r="B12" s="53" t="s">
        <v>321</v>
      </c>
      <c r="C12" s="54" t="s">
        <v>148</v>
      </c>
      <c r="D12" s="55" t="s">
        <v>149</v>
      </c>
      <c r="E12" s="56">
        <v>34530</v>
      </c>
      <c r="F12" s="57" t="s">
        <v>69</v>
      </c>
      <c r="G12" s="103">
        <v>0.0021939814814814817</v>
      </c>
      <c r="H12" s="13">
        <f t="shared" si="0"/>
        <v>574</v>
      </c>
    </row>
    <row r="13" spans="1:8" ht="17.25" customHeight="1">
      <c r="A13" s="53" t="s">
        <v>36</v>
      </c>
      <c r="B13" s="53" t="s">
        <v>322</v>
      </c>
      <c r="C13" s="54" t="s">
        <v>247</v>
      </c>
      <c r="D13" s="55" t="s">
        <v>248</v>
      </c>
      <c r="E13" s="56">
        <v>34903</v>
      </c>
      <c r="F13" s="57" t="s">
        <v>20</v>
      </c>
      <c r="G13" s="103">
        <v>0.002208217592592593</v>
      </c>
      <c r="H13" s="13">
        <f t="shared" si="0"/>
        <v>562</v>
      </c>
    </row>
    <row r="14" spans="1:8" ht="17.25" customHeight="1">
      <c r="A14" s="53" t="s">
        <v>44</v>
      </c>
      <c r="B14" s="53" t="s">
        <v>318</v>
      </c>
      <c r="C14" s="54" t="s">
        <v>249</v>
      </c>
      <c r="D14" s="55" t="s">
        <v>250</v>
      </c>
      <c r="E14" s="56">
        <v>34551</v>
      </c>
      <c r="F14" s="57" t="s">
        <v>20</v>
      </c>
      <c r="G14" s="103">
        <v>0.0022097222222222223</v>
      </c>
      <c r="H14" s="13">
        <f t="shared" si="0"/>
        <v>561</v>
      </c>
    </row>
    <row r="15" spans="3:6" s="45" customFormat="1" ht="5.25">
      <c r="C15" s="46"/>
      <c r="F15" s="47"/>
    </row>
    <row r="16" spans="3:8" ht="12.75">
      <c r="C16" s="48" t="s">
        <v>55</v>
      </c>
      <c r="E16" s="48" t="s">
        <v>37</v>
      </c>
      <c r="F16" s="44" t="s">
        <v>57</v>
      </c>
      <c r="G16" s="42" t="s">
        <v>32</v>
      </c>
      <c r="H16" s="44"/>
    </row>
    <row r="17" spans="3:6" s="45" customFormat="1" ht="5.25">
      <c r="C17" s="46"/>
      <c r="F17" s="47"/>
    </row>
    <row r="18" spans="1:8" ht="12.75">
      <c r="A18" s="49" t="s">
        <v>1</v>
      </c>
      <c r="B18" s="104" t="s">
        <v>5</v>
      </c>
      <c r="C18" s="50" t="s">
        <v>2</v>
      </c>
      <c r="D18" s="51" t="s">
        <v>3</v>
      </c>
      <c r="E18" s="49" t="s">
        <v>26</v>
      </c>
      <c r="F18" s="49" t="s">
        <v>27</v>
      </c>
      <c r="G18" s="52" t="s">
        <v>28</v>
      </c>
      <c r="H18" s="52" t="s">
        <v>29</v>
      </c>
    </row>
    <row r="19" spans="1:8" ht="17.25" customHeight="1">
      <c r="A19" s="53" t="s">
        <v>30</v>
      </c>
      <c r="B19" s="53" t="s">
        <v>291</v>
      </c>
      <c r="C19" s="54" t="s">
        <v>136</v>
      </c>
      <c r="D19" s="55" t="s">
        <v>137</v>
      </c>
      <c r="E19" s="56" t="s">
        <v>138</v>
      </c>
      <c r="F19" s="57" t="s">
        <v>69</v>
      </c>
      <c r="G19" s="103">
        <v>0.0019054398148148149</v>
      </c>
      <c r="H19" s="13">
        <f aca="true" t="shared" si="1" ref="H19:H25">IF(ISBLANK(G19),"",INT(0.08713*(305.5-(G19/$C$2))^1.85))</f>
        <v>823</v>
      </c>
    </row>
    <row r="20" spans="1:8" ht="17.25" customHeight="1">
      <c r="A20" s="53" t="s">
        <v>32</v>
      </c>
      <c r="B20" s="53" t="s">
        <v>325</v>
      </c>
      <c r="C20" s="54" t="s">
        <v>242</v>
      </c>
      <c r="D20" s="55" t="s">
        <v>243</v>
      </c>
      <c r="E20" s="56">
        <v>34783</v>
      </c>
      <c r="F20" s="57" t="s">
        <v>20</v>
      </c>
      <c r="G20" s="103">
        <v>0.002044907407407407</v>
      </c>
      <c r="H20" s="13">
        <f t="shared" si="1"/>
        <v>697</v>
      </c>
    </row>
    <row r="21" spans="1:8" ht="17.25" customHeight="1">
      <c r="A21" s="53" t="s">
        <v>34</v>
      </c>
      <c r="B21" s="53" t="s">
        <v>327</v>
      </c>
      <c r="C21" s="54" t="s">
        <v>146</v>
      </c>
      <c r="D21" s="55" t="s">
        <v>147</v>
      </c>
      <c r="E21" s="56">
        <v>34616</v>
      </c>
      <c r="F21" s="57" t="s">
        <v>69</v>
      </c>
      <c r="G21" s="103">
        <v>0.0021255787037037037</v>
      </c>
      <c r="H21" s="13">
        <f t="shared" si="1"/>
        <v>629</v>
      </c>
    </row>
    <row r="22" spans="1:8" ht="17.25" customHeight="1">
      <c r="A22" s="53" t="s">
        <v>33</v>
      </c>
      <c r="B22" s="53" t="s">
        <v>326</v>
      </c>
      <c r="C22" s="54" t="s">
        <v>169</v>
      </c>
      <c r="D22" s="55" t="s">
        <v>170</v>
      </c>
      <c r="E22" s="56" t="s">
        <v>138</v>
      </c>
      <c r="F22" s="57" t="s">
        <v>19</v>
      </c>
      <c r="G22" s="103">
        <v>0.0021399305555555555</v>
      </c>
      <c r="H22" s="13">
        <f t="shared" si="1"/>
        <v>617</v>
      </c>
    </row>
    <row r="23" spans="1:8" ht="17.25" customHeight="1">
      <c r="A23" s="53" t="s">
        <v>31</v>
      </c>
      <c r="B23" s="53" t="s">
        <v>309</v>
      </c>
      <c r="C23" s="54" t="s">
        <v>223</v>
      </c>
      <c r="D23" s="55" t="s">
        <v>224</v>
      </c>
      <c r="E23" s="56">
        <v>34787</v>
      </c>
      <c r="F23" s="57" t="s">
        <v>20</v>
      </c>
      <c r="G23" s="103">
        <v>0.0021682870370370367</v>
      </c>
      <c r="H23" s="13">
        <f t="shared" si="1"/>
        <v>594</v>
      </c>
    </row>
    <row r="24" spans="1:8" ht="17.25" customHeight="1">
      <c r="A24" s="53" t="s">
        <v>36</v>
      </c>
      <c r="B24" s="53" t="s">
        <v>324</v>
      </c>
      <c r="C24" s="54" t="s">
        <v>172</v>
      </c>
      <c r="D24" s="55" t="s">
        <v>173</v>
      </c>
      <c r="E24" s="56" t="s">
        <v>174</v>
      </c>
      <c r="F24" s="57" t="s">
        <v>19</v>
      </c>
      <c r="G24" s="103">
        <v>0.002174537037037037</v>
      </c>
      <c r="H24" s="13">
        <f t="shared" si="1"/>
        <v>589</v>
      </c>
    </row>
    <row r="25" spans="1:8" ht="17.25" customHeight="1">
      <c r="A25" s="53" t="s">
        <v>44</v>
      </c>
      <c r="B25" s="53" t="s">
        <v>328</v>
      </c>
      <c r="C25" s="54" t="s">
        <v>85</v>
      </c>
      <c r="D25" s="55" t="s">
        <v>134</v>
      </c>
      <c r="E25" s="56" t="s">
        <v>135</v>
      </c>
      <c r="F25" s="57" t="s">
        <v>69</v>
      </c>
      <c r="G25" s="103">
        <v>0.002362384259259259</v>
      </c>
      <c r="H25" s="13">
        <f t="shared" si="1"/>
        <v>447</v>
      </c>
    </row>
    <row r="26" spans="3:6" s="45" customFormat="1" ht="5.25">
      <c r="C26" s="46"/>
      <c r="F26" s="47"/>
    </row>
    <row r="27" spans="3:8" ht="12.75">
      <c r="C27" s="48" t="s">
        <v>55</v>
      </c>
      <c r="E27" s="48" t="s">
        <v>58</v>
      </c>
      <c r="F27" s="44"/>
      <c r="G27" s="42"/>
      <c r="H27" s="44"/>
    </row>
    <row r="28" spans="3:6" s="45" customFormat="1" ht="5.25">
      <c r="C28" s="46"/>
      <c r="F28" s="47"/>
    </row>
    <row r="29" spans="1:8" ht="12.75">
      <c r="A29" s="49" t="s">
        <v>1</v>
      </c>
      <c r="B29" s="104" t="s">
        <v>5</v>
      </c>
      <c r="C29" s="50" t="s">
        <v>2</v>
      </c>
      <c r="D29" s="51" t="s">
        <v>3</v>
      </c>
      <c r="E29" s="49" t="s">
        <v>26</v>
      </c>
      <c r="F29" s="49" t="s">
        <v>27</v>
      </c>
      <c r="G29" s="52" t="s">
        <v>28</v>
      </c>
      <c r="H29" s="52" t="s">
        <v>29</v>
      </c>
    </row>
    <row r="30" spans="1:8" ht="17.25" customHeight="1">
      <c r="A30" s="53" t="s">
        <v>30</v>
      </c>
      <c r="B30" s="53" t="s">
        <v>329</v>
      </c>
      <c r="C30" s="70" t="s">
        <v>187</v>
      </c>
      <c r="D30" s="71" t="s">
        <v>188</v>
      </c>
      <c r="E30" s="72" t="s">
        <v>189</v>
      </c>
      <c r="F30" s="57" t="s">
        <v>225</v>
      </c>
      <c r="G30" s="103">
        <v>0.00208912037037037</v>
      </c>
      <c r="H30" s="13">
        <f>IF(ISBLANK(G30),"",INT(0.08713*(305.5-(G30/$C$2))^1.85))</f>
        <v>659</v>
      </c>
    </row>
    <row r="31" spans="1:8" ht="17.25" customHeight="1">
      <c r="A31" s="53" t="s">
        <v>32</v>
      </c>
      <c r="B31" s="53" t="s">
        <v>289</v>
      </c>
      <c r="C31" s="70" t="s">
        <v>87</v>
      </c>
      <c r="D31" s="71" t="s">
        <v>88</v>
      </c>
      <c r="E31" s="72" t="s">
        <v>89</v>
      </c>
      <c r="F31" s="57" t="s">
        <v>69</v>
      </c>
      <c r="G31" s="103">
        <v>0.0021158564814814816</v>
      </c>
      <c r="H31" s="13">
        <f>IF(ISBLANK(G31),"",INT(0.08713*(305.5-(G31/$C$2))^1.85))</f>
        <v>637</v>
      </c>
    </row>
    <row r="32" spans="1:8" ht="17.25" customHeight="1">
      <c r="A32" s="53" t="s">
        <v>34</v>
      </c>
      <c r="B32" s="53" t="s">
        <v>330</v>
      </c>
      <c r="C32" s="70" t="s">
        <v>151</v>
      </c>
      <c r="D32" s="71" t="s">
        <v>152</v>
      </c>
      <c r="E32" s="72">
        <v>34050</v>
      </c>
      <c r="F32" s="57" t="s">
        <v>69</v>
      </c>
      <c r="G32" s="103">
        <v>0.0021709490740740743</v>
      </c>
      <c r="H32" s="13">
        <f>IF(ISBLANK(G32),"",INT(0.08713*(305.5-(G32/$C$2))^1.85))</f>
        <v>592</v>
      </c>
    </row>
    <row r="33" spans="1:8" ht="17.25" customHeight="1">
      <c r="A33" s="53" t="s">
        <v>33</v>
      </c>
      <c r="B33" s="53" t="s">
        <v>331</v>
      </c>
      <c r="C33" s="70" t="s">
        <v>109</v>
      </c>
      <c r="D33" s="71" t="s">
        <v>110</v>
      </c>
      <c r="E33" s="72">
        <v>33811</v>
      </c>
      <c r="F33" s="57" t="s">
        <v>107</v>
      </c>
      <c r="G33" s="103">
        <v>0.002490972222222222</v>
      </c>
      <c r="H33" s="13">
        <f>IF(ISBLANK(G33),"",INT(0.08713*(305.5-(G33/$C$2))^1.85))</f>
        <v>361</v>
      </c>
    </row>
    <row r="34" spans="1:8" ht="17.25" customHeight="1">
      <c r="A34" s="53"/>
      <c r="B34" s="53" t="s">
        <v>332</v>
      </c>
      <c r="C34" s="70" t="s">
        <v>80</v>
      </c>
      <c r="D34" s="71" t="s">
        <v>105</v>
      </c>
      <c r="E34" s="72" t="s">
        <v>106</v>
      </c>
      <c r="F34" s="57" t="s">
        <v>107</v>
      </c>
      <c r="G34" s="103" t="s">
        <v>272</v>
      </c>
      <c r="H34" s="13"/>
    </row>
    <row r="35" spans="3:6" s="45" customFormat="1" ht="5.25">
      <c r="C35" s="46"/>
      <c r="F35" s="47"/>
    </row>
    <row r="36" spans="3:8" ht="12.75">
      <c r="C36" s="48" t="s">
        <v>55</v>
      </c>
      <c r="E36" s="48" t="s">
        <v>17</v>
      </c>
      <c r="F36" s="44"/>
      <c r="G36" s="42"/>
      <c r="H36" s="44"/>
    </row>
    <row r="37" spans="3:6" s="45" customFormat="1" ht="5.25">
      <c r="C37" s="46"/>
      <c r="F37" s="47"/>
    </row>
    <row r="38" spans="1:8" ht="12.75">
      <c r="A38" s="49" t="s">
        <v>1</v>
      </c>
      <c r="B38" s="104" t="s">
        <v>5</v>
      </c>
      <c r="C38" s="50" t="s">
        <v>2</v>
      </c>
      <c r="D38" s="51" t="s">
        <v>3</v>
      </c>
      <c r="E38" s="49" t="s">
        <v>26</v>
      </c>
      <c r="F38" s="49" t="s">
        <v>27</v>
      </c>
      <c r="G38" s="52" t="s">
        <v>28</v>
      </c>
      <c r="H38" s="52" t="s">
        <v>29</v>
      </c>
    </row>
    <row r="39" spans="1:8" ht="17.25" customHeight="1">
      <c r="A39" s="53" t="s">
        <v>45</v>
      </c>
      <c r="B39" s="53" t="s">
        <v>333</v>
      </c>
      <c r="C39" s="70" t="s">
        <v>204</v>
      </c>
      <c r="D39" s="71" t="s">
        <v>205</v>
      </c>
      <c r="E39" s="72">
        <v>31721</v>
      </c>
      <c r="F39" s="57" t="s">
        <v>206</v>
      </c>
      <c r="G39" s="103">
        <v>0.002919560185185185</v>
      </c>
      <c r="H39" s="13">
        <f>IF(ISBLANK(G39),"",INT(0.08713*(305.5-(G39/$C$2))^1.85))</f>
        <v>136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zoomScale="90" zoomScaleNormal="90" zoomScalePageLayoutView="0" workbookViewId="0" topLeftCell="A1">
      <selection activeCell="F43" sqref="F43"/>
    </sheetView>
  </sheetViews>
  <sheetFormatPr defaultColWidth="9.140625" defaultRowHeight="12.75"/>
  <cols>
    <col min="1" max="1" width="5.7109375" style="39" customWidth="1"/>
    <col min="2" max="2" width="8.8515625" style="39" bestFit="1" customWidth="1"/>
    <col min="3" max="3" width="14.140625" style="39" bestFit="1" customWidth="1"/>
    <col min="4" max="4" width="10.28125" style="39" customWidth="1"/>
    <col min="5" max="5" width="12.28125" style="39" customWidth="1"/>
    <col min="6" max="6" width="7.28125" style="39" customWidth="1"/>
    <col min="7" max="7" width="9.421875" style="39" customWidth="1"/>
    <col min="8" max="16384" width="9.140625" style="39" customWidth="1"/>
  </cols>
  <sheetData>
    <row r="1" spans="2:5" ht="18.75">
      <c r="B1" s="40"/>
      <c r="D1" s="1" t="s">
        <v>40</v>
      </c>
      <c r="E1" s="41"/>
    </row>
    <row r="2" spans="2:5" ht="18.75">
      <c r="B2" s="40"/>
      <c r="D2" s="40" t="s">
        <v>81</v>
      </c>
      <c r="E2" s="41"/>
    </row>
    <row r="3" spans="1:7" ht="18.75">
      <c r="A3" s="42" t="s">
        <v>20</v>
      </c>
      <c r="B3" s="43"/>
      <c r="D3" s="40"/>
      <c r="G3" s="5" t="s">
        <v>99</v>
      </c>
    </row>
    <row r="4" spans="2:5" s="45" customFormat="1" ht="5.25">
      <c r="B4" s="46"/>
      <c r="E4" s="47"/>
    </row>
    <row r="5" spans="2:7" ht="12.75">
      <c r="B5" s="48" t="s">
        <v>7</v>
      </c>
      <c r="C5" s="42"/>
      <c r="D5" s="48" t="s">
        <v>35</v>
      </c>
      <c r="E5" s="44" t="s">
        <v>57</v>
      </c>
      <c r="F5" s="42" t="s">
        <v>30</v>
      </c>
      <c r="G5" s="44"/>
    </row>
    <row r="6" spans="2:5" s="45" customFormat="1" ht="5.25">
      <c r="B6" s="46"/>
      <c r="E6" s="47"/>
    </row>
    <row r="7" spans="1:7" ht="12.75">
      <c r="A7" s="49" t="s">
        <v>41</v>
      </c>
      <c r="B7" s="50" t="s">
        <v>2</v>
      </c>
      <c r="C7" s="51" t="s">
        <v>3</v>
      </c>
      <c r="D7" s="49" t="s">
        <v>26</v>
      </c>
      <c r="E7" s="49" t="s">
        <v>27</v>
      </c>
      <c r="F7" s="52" t="s">
        <v>28</v>
      </c>
      <c r="G7" s="52" t="s">
        <v>29</v>
      </c>
    </row>
    <row r="8" spans="1:7" ht="17.25" customHeight="1">
      <c r="A8" s="53" t="s">
        <v>30</v>
      </c>
      <c r="B8" s="54" t="s">
        <v>210</v>
      </c>
      <c r="C8" s="55" t="s">
        <v>211</v>
      </c>
      <c r="D8" s="56">
        <v>34505</v>
      </c>
      <c r="E8" s="57" t="s">
        <v>212</v>
      </c>
      <c r="F8" s="58">
        <v>9.59</v>
      </c>
      <c r="G8" s="13">
        <f>IF(ISBLANK(F8),"",INT(20.0479*(17-F8)^1.835))</f>
        <v>791</v>
      </c>
    </row>
    <row r="9" spans="1:7" ht="17.25" customHeight="1">
      <c r="A9" s="53" t="s">
        <v>32</v>
      </c>
      <c r="B9" s="54" t="s">
        <v>201</v>
      </c>
      <c r="C9" s="55" t="s">
        <v>72</v>
      </c>
      <c r="D9" s="56" t="s">
        <v>227</v>
      </c>
      <c r="E9" s="57" t="s">
        <v>20</v>
      </c>
      <c r="F9" s="58">
        <v>9.61</v>
      </c>
      <c r="G9" s="13">
        <f>IF(ISBLANK(F9),"",INT(20.0479*(17-F9)^1.835))</f>
        <v>787</v>
      </c>
    </row>
    <row r="10" spans="1:7" ht="17.25" customHeight="1">
      <c r="A10" s="53" t="s">
        <v>34</v>
      </c>
      <c r="B10" s="54" t="s">
        <v>118</v>
      </c>
      <c r="C10" s="55" t="s">
        <v>97</v>
      </c>
      <c r="D10" s="56" t="s">
        <v>119</v>
      </c>
      <c r="E10" s="57" t="s">
        <v>18</v>
      </c>
      <c r="F10" s="58">
        <v>9.56</v>
      </c>
      <c r="G10" s="13">
        <f>IF(ISBLANK(F10),"",INT(20.0479*(17-F10)^1.835))</f>
        <v>796</v>
      </c>
    </row>
    <row r="11" spans="1:7" ht="17.25" customHeight="1">
      <c r="A11" s="53" t="s">
        <v>33</v>
      </c>
      <c r="B11" s="54" t="s">
        <v>78</v>
      </c>
      <c r="C11" s="55" t="s">
        <v>112</v>
      </c>
      <c r="D11" s="56" t="s">
        <v>113</v>
      </c>
      <c r="E11" s="57" t="s">
        <v>20</v>
      </c>
      <c r="F11" s="58" t="s">
        <v>272</v>
      </c>
      <c r="G11" s="13"/>
    </row>
    <row r="12" spans="2:5" s="45" customFormat="1" ht="5.25">
      <c r="B12" s="46"/>
      <c r="E12" s="47"/>
    </row>
    <row r="13" spans="2:7" ht="12.75">
      <c r="B13" s="48" t="s">
        <v>7</v>
      </c>
      <c r="C13" s="42"/>
      <c r="D13" s="48" t="s">
        <v>35</v>
      </c>
      <c r="E13" s="44" t="s">
        <v>57</v>
      </c>
      <c r="F13" s="42" t="s">
        <v>32</v>
      </c>
      <c r="G13" s="44"/>
    </row>
    <row r="14" spans="2:5" s="45" customFormat="1" ht="5.25">
      <c r="B14" s="46"/>
      <c r="E14" s="47"/>
    </row>
    <row r="15" spans="1:7" ht="12.75">
      <c r="A15" s="49" t="s">
        <v>41</v>
      </c>
      <c r="B15" s="50" t="s">
        <v>2</v>
      </c>
      <c r="C15" s="51" t="s">
        <v>3</v>
      </c>
      <c r="D15" s="49" t="s">
        <v>26</v>
      </c>
      <c r="E15" s="49" t="s">
        <v>27</v>
      </c>
      <c r="F15" s="52" t="s">
        <v>28</v>
      </c>
      <c r="G15" s="52" t="s">
        <v>29</v>
      </c>
    </row>
    <row r="16" spans="1:7" ht="17.25" customHeight="1">
      <c r="A16" s="53" t="s">
        <v>30</v>
      </c>
      <c r="B16" s="54" t="s">
        <v>71</v>
      </c>
      <c r="C16" s="55" t="s">
        <v>235</v>
      </c>
      <c r="D16" s="56" t="s">
        <v>176</v>
      </c>
      <c r="E16" s="57" t="s">
        <v>19</v>
      </c>
      <c r="F16" s="58">
        <v>10.21</v>
      </c>
      <c r="G16" s="13">
        <f>IF(ISBLANK(F16),"",INT(20.0479*(17-F16)^1.835))</f>
        <v>673</v>
      </c>
    </row>
    <row r="17" spans="1:7" ht="17.25" customHeight="1">
      <c r="A17" s="53" t="s">
        <v>32</v>
      </c>
      <c r="B17" s="54" t="s">
        <v>67</v>
      </c>
      <c r="C17" s="55" t="s">
        <v>142</v>
      </c>
      <c r="D17" s="56" t="s">
        <v>143</v>
      </c>
      <c r="E17" s="57" t="s">
        <v>69</v>
      </c>
      <c r="F17" s="58">
        <v>9.93</v>
      </c>
      <c r="G17" s="13">
        <f>IF(ISBLANK(F17),"",INT(20.0479*(17-F17)^1.835))</f>
        <v>725</v>
      </c>
    </row>
    <row r="18" spans="1:7" ht="17.25" customHeight="1">
      <c r="A18" s="53" t="s">
        <v>34</v>
      </c>
      <c r="B18" s="54" t="s">
        <v>120</v>
      </c>
      <c r="C18" s="55" t="s">
        <v>121</v>
      </c>
      <c r="D18" s="56" t="s">
        <v>122</v>
      </c>
      <c r="E18" s="57" t="s">
        <v>18</v>
      </c>
      <c r="F18" s="58">
        <v>10.22</v>
      </c>
      <c r="G18" s="13">
        <f>IF(ISBLANK(F18),"",INT(20.0479*(17-F18)^1.835))</f>
        <v>672</v>
      </c>
    </row>
    <row r="19" spans="1:7" ht="17.25" customHeight="1">
      <c r="A19" s="53" t="s">
        <v>33</v>
      </c>
      <c r="B19" s="54" t="s">
        <v>127</v>
      </c>
      <c r="C19" s="55" t="s">
        <v>128</v>
      </c>
      <c r="D19" s="56" t="s">
        <v>129</v>
      </c>
      <c r="E19" s="57" t="s">
        <v>69</v>
      </c>
      <c r="F19" s="58">
        <v>10.01</v>
      </c>
      <c r="G19" s="13">
        <f>IF(ISBLANK(F19),"",INT(20.0479*(17-F19)^1.835))</f>
        <v>710</v>
      </c>
    </row>
    <row r="20" spans="2:5" s="45" customFormat="1" ht="5.25">
      <c r="B20" s="46"/>
      <c r="E20" s="47"/>
    </row>
    <row r="21" spans="2:7" ht="12.75">
      <c r="B21" s="48" t="s">
        <v>7</v>
      </c>
      <c r="C21" s="42"/>
      <c r="D21" s="48" t="s">
        <v>35</v>
      </c>
      <c r="E21" s="44" t="s">
        <v>57</v>
      </c>
      <c r="F21" s="42" t="s">
        <v>34</v>
      </c>
      <c r="G21" s="44"/>
    </row>
    <row r="22" spans="2:5" s="45" customFormat="1" ht="5.25">
      <c r="B22" s="46"/>
      <c r="E22" s="47"/>
    </row>
    <row r="23" spans="1:7" ht="12.75">
      <c r="A23" s="49" t="s">
        <v>41</v>
      </c>
      <c r="B23" s="50" t="s">
        <v>2</v>
      </c>
      <c r="C23" s="51" t="s">
        <v>3</v>
      </c>
      <c r="D23" s="49" t="s">
        <v>26</v>
      </c>
      <c r="E23" s="49" t="s">
        <v>27</v>
      </c>
      <c r="F23" s="52" t="s">
        <v>28</v>
      </c>
      <c r="G23" s="52" t="s">
        <v>29</v>
      </c>
    </row>
    <row r="24" spans="1:7" ht="17.25" customHeight="1">
      <c r="A24" s="53" t="s">
        <v>30</v>
      </c>
      <c r="B24" s="54" t="s">
        <v>114</v>
      </c>
      <c r="C24" s="55" t="s">
        <v>115</v>
      </c>
      <c r="D24" s="56" t="s">
        <v>116</v>
      </c>
      <c r="E24" s="57" t="s">
        <v>18</v>
      </c>
      <c r="F24" s="58">
        <v>9.75</v>
      </c>
      <c r="G24" s="13">
        <f>IF(ISBLANK(F24),"",INT(20.0479*(17-F24)^1.835))</f>
        <v>759</v>
      </c>
    </row>
    <row r="25" spans="1:7" ht="17.25" customHeight="1">
      <c r="A25" s="53" t="s">
        <v>32</v>
      </c>
      <c r="B25" s="54" t="s">
        <v>184</v>
      </c>
      <c r="C25" s="55" t="s">
        <v>185</v>
      </c>
      <c r="D25" s="56" t="s">
        <v>186</v>
      </c>
      <c r="E25" s="57" t="s">
        <v>19</v>
      </c>
      <c r="F25" s="58" t="s">
        <v>272</v>
      </c>
      <c r="G25" s="13"/>
    </row>
    <row r="26" spans="1:7" ht="17.25" customHeight="1">
      <c r="A26" s="53" t="s">
        <v>34</v>
      </c>
      <c r="B26" s="54" t="s">
        <v>220</v>
      </c>
      <c r="C26" s="55" t="s">
        <v>221</v>
      </c>
      <c r="D26" s="56" t="s">
        <v>222</v>
      </c>
      <c r="E26" s="57" t="s">
        <v>20</v>
      </c>
      <c r="F26" s="58">
        <v>11.93</v>
      </c>
      <c r="G26" s="13">
        <f>IF(ISBLANK(F26),"",INT(20.0479*(17-F26)^1.835))</f>
        <v>394</v>
      </c>
    </row>
    <row r="27" spans="1:7" ht="17.25" customHeight="1">
      <c r="A27" s="53" t="s">
        <v>33</v>
      </c>
      <c r="B27" s="54" t="s">
        <v>199</v>
      </c>
      <c r="C27" s="55" t="s">
        <v>200</v>
      </c>
      <c r="D27" s="56">
        <v>35248</v>
      </c>
      <c r="E27" s="57" t="s">
        <v>225</v>
      </c>
      <c r="F27" s="58" t="s">
        <v>272</v>
      </c>
      <c r="G27" s="13"/>
    </row>
    <row r="28" spans="2:5" s="45" customFormat="1" ht="5.25">
      <c r="B28" s="46"/>
      <c r="E28" s="47"/>
    </row>
    <row r="29" spans="2:7" ht="12.75">
      <c r="B29" s="48" t="s">
        <v>7</v>
      </c>
      <c r="C29" s="42"/>
      <c r="D29" s="48" t="s">
        <v>35</v>
      </c>
      <c r="E29" s="44" t="s">
        <v>57</v>
      </c>
      <c r="F29" s="42" t="s">
        <v>33</v>
      </c>
      <c r="G29" s="44"/>
    </row>
    <row r="30" spans="2:5" s="45" customFormat="1" ht="5.25">
      <c r="B30" s="46"/>
      <c r="E30" s="47"/>
    </row>
    <row r="31" spans="1:7" ht="12.75">
      <c r="A31" s="49" t="s">
        <v>41</v>
      </c>
      <c r="B31" s="50" t="s">
        <v>2</v>
      </c>
      <c r="C31" s="51" t="s">
        <v>3</v>
      </c>
      <c r="D31" s="49" t="s">
        <v>26</v>
      </c>
      <c r="E31" s="49" t="s">
        <v>27</v>
      </c>
      <c r="F31" s="52" t="s">
        <v>28</v>
      </c>
      <c r="G31" s="52" t="s">
        <v>29</v>
      </c>
    </row>
    <row r="32" spans="1:7" ht="17.25" customHeight="1">
      <c r="A32" s="53" t="s">
        <v>30</v>
      </c>
      <c r="B32" s="54" t="s">
        <v>214</v>
      </c>
      <c r="C32" s="55" t="s">
        <v>215</v>
      </c>
      <c r="D32" s="56">
        <v>34392</v>
      </c>
      <c r="E32" s="57" t="s">
        <v>20</v>
      </c>
      <c r="F32" s="58">
        <v>11.12</v>
      </c>
      <c r="G32" s="13">
        <f>IF(ISBLANK(F32),"",INT(20.0479*(17-F32)^1.835))</f>
        <v>517</v>
      </c>
    </row>
    <row r="33" spans="1:7" ht="17.25" customHeight="1">
      <c r="A33" s="53" t="s">
        <v>32</v>
      </c>
      <c r="B33" s="54" t="s">
        <v>123</v>
      </c>
      <c r="C33" s="55" t="s">
        <v>144</v>
      </c>
      <c r="D33" s="56" t="s">
        <v>145</v>
      </c>
      <c r="E33" s="57" t="s">
        <v>69</v>
      </c>
      <c r="F33" s="58">
        <v>9.92</v>
      </c>
      <c r="G33" s="13">
        <f>IF(ISBLANK(F33),"",INT(20.0479*(17-F33)^1.835))</f>
        <v>727</v>
      </c>
    </row>
    <row r="34" spans="1:7" ht="17.25" customHeight="1">
      <c r="A34" s="53" t="s">
        <v>34</v>
      </c>
      <c r="B34" s="54" t="s">
        <v>276</v>
      </c>
      <c r="C34" s="55" t="s">
        <v>277</v>
      </c>
      <c r="D34" s="56">
        <v>34755</v>
      </c>
      <c r="E34" s="57" t="s">
        <v>279</v>
      </c>
      <c r="F34" s="58">
        <v>9.49</v>
      </c>
      <c r="G34" s="13">
        <f>IF(ISBLANK(F34),"",INT(20.0479*(17-F34)^1.835))</f>
        <v>810</v>
      </c>
    </row>
    <row r="35" spans="1:7" ht="17.25" customHeight="1">
      <c r="A35" s="53" t="s">
        <v>33</v>
      </c>
      <c r="B35" s="54" t="s">
        <v>217</v>
      </c>
      <c r="C35" s="55" t="s">
        <v>218</v>
      </c>
      <c r="D35" s="56">
        <v>35400</v>
      </c>
      <c r="E35" s="57" t="s">
        <v>20</v>
      </c>
      <c r="F35" s="58">
        <v>10.1</v>
      </c>
      <c r="G35" s="13">
        <f>IF(ISBLANK(F35),"",INT(20.0479*(17-F35)^1.835))</f>
        <v>693</v>
      </c>
    </row>
    <row r="36" spans="2:5" s="45" customFormat="1" ht="5.25">
      <c r="B36" s="46"/>
      <c r="E36" s="47"/>
    </row>
    <row r="37" spans="2:7" ht="12.75">
      <c r="B37" s="48" t="s">
        <v>7</v>
      </c>
      <c r="C37" s="42"/>
      <c r="D37" s="48" t="s">
        <v>35</v>
      </c>
      <c r="E37" s="44" t="s">
        <v>57</v>
      </c>
      <c r="F37" s="42" t="s">
        <v>31</v>
      </c>
      <c r="G37" s="44"/>
    </row>
    <row r="38" spans="2:5" s="45" customFormat="1" ht="5.25">
      <c r="B38" s="46"/>
      <c r="E38" s="47"/>
    </row>
    <row r="39" spans="1:7" ht="12.75">
      <c r="A39" s="49" t="s">
        <v>41</v>
      </c>
      <c r="B39" s="50" t="s">
        <v>2</v>
      </c>
      <c r="C39" s="51" t="s">
        <v>3</v>
      </c>
      <c r="D39" s="49" t="s">
        <v>26</v>
      </c>
      <c r="E39" s="49" t="s">
        <v>27</v>
      </c>
      <c r="F39" s="52" t="s">
        <v>28</v>
      </c>
      <c r="G39" s="52" t="s">
        <v>29</v>
      </c>
    </row>
    <row r="40" spans="1:7" ht="17.25" customHeight="1">
      <c r="A40" s="53" t="s">
        <v>30</v>
      </c>
      <c r="B40" s="54" t="s">
        <v>311</v>
      </c>
      <c r="C40" s="55" t="s">
        <v>312</v>
      </c>
      <c r="D40" s="56">
        <v>35128</v>
      </c>
      <c r="E40" s="57" t="s">
        <v>20</v>
      </c>
      <c r="F40" s="58">
        <v>11.25</v>
      </c>
      <c r="G40" s="13">
        <f>IF(ISBLANK(F40),"",INT(20.0479*(17-F40)^1.835))</f>
        <v>496</v>
      </c>
    </row>
    <row r="41" spans="1:7" ht="17.25" customHeight="1">
      <c r="A41" s="53" t="s">
        <v>32</v>
      </c>
      <c r="B41" s="54" t="s">
        <v>123</v>
      </c>
      <c r="C41" s="55" t="s">
        <v>124</v>
      </c>
      <c r="D41" s="56" t="s">
        <v>125</v>
      </c>
      <c r="E41" s="57" t="s">
        <v>18</v>
      </c>
      <c r="F41" s="58">
        <v>9.92</v>
      </c>
      <c r="G41" s="13">
        <f>IF(ISBLANK(F41),"",INT(20.0479*(17-F41)^1.835))</f>
        <v>727</v>
      </c>
    </row>
    <row r="42" spans="1:7" ht="17.25" customHeight="1">
      <c r="A42" s="53" t="s">
        <v>34</v>
      </c>
      <c r="B42" s="54" t="s">
        <v>74</v>
      </c>
      <c r="C42" s="55" t="s">
        <v>197</v>
      </c>
      <c r="D42" s="56" t="s">
        <v>198</v>
      </c>
      <c r="E42" s="57" t="s">
        <v>225</v>
      </c>
      <c r="F42" s="58" t="s">
        <v>272</v>
      </c>
      <c r="G42" s="13"/>
    </row>
    <row r="43" spans="1:7" ht="17.25" customHeight="1">
      <c r="A43" s="53" t="s">
        <v>33</v>
      </c>
      <c r="B43" s="54" t="s">
        <v>130</v>
      </c>
      <c r="C43" s="55" t="s">
        <v>131</v>
      </c>
      <c r="D43" s="56" t="s">
        <v>132</v>
      </c>
      <c r="E43" s="57" t="s">
        <v>69</v>
      </c>
      <c r="F43" s="58">
        <v>10.54</v>
      </c>
      <c r="G43" s="13">
        <f>IF(ISBLANK(F43),"",INT(20.0479*(17-F43)^1.835))</f>
        <v>614</v>
      </c>
    </row>
    <row r="44" spans="2:5" s="45" customFormat="1" ht="5.25">
      <c r="B44" s="46"/>
      <c r="E44" s="47"/>
    </row>
    <row r="45" spans="2:7" ht="12.75">
      <c r="B45" s="48" t="s">
        <v>7</v>
      </c>
      <c r="C45" s="42"/>
      <c r="D45" s="48" t="s">
        <v>60</v>
      </c>
      <c r="E45" s="44" t="s">
        <v>57</v>
      </c>
      <c r="F45" s="42" t="s">
        <v>30</v>
      </c>
      <c r="G45" s="44"/>
    </row>
    <row r="46" spans="2:5" s="45" customFormat="1" ht="5.25">
      <c r="B46" s="46"/>
      <c r="E46" s="47"/>
    </row>
    <row r="47" spans="1:7" ht="12.75">
      <c r="A47" s="49" t="s">
        <v>41</v>
      </c>
      <c r="B47" s="50" t="s">
        <v>2</v>
      </c>
      <c r="C47" s="51" t="s">
        <v>3</v>
      </c>
      <c r="D47" s="49" t="s">
        <v>26</v>
      </c>
      <c r="E47" s="49" t="s">
        <v>27</v>
      </c>
      <c r="F47" s="52" t="s">
        <v>28</v>
      </c>
      <c r="G47" s="52" t="s">
        <v>29</v>
      </c>
    </row>
    <row r="48" spans="1:7" ht="17.25" customHeight="1">
      <c r="A48" s="53" t="s">
        <v>30</v>
      </c>
      <c r="B48" s="54" t="s">
        <v>313</v>
      </c>
      <c r="C48" s="55" t="s">
        <v>314</v>
      </c>
      <c r="D48" s="56" t="s">
        <v>315</v>
      </c>
      <c r="E48" s="57" t="s">
        <v>20</v>
      </c>
      <c r="F48" s="58">
        <v>10.14</v>
      </c>
      <c r="G48" s="13">
        <f>IF(ISBLANK(F48),"",INT(20.0479*(17-F48)^1.835))</f>
        <v>686</v>
      </c>
    </row>
    <row r="49" spans="1:7" ht="17.25" customHeight="1">
      <c r="A49" s="53" t="s">
        <v>32</v>
      </c>
      <c r="B49" s="54" t="s">
        <v>92</v>
      </c>
      <c r="C49" s="55" t="s">
        <v>93</v>
      </c>
      <c r="D49" s="56">
        <v>31117</v>
      </c>
      <c r="E49" s="57" t="s">
        <v>20</v>
      </c>
      <c r="F49" s="58">
        <v>8.76</v>
      </c>
      <c r="G49" s="13">
        <f>IF(ISBLANK(F49),"",INT(20.0479*(17-F49)^1.835))</f>
        <v>961</v>
      </c>
    </row>
    <row r="50" spans="1:7" ht="17.25" customHeight="1">
      <c r="A50" s="53" t="s">
        <v>34</v>
      </c>
      <c r="B50" s="54" t="s">
        <v>74</v>
      </c>
      <c r="C50" s="55" t="s">
        <v>75</v>
      </c>
      <c r="D50" s="56" t="s">
        <v>90</v>
      </c>
      <c r="E50" s="57" t="s">
        <v>69</v>
      </c>
      <c r="F50" s="58">
        <v>9.24</v>
      </c>
      <c r="G50" s="13">
        <f>IF(ISBLANK(F50),"",INT(20.0479*(17-F50)^1.835))</f>
        <v>860</v>
      </c>
    </row>
    <row r="51" spans="1:7" ht="17.25" customHeight="1">
      <c r="A51" s="53" t="s">
        <v>33</v>
      </c>
      <c r="B51" s="54" t="s">
        <v>208</v>
      </c>
      <c r="C51" s="55" t="s">
        <v>209</v>
      </c>
      <c r="D51" s="56">
        <v>33755</v>
      </c>
      <c r="E51" s="57" t="s">
        <v>206</v>
      </c>
      <c r="F51" s="58">
        <v>9.07</v>
      </c>
      <c r="G51" s="13">
        <f>IF(ISBLANK(F51),"",INT(20.0479*(17-F51)^1.835))</f>
        <v>895</v>
      </c>
    </row>
    <row r="52" spans="2:5" s="45" customFormat="1" ht="5.25">
      <c r="B52" s="46"/>
      <c r="E52" s="47"/>
    </row>
    <row r="53" spans="2:7" ht="12.75">
      <c r="B53" s="48" t="s">
        <v>7</v>
      </c>
      <c r="C53" s="42"/>
      <c r="D53" s="48" t="s">
        <v>60</v>
      </c>
      <c r="E53" s="44" t="s">
        <v>57</v>
      </c>
      <c r="F53" s="42" t="s">
        <v>32</v>
      </c>
      <c r="G53" s="44"/>
    </row>
    <row r="54" spans="2:5" s="45" customFormat="1" ht="5.25">
      <c r="B54" s="46"/>
      <c r="E54" s="47"/>
    </row>
    <row r="55" spans="1:7" ht="12.75">
      <c r="A55" s="49" t="s">
        <v>41</v>
      </c>
      <c r="B55" s="50" t="s">
        <v>2</v>
      </c>
      <c r="C55" s="51" t="s">
        <v>3</v>
      </c>
      <c r="D55" s="49" t="s">
        <v>26</v>
      </c>
      <c r="E55" s="49" t="s">
        <v>27</v>
      </c>
      <c r="F55" s="52" t="s">
        <v>28</v>
      </c>
      <c r="G55" s="52" t="s">
        <v>29</v>
      </c>
    </row>
    <row r="56" spans="1:7" ht="17.25" customHeight="1">
      <c r="A56" s="53" t="s">
        <v>30</v>
      </c>
      <c r="B56" s="54"/>
      <c r="C56" s="55"/>
      <c r="D56" s="56"/>
      <c r="E56" s="57"/>
      <c r="F56" s="58"/>
      <c r="G56" s="13">
        <f>IF(ISBLANK(F56),"",INT(20.0479*(17-F56)^1.835))</f>
      </c>
    </row>
    <row r="57" spans="1:7" ht="17.25" customHeight="1">
      <c r="A57" s="53" t="s">
        <v>32</v>
      </c>
      <c r="B57" s="54" t="s">
        <v>230</v>
      </c>
      <c r="C57" s="55" t="s">
        <v>202</v>
      </c>
      <c r="D57" s="56" t="s">
        <v>231</v>
      </c>
      <c r="E57" s="57" t="s">
        <v>203</v>
      </c>
      <c r="F57" s="58">
        <v>9.37</v>
      </c>
      <c r="G57" s="13">
        <f>IF(ISBLANK(F57),"",INT(20.0479*(17-F57)^1.835))</f>
        <v>834</v>
      </c>
    </row>
    <row r="58" spans="1:7" ht="17.25" customHeight="1">
      <c r="A58" s="53" t="s">
        <v>34</v>
      </c>
      <c r="B58" s="54" t="s">
        <v>94</v>
      </c>
      <c r="C58" s="55" t="s">
        <v>95</v>
      </c>
      <c r="D58" s="56">
        <v>34060</v>
      </c>
      <c r="E58" s="57" t="s">
        <v>69</v>
      </c>
      <c r="F58" s="58">
        <v>11.23</v>
      </c>
      <c r="G58" s="13">
        <f>IF(ISBLANK(F58),"",INT(20.0479*(17-F58)^1.835))</f>
        <v>499</v>
      </c>
    </row>
    <row r="59" spans="1:7" ht="17.25" customHeight="1">
      <c r="A59" s="53" t="s">
        <v>33</v>
      </c>
      <c r="B59" s="54" t="s">
        <v>268</v>
      </c>
      <c r="C59" s="55" t="s">
        <v>267</v>
      </c>
      <c r="D59" s="56">
        <v>33672</v>
      </c>
      <c r="E59" s="57" t="s">
        <v>20</v>
      </c>
      <c r="F59" s="58">
        <v>10.84</v>
      </c>
      <c r="G59" s="13">
        <f>IF(ISBLANK(F59),"",INT(20.0479*(17-F59)^1.835))</f>
        <v>563</v>
      </c>
    </row>
  </sheetData>
  <sheetProtection/>
  <printOptions horizontalCentered="1"/>
  <pageMargins left="0.3937007874015748" right="0.3937007874015748" top="0.42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47"/>
  <sheetViews>
    <sheetView zoomScalePageLayoutView="0" workbookViewId="0" topLeftCell="A1">
      <selection activeCell="AL21" sqref="AL21:AN21"/>
    </sheetView>
  </sheetViews>
  <sheetFormatPr defaultColWidth="9.140625" defaultRowHeight="12.75"/>
  <cols>
    <col min="1" max="1" width="4.421875" style="74" customWidth="1"/>
    <col min="2" max="2" width="8.8515625" style="79" customWidth="1"/>
    <col min="3" max="3" width="14.140625" style="79" customWidth="1"/>
    <col min="4" max="4" width="9.00390625" style="91" bestFit="1" customWidth="1"/>
    <col min="5" max="58" width="1.7109375" style="74" customWidth="1"/>
    <col min="59" max="59" width="4.421875" style="79" customWidth="1"/>
    <col min="60" max="60" width="4.7109375" style="79" customWidth="1"/>
    <col min="61" max="16384" width="9.140625" style="79" customWidth="1"/>
  </cols>
  <sheetData>
    <row r="1" spans="4:59" ht="15.75">
      <c r="D1" s="1" t="s">
        <v>86</v>
      </c>
      <c r="BG1" s="5" t="s">
        <v>99</v>
      </c>
    </row>
    <row r="2" spans="4:59" ht="18.75">
      <c r="D2" s="40" t="s">
        <v>81</v>
      </c>
      <c r="BG2" s="44" t="s">
        <v>20</v>
      </c>
    </row>
    <row r="3" spans="1:58" s="81" customFormat="1" ht="5.25">
      <c r="A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</row>
    <row r="4" spans="2:20" ht="15.75">
      <c r="B4" s="82" t="s">
        <v>48</v>
      </c>
      <c r="D4" s="48" t="s">
        <v>35</v>
      </c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58" s="81" customFormat="1" ht="6" thickBot="1">
      <c r="A5" s="80"/>
      <c r="B5" s="8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1:60" ht="13.5" thickBot="1">
      <c r="A6" s="105" t="s">
        <v>46</v>
      </c>
      <c r="B6" s="106" t="s">
        <v>2</v>
      </c>
      <c r="C6" s="107" t="s">
        <v>3</v>
      </c>
      <c r="D6" s="108" t="s">
        <v>4</v>
      </c>
      <c r="E6" s="146" t="s">
        <v>334</v>
      </c>
      <c r="F6" s="147"/>
      <c r="G6" s="148"/>
      <c r="H6" s="146" t="s">
        <v>335</v>
      </c>
      <c r="I6" s="147"/>
      <c r="J6" s="148"/>
      <c r="K6" s="146" t="s">
        <v>336</v>
      </c>
      <c r="L6" s="147"/>
      <c r="M6" s="148"/>
      <c r="N6" s="146" t="s">
        <v>337</v>
      </c>
      <c r="O6" s="147"/>
      <c r="P6" s="148"/>
      <c r="Q6" s="146" t="s">
        <v>338</v>
      </c>
      <c r="R6" s="147"/>
      <c r="S6" s="148"/>
      <c r="T6" s="146" t="s">
        <v>339</v>
      </c>
      <c r="U6" s="147"/>
      <c r="V6" s="148"/>
      <c r="W6" s="146" t="s">
        <v>340</v>
      </c>
      <c r="X6" s="147"/>
      <c r="Y6" s="148"/>
      <c r="Z6" s="146" t="s">
        <v>341</v>
      </c>
      <c r="AA6" s="147"/>
      <c r="AB6" s="148"/>
      <c r="AC6" s="146" t="s">
        <v>342</v>
      </c>
      <c r="AD6" s="147"/>
      <c r="AE6" s="148"/>
      <c r="AF6" s="146" t="s">
        <v>343</v>
      </c>
      <c r="AG6" s="147"/>
      <c r="AH6" s="148"/>
      <c r="AI6" s="146" t="s">
        <v>344</v>
      </c>
      <c r="AJ6" s="147"/>
      <c r="AK6" s="148"/>
      <c r="AL6" s="146" t="s">
        <v>345</v>
      </c>
      <c r="AM6" s="147"/>
      <c r="AN6" s="148"/>
      <c r="AO6" s="146" t="s">
        <v>346</v>
      </c>
      <c r="AP6" s="147"/>
      <c r="AQ6" s="148"/>
      <c r="AR6" s="146" t="s">
        <v>331</v>
      </c>
      <c r="AS6" s="147"/>
      <c r="AT6" s="148"/>
      <c r="AU6" s="146" t="s">
        <v>347</v>
      </c>
      <c r="AV6" s="147"/>
      <c r="AW6" s="148"/>
      <c r="AX6" s="146"/>
      <c r="AY6" s="147"/>
      <c r="AZ6" s="148"/>
      <c r="BA6" s="146"/>
      <c r="BB6" s="147"/>
      <c r="BC6" s="148"/>
      <c r="BD6" s="146"/>
      <c r="BE6" s="147"/>
      <c r="BF6" s="148"/>
      <c r="BG6" s="96" t="s">
        <v>28</v>
      </c>
      <c r="BH6" s="97" t="s">
        <v>29</v>
      </c>
    </row>
    <row r="7" spans="1:60" ht="12.75" customHeight="1" thickBot="1">
      <c r="A7" s="98" t="s">
        <v>30</v>
      </c>
      <c r="B7" s="122" t="s">
        <v>118</v>
      </c>
      <c r="C7" s="122" t="s">
        <v>97</v>
      </c>
      <c r="D7" s="109" t="s">
        <v>119</v>
      </c>
      <c r="E7" s="146"/>
      <c r="F7" s="147"/>
      <c r="G7" s="148"/>
      <c r="H7" s="146"/>
      <c r="I7" s="147"/>
      <c r="J7" s="148"/>
      <c r="K7" s="146"/>
      <c r="L7" s="147"/>
      <c r="M7" s="148"/>
      <c r="N7" s="146"/>
      <c r="O7" s="147"/>
      <c r="P7" s="148"/>
      <c r="Q7" s="146"/>
      <c r="R7" s="147"/>
      <c r="S7" s="148"/>
      <c r="T7" s="146" t="s">
        <v>299</v>
      </c>
      <c r="U7" s="147"/>
      <c r="V7" s="148"/>
      <c r="W7" s="146" t="s">
        <v>299</v>
      </c>
      <c r="X7" s="147"/>
      <c r="Y7" s="148"/>
      <c r="Z7" s="146" t="s">
        <v>299</v>
      </c>
      <c r="AA7" s="147"/>
      <c r="AB7" s="148"/>
      <c r="AC7" s="146" t="s">
        <v>299</v>
      </c>
      <c r="AD7" s="147"/>
      <c r="AE7" s="148"/>
      <c r="AF7" s="146" t="s">
        <v>300</v>
      </c>
      <c r="AG7" s="147"/>
      <c r="AH7" s="148"/>
      <c r="AI7" s="146" t="s">
        <v>302</v>
      </c>
      <c r="AJ7" s="147"/>
      <c r="AK7" s="148"/>
      <c r="AL7" s="146"/>
      <c r="AM7" s="147"/>
      <c r="AN7" s="148"/>
      <c r="AO7" s="146"/>
      <c r="AP7" s="147"/>
      <c r="AQ7" s="148"/>
      <c r="AR7" s="146"/>
      <c r="AS7" s="147"/>
      <c r="AT7" s="148"/>
      <c r="AU7" s="146"/>
      <c r="AV7" s="147"/>
      <c r="AW7" s="148"/>
      <c r="AX7" s="146"/>
      <c r="AY7" s="147"/>
      <c r="AZ7" s="148"/>
      <c r="BA7" s="146"/>
      <c r="BB7" s="147"/>
      <c r="BC7" s="148"/>
      <c r="BD7" s="146"/>
      <c r="BE7" s="147"/>
      <c r="BF7" s="148"/>
      <c r="BG7" s="102">
        <v>1.48</v>
      </c>
      <c r="BH7" s="78">
        <f>IF(ISBLANK(BG7),"",INT(1.84523*(BG7*100-75)^1.348))</f>
        <v>599</v>
      </c>
    </row>
    <row r="8" spans="1:60" ht="12.75" customHeight="1" thickBot="1">
      <c r="A8" s="98" t="s">
        <v>32</v>
      </c>
      <c r="B8" s="122" t="s">
        <v>71</v>
      </c>
      <c r="C8" s="122" t="s">
        <v>235</v>
      </c>
      <c r="D8" s="109" t="s">
        <v>176</v>
      </c>
      <c r="E8" s="146"/>
      <c r="F8" s="147"/>
      <c r="G8" s="148"/>
      <c r="H8" s="146"/>
      <c r="I8" s="147"/>
      <c r="J8" s="148"/>
      <c r="K8" s="146"/>
      <c r="L8" s="147"/>
      <c r="M8" s="148"/>
      <c r="N8" s="146" t="s">
        <v>299</v>
      </c>
      <c r="O8" s="147"/>
      <c r="P8" s="148"/>
      <c r="Q8" s="146" t="s">
        <v>275</v>
      </c>
      <c r="R8" s="147"/>
      <c r="S8" s="148"/>
      <c r="T8" s="146" t="s">
        <v>299</v>
      </c>
      <c r="U8" s="147"/>
      <c r="V8" s="148"/>
      <c r="W8" s="146" t="s">
        <v>275</v>
      </c>
      <c r="X8" s="147"/>
      <c r="Y8" s="148"/>
      <c r="Z8" s="146" t="s">
        <v>300</v>
      </c>
      <c r="AA8" s="147"/>
      <c r="AB8" s="148"/>
      <c r="AC8" s="146" t="s">
        <v>301</v>
      </c>
      <c r="AD8" s="147"/>
      <c r="AE8" s="148"/>
      <c r="AF8" s="146" t="s">
        <v>302</v>
      </c>
      <c r="AG8" s="147"/>
      <c r="AH8" s="148"/>
      <c r="AI8" s="146"/>
      <c r="AJ8" s="147"/>
      <c r="AK8" s="148"/>
      <c r="AL8" s="146"/>
      <c r="AM8" s="147"/>
      <c r="AN8" s="148"/>
      <c r="AO8" s="146"/>
      <c r="AP8" s="147"/>
      <c r="AQ8" s="148"/>
      <c r="AR8" s="146"/>
      <c r="AS8" s="147"/>
      <c r="AT8" s="148"/>
      <c r="AU8" s="146"/>
      <c r="AV8" s="147"/>
      <c r="AW8" s="148"/>
      <c r="AX8" s="146"/>
      <c r="AY8" s="147"/>
      <c r="AZ8" s="148"/>
      <c r="BA8" s="146"/>
      <c r="BB8" s="147"/>
      <c r="BC8" s="148"/>
      <c r="BD8" s="146"/>
      <c r="BE8" s="147"/>
      <c r="BF8" s="148"/>
      <c r="BG8" s="102">
        <v>1.45</v>
      </c>
      <c r="BH8" s="13">
        <f aca="true" t="shared" si="0" ref="BH8:BH22">IF(ISBLANK(BG8),"",INT(1.84523*(BG8*100-75)^1.348))</f>
        <v>566</v>
      </c>
    </row>
    <row r="9" spans="1:60" ht="12.75" customHeight="1" thickBot="1">
      <c r="A9" s="98" t="s">
        <v>34</v>
      </c>
      <c r="B9" s="122" t="s">
        <v>67</v>
      </c>
      <c r="C9" s="122" t="s">
        <v>142</v>
      </c>
      <c r="D9" s="109" t="s">
        <v>143</v>
      </c>
      <c r="E9" s="146"/>
      <c r="F9" s="147"/>
      <c r="G9" s="148"/>
      <c r="H9" s="146"/>
      <c r="I9" s="147"/>
      <c r="J9" s="148"/>
      <c r="K9" s="146"/>
      <c r="L9" s="147"/>
      <c r="M9" s="148"/>
      <c r="N9" s="146"/>
      <c r="O9" s="147"/>
      <c r="P9" s="148"/>
      <c r="Q9" s="146" t="s">
        <v>299</v>
      </c>
      <c r="R9" s="147"/>
      <c r="S9" s="148"/>
      <c r="T9" s="146" t="s">
        <v>299</v>
      </c>
      <c r="U9" s="147"/>
      <c r="V9" s="148"/>
      <c r="W9" s="146" t="s">
        <v>301</v>
      </c>
      <c r="X9" s="147"/>
      <c r="Y9" s="148"/>
      <c r="Z9" s="146" t="s">
        <v>299</v>
      </c>
      <c r="AA9" s="147"/>
      <c r="AB9" s="148"/>
      <c r="AC9" s="146" t="s">
        <v>299</v>
      </c>
      <c r="AD9" s="147"/>
      <c r="AE9" s="148"/>
      <c r="AF9" s="146" t="s">
        <v>300</v>
      </c>
      <c r="AG9" s="147"/>
      <c r="AH9" s="148"/>
      <c r="AI9" s="146" t="s">
        <v>300</v>
      </c>
      <c r="AJ9" s="147"/>
      <c r="AK9" s="148"/>
      <c r="AL9" s="146" t="s">
        <v>302</v>
      </c>
      <c r="AM9" s="147"/>
      <c r="AN9" s="148"/>
      <c r="AO9" s="146"/>
      <c r="AP9" s="147"/>
      <c r="AQ9" s="148"/>
      <c r="AR9" s="146"/>
      <c r="AS9" s="147"/>
      <c r="AT9" s="148"/>
      <c r="AU9" s="146"/>
      <c r="AV9" s="147"/>
      <c r="AW9" s="148"/>
      <c r="AX9" s="146"/>
      <c r="AY9" s="147"/>
      <c r="AZ9" s="148"/>
      <c r="BA9" s="146"/>
      <c r="BB9" s="147"/>
      <c r="BC9" s="148"/>
      <c r="BD9" s="146"/>
      <c r="BE9" s="147"/>
      <c r="BF9" s="148"/>
      <c r="BG9" s="102">
        <v>1.51</v>
      </c>
      <c r="BH9" s="13">
        <f t="shared" si="0"/>
        <v>632</v>
      </c>
    </row>
    <row r="10" spans="1:60" ht="12.75" customHeight="1" thickBot="1">
      <c r="A10" s="98" t="s">
        <v>33</v>
      </c>
      <c r="B10" s="122" t="s">
        <v>120</v>
      </c>
      <c r="C10" s="122" t="s">
        <v>121</v>
      </c>
      <c r="D10" s="109" t="s">
        <v>122</v>
      </c>
      <c r="E10" s="146"/>
      <c r="F10" s="147"/>
      <c r="G10" s="148"/>
      <c r="H10" s="146"/>
      <c r="I10" s="147"/>
      <c r="J10" s="148"/>
      <c r="K10" s="146"/>
      <c r="L10" s="147"/>
      <c r="M10" s="148"/>
      <c r="N10" s="146"/>
      <c r="O10" s="147"/>
      <c r="P10" s="148"/>
      <c r="Q10" s="146" t="s">
        <v>299</v>
      </c>
      <c r="R10" s="147"/>
      <c r="S10" s="148"/>
      <c r="T10" s="146" t="s">
        <v>299</v>
      </c>
      <c r="U10" s="147"/>
      <c r="V10" s="148"/>
      <c r="W10" s="146" t="s">
        <v>300</v>
      </c>
      <c r="X10" s="147"/>
      <c r="Y10" s="148"/>
      <c r="Z10" s="146" t="s">
        <v>300</v>
      </c>
      <c r="AA10" s="147"/>
      <c r="AB10" s="148"/>
      <c r="AC10" s="146" t="s">
        <v>299</v>
      </c>
      <c r="AD10" s="147"/>
      <c r="AE10" s="148"/>
      <c r="AF10" s="146" t="s">
        <v>299</v>
      </c>
      <c r="AG10" s="147"/>
      <c r="AH10" s="148"/>
      <c r="AI10" s="146" t="s">
        <v>302</v>
      </c>
      <c r="AJ10" s="147"/>
      <c r="AK10" s="148"/>
      <c r="AL10" s="146"/>
      <c r="AM10" s="147"/>
      <c r="AN10" s="148"/>
      <c r="AO10" s="146"/>
      <c r="AP10" s="147"/>
      <c r="AQ10" s="148"/>
      <c r="AR10" s="146"/>
      <c r="AS10" s="147"/>
      <c r="AT10" s="148"/>
      <c r="AU10" s="146"/>
      <c r="AV10" s="147"/>
      <c r="AW10" s="148"/>
      <c r="AX10" s="146"/>
      <c r="AY10" s="147"/>
      <c r="AZ10" s="148"/>
      <c r="BA10" s="146"/>
      <c r="BB10" s="147"/>
      <c r="BC10" s="148"/>
      <c r="BD10" s="146"/>
      <c r="BE10" s="147"/>
      <c r="BF10" s="148"/>
      <c r="BG10" s="102">
        <v>1.48</v>
      </c>
      <c r="BH10" s="13">
        <f t="shared" si="0"/>
        <v>599</v>
      </c>
    </row>
    <row r="11" spans="1:60" ht="12.75" customHeight="1" thickBot="1">
      <c r="A11" s="98" t="s">
        <v>31</v>
      </c>
      <c r="B11" s="122" t="s">
        <v>127</v>
      </c>
      <c r="C11" s="122" t="s">
        <v>128</v>
      </c>
      <c r="D11" s="56" t="s">
        <v>129</v>
      </c>
      <c r="E11" s="146"/>
      <c r="F11" s="147"/>
      <c r="G11" s="148"/>
      <c r="H11" s="146"/>
      <c r="I11" s="147"/>
      <c r="J11" s="148"/>
      <c r="K11" s="146" t="s">
        <v>300</v>
      </c>
      <c r="L11" s="147"/>
      <c r="M11" s="148"/>
      <c r="N11" s="146" t="s">
        <v>300</v>
      </c>
      <c r="O11" s="147"/>
      <c r="P11" s="148"/>
      <c r="Q11" s="146" t="s">
        <v>299</v>
      </c>
      <c r="R11" s="147"/>
      <c r="S11" s="148"/>
      <c r="T11" s="146" t="s">
        <v>299</v>
      </c>
      <c r="U11" s="147"/>
      <c r="V11" s="148"/>
      <c r="W11" s="146" t="s">
        <v>299</v>
      </c>
      <c r="X11" s="147"/>
      <c r="Y11" s="148"/>
      <c r="Z11" s="146" t="s">
        <v>299</v>
      </c>
      <c r="AA11" s="147"/>
      <c r="AB11" s="148"/>
      <c r="AC11" s="146" t="s">
        <v>299</v>
      </c>
      <c r="AD11" s="147"/>
      <c r="AE11" s="148"/>
      <c r="AF11" s="146" t="s">
        <v>302</v>
      </c>
      <c r="AG11" s="147"/>
      <c r="AH11" s="148"/>
      <c r="AI11" s="146"/>
      <c r="AJ11" s="147"/>
      <c r="AK11" s="148"/>
      <c r="AL11" s="146"/>
      <c r="AM11" s="147"/>
      <c r="AN11" s="148"/>
      <c r="AO11" s="146"/>
      <c r="AP11" s="147"/>
      <c r="AQ11" s="148"/>
      <c r="AR11" s="146"/>
      <c r="AS11" s="147"/>
      <c r="AT11" s="148"/>
      <c r="AU11" s="146"/>
      <c r="AV11" s="147"/>
      <c r="AW11" s="148"/>
      <c r="AX11" s="146"/>
      <c r="AY11" s="147"/>
      <c r="AZ11" s="148"/>
      <c r="BA11" s="146"/>
      <c r="BB11" s="147"/>
      <c r="BC11" s="148"/>
      <c r="BD11" s="146"/>
      <c r="BE11" s="147"/>
      <c r="BF11" s="148"/>
      <c r="BG11" s="102">
        <v>1.45</v>
      </c>
      <c r="BH11" s="13">
        <f t="shared" si="0"/>
        <v>566</v>
      </c>
    </row>
    <row r="12" spans="1:60" ht="12.75" customHeight="1" thickBot="1">
      <c r="A12" s="98" t="s">
        <v>36</v>
      </c>
      <c r="B12" s="122" t="s">
        <v>114</v>
      </c>
      <c r="C12" s="122" t="s">
        <v>115</v>
      </c>
      <c r="D12" s="109" t="s">
        <v>116</v>
      </c>
      <c r="E12" s="146"/>
      <c r="F12" s="147"/>
      <c r="G12" s="148"/>
      <c r="H12" s="146"/>
      <c r="I12" s="147"/>
      <c r="J12" s="148"/>
      <c r="K12" s="146"/>
      <c r="L12" s="147"/>
      <c r="M12" s="148"/>
      <c r="N12" s="146"/>
      <c r="O12" s="147"/>
      <c r="P12" s="148"/>
      <c r="Q12" s="146"/>
      <c r="R12" s="147"/>
      <c r="S12" s="148"/>
      <c r="T12" s="146"/>
      <c r="U12" s="147"/>
      <c r="V12" s="148"/>
      <c r="W12" s="146"/>
      <c r="X12" s="147"/>
      <c r="Y12" s="148"/>
      <c r="Z12" s="146" t="s">
        <v>300</v>
      </c>
      <c r="AA12" s="147"/>
      <c r="AB12" s="148"/>
      <c r="AC12" s="146" t="s">
        <v>299</v>
      </c>
      <c r="AD12" s="147"/>
      <c r="AE12" s="148"/>
      <c r="AF12" s="146" t="s">
        <v>299</v>
      </c>
      <c r="AG12" s="147"/>
      <c r="AH12" s="148"/>
      <c r="AI12" s="146" t="s">
        <v>299</v>
      </c>
      <c r="AJ12" s="147"/>
      <c r="AK12" s="148"/>
      <c r="AL12" s="146" t="s">
        <v>299</v>
      </c>
      <c r="AM12" s="147"/>
      <c r="AN12" s="148"/>
      <c r="AO12" s="146" t="s">
        <v>301</v>
      </c>
      <c r="AP12" s="147"/>
      <c r="AQ12" s="148"/>
      <c r="AR12" s="146" t="s">
        <v>300</v>
      </c>
      <c r="AS12" s="147"/>
      <c r="AT12" s="148"/>
      <c r="AU12" s="146" t="s">
        <v>302</v>
      </c>
      <c r="AV12" s="147"/>
      <c r="AW12" s="148"/>
      <c r="AX12" s="146"/>
      <c r="AY12" s="147"/>
      <c r="AZ12" s="148"/>
      <c r="BA12" s="146"/>
      <c r="BB12" s="147"/>
      <c r="BC12" s="148"/>
      <c r="BD12" s="146"/>
      <c r="BE12" s="147"/>
      <c r="BF12" s="148"/>
      <c r="BG12" s="102">
        <v>1.6</v>
      </c>
      <c r="BH12" s="13">
        <f t="shared" si="0"/>
        <v>736</v>
      </c>
    </row>
    <row r="13" spans="1:60" ht="12.75" customHeight="1" thickBot="1">
      <c r="A13" s="98" t="s">
        <v>44</v>
      </c>
      <c r="B13" s="122" t="s">
        <v>220</v>
      </c>
      <c r="C13" s="122" t="s">
        <v>221</v>
      </c>
      <c r="D13" s="109" t="s">
        <v>222</v>
      </c>
      <c r="E13" s="146" t="s">
        <v>299</v>
      </c>
      <c r="F13" s="147"/>
      <c r="G13" s="148"/>
      <c r="H13" s="146" t="s">
        <v>275</v>
      </c>
      <c r="I13" s="147"/>
      <c r="J13" s="148"/>
      <c r="K13" s="146" t="s">
        <v>299</v>
      </c>
      <c r="L13" s="147"/>
      <c r="M13" s="148"/>
      <c r="N13" s="146" t="s">
        <v>275</v>
      </c>
      <c r="O13" s="147"/>
      <c r="P13" s="148"/>
      <c r="Q13" s="146" t="s">
        <v>299</v>
      </c>
      <c r="R13" s="147"/>
      <c r="S13" s="148"/>
      <c r="T13" s="146" t="s">
        <v>301</v>
      </c>
      <c r="U13" s="147"/>
      <c r="V13" s="148"/>
      <c r="W13" s="146" t="s">
        <v>299</v>
      </c>
      <c r="X13" s="147"/>
      <c r="Y13" s="148"/>
      <c r="Z13" s="146" t="s">
        <v>299</v>
      </c>
      <c r="AA13" s="147"/>
      <c r="AB13" s="148"/>
      <c r="AC13" s="146" t="s">
        <v>302</v>
      </c>
      <c r="AD13" s="147"/>
      <c r="AE13" s="148"/>
      <c r="AF13" s="146"/>
      <c r="AG13" s="147"/>
      <c r="AH13" s="148"/>
      <c r="AI13" s="146"/>
      <c r="AJ13" s="147"/>
      <c r="AK13" s="148"/>
      <c r="AL13" s="146"/>
      <c r="AM13" s="147"/>
      <c r="AN13" s="148"/>
      <c r="AO13" s="146"/>
      <c r="AP13" s="147"/>
      <c r="AQ13" s="148"/>
      <c r="AR13" s="146"/>
      <c r="AS13" s="147"/>
      <c r="AT13" s="148"/>
      <c r="AU13" s="146"/>
      <c r="AV13" s="147"/>
      <c r="AW13" s="148"/>
      <c r="AX13" s="146"/>
      <c r="AY13" s="147"/>
      <c r="AZ13" s="148"/>
      <c r="BA13" s="146"/>
      <c r="BB13" s="147"/>
      <c r="BC13" s="148"/>
      <c r="BD13" s="146"/>
      <c r="BE13" s="147"/>
      <c r="BF13" s="148"/>
      <c r="BG13" s="102">
        <v>1.42</v>
      </c>
      <c r="BH13" s="13">
        <f t="shared" si="0"/>
        <v>534</v>
      </c>
    </row>
    <row r="14" spans="1:60" ht="12.75" customHeight="1" thickBot="1">
      <c r="A14" s="98" t="s">
        <v>45</v>
      </c>
      <c r="B14" s="122" t="s">
        <v>214</v>
      </c>
      <c r="C14" s="122" t="s">
        <v>215</v>
      </c>
      <c r="D14" s="109">
        <v>34392</v>
      </c>
      <c r="E14" s="146" t="s">
        <v>299</v>
      </c>
      <c r="F14" s="147"/>
      <c r="G14" s="148"/>
      <c r="H14" s="146" t="s">
        <v>302</v>
      </c>
      <c r="I14" s="147"/>
      <c r="J14" s="148"/>
      <c r="K14" s="146"/>
      <c r="L14" s="147"/>
      <c r="M14" s="148"/>
      <c r="N14" s="146"/>
      <c r="O14" s="147"/>
      <c r="P14" s="148"/>
      <c r="Q14" s="146"/>
      <c r="R14" s="147"/>
      <c r="S14" s="148"/>
      <c r="T14" s="146"/>
      <c r="U14" s="147"/>
      <c r="V14" s="148"/>
      <c r="W14" s="146"/>
      <c r="X14" s="147"/>
      <c r="Y14" s="148"/>
      <c r="Z14" s="146"/>
      <c r="AA14" s="147"/>
      <c r="AB14" s="148"/>
      <c r="AC14" s="146"/>
      <c r="AD14" s="147"/>
      <c r="AE14" s="148"/>
      <c r="AF14" s="146"/>
      <c r="AG14" s="147"/>
      <c r="AH14" s="148"/>
      <c r="AI14" s="146"/>
      <c r="AJ14" s="147"/>
      <c r="AK14" s="148"/>
      <c r="AL14" s="146"/>
      <c r="AM14" s="147"/>
      <c r="AN14" s="148"/>
      <c r="AO14" s="146"/>
      <c r="AP14" s="147"/>
      <c r="AQ14" s="148"/>
      <c r="AR14" s="146"/>
      <c r="AS14" s="147"/>
      <c r="AT14" s="148"/>
      <c r="AU14" s="146"/>
      <c r="AV14" s="147"/>
      <c r="AW14" s="148"/>
      <c r="AX14" s="146"/>
      <c r="AY14" s="147"/>
      <c r="AZ14" s="148"/>
      <c r="BA14" s="146"/>
      <c r="BB14" s="147"/>
      <c r="BC14" s="148"/>
      <c r="BD14" s="146"/>
      <c r="BE14" s="147"/>
      <c r="BF14" s="148"/>
      <c r="BG14" s="102">
        <v>1.21</v>
      </c>
      <c r="BH14" s="13">
        <f t="shared" si="0"/>
        <v>321</v>
      </c>
    </row>
    <row r="15" spans="1:60" ht="12.75" customHeight="1" thickBot="1">
      <c r="A15" s="98" t="s">
        <v>49</v>
      </c>
      <c r="B15" s="122" t="s">
        <v>123</v>
      </c>
      <c r="C15" s="122" t="s">
        <v>144</v>
      </c>
      <c r="D15" s="109" t="s">
        <v>145</v>
      </c>
      <c r="E15" s="146"/>
      <c r="F15" s="147"/>
      <c r="G15" s="148"/>
      <c r="H15" s="146"/>
      <c r="I15" s="147"/>
      <c r="J15" s="148"/>
      <c r="K15" s="146"/>
      <c r="L15" s="147"/>
      <c r="M15" s="148"/>
      <c r="N15" s="146"/>
      <c r="O15" s="147"/>
      <c r="P15" s="148"/>
      <c r="Q15" s="146"/>
      <c r="R15" s="147"/>
      <c r="S15" s="148"/>
      <c r="T15" s="146" t="s">
        <v>300</v>
      </c>
      <c r="U15" s="147"/>
      <c r="V15" s="148"/>
      <c r="W15" s="146" t="s">
        <v>299</v>
      </c>
      <c r="X15" s="147"/>
      <c r="Y15" s="148"/>
      <c r="Z15" s="146" t="s">
        <v>299</v>
      </c>
      <c r="AA15" s="147"/>
      <c r="AB15" s="148"/>
      <c r="AC15" s="146" t="s">
        <v>300</v>
      </c>
      <c r="AD15" s="147"/>
      <c r="AE15" s="148"/>
      <c r="AF15" s="146" t="s">
        <v>301</v>
      </c>
      <c r="AG15" s="147"/>
      <c r="AH15" s="148"/>
      <c r="AI15" s="146" t="s">
        <v>302</v>
      </c>
      <c r="AJ15" s="147"/>
      <c r="AK15" s="148"/>
      <c r="AL15" s="146"/>
      <c r="AM15" s="147"/>
      <c r="AN15" s="148"/>
      <c r="AO15" s="146"/>
      <c r="AP15" s="147"/>
      <c r="AQ15" s="148"/>
      <c r="AR15" s="146"/>
      <c r="AS15" s="147"/>
      <c r="AT15" s="148"/>
      <c r="AU15" s="146"/>
      <c r="AV15" s="147"/>
      <c r="AW15" s="148"/>
      <c r="AX15" s="146"/>
      <c r="AY15" s="147"/>
      <c r="AZ15" s="148"/>
      <c r="BA15" s="146"/>
      <c r="BB15" s="147"/>
      <c r="BC15" s="148"/>
      <c r="BD15" s="146"/>
      <c r="BE15" s="147"/>
      <c r="BF15" s="148"/>
      <c r="BG15" s="102">
        <v>1.48</v>
      </c>
      <c r="BH15" s="13">
        <f t="shared" si="0"/>
        <v>599</v>
      </c>
    </row>
    <row r="16" spans="1:60" ht="12.75" customHeight="1" thickBot="1">
      <c r="A16" s="98" t="s">
        <v>50</v>
      </c>
      <c r="B16" s="122" t="s">
        <v>276</v>
      </c>
      <c r="C16" s="122" t="s">
        <v>277</v>
      </c>
      <c r="D16" s="56">
        <v>34755</v>
      </c>
      <c r="E16" s="146"/>
      <c r="F16" s="147"/>
      <c r="G16" s="148"/>
      <c r="H16" s="146"/>
      <c r="I16" s="147"/>
      <c r="J16" s="148"/>
      <c r="K16" s="146"/>
      <c r="L16" s="147"/>
      <c r="M16" s="148"/>
      <c r="N16" s="146"/>
      <c r="O16" s="147"/>
      <c r="P16" s="148"/>
      <c r="Q16" s="146"/>
      <c r="R16" s="147"/>
      <c r="S16" s="148"/>
      <c r="T16" s="146"/>
      <c r="U16" s="147"/>
      <c r="V16" s="148"/>
      <c r="W16" s="146"/>
      <c r="X16" s="147"/>
      <c r="Y16" s="148"/>
      <c r="Z16" s="146" t="s">
        <v>299</v>
      </c>
      <c r="AA16" s="147"/>
      <c r="AB16" s="148"/>
      <c r="AC16" s="146" t="s">
        <v>299</v>
      </c>
      <c r="AD16" s="147"/>
      <c r="AE16" s="148"/>
      <c r="AF16" s="146" t="s">
        <v>299</v>
      </c>
      <c r="AG16" s="147"/>
      <c r="AH16" s="148"/>
      <c r="AI16" s="146" t="s">
        <v>299</v>
      </c>
      <c r="AJ16" s="147"/>
      <c r="AK16" s="148"/>
      <c r="AL16" s="146" t="s">
        <v>299</v>
      </c>
      <c r="AM16" s="147"/>
      <c r="AN16" s="148"/>
      <c r="AO16" s="146" t="s">
        <v>299</v>
      </c>
      <c r="AP16" s="147"/>
      <c r="AQ16" s="148"/>
      <c r="AR16" s="146" t="s">
        <v>301</v>
      </c>
      <c r="AS16" s="147"/>
      <c r="AT16" s="148"/>
      <c r="AU16" s="146" t="s">
        <v>302</v>
      </c>
      <c r="AV16" s="147"/>
      <c r="AW16" s="148"/>
      <c r="AX16" s="146"/>
      <c r="AY16" s="147"/>
      <c r="AZ16" s="148"/>
      <c r="BA16" s="146"/>
      <c r="BB16" s="147"/>
      <c r="BC16" s="148"/>
      <c r="BD16" s="146"/>
      <c r="BE16" s="147"/>
      <c r="BF16" s="148"/>
      <c r="BG16" s="102">
        <v>1.6</v>
      </c>
      <c r="BH16" s="13">
        <f t="shared" si="0"/>
        <v>736</v>
      </c>
    </row>
    <row r="17" spans="1:60" ht="12.75" customHeight="1" thickBot="1">
      <c r="A17" s="98" t="s">
        <v>51</v>
      </c>
      <c r="B17" s="122" t="s">
        <v>217</v>
      </c>
      <c r="C17" s="122" t="s">
        <v>218</v>
      </c>
      <c r="D17" s="109">
        <v>35400</v>
      </c>
      <c r="E17" s="146" t="s">
        <v>299</v>
      </c>
      <c r="F17" s="147"/>
      <c r="G17" s="148"/>
      <c r="H17" s="146" t="s">
        <v>275</v>
      </c>
      <c r="I17" s="147"/>
      <c r="J17" s="148"/>
      <c r="K17" s="146" t="s">
        <v>299</v>
      </c>
      <c r="L17" s="147"/>
      <c r="M17" s="148"/>
      <c r="N17" s="146" t="s">
        <v>275</v>
      </c>
      <c r="O17" s="147"/>
      <c r="P17" s="148"/>
      <c r="Q17" s="146" t="s">
        <v>299</v>
      </c>
      <c r="R17" s="147"/>
      <c r="S17" s="148"/>
      <c r="T17" s="146" t="s">
        <v>275</v>
      </c>
      <c r="U17" s="147"/>
      <c r="V17" s="148"/>
      <c r="W17" s="146" t="s">
        <v>301</v>
      </c>
      <c r="X17" s="147"/>
      <c r="Y17" s="148"/>
      <c r="Z17" s="146" t="s">
        <v>299</v>
      </c>
      <c r="AA17" s="147"/>
      <c r="AB17" s="148"/>
      <c r="AC17" s="146" t="s">
        <v>302</v>
      </c>
      <c r="AD17" s="147"/>
      <c r="AE17" s="148"/>
      <c r="AF17" s="146"/>
      <c r="AG17" s="147"/>
      <c r="AH17" s="148"/>
      <c r="AI17" s="146"/>
      <c r="AJ17" s="147"/>
      <c r="AK17" s="148"/>
      <c r="AL17" s="146"/>
      <c r="AM17" s="147"/>
      <c r="AN17" s="148"/>
      <c r="AO17" s="146"/>
      <c r="AP17" s="147"/>
      <c r="AQ17" s="148"/>
      <c r="AR17" s="146"/>
      <c r="AS17" s="147"/>
      <c r="AT17" s="148"/>
      <c r="AU17" s="146"/>
      <c r="AV17" s="147"/>
      <c r="AW17" s="148"/>
      <c r="AX17" s="146"/>
      <c r="AY17" s="147"/>
      <c r="AZ17" s="148"/>
      <c r="BA17" s="146"/>
      <c r="BB17" s="147"/>
      <c r="BC17" s="148"/>
      <c r="BD17" s="146"/>
      <c r="BE17" s="147"/>
      <c r="BF17" s="148"/>
      <c r="BG17" s="102">
        <v>1.42</v>
      </c>
      <c r="BH17" s="13">
        <f t="shared" si="0"/>
        <v>534</v>
      </c>
    </row>
    <row r="18" spans="1:60" ht="12.75" customHeight="1" thickBot="1">
      <c r="A18" s="98" t="s">
        <v>52</v>
      </c>
      <c r="B18" s="122" t="s">
        <v>123</v>
      </c>
      <c r="C18" s="122" t="s">
        <v>124</v>
      </c>
      <c r="D18" s="109" t="s">
        <v>125</v>
      </c>
      <c r="E18" s="146"/>
      <c r="F18" s="147"/>
      <c r="G18" s="148"/>
      <c r="H18" s="146"/>
      <c r="I18" s="147"/>
      <c r="J18" s="148"/>
      <c r="K18" s="146"/>
      <c r="L18" s="147"/>
      <c r="M18" s="148"/>
      <c r="N18" s="146"/>
      <c r="O18" s="147"/>
      <c r="P18" s="148"/>
      <c r="Q18" s="146"/>
      <c r="R18" s="147"/>
      <c r="S18" s="148"/>
      <c r="T18" s="146" t="s">
        <v>299</v>
      </c>
      <c r="U18" s="147"/>
      <c r="V18" s="148"/>
      <c r="W18" s="146" t="s">
        <v>299</v>
      </c>
      <c r="X18" s="147"/>
      <c r="Y18" s="148"/>
      <c r="Z18" s="146" t="s">
        <v>299</v>
      </c>
      <c r="AA18" s="147"/>
      <c r="AB18" s="148"/>
      <c r="AC18" s="146" t="s">
        <v>299</v>
      </c>
      <c r="AD18" s="147"/>
      <c r="AE18" s="148"/>
      <c r="AF18" s="146" t="s">
        <v>299</v>
      </c>
      <c r="AG18" s="147"/>
      <c r="AH18" s="148"/>
      <c r="AI18" s="146" t="s">
        <v>300</v>
      </c>
      <c r="AJ18" s="147"/>
      <c r="AK18" s="148"/>
      <c r="AL18" s="146" t="s">
        <v>302</v>
      </c>
      <c r="AM18" s="147"/>
      <c r="AN18" s="148"/>
      <c r="AO18" s="146"/>
      <c r="AP18" s="147"/>
      <c r="AQ18" s="148"/>
      <c r="AR18" s="146"/>
      <c r="AS18" s="147"/>
      <c r="AT18" s="148"/>
      <c r="AU18" s="146"/>
      <c r="AV18" s="147"/>
      <c r="AW18" s="148"/>
      <c r="AX18" s="146"/>
      <c r="AY18" s="147"/>
      <c r="AZ18" s="148"/>
      <c r="BA18" s="146"/>
      <c r="BB18" s="147"/>
      <c r="BC18" s="148"/>
      <c r="BD18" s="146"/>
      <c r="BE18" s="147"/>
      <c r="BF18" s="148"/>
      <c r="BG18" s="102">
        <v>1.51</v>
      </c>
      <c r="BH18" s="13">
        <f t="shared" si="0"/>
        <v>632</v>
      </c>
    </row>
    <row r="19" spans="1:60" ht="12.75" customHeight="1" thickBot="1">
      <c r="A19" s="98" t="s">
        <v>53</v>
      </c>
      <c r="B19" s="122" t="s">
        <v>130</v>
      </c>
      <c r="C19" s="122" t="s">
        <v>131</v>
      </c>
      <c r="D19" s="109" t="s">
        <v>132</v>
      </c>
      <c r="E19" s="146"/>
      <c r="F19" s="147"/>
      <c r="G19" s="148"/>
      <c r="H19" s="146"/>
      <c r="I19" s="147"/>
      <c r="J19" s="148"/>
      <c r="K19" s="146" t="s">
        <v>299</v>
      </c>
      <c r="L19" s="147"/>
      <c r="M19" s="148"/>
      <c r="N19" s="146" t="s">
        <v>302</v>
      </c>
      <c r="O19" s="147"/>
      <c r="P19" s="148"/>
      <c r="Q19" s="146"/>
      <c r="R19" s="147"/>
      <c r="S19" s="148"/>
      <c r="T19" s="146"/>
      <c r="U19" s="147"/>
      <c r="V19" s="148"/>
      <c r="W19" s="146"/>
      <c r="X19" s="147"/>
      <c r="Y19" s="148"/>
      <c r="Z19" s="146"/>
      <c r="AA19" s="147"/>
      <c r="AB19" s="148"/>
      <c r="AC19" s="146"/>
      <c r="AD19" s="147"/>
      <c r="AE19" s="148"/>
      <c r="AF19" s="146"/>
      <c r="AG19" s="147"/>
      <c r="AH19" s="148"/>
      <c r="AI19" s="146"/>
      <c r="AJ19" s="147"/>
      <c r="AK19" s="148"/>
      <c r="AL19" s="146"/>
      <c r="AM19" s="147"/>
      <c r="AN19" s="148"/>
      <c r="AO19" s="146"/>
      <c r="AP19" s="147"/>
      <c r="AQ19" s="148"/>
      <c r="AR19" s="146"/>
      <c r="AS19" s="147"/>
      <c r="AT19" s="148"/>
      <c r="AU19" s="146"/>
      <c r="AV19" s="147"/>
      <c r="AW19" s="148"/>
      <c r="AX19" s="146"/>
      <c r="AY19" s="147"/>
      <c r="AZ19" s="148"/>
      <c r="BA19" s="146"/>
      <c r="BB19" s="147"/>
      <c r="BC19" s="148"/>
      <c r="BD19" s="146"/>
      <c r="BE19" s="147"/>
      <c r="BF19" s="148"/>
      <c r="BG19" s="102">
        <v>1.27</v>
      </c>
      <c r="BH19" s="13">
        <f t="shared" si="0"/>
        <v>379</v>
      </c>
    </row>
    <row r="20" spans="1:60" ht="12.75" customHeight="1" thickBot="1">
      <c r="A20" s="98" t="s">
        <v>54</v>
      </c>
      <c r="B20" s="122" t="s">
        <v>210</v>
      </c>
      <c r="C20" s="122" t="s">
        <v>211</v>
      </c>
      <c r="D20" s="109">
        <v>34505</v>
      </c>
      <c r="E20" s="146"/>
      <c r="F20" s="147"/>
      <c r="G20" s="148"/>
      <c r="H20" s="146"/>
      <c r="I20" s="147"/>
      <c r="J20" s="148"/>
      <c r="K20" s="146"/>
      <c r="L20" s="147"/>
      <c r="M20" s="148"/>
      <c r="N20" s="146"/>
      <c r="O20" s="147"/>
      <c r="P20" s="148"/>
      <c r="Q20" s="146"/>
      <c r="R20" s="147"/>
      <c r="S20" s="148"/>
      <c r="T20" s="146"/>
      <c r="U20" s="147"/>
      <c r="V20" s="148"/>
      <c r="W20" s="146"/>
      <c r="X20" s="147"/>
      <c r="Y20" s="148"/>
      <c r="Z20" s="146"/>
      <c r="AA20" s="147"/>
      <c r="AB20" s="148"/>
      <c r="AC20" s="146" t="s">
        <v>299</v>
      </c>
      <c r="AD20" s="147"/>
      <c r="AE20" s="148"/>
      <c r="AF20" s="146" t="s">
        <v>299</v>
      </c>
      <c r="AG20" s="147"/>
      <c r="AH20" s="148"/>
      <c r="AI20" s="146" t="s">
        <v>299</v>
      </c>
      <c r="AJ20" s="147"/>
      <c r="AK20" s="148"/>
      <c r="AL20" s="146" t="s">
        <v>299</v>
      </c>
      <c r="AM20" s="147"/>
      <c r="AN20" s="148"/>
      <c r="AO20" s="146" t="s">
        <v>299</v>
      </c>
      <c r="AP20" s="147"/>
      <c r="AQ20" s="148"/>
      <c r="AR20" s="146" t="s">
        <v>302</v>
      </c>
      <c r="AS20" s="147"/>
      <c r="AT20" s="148"/>
      <c r="AU20" s="146"/>
      <c r="AV20" s="147"/>
      <c r="AW20" s="148"/>
      <c r="AX20" s="146"/>
      <c r="AY20" s="147"/>
      <c r="AZ20" s="148"/>
      <c r="BA20" s="146"/>
      <c r="BB20" s="147"/>
      <c r="BC20" s="148"/>
      <c r="BD20" s="146"/>
      <c r="BE20" s="147"/>
      <c r="BF20" s="148"/>
      <c r="BG20" s="102">
        <v>1.57</v>
      </c>
      <c r="BH20" s="13">
        <f t="shared" si="0"/>
        <v>701</v>
      </c>
    </row>
    <row r="21" spans="1:60" ht="12.75" customHeight="1" thickBot="1">
      <c r="A21" s="98" t="s">
        <v>236</v>
      </c>
      <c r="B21" s="122" t="s">
        <v>201</v>
      </c>
      <c r="C21" s="122" t="s">
        <v>72</v>
      </c>
      <c r="D21" s="131" t="s">
        <v>227</v>
      </c>
      <c r="E21" s="146"/>
      <c r="F21" s="147"/>
      <c r="G21" s="148"/>
      <c r="H21" s="146"/>
      <c r="I21" s="147"/>
      <c r="J21" s="148"/>
      <c r="K21" s="146"/>
      <c r="L21" s="147"/>
      <c r="M21" s="148"/>
      <c r="N21" s="146"/>
      <c r="O21" s="147"/>
      <c r="P21" s="148"/>
      <c r="Q21" s="146"/>
      <c r="R21" s="147"/>
      <c r="S21" s="148"/>
      <c r="T21" s="146"/>
      <c r="U21" s="147"/>
      <c r="V21" s="148"/>
      <c r="W21" s="146"/>
      <c r="X21" s="147"/>
      <c r="Y21" s="148"/>
      <c r="Z21" s="146"/>
      <c r="AA21" s="147"/>
      <c r="AB21" s="148"/>
      <c r="AC21" s="146" t="s">
        <v>299</v>
      </c>
      <c r="AD21" s="147"/>
      <c r="AE21" s="148"/>
      <c r="AF21" s="146" t="s">
        <v>275</v>
      </c>
      <c r="AG21" s="147"/>
      <c r="AH21" s="148"/>
      <c r="AI21" s="146" t="s">
        <v>299</v>
      </c>
      <c r="AJ21" s="147"/>
      <c r="AK21" s="148"/>
      <c r="AL21" s="146" t="s">
        <v>299</v>
      </c>
      <c r="AM21" s="147"/>
      <c r="AN21" s="148"/>
      <c r="AO21" s="146" t="s">
        <v>299</v>
      </c>
      <c r="AP21" s="147"/>
      <c r="AQ21" s="148"/>
      <c r="AR21" s="146" t="s">
        <v>300</v>
      </c>
      <c r="AS21" s="147"/>
      <c r="AT21" s="148"/>
      <c r="AU21" s="146" t="s">
        <v>302</v>
      </c>
      <c r="AV21" s="147"/>
      <c r="AW21" s="148"/>
      <c r="AX21" s="146"/>
      <c r="AY21" s="147"/>
      <c r="AZ21" s="148"/>
      <c r="BA21" s="146"/>
      <c r="BB21" s="147"/>
      <c r="BC21" s="148"/>
      <c r="BD21" s="146"/>
      <c r="BE21" s="147"/>
      <c r="BF21" s="148"/>
      <c r="BG21" s="102">
        <v>1.6</v>
      </c>
      <c r="BH21" s="13">
        <f t="shared" si="0"/>
        <v>736</v>
      </c>
    </row>
    <row r="22" spans="1:60" ht="12.75" customHeight="1" thickBot="1">
      <c r="A22" s="98" t="s">
        <v>237</v>
      </c>
      <c r="B22" s="122" t="s">
        <v>311</v>
      </c>
      <c r="C22" s="122" t="s">
        <v>312</v>
      </c>
      <c r="D22" s="131">
        <v>35128</v>
      </c>
      <c r="E22" s="146" t="s">
        <v>299</v>
      </c>
      <c r="F22" s="147"/>
      <c r="G22" s="148"/>
      <c r="H22" s="146" t="s">
        <v>302</v>
      </c>
      <c r="I22" s="147"/>
      <c r="J22" s="148"/>
      <c r="K22" s="146"/>
      <c r="L22" s="147"/>
      <c r="M22" s="148"/>
      <c r="N22" s="146"/>
      <c r="O22" s="147"/>
      <c r="P22" s="148"/>
      <c r="Q22" s="146"/>
      <c r="R22" s="147"/>
      <c r="S22" s="148"/>
      <c r="T22" s="146"/>
      <c r="U22" s="147"/>
      <c r="V22" s="148"/>
      <c r="W22" s="146"/>
      <c r="X22" s="147"/>
      <c r="Y22" s="148"/>
      <c r="Z22" s="146"/>
      <c r="AA22" s="147"/>
      <c r="AB22" s="148"/>
      <c r="AC22" s="146"/>
      <c r="AD22" s="147"/>
      <c r="AE22" s="148"/>
      <c r="AF22" s="146"/>
      <c r="AG22" s="147"/>
      <c r="AH22" s="148"/>
      <c r="AI22" s="146"/>
      <c r="AJ22" s="147"/>
      <c r="AK22" s="148"/>
      <c r="AL22" s="146"/>
      <c r="AM22" s="147"/>
      <c r="AN22" s="148"/>
      <c r="AO22" s="146"/>
      <c r="AP22" s="147"/>
      <c r="AQ22" s="148"/>
      <c r="AR22" s="146"/>
      <c r="AS22" s="147"/>
      <c r="AT22" s="148"/>
      <c r="AU22" s="146"/>
      <c r="AV22" s="147"/>
      <c r="AW22" s="148"/>
      <c r="AX22" s="146"/>
      <c r="AY22" s="147"/>
      <c r="AZ22" s="148"/>
      <c r="BA22" s="146"/>
      <c r="BB22" s="147"/>
      <c r="BC22" s="148"/>
      <c r="BD22" s="146"/>
      <c r="BE22" s="147"/>
      <c r="BF22" s="148"/>
      <c r="BG22" s="102">
        <v>1.21</v>
      </c>
      <c r="BH22" s="13">
        <f t="shared" si="0"/>
        <v>321</v>
      </c>
    </row>
    <row r="23" spans="1:58" s="81" customFormat="1" ht="5.25">
      <c r="A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</row>
    <row r="24" spans="2:20" ht="15.75">
      <c r="B24" s="82" t="s">
        <v>48</v>
      </c>
      <c r="D24" s="48" t="s">
        <v>60</v>
      </c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58" s="81" customFormat="1" ht="6" thickBot="1">
      <c r="A25" s="80"/>
      <c r="B25" s="85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</row>
    <row r="26" spans="1:60" ht="13.5" thickBot="1">
      <c r="A26" s="105" t="s">
        <v>46</v>
      </c>
      <c r="B26" s="106" t="s">
        <v>2</v>
      </c>
      <c r="C26" s="107" t="s">
        <v>3</v>
      </c>
      <c r="D26" s="108" t="s">
        <v>4</v>
      </c>
      <c r="E26" s="146" t="s">
        <v>337</v>
      </c>
      <c r="F26" s="147"/>
      <c r="G26" s="148"/>
      <c r="H26" s="146" t="s">
        <v>338</v>
      </c>
      <c r="I26" s="147"/>
      <c r="J26" s="148"/>
      <c r="K26" s="146" t="s">
        <v>339</v>
      </c>
      <c r="L26" s="147"/>
      <c r="M26" s="148"/>
      <c r="N26" s="146" t="s">
        <v>340</v>
      </c>
      <c r="O26" s="147"/>
      <c r="P26" s="148"/>
      <c r="Q26" s="146" t="s">
        <v>341</v>
      </c>
      <c r="R26" s="147"/>
      <c r="S26" s="148"/>
      <c r="T26" s="146" t="s">
        <v>342</v>
      </c>
      <c r="U26" s="147"/>
      <c r="V26" s="148"/>
      <c r="W26" s="146" t="s">
        <v>343</v>
      </c>
      <c r="X26" s="147"/>
      <c r="Y26" s="148"/>
      <c r="Z26" s="146" t="s">
        <v>344</v>
      </c>
      <c r="AA26" s="147"/>
      <c r="AB26" s="148"/>
      <c r="AC26" s="146" t="s">
        <v>345</v>
      </c>
      <c r="AD26" s="147"/>
      <c r="AE26" s="148"/>
      <c r="AF26" s="146" t="s">
        <v>346</v>
      </c>
      <c r="AG26" s="147"/>
      <c r="AH26" s="148"/>
      <c r="AI26" s="146" t="s">
        <v>331</v>
      </c>
      <c r="AJ26" s="147"/>
      <c r="AK26" s="148"/>
      <c r="AL26" s="146" t="s">
        <v>347</v>
      </c>
      <c r="AM26" s="147"/>
      <c r="AN26" s="148"/>
      <c r="AO26" s="146" t="s">
        <v>348</v>
      </c>
      <c r="AP26" s="147"/>
      <c r="AQ26" s="148"/>
      <c r="AR26" s="146" t="s">
        <v>349</v>
      </c>
      <c r="AS26" s="147"/>
      <c r="AT26" s="148"/>
      <c r="AU26" s="146" t="s">
        <v>350</v>
      </c>
      <c r="AV26" s="147"/>
      <c r="AW26" s="148"/>
      <c r="AX26" s="146" t="s">
        <v>351</v>
      </c>
      <c r="AY26" s="147"/>
      <c r="AZ26" s="148"/>
      <c r="BA26" s="146" t="s">
        <v>352</v>
      </c>
      <c r="BB26" s="147"/>
      <c r="BC26" s="148"/>
      <c r="BD26" s="146" t="s">
        <v>353</v>
      </c>
      <c r="BE26" s="147"/>
      <c r="BF26" s="148"/>
      <c r="BG26" s="96" t="s">
        <v>28</v>
      </c>
      <c r="BH26" s="97" t="s">
        <v>29</v>
      </c>
    </row>
    <row r="27" spans="1:60" ht="12.75" customHeight="1" thickBot="1">
      <c r="A27" s="98" t="s">
        <v>30</v>
      </c>
      <c r="B27" s="122" t="s">
        <v>74</v>
      </c>
      <c r="C27" s="122" t="s">
        <v>75</v>
      </c>
      <c r="D27" s="109" t="s">
        <v>90</v>
      </c>
      <c r="E27" s="146"/>
      <c r="F27" s="147"/>
      <c r="G27" s="148"/>
      <c r="H27" s="146"/>
      <c r="I27" s="147"/>
      <c r="J27" s="148"/>
      <c r="K27" s="146"/>
      <c r="L27" s="147"/>
      <c r="M27" s="148"/>
      <c r="N27" s="146"/>
      <c r="O27" s="147"/>
      <c r="P27" s="148"/>
      <c r="Q27" s="146"/>
      <c r="R27" s="147"/>
      <c r="S27" s="148"/>
      <c r="T27" s="146"/>
      <c r="U27" s="147"/>
      <c r="V27" s="148"/>
      <c r="W27" s="146" t="s">
        <v>299</v>
      </c>
      <c r="X27" s="147"/>
      <c r="Y27" s="148"/>
      <c r="Z27" s="146" t="s">
        <v>299</v>
      </c>
      <c r="AA27" s="147"/>
      <c r="AB27" s="148"/>
      <c r="AC27" s="146" t="s">
        <v>299</v>
      </c>
      <c r="AD27" s="147"/>
      <c r="AE27" s="148"/>
      <c r="AF27" s="146" t="s">
        <v>299</v>
      </c>
      <c r="AG27" s="147"/>
      <c r="AH27" s="148"/>
      <c r="AI27" s="146" t="s">
        <v>301</v>
      </c>
      <c r="AJ27" s="147"/>
      <c r="AK27" s="148"/>
      <c r="AL27" s="146" t="s">
        <v>302</v>
      </c>
      <c r="AM27" s="147"/>
      <c r="AN27" s="148"/>
      <c r="AO27" s="146"/>
      <c r="AP27" s="147"/>
      <c r="AQ27" s="148"/>
      <c r="AR27" s="146"/>
      <c r="AS27" s="147"/>
      <c r="AT27" s="148"/>
      <c r="AU27" s="146"/>
      <c r="AV27" s="147"/>
      <c r="AW27" s="148"/>
      <c r="AX27" s="146"/>
      <c r="AY27" s="147"/>
      <c r="AZ27" s="148"/>
      <c r="BA27" s="146"/>
      <c r="BB27" s="147"/>
      <c r="BC27" s="148"/>
      <c r="BD27" s="146"/>
      <c r="BE27" s="147"/>
      <c r="BF27" s="148"/>
      <c r="BG27" s="102">
        <v>1.6</v>
      </c>
      <c r="BH27" s="78">
        <f aca="true" t="shared" si="1" ref="BH27:BH33">IF(ISBLANK(BG27),"",INT(1.84523*(BG27*100-75)^1.348))</f>
        <v>736</v>
      </c>
    </row>
    <row r="28" spans="1:60" ht="12.75" customHeight="1" thickBot="1">
      <c r="A28" s="98" t="s">
        <v>32</v>
      </c>
      <c r="B28" s="122" t="s">
        <v>208</v>
      </c>
      <c r="C28" s="122" t="s">
        <v>209</v>
      </c>
      <c r="D28" s="109">
        <v>33755</v>
      </c>
      <c r="E28" s="146"/>
      <c r="F28" s="147"/>
      <c r="G28" s="148"/>
      <c r="H28" s="146"/>
      <c r="I28" s="147"/>
      <c r="J28" s="148"/>
      <c r="K28" s="146"/>
      <c r="L28" s="147"/>
      <c r="M28" s="148"/>
      <c r="N28" s="146"/>
      <c r="O28" s="147"/>
      <c r="P28" s="148"/>
      <c r="Q28" s="146"/>
      <c r="R28" s="147"/>
      <c r="S28" s="148"/>
      <c r="T28" s="146"/>
      <c r="U28" s="147"/>
      <c r="V28" s="148"/>
      <c r="W28" s="146"/>
      <c r="X28" s="147"/>
      <c r="Y28" s="148"/>
      <c r="Z28" s="146"/>
      <c r="AA28" s="147"/>
      <c r="AB28" s="148"/>
      <c r="AC28" s="146"/>
      <c r="AD28" s="147"/>
      <c r="AE28" s="148"/>
      <c r="AF28" s="146"/>
      <c r="AG28" s="147"/>
      <c r="AH28" s="148"/>
      <c r="AI28" s="146"/>
      <c r="AJ28" s="147"/>
      <c r="AK28" s="148"/>
      <c r="AL28" s="146"/>
      <c r="AM28" s="147"/>
      <c r="AN28" s="148"/>
      <c r="AO28" s="146" t="s">
        <v>299</v>
      </c>
      <c r="AP28" s="147"/>
      <c r="AQ28" s="148"/>
      <c r="AR28" s="146" t="s">
        <v>299</v>
      </c>
      <c r="AS28" s="147"/>
      <c r="AT28" s="148"/>
      <c r="AU28" s="146" t="s">
        <v>299</v>
      </c>
      <c r="AV28" s="147"/>
      <c r="AW28" s="148"/>
      <c r="AX28" s="146" t="s">
        <v>301</v>
      </c>
      <c r="AY28" s="147"/>
      <c r="AZ28" s="148"/>
      <c r="BA28" s="146" t="s">
        <v>302</v>
      </c>
      <c r="BB28" s="147"/>
      <c r="BC28" s="148"/>
      <c r="BD28" s="146"/>
      <c r="BE28" s="147"/>
      <c r="BF28" s="148"/>
      <c r="BG28" s="102">
        <v>1.75</v>
      </c>
      <c r="BH28" s="13">
        <f t="shared" si="1"/>
        <v>916</v>
      </c>
    </row>
    <row r="29" spans="1:60" ht="12.75" customHeight="1" thickBot="1">
      <c r="A29" s="98" t="s">
        <v>34</v>
      </c>
      <c r="B29" s="122" t="s">
        <v>230</v>
      </c>
      <c r="C29" s="122" t="s">
        <v>202</v>
      </c>
      <c r="D29" s="109">
        <v>34044</v>
      </c>
      <c r="E29" s="146"/>
      <c r="F29" s="147"/>
      <c r="G29" s="148"/>
      <c r="H29" s="146"/>
      <c r="I29" s="147"/>
      <c r="J29" s="148"/>
      <c r="K29" s="146"/>
      <c r="L29" s="147"/>
      <c r="M29" s="148"/>
      <c r="N29" s="146"/>
      <c r="O29" s="147"/>
      <c r="P29" s="148"/>
      <c r="Q29" s="146"/>
      <c r="R29" s="147"/>
      <c r="S29" s="148"/>
      <c r="T29" s="146"/>
      <c r="U29" s="147"/>
      <c r="V29" s="148"/>
      <c r="W29" s="146"/>
      <c r="X29" s="147"/>
      <c r="Y29" s="148"/>
      <c r="Z29" s="146"/>
      <c r="AA29" s="147"/>
      <c r="AB29" s="148"/>
      <c r="AC29" s="146" t="s">
        <v>299</v>
      </c>
      <c r="AD29" s="147"/>
      <c r="AE29" s="148"/>
      <c r="AF29" s="146" t="s">
        <v>299</v>
      </c>
      <c r="AG29" s="147"/>
      <c r="AH29" s="148"/>
      <c r="AI29" s="146" t="s">
        <v>299</v>
      </c>
      <c r="AJ29" s="147"/>
      <c r="AK29" s="148"/>
      <c r="AL29" s="146" t="s">
        <v>300</v>
      </c>
      <c r="AM29" s="147"/>
      <c r="AN29" s="148"/>
      <c r="AO29" s="146" t="s">
        <v>300</v>
      </c>
      <c r="AP29" s="147"/>
      <c r="AQ29" s="148"/>
      <c r="AR29" s="146" t="s">
        <v>302</v>
      </c>
      <c r="AS29" s="147"/>
      <c r="AT29" s="148"/>
      <c r="AU29" s="146"/>
      <c r="AV29" s="147"/>
      <c r="AW29" s="148"/>
      <c r="AX29" s="146"/>
      <c r="AY29" s="147"/>
      <c r="AZ29" s="148"/>
      <c r="BA29" s="146"/>
      <c r="BB29" s="147"/>
      <c r="BC29" s="148"/>
      <c r="BD29" s="146"/>
      <c r="BE29" s="147"/>
      <c r="BF29" s="148"/>
      <c r="BG29" s="102">
        <v>1.66</v>
      </c>
      <c r="BH29" s="13">
        <f t="shared" si="1"/>
        <v>806</v>
      </c>
    </row>
    <row r="30" spans="1:60" ht="12.75" customHeight="1" thickBot="1">
      <c r="A30" s="98" t="s">
        <v>33</v>
      </c>
      <c r="B30" s="122" t="s">
        <v>94</v>
      </c>
      <c r="C30" s="122" t="s">
        <v>95</v>
      </c>
      <c r="D30" s="109">
        <v>34060</v>
      </c>
      <c r="E30" s="146" t="s">
        <v>299</v>
      </c>
      <c r="F30" s="147"/>
      <c r="G30" s="148"/>
      <c r="H30" s="146" t="s">
        <v>299</v>
      </c>
      <c r="I30" s="147"/>
      <c r="J30" s="148"/>
      <c r="K30" s="146" t="s">
        <v>302</v>
      </c>
      <c r="L30" s="147"/>
      <c r="M30" s="148"/>
      <c r="N30" s="146"/>
      <c r="O30" s="147"/>
      <c r="P30" s="148"/>
      <c r="Q30" s="146"/>
      <c r="R30" s="147"/>
      <c r="S30" s="148"/>
      <c r="T30" s="146"/>
      <c r="U30" s="147"/>
      <c r="V30" s="148"/>
      <c r="W30" s="146"/>
      <c r="X30" s="147"/>
      <c r="Y30" s="148"/>
      <c r="Z30" s="146"/>
      <c r="AA30" s="147"/>
      <c r="AB30" s="148"/>
      <c r="AC30" s="146"/>
      <c r="AD30" s="147"/>
      <c r="AE30" s="148"/>
      <c r="AF30" s="146"/>
      <c r="AG30" s="147"/>
      <c r="AH30" s="148"/>
      <c r="AI30" s="146"/>
      <c r="AJ30" s="147"/>
      <c r="AK30" s="148"/>
      <c r="AL30" s="146"/>
      <c r="AM30" s="147"/>
      <c r="AN30" s="148"/>
      <c r="AO30" s="146"/>
      <c r="AP30" s="147"/>
      <c r="AQ30" s="148"/>
      <c r="AR30" s="146"/>
      <c r="AS30" s="147"/>
      <c r="AT30" s="148"/>
      <c r="AU30" s="146"/>
      <c r="AV30" s="147"/>
      <c r="AW30" s="148"/>
      <c r="AX30" s="146"/>
      <c r="AY30" s="147"/>
      <c r="AZ30" s="148"/>
      <c r="BA30" s="146"/>
      <c r="BB30" s="147"/>
      <c r="BC30" s="148"/>
      <c r="BD30" s="146"/>
      <c r="BE30" s="147"/>
      <c r="BF30" s="148"/>
      <c r="BG30" s="102">
        <v>1.33</v>
      </c>
      <c r="BH30" s="13">
        <f t="shared" si="1"/>
        <v>439</v>
      </c>
    </row>
    <row r="31" spans="1:60" ht="12.75" customHeight="1" thickBot="1">
      <c r="A31" s="98" t="s">
        <v>31</v>
      </c>
      <c r="B31" s="122" t="s">
        <v>268</v>
      </c>
      <c r="C31" s="122" t="s">
        <v>267</v>
      </c>
      <c r="D31" s="109">
        <v>33672</v>
      </c>
      <c r="E31" s="146"/>
      <c r="F31" s="147"/>
      <c r="G31" s="148"/>
      <c r="H31" s="146"/>
      <c r="I31" s="147"/>
      <c r="J31" s="148"/>
      <c r="K31" s="146"/>
      <c r="L31" s="147"/>
      <c r="M31" s="148"/>
      <c r="N31" s="146"/>
      <c r="O31" s="147"/>
      <c r="P31" s="148"/>
      <c r="Q31" s="146"/>
      <c r="R31" s="147"/>
      <c r="S31" s="148"/>
      <c r="T31" s="146" t="s">
        <v>299</v>
      </c>
      <c r="U31" s="147"/>
      <c r="V31" s="148"/>
      <c r="W31" s="146" t="s">
        <v>300</v>
      </c>
      <c r="X31" s="147"/>
      <c r="Y31" s="148"/>
      <c r="Z31" s="146" t="s">
        <v>300</v>
      </c>
      <c r="AA31" s="147"/>
      <c r="AB31" s="148"/>
      <c r="AC31" s="146" t="s">
        <v>302</v>
      </c>
      <c r="AD31" s="147"/>
      <c r="AE31" s="148"/>
      <c r="AF31" s="146"/>
      <c r="AG31" s="147"/>
      <c r="AH31" s="148"/>
      <c r="AI31" s="146"/>
      <c r="AJ31" s="147"/>
      <c r="AK31" s="148"/>
      <c r="AL31" s="146"/>
      <c r="AM31" s="147"/>
      <c r="AN31" s="148"/>
      <c r="AO31" s="146"/>
      <c r="AP31" s="147"/>
      <c r="AQ31" s="148"/>
      <c r="AR31" s="146"/>
      <c r="AS31" s="147"/>
      <c r="AT31" s="148"/>
      <c r="AU31" s="146"/>
      <c r="AV31" s="147"/>
      <c r="AW31" s="148"/>
      <c r="AX31" s="146"/>
      <c r="AY31" s="147"/>
      <c r="AZ31" s="148"/>
      <c r="BA31" s="146"/>
      <c r="BB31" s="147"/>
      <c r="BC31" s="148"/>
      <c r="BD31" s="146"/>
      <c r="BE31" s="147"/>
      <c r="BF31" s="148"/>
      <c r="BG31" s="102">
        <v>1.51</v>
      </c>
      <c r="BH31" s="13">
        <f t="shared" si="1"/>
        <v>632</v>
      </c>
    </row>
    <row r="32" spans="1:60" ht="12.75" customHeight="1" thickBot="1">
      <c r="A32" s="98" t="s">
        <v>36</v>
      </c>
      <c r="B32" s="122" t="s">
        <v>92</v>
      </c>
      <c r="C32" s="122" t="s">
        <v>93</v>
      </c>
      <c r="D32" s="131">
        <v>31117</v>
      </c>
      <c r="E32" s="146"/>
      <c r="F32" s="147"/>
      <c r="G32" s="148"/>
      <c r="H32" s="146"/>
      <c r="I32" s="147"/>
      <c r="J32" s="148"/>
      <c r="K32" s="146"/>
      <c r="L32" s="147"/>
      <c r="M32" s="148"/>
      <c r="N32" s="146"/>
      <c r="O32" s="147"/>
      <c r="P32" s="148"/>
      <c r="Q32" s="146"/>
      <c r="R32" s="147"/>
      <c r="S32" s="148"/>
      <c r="T32" s="146"/>
      <c r="U32" s="147"/>
      <c r="V32" s="148"/>
      <c r="W32" s="146"/>
      <c r="X32" s="147"/>
      <c r="Y32" s="148"/>
      <c r="Z32" s="146"/>
      <c r="AA32" s="147"/>
      <c r="AB32" s="148"/>
      <c r="AC32" s="146"/>
      <c r="AD32" s="147"/>
      <c r="AE32" s="148"/>
      <c r="AF32" s="146" t="s">
        <v>299</v>
      </c>
      <c r="AG32" s="147"/>
      <c r="AH32" s="148"/>
      <c r="AI32" s="146" t="s">
        <v>299</v>
      </c>
      <c r="AJ32" s="147"/>
      <c r="AK32" s="148"/>
      <c r="AL32" s="146" t="s">
        <v>300</v>
      </c>
      <c r="AM32" s="147"/>
      <c r="AN32" s="148"/>
      <c r="AO32" s="146" t="s">
        <v>299</v>
      </c>
      <c r="AP32" s="147"/>
      <c r="AQ32" s="148"/>
      <c r="AR32" s="146" t="s">
        <v>301</v>
      </c>
      <c r="AS32" s="147"/>
      <c r="AT32" s="148"/>
      <c r="AU32" s="146" t="s">
        <v>301</v>
      </c>
      <c r="AV32" s="147"/>
      <c r="AW32" s="148"/>
      <c r="AX32" s="146" t="s">
        <v>301</v>
      </c>
      <c r="AY32" s="147"/>
      <c r="AZ32" s="148"/>
      <c r="BA32" s="146" t="s">
        <v>300</v>
      </c>
      <c r="BB32" s="147"/>
      <c r="BC32" s="148"/>
      <c r="BD32" s="146" t="s">
        <v>275</v>
      </c>
      <c r="BE32" s="147"/>
      <c r="BF32" s="148"/>
      <c r="BG32" s="102">
        <v>1.78</v>
      </c>
      <c r="BH32" s="13">
        <f t="shared" si="1"/>
        <v>953</v>
      </c>
    </row>
    <row r="33" spans="1:60" ht="12.75" customHeight="1" thickBot="1">
      <c r="A33" s="98" t="s">
        <v>44</v>
      </c>
      <c r="B33" s="122" t="s">
        <v>313</v>
      </c>
      <c r="C33" s="122" t="s">
        <v>314</v>
      </c>
      <c r="D33" s="131" t="s">
        <v>315</v>
      </c>
      <c r="E33" s="146"/>
      <c r="F33" s="147"/>
      <c r="G33" s="148"/>
      <c r="H33" s="146"/>
      <c r="I33" s="147"/>
      <c r="J33" s="148"/>
      <c r="K33" s="146"/>
      <c r="L33" s="147"/>
      <c r="M33" s="148"/>
      <c r="N33" s="146"/>
      <c r="O33" s="147"/>
      <c r="P33" s="148"/>
      <c r="Q33" s="146"/>
      <c r="R33" s="147"/>
      <c r="S33" s="148"/>
      <c r="T33" s="146" t="s">
        <v>299</v>
      </c>
      <c r="U33" s="147"/>
      <c r="V33" s="148"/>
      <c r="W33" s="146" t="s">
        <v>299</v>
      </c>
      <c r="X33" s="147"/>
      <c r="Y33" s="148"/>
      <c r="Z33" s="146" t="s">
        <v>299</v>
      </c>
      <c r="AA33" s="147"/>
      <c r="AB33" s="148"/>
      <c r="AC33" s="146" t="s">
        <v>299</v>
      </c>
      <c r="AD33" s="147"/>
      <c r="AE33" s="148"/>
      <c r="AF33" s="146" t="s">
        <v>299</v>
      </c>
      <c r="AG33" s="147"/>
      <c r="AH33" s="148"/>
      <c r="AI33" s="146" t="s">
        <v>300</v>
      </c>
      <c r="AJ33" s="147"/>
      <c r="AK33" s="148"/>
      <c r="AL33" s="146" t="s">
        <v>302</v>
      </c>
      <c r="AM33" s="147"/>
      <c r="AN33" s="148"/>
      <c r="AO33" s="146"/>
      <c r="AP33" s="147"/>
      <c r="AQ33" s="148"/>
      <c r="AR33" s="146"/>
      <c r="AS33" s="147"/>
      <c r="AT33" s="148"/>
      <c r="AU33" s="146"/>
      <c r="AV33" s="147"/>
      <c r="AW33" s="148"/>
      <c r="AX33" s="146"/>
      <c r="AY33" s="147"/>
      <c r="AZ33" s="148"/>
      <c r="BA33" s="146"/>
      <c r="BB33" s="147"/>
      <c r="BC33" s="148"/>
      <c r="BD33" s="146"/>
      <c r="BE33" s="147"/>
      <c r="BF33" s="148"/>
      <c r="BG33" s="102">
        <v>1.6</v>
      </c>
      <c r="BH33" s="13">
        <f t="shared" si="1"/>
        <v>736</v>
      </c>
    </row>
    <row r="34" ht="12.75">
      <c r="D34" s="79"/>
    </row>
    <row r="35" ht="12.75">
      <c r="D35" s="79"/>
    </row>
    <row r="36" ht="12.75">
      <c r="D36" s="79"/>
    </row>
    <row r="37" ht="12.75">
      <c r="D37" s="79"/>
    </row>
    <row r="38" ht="12.75">
      <c r="D38" s="79"/>
    </row>
    <row r="39" ht="12.75">
      <c r="D39" s="79"/>
    </row>
    <row r="40" ht="12.75">
      <c r="D40" s="79"/>
    </row>
    <row r="41" ht="12.75">
      <c r="D41" s="79"/>
    </row>
    <row r="42" ht="12.75">
      <c r="D42" s="79"/>
    </row>
    <row r="43" ht="12.75">
      <c r="D43" s="79"/>
    </row>
    <row r="44" ht="12.75">
      <c r="D44" s="79"/>
    </row>
    <row r="45" ht="12.75">
      <c r="D45" s="79"/>
    </row>
    <row r="46" ht="12.75">
      <c r="D46" s="79"/>
    </row>
    <row r="47" ht="12.75">
      <c r="D47" s="79"/>
    </row>
  </sheetData>
  <sheetProtection/>
  <mergeCells count="450">
    <mergeCell ref="BA33:BC33"/>
    <mergeCell ref="BD33:BF33"/>
    <mergeCell ref="AO33:AQ33"/>
    <mergeCell ref="AR33:AT33"/>
    <mergeCell ref="AU33:AW33"/>
    <mergeCell ref="AX33:AZ33"/>
    <mergeCell ref="W33:Y33"/>
    <mergeCell ref="Z33:AB33"/>
    <mergeCell ref="AC33:AE33"/>
    <mergeCell ref="AF33:AH33"/>
    <mergeCell ref="AI33:AK33"/>
    <mergeCell ref="AL33:AN33"/>
    <mergeCell ref="E33:G33"/>
    <mergeCell ref="H33:J33"/>
    <mergeCell ref="K33:M33"/>
    <mergeCell ref="N33:P33"/>
    <mergeCell ref="Q33:S33"/>
    <mergeCell ref="T33:V33"/>
    <mergeCell ref="AO22:AQ22"/>
    <mergeCell ref="AR22:AT22"/>
    <mergeCell ref="AU22:AW22"/>
    <mergeCell ref="AX22:AZ22"/>
    <mergeCell ref="BA22:BC22"/>
    <mergeCell ref="BD22:BF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A10:BC10"/>
    <mergeCell ref="BD10:BF10"/>
    <mergeCell ref="AO10:AQ10"/>
    <mergeCell ref="AR10:AT10"/>
    <mergeCell ref="AU10:AW10"/>
    <mergeCell ref="AX10:AZ10"/>
    <mergeCell ref="E10:G10"/>
    <mergeCell ref="H10:J10"/>
    <mergeCell ref="K10:M10"/>
    <mergeCell ref="N10:P10"/>
    <mergeCell ref="AC10:AE10"/>
    <mergeCell ref="AF10:AH10"/>
    <mergeCell ref="AO26:AQ26"/>
    <mergeCell ref="AR26:AT26"/>
    <mergeCell ref="AU26:AW26"/>
    <mergeCell ref="AX26:AZ26"/>
    <mergeCell ref="Q10:S10"/>
    <mergeCell ref="T10:V10"/>
    <mergeCell ref="W10:Y10"/>
    <mergeCell ref="Z10:AB10"/>
    <mergeCell ref="AI10:AK10"/>
    <mergeCell ref="AL10:AN10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H6:J6"/>
    <mergeCell ref="E6:G6"/>
    <mergeCell ref="AC6:AE6"/>
    <mergeCell ref="AF6:AH6"/>
    <mergeCell ref="N6:P6"/>
    <mergeCell ref="K6:M6"/>
    <mergeCell ref="W6:Y6"/>
    <mergeCell ref="T6:V6"/>
    <mergeCell ref="Q6:S6"/>
    <mergeCell ref="Z6:AB6"/>
    <mergeCell ref="AU6:AW6"/>
    <mergeCell ref="AX6:AZ6"/>
    <mergeCell ref="AI6:AK6"/>
    <mergeCell ref="AL6:AN6"/>
    <mergeCell ref="AO6:AQ6"/>
    <mergeCell ref="AR6:AT6"/>
    <mergeCell ref="BA6:BC6"/>
    <mergeCell ref="BA26:BC26"/>
    <mergeCell ref="BD6:BF6"/>
    <mergeCell ref="BD26:BF26"/>
    <mergeCell ref="BA7:BC7"/>
    <mergeCell ref="BD7:BF7"/>
    <mergeCell ref="BA8:BC8"/>
    <mergeCell ref="BD8:BF8"/>
    <mergeCell ref="BA9:BC9"/>
    <mergeCell ref="BD9:BF9"/>
    <mergeCell ref="Q7:S7"/>
    <mergeCell ref="T7:V7"/>
    <mergeCell ref="W7:Y7"/>
    <mergeCell ref="Z7:AB7"/>
    <mergeCell ref="E7:G7"/>
    <mergeCell ref="H7:J7"/>
    <mergeCell ref="K7:M7"/>
    <mergeCell ref="N7:P7"/>
    <mergeCell ref="AO7:AQ7"/>
    <mergeCell ref="AR7:AT7"/>
    <mergeCell ref="AU7:AW7"/>
    <mergeCell ref="AX7:AZ7"/>
    <mergeCell ref="AC7:AE7"/>
    <mergeCell ref="AF7:AH7"/>
    <mergeCell ref="AI7:AK7"/>
    <mergeCell ref="AL7:AN7"/>
    <mergeCell ref="Q8:S8"/>
    <mergeCell ref="T8:V8"/>
    <mergeCell ref="W8:Y8"/>
    <mergeCell ref="Z8:AB8"/>
    <mergeCell ref="E8:G8"/>
    <mergeCell ref="H8:J8"/>
    <mergeCell ref="K8:M8"/>
    <mergeCell ref="N8:P8"/>
    <mergeCell ref="AO8:AQ8"/>
    <mergeCell ref="AR8:AT8"/>
    <mergeCell ref="AU8:AW8"/>
    <mergeCell ref="AX8:AZ8"/>
    <mergeCell ref="AC8:AE8"/>
    <mergeCell ref="AF8:AH8"/>
    <mergeCell ref="AI8:AK8"/>
    <mergeCell ref="AL8:AN8"/>
    <mergeCell ref="Q9:S9"/>
    <mergeCell ref="T9:V9"/>
    <mergeCell ref="W9:Y9"/>
    <mergeCell ref="Z9:AB9"/>
    <mergeCell ref="E9:G9"/>
    <mergeCell ref="H9:J9"/>
    <mergeCell ref="K9:M9"/>
    <mergeCell ref="N9:P9"/>
    <mergeCell ref="AO9:AQ9"/>
    <mergeCell ref="AR9:AT9"/>
    <mergeCell ref="AU9:AW9"/>
    <mergeCell ref="AX9:AZ9"/>
    <mergeCell ref="AC9:AE9"/>
    <mergeCell ref="AF9:AH9"/>
    <mergeCell ref="AI9:AK9"/>
    <mergeCell ref="AL9:AN9"/>
    <mergeCell ref="Q11:S11"/>
    <mergeCell ref="T11:V11"/>
    <mergeCell ref="W11:Y11"/>
    <mergeCell ref="Z11:AB11"/>
    <mergeCell ref="E11:G11"/>
    <mergeCell ref="H11:J11"/>
    <mergeCell ref="K11:M11"/>
    <mergeCell ref="N11:P11"/>
    <mergeCell ref="AO11:AQ11"/>
    <mergeCell ref="AR11:AT11"/>
    <mergeCell ref="AU11:AW11"/>
    <mergeCell ref="AX11:AZ11"/>
    <mergeCell ref="AC11:AE11"/>
    <mergeCell ref="AF11:AH11"/>
    <mergeCell ref="AI11:AK11"/>
    <mergeCell ref="AL11:AN11"/>
    <mergeCell ref="BA11:BC11"/>
    <mergeCell ref="BD11:BF11"/>
    <mergeCell ref="E12:G12"/>
    <mergeCell ref="H12:J12"/>
    <mergeCell ref="K12:M12"/>
    <mergeCell ref="N12:P12"/>
    <mergeCell ref="Q12:S12"/>
    <mergeCell ref="T12:V12"/>
    <mergeCell ref="W12:Y12"/>
    <mergeCell ref="Z12:AB12"/>
    <mergeCell ref="AO12:AQ12"/>
    <mergeCell ref="AR12:AT12"/>
    <mergeCell ref="AU12:AW12"/>
    <mergeCell ref="AX12:AZ12"/>
    <mergeCell ref="AC12:AE12"/>
    <mergeCell ref="AF12:AH12"/>
    <mergeCell ref="AI12:AK12"/>
    <mergeCell ref="AL12:AN12"/>
    <mergeCell ref="BA12:BC12"/>
    <mergeCell ref="BD12:BF12"/>
    <mergeCell ref="E13:G13"/>
    <mergeCell ref="H13:J13"/>
    <mergeCell ref="K13:M13"/>
    <mergeCell ref="N13:P13"/>
    <mergeCell ref="Q13:S13"/>
    <mergeCell ref="T13:V13"/>
    <mergeCell ref="W13:Y13"/>
    <mergeCell ref="Z13:AB13"/>
    <mergeCell ref="AO13:AQ13"/>
    <mergeCell ref="AR13:AT13"/>
    <mergeCell ref="AU13:AW13"/>
    <mergeCell ref="AX13:AZ13"/>
    <mergeCell ref="AC13:AE13"/>
    <mergeCell ref="AF13:AH13"/>
    <mergeCell ref="AI13:AK13"/>
    <mergeCell ref="AL13:AN13"/>
    <mergeCell ref="BA13:BC13"/>
    <mergeCell ref="BD13:BF13"/>
    <mergeCell ref="E27:G27"/>
    <mergeCell ref="H27:J27"/>
    <mergeCell ref="K27:M27"/>
    <mergeCell ref="N27:P27"/>
    <mergeCell ref="Q27:S27"/>
    <mergeCell ref="T27:V27"/>
    <mergeCell ref="W27:Y27"/>
    <mergeCell ref="Z27:AB27"/>
    <mergeCell ref="AO27:AQ27"/>
    <mergeCell ref="AR27:AT27"/>
    <mergeCell ref="AU27:AW27"/>
    <mergeCell ref="AX27:AZ27"/>
    <mergeCell ref="AC27:AE27"/>
    <mergeCell ref="AF27:AH27"/>
    <mergeCell ref="AI27:AK27"/>
    <mergeCell ref="AL27:AN27"/>
    <mergeCell ref="BA27:BC27"/>
    <mergeCell ref="BD27:BF27"/>
    <mergeCell ref="E28:G28"/>
    <mergeCell ref="H28:J28"/>
    <mergeCell ref="K28:M28"/>
    <mergeCell ref="N28:P28"/>
    <mergeCell ref="Q28:S28"/>
    <mergeCell ref="T28:V28"/>
    <mergeCell ref="W28:Y28"/>
    <mergeCell ref="Z28:AB28"/>
    <mergeCell ref="AO28:AQ28"/>
    <mergeCell ref="AR28:AT28"/>
    <mergeCell ref="AU28:AW28"/>
    <mergeCell ref="AX28:AZ28"/>
    <mergeCell ref="AC28:AE28"/>
    <mergeCell ref="AF28:AH28"/>
    <mergeCell ref="AI28:AK28"/>
    <mergeCell ref="AL28:AN28"/>
    <mergeCell ref="BA28:BC28"/>
    <mergeCell ref="BD28:BF28"/>
    <mergeCell ref="E29:G29"/>
    <mergeCell ref="H29:J29"/>
    <mergeCell ref="K29:M29"/>
    <mergeCell ref="N29:P29"/>
    <mergeCell ref="Q29:S29"/>
    <mergeCell ref="T29:V29"/>
    <mergeCell ref="W29:Y29"/>
    <mergeCell ref="Z29:AB29"/>
    <mergeCell ref="AO29:AQ29"/>
    <mergeCell ref="AR29:AT29"/>
    <mergeCell ref="AU29:AW29"/>
    <mergeCell ref="AX29:AZ29"/>
    <mergeCell ref="AC29:AE29"/>
    <mergeCell ref="AF29:AH29"/>
    <mergeCell ref="AI29:AK29"/>
    <mergeCell ref="AL29:AN29"/>
    <mergeCell ref="BA29:BC29"/>
    <mergeCell ref="BD29:BF29"/>
    <mergeCell ref="E30:G30"/>
    <mergeCell ref="H30:J30"/>
    <mergeCell ref="K30:M30"/>
    <mergeCell ref="N30:P30"/>
    <mergeCell ref="Q30:S30"/>
    <mergeCell ref="T30:V30"/>
    <mergeCell ref="W30:Y30"/>
    <mergeCell ref="Z30:AB30"/>
    <mergeCell ref="AO30:AQ30"/>
    <mergeCell ref="AR30:AT30"/>
    <mergeCell ref="AU30:AW30"/>
    <mergeCell ref="AX30:AZ30"/>
    <mergeCell ref="AC30:AE30"/>
    <mergeCell ref="AF30:AH30"/>
    <mergeCell ref="AI30:AK30"/>
    <mergeCell ref="AL30:AN30"/>
    <mergeCell ref="BA30:BC30"/>
    <mergeCell ref="BD30:BF30"/>
    <mergeCell ref="E31:G31"/>
    <mergeCell ref="H31:J31"/>
    <mergeCell ref="K31:M31"/>
    <mergeCell ref="N31:P31"/>
    <mergeCell ref="Q31:S31"/>
    <mergeCell ref="T31:V31"/>
    <mergeCell ref="W31:Y31"/>
    <mergeCell ref="Z31:AB31"/>
    <mergeCell ref="W32:Y32"/>
    <mergeCell ref="Z32:AB32"/>
    <mergeCell ref="AO31:AQ31"/>
    <mergeCell ref="AR31:AT31"/>
    <mergeCell ref="AU31:AW31"/>
    <mergeCell ref="AX31:AZ31"/>
    <mergeCell ref="AC31:AE31"/>
    <mergeCell ref="AF31:AH31"/>
    <mergeCell ref="AI31:AK31"/>
    <mergeCell ref="AL31:AN31"/>
    <mergeCell ref="E32:G32"/>
    <mergeCell ref="H32:J32"/>
    <mergeCell ref="K32:M32"/>
    <mergeCell ref="N32:P32"/>
    <mergeCell ref="Q32:S32"/>
    <mergeCell ref="T32:V32"/>
    <mergeCell ref="AC32:AE32"/>
    <mergeCell ref="AF32:AH32"/>
    <mergeCell ref="AI32:AK32"/>
    <mergeCell ref="AL32:AN32"/>
    <mergeCell ref="BA31:BC31"/>
    <mergeCell ref="BD31:BF31"/>
    <mergeCell ref="BA32:BC32"/>
    <mergeCell ref="BD32:BF32"/>
    <mergeCell ref="AO32:AQ32"/>
    <mergeCell ref="AR32:AT32"/>
    <mergeCell ref="AU32:AW32"/>
    <mergeCell ref="AX32:AZ32"/>
    <mergeCell ref="Q14:S14"/>
    <mergeCell ref="T14:V14"/>
    <mergeCell ref="W14:Y14"/>
    <mergeCell ref="Z14:AB14"/>
    <mergeCell ref="E14:G14"/>
    <mergeCell ref="H14:J14"/>
    <mergeCell ref="K14:M14"/>
    <mergeCell ref="N14:P14"/>
    <mergeCell ref="AO14:AQ14"/>
    <mergeCell ref="AR14:AT14"/>
    <mergeCell ref="AU14:AW14"/>
    <mergeCell ref="AX14:AZ14"/>
    <mergeCell ref="AC14:AE14"/>
    <mergeCell ref="AF14:AH14"/>
    <mergeCell ref="AI14:AK14"/>
    <mergeCell ref="AL14:AN14"/>
    <mergeCell ref="BA14:BC14"/>
    <mergeCell ref="BD14:BF14"/>
    <mergeCell ref="E15:G15"/>
    <mergeCell ref="H15:J15"/>
    <mergeCell ref="K15:M15"/>
    <mergeCell ref="N15:P15"/>
    <mergeCell ref="Q15:S15"/>
    <mergeCell ref="T15:V15"/>
    <mergeCell ref="W15:Y15"/>
    <mergeCell ref="Z15:AB15"/>
    <mergeCell ref="AO15:AQ15"/>
    <mergeCell ref="AR15:AT15"/>
    <mergeCell ref="AU15:AW15"/>
    <mergeCell ref="AX15:AZ15"/>
    <mergeCell ref="AC15:AE15"/>
    <mergeCell ref="AF15:AH15"/>
    <mergeCell ref="AI15:AK15"/>
    <mergeCell ref="AL15:AN15"/>
    <mergeCell ref="BA15:BC15"/>
    <mergeCell ref="BD15:BF15"/>
    <mergeCell ref="E16:G16"/>
    <mergeCell ref="H16:J16"/>
    <mergeCell ref="K16:M16"/>
    <mergeCell ref="N16:P16"/>
    <mergeCell ref="Q16:S16"/>
    <mergeCell ref="T16:V16"/>
    <mergeCell ref="W16:Y16"/>
    <mergeCell ref="Z16:AB16"/>
    <mergeCell ref="AO16:AQ16"/>
    <mergeCell ref="AR16:AT16"/>
    <mergeCell ref="AU16:AW16"/>
    <mergeCell ref="AX16:AZ16"/>
    <mergeCell ref="AC16:AE16"/>
    <mergeCell ref="AF16:AH16"/>
    <mergeCell ref="AI16:AK16"/>
    <mergeCell ref="AL16:AN16"/>
    <mergeCell ref="BA16:BC16"/>
    <mergeCell ref="BD16:BF16"/>
    <mergeCell ref="E17:G17"/>
    <mergeCell ref="H17:J17"/>
    <mergeCell ref="K17:M17"/>
    <mergeCell ref="N17:P17"/>
    <mergeCell ref="Q17:S17"/>
    <mergeCell ref="T17:V17"/>
    <mergeCell ref="W17:Y17"/>
    <mergeCell ref="Z17:AB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BA17:BC17"/>
    <mergeCell ref="BD17:BF17"/>
    <mergeCell ref="E18:G18"/>
    <mergeCell ref="H18:J18"/>
    <mergeCell ref="K18:M18"/>
    <mergeCell ref="N18:P18"/>
    <mergeCell ref="Q18:S18"/>
    <mergeCell ref="T18:V18"/>
    <mergeCell ref="W18:Y18"/>
    <mergeCell ref="Z18:AB18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BA18:BC18"/>
    <mergeCell ref="BD18:BF18"/>
    <mergeCell ref="E19:G19"/>
    <mergeCell ref="H19:J19"/>
    <mergeCell ref="K19:M19"/>
    <mergeCell ref="N19:P19"/>
    <mergeCell ref="Q19:S19"/>
    <mergeCell ref="T19:V19"/>
    <mergeCell ref="W19:Y19"/>
    <mergeCell ref="Z19:AB19"/>
    <mergeCell ref="AO19:AQ19"/>
    <mergeCell ref="AR19:AT19"/>
    <mergeCell ref="AU19:AW19"/>
    <mergeCell ref="AX19:AZ19"/>
    <mergeCell ref="AC19:AE19"/>
    <mergeCell ref="AF19:AH19"/>
    <mergeCell ref="AI19:AK19"/>
    <mergeCell ref="AL19:AN19"/>
    <mergeCell ref="BA19:BC19"/>
    <mergeCell ref="BD19:BF19"/>
    <mergeCell ref="E20:G20"/>
    <mergeCell ref="H20:J20"/>
    <mergeCell ref="K20:M20"/>
    <mergeCell ref="N20:P20"/>
    <mergeCell ref="Q20:S20"/>
    <mergeCell ref="T20:V20"/>
    <mergeCell ref="W20:Y20"/>
    <mergeCell ref="Z20:AB20"/>
    <mergeCell ref="W21:Y21"/>
    <mergeCell ref="Z21:AB21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E21:G21"/>
    <mergeCell ref="H21:J21"/>
    <mergeCell ref="K21:M21"/>
    <mergeCell ref="N21:P21"/>
    <mergeCell ref="Q21:S21"/>
    <mergeCell ref="T21:V21"/>
    <mergeCell ref="AC21:AE21"/>
    <mergeCell ref="AF21:AH21"/>
    <mergeCell ref="AI21:AK21"/>
    <mergeCell ref="AL21:AN21"/>
    <mergeCell ref="BA20:BC20"/>
    <mergeCell ref="BD20:BF20"/>
    <mergeCell ref="BA21:BC21"/>
    <mergeCell ref="BD21:BF21"/>
    <mergeCell ref="AO21:AQ21"/>
    <mergeCell ref="AR21:AT21"/>
    <mergeCell ref="AU21:AW21"/>
    <mergeCell ref="AX21:AZ21"/>
  </mergeCells>
  <printOptions horizontalCentered="1"/>
  <pageMargins left="0.17" right="0.28" top="0.7874015748031497" bottom="0.38" header="0.5118110236220472" footer="0.21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0" zoomScaleNormal="90" zoomScalePageLayoutView="0" workbookViewId="0" topLeftCell="A10">
      <selection activeCell="C31" sqref="C31"/>
    </sheetView>
  </sheetViews>
  <sheetFormatPr defaultColWidth="9.140625" defaultRowHeight="12.75"/>
  <cols>
    <col min="1" max="1" width="5.421875" style="39" customWidth="1"/>
    <col min="2" max="2" width="12.00390625" style="39" bestFit="1" customWidth="1"/>
    <col min="3" max="3" width="14.28125" style="39" customWidth="1"/>
    <col min="4" max="4" width="10.28125" style="39" customWidth="1"/>
    <col min="5" max="5" width="11.8515625" style="39" customWidth="1"/>
    <col min="6" max="8" width="5.57421875" style="74" customWidth="1"/>
    <col min="9" max="9" width="6.57421875" style="61" customWidth="1"/>
    <col min="10" max="10" width="6.421875" style="39" customWidth="1"/>
    <col min="11" max="14" width="9.140625" style="39" customWidth="1"/>
    <col min="15" max="15" width="10.00390625" style="39" bestFit="1" customWidth="1"/>
    <col min="16" max="16384" width="9.140625" style="39" customWidth="1"/>
  </cols>
  <sheetData>
    <row r="1" spans="2:9" ht="18.75">
      <c r="B1" s="40"/>
      <c r="D1" s="1" t="s">
        <v>86</v>
      </c>
      <c r="E1" s="41"/>
      <c r="F1" s="39"/>
      <c r="G1" s="39"/>
      <c r="H1" s="39"/>
      <c r="I1" s="39"/>
    </row>
    <row r="2" spans="2:10" ht="18.75">
      <c r="B2" s="43"/>
      <c r="D2" s="40" t="s">
        <v>81</v>
      </c>
      <c r="F2" s="39"/>
      <c r="G2" s="39"/>
      <c r="H2" s="39"/>
      <c r="I2" s="39"/>
      <c r="J2" s="5" t="s">
        <v>99</v>
      </c>
    </row>
    <row r="3" spans="2:10" s="45" customFormat="1" ht="12.75">
      <c r="B3" s="46"/>
      <c r="E3" s="47"/>
      <c r="J3" s="44" t="s">
        <v>20</v>
      </c>
    </row>
    <row r="4" spans="2:9" ht="15.75">
      <c r="B4" s="60" t="s">
        <v>47</v>
      </c>
      <c r="D4" s="48" t="s">
        <v>35</v>
      </c>
      <c r="F4" s="42" t="s">
        <v>25</v>
      </c>
      <c r="G4" s="39"/>
      <c r="H4" s="39"/>
      <c r="I4" s="39"/>
    </row>
    <row r="5" spans="2:5" s="45" customFormat="1" ht="6" thickBot="1">
      <c r="B5" s="46"/>
      <c r="E5" s="47"/>
    </row>
    <row r="6" spans="6:8" ht="13.5" thickBot="1">
      <c r="F6" s="143" t="s">
        <v>43</v>
      </c>
      <c r="G6" s="144"/>
      <c r="H6" s="145"/>
    </row>
    <row r="7" spans="1:10" ht="13.5" thickBot="1">
      <c r="A7" s="62" t="s">
        <v>46</v>
      </c>
      <c r="B7" s="63" t="s">
        <v>2</v>
      </c>
      <c r="C7" s="64" t="s">
        <v>3</v>
      </c>
      <c r="D7" s="65" t="s">
        <v>26</v>
      </c>
      <c r="E7" s="66" t="s">
        <v>27</v>
      </c>
      <c r="F7" s="67">
        <v>1</v>
      </c>
      <c r="G7" s="68">
        <v>2</v>
      </c>
      <c r="H7" s="69">
        <v>3</v>
      </c>
      <c r="I7" s="75" t="s">
        <v>28</v>
      </c>
      <c r="J7" s="76" t="s">
        <v>29</v>
      </c>
    </row>
    <row r="8" spans="1:10" ht="19.5" customHeight="1">
      <c r="A8" s="53" t="s">
        <v>30</v>
      </c>
      <c r="B8" s="70" t="s">
        <v>71</v>
      </c>
      <c r="C8" s="71" t="s">
        <v>235</v>
      </c>
      <c r="D8" s="72" t="s">
        <v>176</v>
      </c>
      <c r="E8" s="57" t="s">
        <v>19</v>
      </c>
      <c r="F8" s="58">
        <v>8.51</v>
      </c>
      <c r="G8" s="58">
        <v>8.41</v>
      </c>
      <c r="H8" s="58">
        <v>9.16</v>
      </c>
      <c r="I8" s="73">
        <f>MAX(F8:H8)</f>
        <v>9.16</v>
      </c>
      <c r="J8" s="13">
        <f>IF(ISBLANK(I8),"",INT(56.0211*(I8-1.5)^1.05))</f>
        <v>475</v>
      </c>
    </row>
    <row r="9" spans="1:10" ht="19.5" customHeight="1">
      <c r="A9" s="53" t="s">
        <v>32</v>
      </c>
      <c r="B9" s="70" t="s">
        <v>67</v>
      </c>
      <c r="C9" s="71" t="s">
        <v>142</v>
      </c>
      <c r="D9" s="72" t="s">
        <v>143</v>
      </c>
      <c r="E9" s="57" t="s">
        <v>69</v>
      </c>
      <c r="F9" s="58">
        <v>9.01</v>
      </c>
      <c r="G9" s="58">
        <v>9.03</v>
      </c>
      <c r="H9" s="58">
        <v>9.14</v>
      </c>
      <c r="I9" s="73">
        <f aca="true" t="shared" si="0" ref="I9:I15">MAX(F9:H9)</f>
        <v>9.14</v>
      </c>
      <c r="J9" s="13">
        <f aca="true" t="shared" si="1" ref="J9:J23">IF(ISBLANK(I9),"",INT(56.0211*(I9-1.5)^1.05))</f>
        <v>473</v>
      </c>
    </row>
    <row r="10" spans="1:10" ht="19.5" customHeight="1">
      <c r="A10" s="53" t="s">
        <v>34</v>
      </c>
      <c r="B10" s="70" t="s">
        <v>120</v>
      </c>
      <c r="C10" s="71" t="s">
        <v>121</v>
      </c>
      <c r="D10" s="72" t="s">
        <v>122</v>
      </c>
      <c r="E10" s="57" t="s">
        <v>18</v>
      </c>
      <c r="F10" s="58">
        <v>13.15</v>
      </c>
      <c r="G10" s="58">
        <v>12.28</v>
      </c>
      <c r="H10" s="58">
        <v>12.83</v>
      </c>
      <c r="I10" s="73">
        <f t="shared" si="0"/>
        <v>13.15</v>
      </c>
      <c r="J10" s="13">
        <f t="shared" si="1"/>
        <v>737</v>
      </c>
    </row>
    <row r="11" spans="1:10" ht="19.5" customHeight="1">
      <c r="A11" s="53" t="s">
        <v>33</v>
      </c>
      <c r="B11" s="70" t="s">
        <v>127</v>
      </c>
      <c r="C11" s="71" t="s">
        <v>128</v>
      </c>
      <c r="D11" s="72" t="s">
        <v>129</v>
      </c>
      <c r="E11" s="57" t="s">
        <v>69</v>
      </c>
      <c r="F11" s="58">
        <v>6.79</v>
      </c>
      <c r="G11" s="58">
        <v>6.46</v>
      </c>
      <c r="H11" s="58">
        <v>6.41</v>
      </c>
      <c r="I11" s="73">
        <f t="shared" si="0"/>
        <v>6.79</v>
      </c>
      <c r="J11" s="13">
        <f t="shared" si="1"/>
        <v>322</v>
      </c>
    </row>
    <row r="12" spans="1:10" ht="19.5" customHeight="1">
      <c r="A12" s="53" t="s">
        <v>31</v>
      </c>
      <c r="B12" s="70" t="s">
        <v>114</v>
      </c>
      <c r="C12" s="71" t="s">
        <v>115</v>
      </c>
      <c r="D12" s="72" t="s">
        <v>116</v>
      </c>
      <c r="E12" s="57" t="s">
        <v>18</v>
      </c>
      <c r="F12" s="58">
        <v>11.53</v>
      </c>
      <c r="G12" s="58">
        <v>12.13</v>
      </c>
      <c r="H12" s="58">
        <v>11.99</v>
      </c>
      <c r="I12" s="73">
        <f t="shared" si="0"/>
        <v>12.13</v>
      </c>
      <c r="J12" s="13">
        <f t="shared" si="1"/>
        <v>670</v>
      </c>
    </row>
    <row r="13" spans="1:10" ht="19.5" customHeight="1">
      <c r="A13" s="53" t="s">
        <v>36</v>
      </c>
      <c r="B13" s="70" t="s">
        <v>220</v>
      </c>
      <c r="C13" s="71" t="s">
        <v>221</v>
      </c>
      <c r="D13" s="72" t="s">
        <v>222</v>
      </c>
      <c r="E13" s="57" t="s">
        <v>20</v>
      </c>
      <c r="F13" s="58">
        <v>5.64</v>
      </c>
      <c r="G13" s="58">
        <v>5.41</v>
      </c>
      <c r="H13" s="58" t="s">
        <v>382</v>
      </c>
      <c r="I13" s="73">
        <f t="shared" si="0"/>
        <v>5.64</v>
      </c>
      <c r="J13" s="13">
        <f t="shared" si="1"/>
        <v>249</v>
      </c>
    </row>
    <row r="14" spans="1:10" ht="19.5" customHeight="1">
      <c r="A14" s="53" t="s">
        <v>44</v>
      </c>
      <c r="B14" s="70" t="s">
        <v>214</v>
      </c>
      <c r="C14" s="71" t="s">
        <v>215</v>
      </c>
      <c r="D14" s="72">
        <v>34392</v>
      </c>
      <c r="E14" s="57" t="s">
        <v>20</v>
      </c>
      <c r="F14" s="58">
        <v>8.1</v>
      </c>
      <c r="G14" s="58">
        <v>8.18</v>
      </c>
      <c r="H14" s="58">
        <v>8.73</v>
      </c>
      <c r="I14" s="73">
        <f t="shared" si="0"/>
        <v>8.73</v>
      </c>
      <c r="J14" s="13">
        <f t="shared" si="1"/>
        <v>447</v>
      </c>
    </row>
    <row r="15" spans="1:10" ht="19.5" customHeight="1">
      <c r="A15" s="53" t="s">
        <v>45</v>
      </c>
      <c r="B15" s="70" t="s">
        <v>123</v>
      </c>
      <c r="C15" s="71" t="s">
        <v>144</v>
      </c>
      <c r="D15" s="72" t="s">
        <v>145</v>
      </c>
      <c r="E15" s="57" t="s">
        <v>69</v>
      </c>
      <c r="F15" s="58">
        <v>7.49</v>
      </c>
      <c r="G15" s="58">
        <v>7.93</v>
      </c>
      <c r="H15" s="58">
        <v>7.87</v>
      </c>
      <c r="I15" s="73">
        <f t="shared" si="0"/>
        <v>7.93</v>
      </c>
      <c r="J15" s="13">
        <f t="shared" si="1"/>
        <v>395</v>
      </c>
    </row>
    <row r="16" spans="1:10" ht="19.5" customHeight="1">
      <c r="A16" s="53" t="s">
        <v>49</v>
      </c>
      <c r="B16" s="70" t="s">
        <v>276</v>
      </c>
      <c r="C16" s="71" t="s">
        <v>277</v>
      </c>
      <c r="D16" s="72">
        <v>34755</v>
      </c>
      <c r="E16" s="57" t="s">
        <v>279</v>
      </c>
      <c r="F16" s="58">
        <v>10.73</v>
      </c>
      <c r="G16" s="58">
        <v>10.53</v>
      </c>
      <c r="H16" s="58">
        <v>10.76</v>
      </c>
      <c r="I16" s="73">
        <f aca="true" t="shared" si="2" ref="I16:I23">MAX(F16:H16)</f>
        <v>10.76</v>
      </c>
      <c r="J16" s="13">
        <f t="shared" si="1"/>
        <v>579</v>
      </c>
    </row>
    <row r="17" spans="1:10" ht="19.5" customHeight="1">
      <c r="A17" s="53" t="s">
        <v>50</v>
      </c>
      <c r="B17" s="70" t="s">
        <v>217</v>
      </c>
      <c r="C17" s="71" t="s">
        <v>218</v>
      </c>
      <c r="D17" s="72">
        <v>35400</v>
      </c>
      <c r="E17" s="57" t="s">
        <v>20</v>
      </c>
      <c r="F17" s="58">
        <v>7.61</v>
      </c>
      <c r="G17" s="58">
        <v>6.57</v>
      </c>
      <c r="H17" s="58" t="s">
        <v>382</v>
      </c>
      <c r="I17" s="73">
        <f t="shared" si="2"/>
        <v>7.61</v>
      </c>
      <c r="J17" s="13">
        <f t="shared" si="1"/>
        <v>374</v>
      </c>
    </row>
    <row r="18" spans="1:10" ht="19.5" customHeight="1">
      <c r="A18" s="53" t="s">
        <v>51</v>
      </c>
      <c r="B18" s="70" t="s">
        <v>123</v>
      </c>
      <c r="C18" s="71" t="s">
        <v>124</v>
      </c>
      <c r="D18" s="72" t="s">
        <v>125</v>
      </c>
      <c r="E18" s="57" t="s">
        <v>18</v>
      </c>
      <c r="F18" s="58">
        <v>10.6</v>
      </c>
      <c r="G18" s="58" t="s">
        <v>382</v>
      </c>
      <c r="H18" s="58">
        <v>10.31</v>
      </c>
      <c r="I18" s="73">
        <f t="shared" si="2"/>
        <v>10.6</v>
      </c>
      <c r="J18" s="13">
        <f t="shared" si="1"/>
        <v>569</v>
      </c>
    </row>
    <row r="19" spans="1:10" ht="19.5" customHeight="1">
      <c r="A19" s="53" t="s">
        <v>52</v>
      </c>
      <c r="B19" s="70" t="s">
        <v>130</v>
      </c>
      <c r="C19" s="71" t="s">
        <v>131</v>
      </c>
      <c r="D19" s="72" t="s">
        <v>132</v>
      </c>
      <c r="E19" s="57" t="s">
        <v>69</v>
      </c>
      <c r="F19" s="58">
        <v>7.78</v>
      </c>
      <c r="G19" s="58">
        <v>6.71</v>
      </c>
      <c r="H19" s="58">
        <v>7.77</v>
      </c>
      <c r="I19" s="73">
        <f t="shared" si="2"/>
        <v>7.78</v>
      </c>
      <c r="J19" s="13">
        <f t="shared" si="1"/>
        <v>385</v>
      </c>
    </row>
    <row r="20" spans="1:10" ht="19.5" customHeight="1">
      <c r="A20" s="53" t="s">
        <v>53</v>
      </c>
      <c r="B20" s="70" t="s">
        <v>210</v>
      </c>
      <c r="C20" s="71" t="s">
        <v>211</v>
      </c>
      <c r="D20" s="72">
        <v>34505</v>
      </c>
      <c r="E20" s="57" t="s">
        <v>212</v>
      </c>
      <c r="F20" s="58">
        <v>9.45</v>
      </c>
      <c r="G20" s="58">
        <v>9.61</v>
      </c>
      <c r="H20" s="58">
        <v>10.4</v>
      </c>
      <c r="I20" s="73">
        <f t="shared" si="2"/>
        <v>10.4</v>
      </c>
      <c r="J20" s="13">
        <f t="shared" si="1"/>
        <v>556</v>
      </c>
    </row>
    <row r="21" spans="1:10" ht="19.5" customHeight="1">
      <c r="A21" s="53" t="s">
        <v>54</v>
      </c>
      <c r="B21" s="70" t="s">
        <v>201</v>
      </c>
      <c r="C21" s="71" t="s">
        <v>72</v>
      </c>
      <c r="D21" s="72" t="s">
        <v>227</v>
      </c>
      <c r="E21" s="57" t="s">
        <v>20</v>
      </c>
      <c r="F21" s="58">
        <v>8.46</v>
      </c>
      <c r="G21" s="58">
        <v>7.82</v>
      </c>
      <c r="H21" s="58">
        <v>8.58</v>
      </c>
      <c r="I21" s="73">
        <f t="shared" si="2"/>
        <v>8.58</v>
      </c>
      <c r="J21" s="13">
        <f t="shared" si="1"/>
        <v>437</v>
      </c>
    </row>
    <row r="22" spans="1:10" ht="19.5" customHeight="1">
      <c r="A22" s="53" t="s">
        <v>236</v>
      </c>
      <c r="B22" s="70" t="s">
        <v>311</v>
      </c>
      <c r="C22" s="71" t="s">
        <v>312</v>
      </c>
      <c r="D22" s="72">
        <v>35128</v>
      </c>
      <c r="E22" s="57" t="s">
        <v>20</v>
      </c>
      <c r="F22" s="58">
        <v>6.21</v>
      </c>
      <c r="G22" s="58">
        <v>4.83</v>
      </c>
      <c r="H22" s="58">
        <v>6.1</v>
      </c>
      <c r="I22" s="73">
        <f>MAX(F22:H22)</f>
        <v>6.21</v>
      </c>
      <c r="J22" s="13">
        <f t="shared" si="1"/>
        <v>285</v>
      </c>
    </row>
    <row r="23" spans="1:10" ht="18.75" customHeight="1">
      <c r="A23" s="53" t="s">
        <v>237</v>
      </c>
      <c r="B23" s="70" t="s">
        <v>118</v>
      </c>
      <c r="C23" s="71" t="s">
        <v>97</v>
      </c>
      <c r="D23" s="72" t="s">
        <v>119</v>
      </c>
      <c r="E23" s="57" t="s">
        <v>18</v>
      </c>
      <c r="F23" s="58" t="s">
        <v>382</v>
      </c>
      <c r="G23" s="58">
        <v>9.34</v>
      </c>
      <c r="H23" s="58">
        <v>9.41</v>
      </c>
      <c r="I23" s="73">
        <f t="shared" si="2"/>
        <v>9.41</v>
      </c>
      <c r="J23" s="13">
        <f t="shared" si="1"/>
        <v>491</v>
      </c>
    </row>
    <row r="24" spans="2:10" s="45" customFormat="1" ht="12.75">
      <c r="B24" s="46"/>
      <c r="E24" s="47"/>
      <c r="J24" s="44"/>
    </row>
    <row r="25" spans="2:9" ht="15.75">
      <c r="B25" s="60" t="s">
        <v>47</v>
      </c>
      <c r="D25" s="48" t="s">
        <v>60</v>
      </c>
      <c r="F25" s="42"/>
      <c r="G25" s="39"/>
      <c r="H25" s="39"/>
      <c r="I25" s="39"/>
    </row>
    <row r="26" spans="2:5" s="45" customFormat="1" ht="6" thickBot="1">
      <c r="B26" s="46"/>
      <c r="E26" s="47"/>
    </row>
    <row r="27" spans="6:8" ht="13.5" thickBot="1">
      <c r="F27" s="143" t="s">
        <v>43</v>
      </c>
      <c r="G27" s="144"/>
      <c r="H27" s="145"/>
    </row>
    <row r="28" spans="1:10" ht="13.5" thickBot="1">
      <c r="A28" s="62" t="s">
        <v>46</v>
      </c>
      <c r="B28" s="63" t="s">
        <v>2</v>
      </c>
      <c r="C28" s="64" t="s">
        <v>3</v>
      </c>
      <c r="D28" s="65" t="s">
        <v>26</v>
      </c>
      <c r="E28" s="66" t="s">
        <v>27</v>
      </c>
      <c r="F28" s="67">
        <v>1</v>
      </c>
      <c r="G28" s="68">
        <v>2</v>
      </c>
      <c r="H28" s="69">
        <v>3</v>
      </c>
      <c r="I28" s="75" t="s">
        <v>28</v>
      </c>
      <c r="J28" s="76" t="s">
        <v>29</v>
      </c>
    </row>
    <row r="29" spans="1:10" ht="19.5" customHeight="1">
      <c r="A29" s="53" t="s">
        <v>30</v>
      </c>
      <c r="B29" s="70" t="s">
        <v>208</v>
      </c>
      <c r="C29" s="71" t="s">
        <v>209</v>
      </c>
      <c r="D29" s="72">
        <v>33755</v>
      </c>
      <c r="E29" s="57" t="s">
        <v>206</v>
      </c>
      <c r="F29" s="58">
        <v>9.93</v>
      </c>
      <c r="G29" s="58">
        <v>10.33</v>
      </c>
      <c r="H29" s="58">
        <v>10.25</v>
      </c>
      <c r="I29" s="73">
        <f aca="true" t="shared" si="3" ref="I29:I35">MAX(F29:H29)</f>
        <v>10.33</v>
      </c>
      <c r="J29" s="13">
        <f aca="true" t="shared" si="4" ref="J29:J35">IF(ISBLANK(I29),"",INT(56.0211*(I29-1.5)^1.05))</f>
        <v>551</v>
      </c>
    </row>
    <row r="30" spans="1:10" ht="19.5" customHeight="1">
      <c r="A30" s="53" t="s">
        <v>32</v>
      </c>
      <c r="B30" s="70" t="s">
        <v>230</v>
      </c>
      <c r="C30" s="71" t="s">
        <v>202</v>
      </c>
      <c r="D30" s="72" t="s">
        <v>231</v>
      </c>
      <c r="E30" s="57" t="s">
        <v>203</v>
      </c>
      <c r="F30" s="58" t="s">
        <v>382</v>
      </c>
      <c r="G30" s="58">
        <v>11.33</v>
      </c>
      <c r="H30" s="58" t="s">
        <v>382</v>
      </c>
      <c r="I30" s="73">
        <f t="shared" si="3"/>
        <v>11.33</v>
      </c>
      <c r="J30" s="13">
        <f t="shared" si="4"/>
        <v>617</v>
      </c>
    </row>
    <row r="31" spans="1:10" ht="19.5" customHeight="1">
      <c r="A31" s="53" t="s">
        <v>34</v>
      </c>
      <c r="B31" s="70" t="s">
        <v>94</v>
      </c>
      <c r="C31" s="71" t="s">
        <v>95</v>
      </c>
      <c r="D31" s="72">
        <v>34060</v>
      </c>
      <c r="E31" s="57" t="s">
        <v>69</v>
      </c>
      <c r="F31" s="58">
        <v>10.27</v>
      </c>
      <c r="G31" s="58" t="s">
        <v>382</v>
      </c>
      <c r="H31" s="58">
        <v>9.14</v>
      </c>
      <c r="I31" s="73">
        <f t="shared" si="3"/>
        <v>10.27</v>
      </c>
      <c r="J31" s="13">
        <f t="shared" si="4"/>
        <v>547</v>
      </c>
    </row>
    <row r="32" spans="1:10" ht="19.5" customHeight="1">
      <c r="A32" s="53" t="s">
        <v>33</v>
      </c>
      <c r="B32" s="70" t="s">
        <v>268</v>
      </c>
      <c r="C32" s="71" t="s">
        <v>267</v>
      </c>
      <c r="D32" s="72">
        <v>33672</v>
      </c>
      <c r="E32" s="57" t="s">
        <v>20</v>
      </c>
      <c r="F32" s="58">
        <v>13.48</v>
      </c>
      <c r="G32" s="58">
        <v>12.93</v>
      </c>
      <c r="H32" s="58">
        <v>13.04</v>
      </c>
      <c r="I32" s="73">
        <f t="shared" si="3"/>
        <v>13.48</v>
      </c>
      <c r="J32" s="13">
        <f t="shared" si="4"/>
        <v>759</v>
      </c>
    </row>
    <row r="33" spans="1:10" ht="19.5" customHeight="1">
      <c r="A33" s="53" t="s">
        <v>31</v>
      </c>
      <c r="B33" s="70" t="s">
        <v>92</v>
      </c>
      <c r="C33" s="71" t="s">
        <v>93</v>
      </c>
      <c r="D33" s="72">
        <v>31117</v>
      </c>
      <c r="E33" s="57" t="s">
        <v>20</v>
      </c>
      <c r="F33" s="58">
        <v>13.36</v>
      </c>
      <c r="G33" s="58">
        <v>12.56</v>
      </c>
      <c r="H33" s="58">
        <v>13.38</v>
      </c>
      <c r="I33" s="73">
        <f t="shared" si="3"/>
        <v>13.38</v>
      </c>
      <c r="J33" s="13">
        <f t="shared" si="4"/>
        <v>753</v>
      </c>
    </row>
    <row r="34" spans="1:10" ht="19.5" customHeight="1">
      <c r="A34" s="53" t="s">
        <v>36</v>
      </c>
      <c r="B34" s="70" t="s">
        <v>313</v>
      </c>
      <c r="C34" s="71" t="s">
        <v>314</v>
      </c>
      <c r="D34" s="72" t="s">
        <v>315</v>
      </c>
      <c r="E34" s="57" t="s">
        <v>20</v>
      </c>
      <c r="F34" s="58">
        <v>6.36</v>
      </c>
      <c r="G34" s="58">
        <v>6.64</v>
      </c>
      <c r="H34" s="58">
        <v>7.01</v>
      </c>
      <c r="I34" s="73">
        <f>MAX(F34:H34)</f>
        <v>7.01</v>
      </c>
      <c r="J34" s="13">
        <f t="shared" si="4"/>
        <v>336</v>
      </c>
    </row>
    <row r="35" spans="1:10" ht="19.5" customHeight="1">
      <c r="A35" s="53" t="s">
        <v>44</v>
      </c>
      <c r="B35" s="70" t="s">
        <v>74</v>
      </c>
      <c r="C35" s="71" t="s">
        <v>75</v>
      </c>
      <c r="D35" s="72" t="s">
        <v>90</v>
      </c>
      <c r="E35" s="57" t="s">
        <v>69</v>
      </c>
      <c r="F35" s="58" t="s">
        <v>382</v>
      </c>
      <c r="G35" s="58">
        <v>8.19</v>
      </c>
      <c r="H35" s="58" t="s">
        <v>382</v>
      </c>
      <c r="I35" s="73">
        <f t="shared" si="3"/>
        <v>8.19</v>
      </c>
      <c r="J35" s="13">
        <f t="shared" si="4"/>
        <v>412</v>
      </c>
    </row>
  </sheetData>
  <sheetProtection/>
  <mergeCells count="2">
    <mergeCell ref="F6:H6"/>
    <mergeCell ref="F27:H27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0" zoomScaleNormal="90" zoomScalePageLayoutView="0" workbookViewId="0" topLeftCell="A19">
      <selection activeCell="H33" sqref="H33"/>
    </sheetView>
  </sheetViews>
  <sheetFormatPr defaultColWidth="9.140625" defaultRowHeight="12.75"/>
  <cols>
    <col min="1" max="1" width="5.421875" style="39" customWidth="1"/>
    <col min="2" max="2" width="12.00390625" style="39" bestFit="1" customWidth="1"/>
    <col min="3" max="3" width="14.28125" style="39" customWidth="1"/>
    <col min="4" max="4" width="10.28125" style="39" customWidth="1"/>
    <col min="5" max="5" width="12.28125" style="39" customWidth="1"/>
    <col min="6" max="8" width="5.57421875" style="74" customWidth="1"/>
    <col min="9" max="9" width="6.57421875" style="61" customWidth="1"/>
    <col min="10" max="10" width="6.421875" style="39" customWidth="1"/>
    <col min="11" max="16384" width="9.140625" style="39" customWidth="1"/>
  </cols>
  <sheetData>
    <row r="1" spans="2:9" ht="18.75">
      <c r="B1" s="40"/>
      <c r="D1" s="1" t="s">
        <v>86</v>
      </c>
      <c r="E1" s="41"/>
      <c r="F1" s="39"/>
      <c r="G1" s="39"/>
      <c r="H1" s="39"/>
      <c r="I1" s="39"/>
    </row>
    <row r="2" spans="2:10" ht="18.75">
      <c r="B2" s="43"/>
      <c r="D2" s="40" t="s">
        <v>81</v>
      </c>
      <c r="F2" s="39"/>
      <c r="G2" s="39"/>
      <c r="H2" s="39"/>
      <c r="J2" s="5" t="s">
        <v>99</v>
      </c>
    </row>
    <row r="3" spans="2:10" s="45" customFormat="1" ht="12.75">
      <c r="B3" s="46"/>
      <c r="E3" s="47"/>
      <c r="J3" s="44" t="s">
        <v>20</v>
      </c>
    </row>
    <row r="4" spans="2:9" ht="15.75">
      <c r="B4" s="60" t="s">
        <v>42</v>
      </c>
      <c r="D4" s="48" t="s">
        <v>35</v>
      </c>
      <c r="F4" s="39"/>
      <c r="G4" s="39"/>
      <c r="H4" s="39"/>
      <c r="I4" s="39"/>
    </row>
    <row r="5" spans="2:5" s="45" customFormat="1" ht="6" thickBot="1">
      <c r="B5" s="46"/>
      <c r="E5" s="47"/>
    </row>
    <row r="6" spans="6:8" ht="13.5" thickBot="1">
      <c r="F6" s="143" t="s">
        <v>43</v>
      </c>
      <c r="G6" s="144"/>
      <c r="H6" s="145"/>
    </row>
    <row r="7" spans="1:10" ht="13.5" thickBot="1">
      <c r="A7" s="62" t="s">
        <v>46</v>
      </c>
      <c r="B7" s="63" t="s">
        <v>2</v>
      </c>
      <c r="C7" s="64" t="s">
        <v>3</v>
      </c>
      <c r="D7" s="65" t="s">
        <v>26</v>
      </c>
      <c r="E7" s="66" t="s">
        <v>27</v>
      </c>
      <c r="F7" s="67">
        <v>1</v>
      </c>
      <c r="G7" s="68">
        <v>2</v>
      </c>
      <c r="H7" s="69">
        <v>3</v>
      </c>
      <c r="I7" s="75" t="s">
        <v>28</v>
      </c>
      <c r="J7" s="76" t="s">
        <v>29</v>
      </c>
    </row>
    <row r="8" spans="1:10" ht="19.5" customHeight="1">
      <c r="A8" s="53" t="s">
        <v>30</v>
      </c>
      <c r="B8" s="70" t="s">
        <v>120</v>
      </c>
      <c r="C8" s="71" t="s">
        <v>121</v>
      </c>
      <c r="D8" s="72" t="s">
        <v>122</v>
      </c>
      <c r="E8" s="57" t="s">
        <v>18</v>
      </c>
      <c r="F8" s="58"/>
      <c r="G8" s="58"/>
      <c r="H8" s="58"/>
      <c r="I8" s="73" t="s">
        <v>272</v>
      </c>
      <c r="J8" s="13"/>
    </row>
    <row r="9" spans="1:10" ht="19.5" customHeight="1">
      <c r="A9" s="53" t="s">
        <v>32</v>
      </c>
      <c r="B9" s="70" t="s">
        <v>127</v>
      </c>
      <c r="C9" s="71" t="s">
        <v>128</v>
      </c>
      <c r="D9" s="72" t="s">
        <v>129</v>
      </c>
      <c r="E9" s="57" t="s">
        <v>69</v>
      </c>
      <c r="F9" s="58">
        <v>4.71</v>
      </c>
      <c r="G9" s="58">
        <v>4.91</v>
      </c>
      <c r="H9" s="58">
        <v>4.74</v>
      </c>
      <c r="I9" s="73">
        <f aca="true" t="shared" si="0" ref="I9:I15">MAX(F9:H9)</f>
        <v>4.91</v>
      </c>
      <c r="J9" s="13">
        <f>IF(ISBLANK(J7),"",INT(0.188807*(I9*100-210)^1.41))</f>
        <v>535</v>
      </c>
    </row>
    <row r="10" spans="1:10" ht="19.5" customHeight="1">
      <c r="A10" s="53" t="s">
        <v>34</v>
      </c>
      <c r="B10" s="70" t="s">
        <v>114</v>
      </c>
      <c r="C10" s="71" t="s">
        <v>115</v>
      </c>
      <c r="D10" s="72" t="s">
        <v>116</v>
      </c>
      <c r="E10" s="57" t="s">
        <v>18</v>
      </c>
      <c r="F10" s="58" t="s">
        <v>274</v>
      </c>
      <c r="G10" s="58">
        <v>5</v>
      </c>
      <c r="H10" s="58" t="s">
        <v>274</v>
      </c>
      <c r="I10" s="73">
        <f t="shared" si="0"/>
        <v>5</v>
      </c>
      <c r="J10" s="13">
        <f>IF(ISBLANK(#REF!),"",INT(0.188807*(I10*100-210)^1.41))</f>
        <v>559</v>
      </c>
    </row>
    <row r="11" spans="1:10" ht="19.5" customHeight="1">
      <c r="A11" s="53" t="s">
        <v>33</v>
      </c>
      <c r="B11" s="70" t="s">
        <v>220</v>
      </c>
      <c r="C11" s="71" t="s">
        <v>221</v>
      </c>
      <c r="D11" s="72" t="s">
        <v>222</v>
      </c>
      <c r="E11" s="57" t="s">
        <v>20</v>
      </c>
      <c r="F11" s="58">
        <v>4.08</v>
      </c>
      <c r="G11" s="58">
        <v>4.27</v>
      </c>
      <c r="H11" s="58">
        <v>4.1</v>
      </c>
      <c r="I11" s="73">
        <f t="shared" si="0"/>
        <v>4.27</v>
      </c>
      <c r="J11" s="13">
        <f>IF(ISBLANK(#REF!),"",INT(0.188807*(I11*100-210)^1.41))</f>
        <v>371</v>
      </c>
    </row>
    <row r="12" spans="1:10" ht="19.5" customHeight="1">
      <c r="A12" s="53" t="s">
        <v>31</v>
      </c>
      <c r="B12" s="70" t="s">
        <v>214</v>
      </c>
      <c r="C12" s="71" t="s">
        <v>215</v>
      </c>
      <c r="D12" s="72">
        <v>34392</v>
      </c>
      <c r="E12" s="57" t="s">
        <v>20</v>
      </c>
      <c r="F12" s="58">
        <v>4.66</v>
      </c>
      <c r="G12" s="58">
        <v>4.43</v>
      </c>
      <c r="H12" s="58">
        <v>4.31</v>
      </c>
      <c r="I12" s="73">
        <f t="shared" si="0"/>
        <v>4.66</v>
      </c>
      <c r="J12" s="13">
        <f>IF(ISBLANK(#REF!),"",INT(0.188807*(I12*100-210)^1.41))</f>
        <v>469</v>
      </c>
    </row>
    <row r="13" spans="1:10" ht="19.5" customHeight="1">
      <c r="A13" s="53" t="s">
        <v>36</v>
      </c>
      <c r="B13" s="70" t="s">
        <v>123</v>
      </c>
      <c r="C13" s="71" t="s">
        <v>144</v>
      </c>
      <c r="D13" s="72" t="s">
        <v>145</v>
      </c>
      <c r="E13" s="57" t="s">
        <v>69</v>
      </c>
      <c r="F13" s="58">
        <v>4.63</v>
      </c>
      <c r="G13" s="58">
        <v>4.79</v>
      </c>
      <c r="H13" s="58">
        <v>4.79</v>
      </c>
      <c r="I13" s="73">
        <f t="shared" si="0"/>
        <v>4.79</v>
      </c>
      <c r="J13" s="13">
        <f>IF(ISBLANK(J12),"",INT(0.188807*(I13*100-210)^1.41))</f>
        <v>503</v>
      </c>
    </row>
    <row r="14" spans="1:10" ht="19.5" customHeight="1">
      <c r="A14" s="53" t="s">
        <v>44</v>
      </c>
      <c r="B14" s="70" t="s">
        <v>276</v>
      </c>
      <c r="C14" s="71" t="s">
        <v>277</v>
      </c>
      <c r="D14" s="72">
        <v>34755</v>
      </c>
      <c r="E14" s="57" t="s">
        <v>279</v>
      </c>
      <c r="F14" s="58">
        <v>5.05</v>
      </c>
      <c r="G14" s="58">
        <v>5.04</v>
      </c>
      <c r="H14" s="58">
        <v>4.95</v>
      </c>
      <c r="I14" s="73">
        <f t="shared" si="0"/>
        <v>5.05</v>
      </c>
      <c r="J14" s="13">
        <f>IF(ISBLANK(J13),"",INT(0.188807*(I14*100-210)^1.41))</f>
        <v>573</v>
      </c>
    </row>
    <row r="15" spans="1:10" ht="19.5" customHeight="1">
      <c r="A15" s="53" t="s">
        <v>45</v>
      </c>
      <c r="B15" s="70" t="s">
        <v>217</v>
      </c>
      <c r="C15" s="71" t="s">
        <v>218</v>
      </c>
      <c r="D15" s="72">
        <v>35400</v>
      </c>
      <c r="E15" s="57" t="s">
        <v>20</v>
      </c>
      <c r="F15" s="58" t="s">
        <v>274</v>
      </c>
      <c r="G15" s="58">
        <v>4.44</v>
      </c>
      <c r="H15" s="58">
        <v>4.28</v>
      </c>
      <c r="I15" s="73">
        <f t="shared" si="0"/>
        <v>4.44</v>
      </c>
      <c r="J15" s="13">
        <f>IF(ISBLANK(J14),"",INT(0.188807*(I15*100-210)^1.41))</f>
        <v>413</v>
      </c>
    </row>
    <row r="16" spans="1:10" ht="19.5" customHeight="1">
      <c r="A16" s="53" t="s">
        <v>49</v>
      </c>
      <c r="B16" s="70" t="s">
        <v>123</v>
      </c>
      <c r="C16" s="71" t="s">
        <v>124</v>
      </c>
      <c r="D16" s="72" t="s">
        <v>125</v>
      </c>
      <c r="E16" s="57" t="s">
        <v>18</v>
      </c>
      <c r="F16" s="58">
        <v>5.11</v>
      </c>
      <c r="G16" s="58" t="s">
        <v>274</v>
      </c>
      <c r="H16" s="58">
        <v>5.11</v>
      </c>
      <c r="I16" s="73">
        <f aca="true" t="shared" si="1" ref="I16:I23">MAX(F16:H16)</f>
        <v>5.11</v>
      </c>
      <c r="J16" s="13">
        <f aca="true" t="shared" si="2" ref="J16:J23">IF(ISBLANK(J15),"",INT(0.188807*(I16*100-210)^1.41))</f>
        <v>589</v>
      </c>
    </row>
    <row r="17" spans="1:10" ht="19.5" customHeight="1">
      <c r="A17" s="53" t="s">
        <v>50</v>
      </c>
      <c r="B17" s="70" t="s">
        <v>130</v>
      </c>
      <c r="C17" s="71" t="s">
        <v>131</v>
      </c>
      <c r="D17" s="72" t="s">
        <v>132</v>
      </c>
      <c r="E17" s="57" t="s">
        <v>69</v>
      </c>
      <c r="F17" s="58" t="s">
        <v>274</v>
      </c>
      <c r="G17" s="58" t="s">
        <v>274</v>
      </c>
      <c r="H17" s="58">
        <v>4.33</v>
      </c>
      <c r="I17" s="73">
        <f t="shared" si="1"/>
        <v>4.33</v>
      </c>
      <c r="J17" s="13">
        <f>IF(ISBLANK(#REF!),"",INT(0.188807*(I17*100-210)^1.41))</f>
        <v>386</v>
      </c>
    </row>
    <row r="18" spans="1:10" ht="19.5" customHeight="1">
      <c r="A18" s="53" t="s">
        <v>51</v>
      </c>
      <c r="B18" s="70" t="s">
        <v>210</v>
      </c>
      <c r="C18" s="71" t="s">
        <v>211</v>
      </c>
      <c r="D18" s="72">
        <v>34505</v>
      </c>
      <c r="E18" s="57" t="s">
        <v>212</v>
      </c>
      <c r="F18" s="58">
        <v>4.66</v>
      </c>
      <c r="G18" s="58">
        <v>3.56</v>
      </c>
      <c r="H18" s="58">
        <v>4.84</v>
      </c>
      <c r="I18" s="73">
        <f t="shared" si="1"/>
        <v>4.84</v>
      </c>
      <c r="J18" s="13">
        <f t="shared" si="2"/>
        <v>516</v>
      </c>
    </row>
    <row r="19" spans="1:10" ht="19.5" customHeight="1">
      <c r="A19" s="53" t="s">
        <v>52</v>
      </c>
      <c r="B19" s="70" t="s">
        <v>201</v>
      </c>
      <c r="C19" s="71" t="s">
        <v>72</v>
      </c>
      <c r="D19" s="72" t="s">
        <v>227</v>
      </c>
      <c r="E19" s="57" t="s">
        <v>20</v>
      </c>
      <c r="F19" s="58">
        <v>4.75</v>
      </c>
      <c r="G19" s="58" t="s">
        <v>274</v>
      </c>
      <c r="H19" s="58">
        <v>4.83</v>
      </c>
      <c r="I19" s="73">
        <f t="shared" si="1"/>
        <v>4.83</v>
      </c>
      <c r="J19" s="13">
        <f t="shared" si="2"/>
        <v>514</v>
      </c>
    </row>
    <row r="20" spans="1:10" ht="19.5" customHeight="1">
      <c r="A20" s="53" t="s">
        <v>53</v>
      </c>
      <c r="B20" s="70" t="s">
        <v>311</v>
      </c>
      <c r="C20" s="71" t="s">
        <v>312</v>
      </c>
      <c r="D20" s="72">
        <v>35128</v>
      </c>
      <c r="E20" s="57" t="s">
        <v>20</v>
      </c>
      <c r="F20" s="58">
        <v>4.22</v>
      </c>
      <c r="G20" s="58">
        <v>4.35</v>
      </c>
      <c r="H20" s="58">
        <v>4.37</v>
      </c>
      <c r="I20" s="73">
        <f>MAX(F20:H20)</f>
        <v>4.37</v>
      </c>
      <c r="J20" s="13">
        <f>IF(ISBLANK(J19),"",INT(0.188807*(I20*100-210)^1.41))</f>
        <v>396</v>
      </c>
    </row>
    <row r="21" spans="1:10" ht="19.5" customHeight="1">
      <c r="A21" s="53" t="s">
        <v>54</v>
      </c>
      <c r="B21" s="70" t="s">
        <v>118</v>
      </c>
      <c r="C21" s="71" t="s">
        <v>97</v>
      </c>
      <c r="D21" s="72" t="s">
        <v>119</v>
      </c>
      <c r="E21" s="57" t="s">
        <v>18</v>
      </c>
      <c r="F21" s="58" t="s">
        <v>274</v>
      </c>
      <c r="G21" s="58">
        <v>5.12</v>
      </c>
      <c r="H21" s="58">
        <v>5.08</v>
      </c>
      <c r="I21" s="73">
        <f t="shared" si="1"/>
        <v>5.12</v>
      </c>
      <c r="J21" s="13">
        <f>IF(ISBLANK(J19),"",INT(0.188807*(I21*100-210)^1.41))</f>
        <v>592</v>
      </c>
    </row>
    <row r="22" spans="1:10" ht="19.5" customHeight="1">
      <c r="A22" s="53" t="s">
        <v>236</v>
      </c>
      <c r="B22" s="70" t="s">
        <v>71</v>
      </c>
      <c r="C22" s="71" t="s">
        <v>235</v>
      </c>
      <c r="D22" s="72" t="s">
        <v>176</v>
      </c>
      <c r="E22" s="57" t="s">
        <v>19</v>
      </c>
      <c r="F22" s="58">
        <v>4.82</v>
      </c>
      <c r="G22" s="58">
        <v>5.01</v>
      </c>
      <c r="H22" s="58">
        <v>5.35</v>
      </c>
      <c r="I22" s="73">
        <f t="shared" si="1"/>
        <v>5.35</v>
      </c>
      <c r="J22" s="13">
        <f>IF(ISBLANK(#REF!),"",INT(0.188807*(I22*100-210)^1.41))</f>
        <v>657</v>
      </c>
    </row>
    <row r="23" spans="1:10" ht="19.5" customHeight="1">
      <c r="A23" s="53" t="s">
        <v>237</v>
      </c>
      <c r="B23" s="70" t="s">
        <v>67</v>
      </c>
      <c r="C23" s="71" t="s">
        <v>142</v>
      </c>
      <c r="D23" s="72" t="s">
        <v>143</v>
      </c>
      <c r="E23" s="57" t="s">
        <v>69</v>
      </c>
      <c r="F23" s="58">
        <v>4.75</v>
      </c>
      <c r="G23" s="58">
        <v>4.79</v>
      </c>
      <c r="H23" s="58">
        <v>4.86</v>
      </c>
      <c r="I23" s="73">
        <f t="shared" si="1"/>
        <v>4.86</v>
      </c>
      <c r="J23" s="13">
        <f t="shared" si="2"/>
        <v>522</v>
      </c>
    </row>
    <row r="24" spans="2:5" ht="12.75">
      <c r="B24" s="114"/>
      <c r="C24" s="115"/>
      <c r="D24" s="116"/>
      <c r="E24" s="111"/>
    </row>
    <row r="25" spans="2:9" ht="15.75">
      <c r="B25" s="60" t="s">
        <v>42</v>
      </c>
      <c r="D25" s="48" t="s">
        <v>60</v>
      </c>
      <c r="F25" s="39"/>
      <c r="G25" s="39"/>
      <c r="H25" s="39"/>
      <c r="I25" s="39"/>
    </row>
    <row r="26" spans="2:5" s="45" customFormat="1" ht="6" thickBot="1">
      <c r="B26" s="46"/>
      <c r="E26" s="47"/>
    </row>
    <row r="27" spans="6:8" ht="13.5" thickBot="1">
      <c r="F27" s="143" t="s">
        <v>43</v>
      </c>
      <c r="G27" s="144"/>
      <c r="H27" s="145"/>
    </row>
    <row r="28" spans="1:10" ht="13.5" thickBot="1">
      <c r="A28" s="62" t="s">
        <v>46</v>
      </c>
      <c r="B28" s="63" t="s">
        <v>2</v>
      </c>
      <c r="C28" s="64" t="s">
        <v>3</v>
      </c>
      <c r="D28" s="65" t="s">
        <v>26</v>
      </c>
      <c r="E28" s="66" t="s">
        <v>27</v>
      </c>
      <c r="F28" s="67">
        <v>1</v>
      </c>
      <c r="G28" s="68">
        <v>2</v>
      </c>
      <c r="H28" s="69">
        <v>3</v>
      </c>
      <c r="I28" s="75" t="s">
        <v>28</v>
      </c>
      <c r="J28" s="76" t="s">
        <v>29</v>
      </c>
    </row>
    <row r="29" spans="1:10" ht="19.5" customHeight="1">
      <c r="A29" s="53" t="s">
        <v>30</v>
      </c>
      <c r="B29" s="70" t="s">
        <v>230</v>
      </c>
      <c r="C29" s="71" t="s">
        <v>202</v>
      </c>
      <c r="D29" s="72" t="s">
        <v>231</v>
      </c>
      <c r="E29" s="57" t="s">
        <v>203</v>
      </c>
      <c r="F29" s="58" t="s">
        <v>274</v>
      </c>
      <c r="G29" s="58">
        <v>4.62</v>
      </c>
      <c r="H29" s="58">
        <v>4.71</v>
      </c>
      <c r="I29" s="73">
        <f aca="true" t="shared" si="3" ref="I29:I35">MAX(F29:H29)</f>
        <v>4.71</v>
      </c>
      <c r="J29" s="13">
        <f aca="true" t="shared" si="4" ref="J29:J35">IF(ISBLANK(J28),"",INT(0.188807*(I29*100-210)^1.41))</f>
        <v>482</v>
      </c>
    </row>
    <row r="30" spans="1:10" ht="19.5" customHeight="1">
      <c r="A30" s="53" t="s">
        <v>32</v>
      </c>
      <c r="B30" s="70" t="s">
        <v>94</v>
      </c>
      <c r="C30" s="71" t="s">
        <v>95</v>
      </c>
      <c r="D30" s="72">
        <v>34060</v>
      </c>
      <c r="E30" s="57" t="s">
        <v>69</v>
      </c>
      <c r="F30" s="58">
        <v>4.2</v>
      </c>
      <c r="G30" s="58" t="s">
        <v>274</v>
      </c>
      <c r="H30" s="58" t="s">
        <v>275</v>
      </c>
      <c r="I30" s="73">
        <f t="shared" si="3"/>
        <v>4.2</v>
      </c>
      <c r="J30" s="13">
        <f t="shared" si="4"/>
        <v>355</v>
      </c>
    </row>
    <row r="31" spans="1:10" ht="19.5" customHeight="1">
      <c r="A31" s="53" t="s">
        <v>34</v>
      </c>
      <c r="B31" s="70" t="s">
        <v>268</v>
      </c>
      <c r="C31" s="71" t="s">
        <v>267</v>
      </c>
      <c r="D31" s="72">
        <v>33672</v>
      </c>
      <c r="E31" s="57" t="s">
        <v>20</v>
      </c>
      <c r="F31" s="58">
        <v>4.94</v>
      </c>
      <c r="G31" s="58">
        <v>4.92</v>
      </c>
      <c r="H31" s="58">
        <v>4.92</v>
      </c>
      <c r="I31" s="73">
        <f t="shared" si="3"/>
        <v>4.94</v>
      </c>
      <c r="J31" s="13">
        <f t="shared" si="4"/>
        <v>543</v>
      </c>
    </row>
    <row r="32" spans="1:10" ht="18" customHeight="1">
      <c r="A32" s="53" t="s">
        <v>33</v>
      </c>
      <c r="B32" s="70" t="s">
        <v>92</v>
      </c>
      <c r="C32" s="71" t="s">
        <v>93</v>
      </c>
      <c r="D32" s="72">
        <v>31117</v>
      </c>
      <c r="E32" s="57" t="s">
        <v>20</v>
      </c>
      <c r="F32" s="58"/>
      <c r="G32" s="58"/>
      <c r="H32" s="58"/>
      <c r="I32" s="73" t="s">
        <v>272</v>
      </c>
      <c r="J32" s="13"/>
    </row>
    <row r="33" spans="1:10" ht="18" customHeight="1">
      <c r="A33" s="53" t="s">
        <v>31</v>
      </c>
      <c r="B33" s="70" t="s">
        <v>313</v>
      </c>
      <c r="C33" s="71" t="s">
        <v>314</v>
      </c>
      <c r="D33" s="72" t="s">
        <v>315</v>
      </c>
      <c r="E33" s="57" t="s">
        <v>20</v>
      </c>
      <c r="F33" s="58" t="s">
        <v>274</v>
      </c>
      <c r="G33" s="58" t="s">
        <v>274</v>
      </c>
      <c r="H33" s="58" t="s">
        <v>274</v>
      </c>
      <c r="I33" s="73" t="s">
        <v>280</v>
      </c>
      <c r="J33" s="13"/>
    </row>
    <row r="34" spans="1:10" ht="19.5" customHeight="1">
      <c r="A34" s="53" t="s">
        <v>36</v>
      </c>
      <c r="B34" s="70" t="s">
        <v>74</v>
      </c>
      <c r="C34" s="71" t="s">
        <v>75</v>
      </c>
      <c r="D34" s="72" t="s">
        <v>90</v>
      </c>
      <c r="E34" s="57" t="s">
        <v>69</v>
      </c>
      <c r="F34" s="58">
        <v>5.18</v>
      </c>
      <c r="G34" s="58">
        <v>5.18</v>
      </c>
      <c r="H34" s="58">
        <v>5.12</v>
      </c>
      <c r="I34" s="73">
        <f t="shared" si="3"/>
        <v>5.18</v>
      </c>
      <c r="J34" s="13">
        <f>IF(ISBLANK(I34),"",INT(0.188807*(I34*100-210)^1.41))</f>
        <v>609</v>
      </c>
    </row>
    <row r="35" spans="1:10" ht="19.5" customHeight="1">
      <c r="A35" s="53" t="s">
        <v>44</v>
      </c>
      <c r="B35" s="70" t="s">
        <v>208</v>
      </c>
      <c r="C35" s="71" t="s">
        <v>209</v>
      </c>
      <c r="D35" s="72">
        <v>33755</v>
      </c>
      <c r="E35" s="57" t="s">
        <v>206</v>
      </c>
      <c r="F35" s="58">
        <v>5.49</v>
      </c>
      <c r="G35" s="58">
        <v>5.85</v>
      </c>
      <c r="H35" s="58">
        <v>5.81</v>
      </c>
      <c r="I35" s="73">
        <f t="shared" si="3"/>
        <v>5.85</v>
      </c>
      <c r="J35" s="13">
        <f t="shared" si="4"/>
        <v>804</v>
      </c>
    </row>
  </sheetData>
  <sheetProtection/>
  <mergeCells count="2">
    <mergeCell ref="F6:H6"/>
    <mergeCell ref="F27:H27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2" width="4.7109375" style="39" customWidth="1"/>
    <col min="3" max="3" width="9.8515625" style="39" customWidth="1"/>
    <col min="4" max="4" width="13.421875" style="39" bestFit="1" customWidth="1"/>
    <col min="5" max="5" width="10.28125" style="39" customWidth="1"/>
    <col min="6" max="6" width="15.7109375" style="39" bestFit="1" customWidth="1"/>
    <col min="7" max="7" width="8.00390625" style="39" customWidth="1"/>
    <col min="8" max="8" width="5.7109375" style="39" customWidth="1"/>
    <col min="9" max="16384" width="9.140625" style="39" customWidth="1"/>
  </cols>
  <sheetData>
    <row r="1" spans="3:6" ht="18.75">
      <c r="C1" s="40"/>
      <c r="E1" s="1" t="s">
        <v>86</v>
      </c>
      <c r="F1" s="41"/>
    </row>
    <row r="2" spans="3:8" ht="18.75">
      <c r="C2" s="2">
        <v>1.1574074074074073E-05</v>
      </c>
      <c r="E2" s="40" t="s">
        <v>81</v>
      </c>
      <c r="H2" s="5" t="s">
        <v>99</v>
      </c>
    </row>
    <row r="3" spans="1:8" ht="18.75">
      <c r="A3" s="42" t="s">
        <v>20</v>
      </c>
      <c r="B3" s="42"/>
      <c r="C3" s="43"/>
      <c r="E3" s="45"/>
      <c r="F3" s="47"/>
      <c r="G3" s="45"/>
      <c r="H3" s="44" t="s">
        <v>20</v>
      </c>
    </row>
    <row r="4" spans="3:6" s="45" customFormat="1" ht="5.25">
      <c r="C4" s="46"/>
      <c r="F4" s="47"/>
    </row>
    <row r="5" spans="3:8" ht="12.75">
      <c r="C5" s="48" t="s">
        <v>56</v>
      </c>
      <c r="E5" s="48" t="s">
        <v>35</v>
      </c>
      <c r="F5" s="44" t="s">
        <v>281</v>
      </c>
      <c r="G5" s="42"/>
      <c r="H5" s="44"/>
    </row>
    <row r="6" spans="3:6" s="45" customFormat="1" ht="5.25">
      <c r="C6" s="46"/>
      <c r="F6" s="47"/>
    </row>
    <row r="7" spans="1:8" ht="12.75">
      <c r="A7" s="49" t="s">
        <v>1</v>
      </c>
      <c r="B7" s="104" t="s">
        <v>5</v>
      </c>
      <c r="C7" s="50" t="s">
        <v>2</v>
      </c>
      <c r="D7" s="51" t="s">
        <v>3</v>
      </c>
      <c r="E7" s="49" t="s">
        <v>26</v>
      </c>
      <c r="F7" s="49" t="s">
        <v>27</v>
      </c>
      <c r="G7" s="52" t="s">
        <v>28</v>
      </c>
      <c r="H7" s="52" t="s">
        <v>29</v>
      </c>
    </row>
    <row r="8" spans="1:8" ht="17.25" customHeight="1">
      <c r="A8" s="53" t="s">
        <v>30</v>
      </c>
      <c r="B8" s="53" t="s">
        <v>325</v>
      </c>
      <c r="C8" s="70" t="s">
        <v>130</v>
      </c>
      <c r="D8" s="71" t="s">
        <v>131</v>
      </c>
      <c r="E8" s="72" t="s">
        <v>132</v>
      </c>
      <c r="F8" s="57" t="s">
        <v>69</v>
      </c>
      <c r="G8" s="103">
        <v>0.0018943287037037036</v>
      </c>
      <c r="H8" s="13">
        <f aca="true" t="shared" si="0" ref="H8:H13">IF(ISBLANK(G8),"",INT(0.11193*(254-(G8/$C$2))^1.88))</f>
        <v>531</v>
      </c>
    </row>
    <row r="9" spans="1:8" ht="17.25" customHeight="1">
      <c r="A9" s="53" t="s">
        <v>32</v>
      </c>
      <c r="B9" s="53" t="s">
        <v>323</v>
      </c>
      <c r="C9" s="70" t="s">
        <v>123</v>
      </c>
      <c r="D9" s="71" t="s">
        <v>144</v>
      </c>
      <c r="E9" s="72" t="s">
        <v>145</v>
      </c>
      <c r="F9" s="57" t="s">
        <v>69</v>
      </c>
      <c r="G9" s="103">
        <v>0.0019207175925925926</v>
      </c>
      <c r="H9" s="13">
        <f t="shared" si="0"/>
        <v>507</v>
      </c>
    </row>
    <row r="10" spans="1:8" ht="17.25" customHeight="1">
      <c r="A10" s="53" t="s">
        <v>34</v>
      </c>
      <c r="B10" s="53" t="s">
        <v>324</v>
      </c>
      <c r="C10" s="70" t="s">
        <v>220</v>
      </c>
      <c r="D10" s="71" t="s">
        <v>221</v>
      </c>
      <c r="E10" s="72" t="s">
        <v>222</v>
      </c>
      <c r="F10" s="57" t="s">
        <v>20</v>
      </c>
      <c r="G10" s="103">
        <v>0.0020133101851851853</v>
      </c>
      <c r="H10" s="13">
        <f t="shared" si="0"/>
        <v>423</v>
      </c>
    </row>
    <row r="11" spans="1:8" ht="17.25" customHeight="1">
      <c r="A11" s="53" t="s">
        <v>33</v>
      </c>
      <c r="B11" s="53" t="s">
        <v>322</v>
      </c>
      <c r="C11" s="70" t="s">
        <v>217</v>
      </c>
      <c r="D11" s="71" t="s">
        <v>218</v>
      </c>
      <c r="E11" s="72">
        <v>35400</v>
      </c>
      <c r="F11" s="57" t="s">
        <v>20</v>
      </c>
      <c r="G11" s="103">
        <v>0.0020238425925925927</v>
      </c>
      <c r="H11" s="13">
        <f t="shared" si="0"/>
        <v>414</v>
      </c>
    </row>
    <row r="12" spans="1:8" ht="17.25" customHeight="1">
      <c r="A12" s="53" t="s">
        <v>31</v>
      </c>
      <c r="B12" s="53" t="s">
        <v>331</v>
      </c>
      <c r="C12" s="70" t="s">
        <v>311</v>
      </c>
      <c r="D12" s="71" t="s">
        <v>312</v>
      </c>
      <c r="E12" s="72">
        <v>35128</v>
      </c>
      <c r="F12" s="57" t="s">
        <v>20</v>
      </c>
      <c r="G12" s="103">
        <v>0.0020510416666666667</v>
      </c>
      <c r="H12" s="13">
        <f t="shared" si="0"/>
        <v>392</v>
      </c>
    </row>
    <row r="13" spans="1:8" ht="17.25" customHeight="1">
      <c r="A13" s="53" t="s">
        <v>36</v>
      </c>
      <c r="B13" s="53" t="s">
        <v>330</v>
      </c>
      <c r="C13" s="70" t="s">
        <v>214</v>
      </c>
      <c r="D13" s="71" t="s">
        <v>215</v>
      </c>
      <c r="E13" s="72">
        <v>34392</v>
      </c>
      <c r="F13" s="57" t="s">
        <v>20</v>
      </c>
      <c r="G13" s="103">
        <v>0.0021846064814814814</v>
      </c>
      <c r="H13" s="13">
        <f t="shared" si="0"/>
        <v>288</v>
      </c>
    </row>
    <row r="14" spans="1:8" ht="17.25" customHeight="1">
      <c r="A14" s="53"/>
      <c r="B14" s="53" t="s">
        <v>289</v>
      </c>
      <c r="C14" s="70" t="s">
        <v>127</v>
      </c>
      <c r="D14" s="71" t="s">
        <v>128</v>
      </c>
      <c r="E14" s="72" t="s">
        <v>129</v>
      </c>
      <c r="F14" s="57" t="s">
        <v>69</v>
      </c>
      <c r="G14" s="103" t="s">
        <v>385</v>
      </c>
      <c r="H14" s="13"/>
    </row>
    <row r="15" spans="3:6" s="45" customFormat="1" ht="5.25">
      <c r="C15" s="46"/>
      <c r="F15" s="47"/>
    </row>
    <row r="16" spans="3:8" ht="12.75">
      <c r="C16" s="48" t="s">
        <v>56</v>
      </c>
      <c r="E16" s="48" t="s">
        <v>35</v>
      </c>
      <c r="F16" s="44" t="s">
        <v>282</v>
      </c>
      <c r="G16" s="42"/>
      <c r="H16" s="44"/>
    </row>
    <row r="17" spans="3:6" s="45" customFormat="1" ht="5.25">
      <c r="C17" s="46"/>
      <c r="F17" s="47"/>
    </row>
    <row r="18" spans="1:8" ht="12.75">
      <c r="A18" s="49" t="s">
        <v>1</v>
      </c>
      <c r="B18" s="104" t="s">
        <v>5</v>
      </c>
      <c r="C18" s="50" t="s">
        <v>2</v>
      </c>
      <c r="D18" s="51" t="s">
        <v>3</v>
      </c>
      <c r="E18" s="49" t="s">
        <v>26</v>
      </c>
      <c r="F18" s="49" t="s">
        <v>27</v>
      </c>
      <c r="G18" s="52" t="s">
        <v>28</v>
      </c>
      <c r="H18" s="52" t="s">
        <v>29</v>
      </c>
    </row>
    <row r="19" spans="1:8" ht="17.25" customHeight="1">
      <c r="A19" s="53" t="s">
        <v>30</v>
      </c>
      <c r="B19" s="53" t="s">
        <v>319</v>
      </c>
      <c r="C19" s="70" t="s">
        <v>67</v>
      </c>
      <c r="D19" s="71" t="s">
        <v>142</v>
      </c>
      <c r="E19" s="72" t="s">
        <v>143</v>
      </c>
      <c r="F19" s="57" t="s">
        <v>69</v>
      </c>
      <c r="G19" s="103">
        <v>0.0018942129629629628</v>
      </c>
      <c r="H19" s="13">
        <f aca="true" t="shared" si="1" ref="H19:H26">IF(ISBLANK(G19),"",INT(0.11193*(254-(G19/$C$2))^1.88))</f>
        <v>532</v>
      </c>
    </row>
    <row r="20" spans="1:8" ht="17.25" customHeight="1">
      <c r="A20" s="53" t="s">
        <v>32</v>
      </c>
      <c r="B20" s="53" t="s">
        <v>318</v>
      </c>
      <c r="C20" s="70" t="s">
        <v>71</v>
      </c>
      <c r="D20" s="71" t="s">
        <v>235</v>
      </c>
      <c r="E20" s="72" t="s">
        <v>176</v>
      </c>
      <c r="F20" s="57" t="s">
        <v>19</v>
      </c>
      <c r="G20" s="103">
        <v>0.001903125</v>
      </c>
      <c r="H20" s="13">
        <f t="shared" si="1"/>
        <v>523</v>
      </c>
    </row>
    <row r="21" spans="1:8" ht="17.25" customHeight="1">
      <c r="A21" s="53" t="s">
        <v>34</v>
      </c>
      <c r="B21" s="53" t="s">
        <v>320</v>
      </c>
      <c r="C21" s="70" t="s">
        <v>114</v>
      </c>
      <c r="D21" s="71" t="s">
        <v>115</v>
      </c>
      <c r="E21" s="72" t="s">
        <v>116</v>
      </c>
      <c r="F21" s="57" t="s">
        <v>18</v>
      </c>
      <c r="G21" s="103">
        <v>0.0019057870370370372</v>
      </c>
      <c r="H21" s="13">
        <f t="shared" si="1"/>
        <v>521</v>
      </c>
    </row>
    <row r="22" spans="1:8" ht="17.25" customHeight="1">
      <c r="A22" s="53" t="s">
        <v>33</v>
      </c>
      <c r="B22" s="53" t="s">
        <v>333</v>
      </c>
      <c r="C22" s="70" t="s">
        <v>276</v>
      </c>
      <c r="D22" s="71" t="s">
        <v>277</v>
      </c>
      <c r="E22" s="72">
        <v>34755</v>
      </c>
      <c r="F22" s="57" t="s">
        <v>279</v>
      </c>
      <c r="G22" s="103">
        <v>0.0019074074074074074</v>
      </c>
      <c r="H22" s="13">
        <f t="shared" si="1"/>
        <v>519</v>
      </c>
    </row>
    <row r="23" spans="1:8" ht="17.25" customHeight="1">
      <c r="A23" s="53" t="s">
        <v>31</v>
      </c>
      <c r="B23" s="53" t="s">
        <v>321</v>
      </c>
      <c r="C23" s="70" t="s">
        <v>123</v>
      </c>
      <c r="D23" s="71" t="s">
        <v>124</v>
      </c>
      <c r="E23" s="72" t="s">
        <v>125</v>
      </c>
      <c r="F23" s="57" t="s">
        <v>18</v>
      </c>
      <c r="G23" s="103">
        <v>0.0019237268518518518</v>
      </c>
      <c r="H23" s="13">
        <f t="shared" si="1"/>
        <v>504</v>
      </c>
    </row>
    <row r="24" spans="1:8" ht="17.25" customHeight="1">
      <c r="A24" s="53" t="s">
        <v>36</v>
      </c>
      <c r="B24" s="53" t="s">
        <v>332</v>
      </c>
      <c r="C24" s="70" t="s">
        <v>210</v>
      </c>
      <c r="D24" s="71" t="s">
        <v>211</v>
      </c>
      <c r="E24" s="72">
        <v>34505</v>
      </c>
      <c r="F24" s="57" t="s">
        <v>212</v>
      </c>
      <c r="G24" s="103">
        <v>0.002000925925925926</v>
      </c>
      <c r="H24" s="13">
        <f t="shared" si="1"/>
        <v>434</v>
      </c>
    </row>
    <row r="25" spans="1:8" ht="17.25" customHeight="1">
      <c r="A25" s="53" t="s">
        <v>44</v>
      </c>
      <c r="B25" s="53" t="s">
        <v>383</v>
      </c>
      <c r="C25" s="70" t="s">
        <v>201</v>
      </c>
      <c r="D25" s="71" t="s">
        <v>72</v>
      </c>
      <c r="E25" s="72" t="s">
        <v>227</v>
      </c>
      <c r="F25" s="57" t="s">
        <v>20</v>
      </c>
      <c r="G25" s="103">
        <v>0.002058449074074074</v>
      </c>
      <c r="H25" s="13">
        <f t="shared" si="1"/>
        <v>385</v>
      </c>
    </row>
    <row r="26" spans="1:8" ht="17.25" customHeight="1">
      <c r="A26" s="53" t="s">
        <v>45</v>
      </c>
      <c r="B26" s="53" t="s">
        <v>384</v>
      </c>
      <c r="C26" s="70" t="s">
        <v>118</v>
      </c>
      <c r="D26" s="71" t="s">
        <v>97</v>
      </c>
      <c r="E26" s="72" t="s">
        <v>119</v>
      </c>
      <c r="F26" s="57" t="s">
        <v>18</v>
      </c>
      <c r="G26" s="103">
        <v>0.002239351851851852</v>
      </c>
      <c r="H26" s="13">
        <f t="shared" si="1"/>
        <v>250</v>
      </c>
    </row>
    <row r="27" spans="3:6" s="45" customFormat="1" ht="5.25">
      <c r="C27" s="46"/>
      <c r="F27" s="47"/>
    </row>
    <row r="28" spans="3:8" ht="12.75">
      <c r="C28" s="48" t="s">
        <v>56</v>
      </c>
      <c r="E28" s="48" t="s">
        <v>60</v>
      </c>
      <c r="F28" s="44"/>
      <c r="G28" s="44"/>
      <c r="H28" s="44"/>
    </row>
    <row r="29" spans="3:6" s="45" customFormat="1" ht="5.25">
      <c r="C29" s="46"/>
      <c r="F29" s="47"/>
    </row>
    <row r="30" spans="1:8" ht="12.75">
      <c r="A30" s="49" t="s">
        <v>1</v>
      </c>
      <c r="B30" s="104" t="s">
        <v>5</v>
      </c>
      <c r="C30" s="50" t="s">
        <v>2</v>
      </c>
      <c r="D30" s="51" t="s">
        <v>3</v>
      </c>
      <c r="E30" s="49" t="s">
        <v>26</v>
      </c>
      <c r="F30" s="49" t="s">
        <v>27</v>
      </c>
      <c r="G30" s="52" t="s">
        <v>28</v>
      </c>
      <c r="H30" s="52" t="s">
        <v>29</v>
      </c>
    </row>
    <row r="31" spans="1:8" ht="17.25" customHeight="1">
      <c r="A31" s="53" t="s">
        <v>30</v>
      </c>
      <c r="B31" s="53"/>
      <c r="C31" s="70" t="s">
        <v>208</v>
      </c>
      <c r="D31" s="71" t="s">
        <v>209</v>
      </c>
      <c r="E31" s="72">
        <v>33755</v>
      </c>
      <c r="F31" s="57" t="s">
        <v>206</v>
      </c>
      <c r="G31" s="103">
        <v>0.0017609953703703702</v>
      </c>
      <c r="H31" s="13">
        <f>IF(ISBLANK(G31),"",INT(0.11193*(254-(G31/$C$2))^1.88))</f>
        <v>666</v>
      </c>
    </row>
    <row r="32" spans="1:8" ht="17.25" customHeight="1">
      <c r="A32" s="53" t="s">
        <v>32</v>
      </c>
      <c r="B32" s="53"/>
      <c r="C32" s="70" t="s">
        <v>230</v>
      </c>
      <c r="D32" s="71" t="s">
        <v>202</v>
      </c>
      <c r="E32" s="72" t="s">
        <v>231</v>
      </c>
      <c r="F32" s="57" t="s">
        <v>203</v>
      </c>
      <c r="G32" s="103">
        <v>0.0018225694444444444</v>
      </c>
      <c r="H32" s="13">
        <f>IF(ISBLANK(G32),"",INT(0.11193*(254-(G32/$C$2))^1.88))</f>
        <v>602</v>
      </c>
    </row>
    <row r="33" spans="1:8" ht="17.25" customHeight="1">
      <c r="A33" s="53" t="s">
        <v>34</v>
      </c>
      <c r="B33" s="53"/>
      <c r="C33" s="70" t="s">
        <v>74</v>
      </c>
      <c r="D33" s="71" t="s">
        <v>75</v>
      </c>
      <c r="E33" s="72" t="s">
        <v>90</v>
      </c>
      <c r="F33" s="57" t="s">
        <v>69</v>
      </c>
      <c r="G33" s="103">
        <v>0.0018761574074074073</v>
      </c>
      <c r="H33" s="13">
        <f>IF(ISBLANK(G33),"",INT(0.11193*(254-(G33/$C$2))^1.88))</f>
        <v>549</v>
      </c>
    </row>
    <row r="34" spans="1:8" ht="17.25" customHeight="1">
      <c r="A34" s="53" t="s">
        <v>33</v>
      </c>
      <c r="B34" s="53"/>
      <c r="C34" s="70" t="s">
        <v>268</v>
      </c>
      <c r="D34" s="71" t="s">
        <v>267</v>
      </c>
      <c r="E34" s="72">
        <v>33672</v>
      </c>
      <c r="F34" s="57" t="s">
        <v>20</v>
      </c>
      <c r="G34" s="103">
        <v>0.002203703703703704</v>
      </c>
      <c r="H34" s="13">
        <f>IF(ISBLANK(G34),"",INT(0.11193*(254-(G34/$C$2))^1.88))</f>
        <v>275</v>
      </c>
    </row>
    <row r="35" spans="1:8" ht="17.25" customHeight="1">
      <c r="A35" s="53"/>
      <c r="B35" s="53"/>
      <c r="C35" s="70" t="s">
        <v>94</v>
      </c>
      <c r="D35" s="71" t="s">
        <v>95</v>
      </c>
      <c r="E35" s="72">
        <v>34060</v>
      </c>
      <c r="F35" s="57" t="s">
        <v>69</v>
      </c>
      <c r="G35" s="103" t="s">
        <v>385</v>
      </c>
      <c r="H35" s="13"/>
    </row>
    <row r="36" spans="1:8" ht="17.25" customHeight="1">
      <c r="A36" s="53"/>
      <c r="B36" s="53"/>
      <c r="C36" s="70" t="s">
        <v>92</v>
      </c>
      <c r="D36" s="71" t="s">
        <v>93</v>
      </c>
      <c r="E36" s="72">
        <v>31117</v>
      </c>
      <c r="F36" s="57" t="s">
        <v>20</v>
      </c>
      <c r="G36" s="103" t="s">
        <v>272</v>
      </c>
      <c r="H36" s="13"/>
    </row>
    <row r="37" spans="1:8" ht="17.25" customHeight="1">
      <c r="A37" s="53"/>
      <c r="B37" s="53"/>
      <c r="C37" s="70" t="s">
        <v>313</v>
      </c>
      <c r="D37" s="71" t="s">
        <v>314</v>
      </c>
      <c r="E37" s="72" t="s">
        <v>315</v>
      </c>
      <c r="F37" s="57" t="s">
        <v>20</v>
      </c>
      <c r="G37" s="103" t="s">
        <v>272</v>
      </c>
      <c r="H37" s="1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="93" zoomScaleNormal="93" zoomScalePageLayoutView="0" workbookViewId="0" topLeftCell="A1">
      <selection activeCell="E9" sqref="E9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7109375" style="0" customWidth="1"/>
    <col min="5" max="5" width="10.140625" style="0" customWidth="1"/>
  </cols>
  <sheetData>
    <row r="1" ht="15.75">
      <c r="F1" s="1" t="s">
        <v>84</v>
      </c>
    </row>
    <row r="2" spans="4:6" ht="5.25" customHeight="1">
      <c r="D2" s="26">
        <v>1.1574074074074073E-05</v>
      </c>
      <c r="F2" s="1"/>
    </row>
    <row r="3" spans="1:11" ht="12.75">
      <c r="A3" s="3" t="s">
        <v>0</v>
      </c>
      <c r="E3" s="4" t="s">
        <v>102</v>
      </c>
      <c r="F3" s="5"/>
      <c r="K3" s="5" t="s">
        <v>99</v>
      </c>
    </row>
    <row r="5" spans="1:11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11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s="17" customFormat="1" ht="13.5">
      <c r="A6" s="13"/>
      <c r="B6" s="14"/>
      <c r="C6" s="15" t="s">
        <v>13</v>
      </c>
      <c r="D6" s="13"/>
      <c r="E6" s="16"/>
      <c r="F6" s="135"/>
      <c r="G6" s="13"/>
      <c r="H6" s="13"/>
      <c r="I6" s="13"/>
      <c r="J6" s="13"/>
      <c r="K6" s="13"/>
    </row>
    <row r="7" spans="1:11" s="28" customFormat="1" ht="14.25" customHeight="1">
      <c r="A7" s="6">
        <f>A6+1</f>
        <v>1</v>
      </c>
      <c r="B7" s="18" t="s">
        <v>208</v>
      </c>
      <c r="C7" s="19" t="s">
        <v>209</v>
      </c>
      <c r="D7" s="109">
        <v>33755</v>
      </c>
      <c r="E7" s="19" t="s">
        <v>206</v>
      </c>
      <c r="F7" s="133">
        <v>9.07</v>
      </c>
      <c r="G7" s="20">
        <v>1.75</v>
      </c>
      <c r="H7" s="20">
        <v>10.33</v>
      </c>
      <c r="I7" s="20">
        <v>5.85</v>
      </c>
      <c r="J7" s="21">
        <v>0.0017609953703703702</v>
      </c>
      <c r="K7" s="6">
        <f>SUM(F8:J8)</f>
        <v>3832</v>
      </c>
    </row>
    <row r="8" spans="1:11" s="28" customFormat="1" ht="14.25" customHeight="1">
      <c r="A8" s="22">
        <f>A7</f>
        <v>1</v>
      </c>
      <c r="B8" s="23"/>
      <c r="C8" s="24" t="s">
        <v>207</v>
      </c>
      <c r="D8" s="110"/>
      <c r="E8" s="24"/>
      <c r="F8" s="134">
        <f>IF(ISBLANK(F7),"",INT(20.0479*(17-F7)^1.835))</f>
        <v>895</v>
      </c>
      <c r="G8" s="13">
        <f>IF(ISBLANK(G7),"",INT(1.84523*(G7*100-75)^1.348))</f>
        <v>916</v>
      </c>
      <c r="H8" s="13">
        <f>IF(ISBLANK(H7),"",INT(56.0211*(H7-1.5)^1.05))</f>
        <v>551</v>
      </c>
      <c r="I8" s="13">
        <f>IF(ISBLANK(I7),"",INT(0.188807*(I7*100-210)^1.41))</f>
        <v>804</v>
      </c>
      <c r="J8" s="13">
        <f>IF(ISBLANK(J7),"",INT(0.11193*(254-(J7/$D$2))^1.88))</f>
        <v>666</v>
      </c>
      <c r="K8" s="25">
        <f>K7</f>
        <v>3832</v>
      </c>
    </row>
    <row r="9" spans="1:11" s="28" customFormat="1" ht="14.25" customHeight="1">
      <c r="A9" s="6">
        <f>A8+1</f>
        <v>2</v>
      </c>
      <c r="B9" s="18" t="s">
        <v>230</v>
      </c>
      <c r="C9" s="19" t="s">
        <v>202</v>
      </c>
      <c r="D9" s="109" t="s">
        <v>231</v>
      </c>
      <c r="E9" s="19" t="s">
        <v>203</v>
      </c>
      <c r="F9" s="133">
        <v>9.37</v>
      </c>
      <c r="G9" s="20">
        <v>1.66</v>
      </c>
      <c r="H9" s="20">
        <v>11.33</v>
      </c>
      <c r="I9" s="20">
        <v>4.71</v>
      </c>
      <c r="J9" s="21">
        <v>0.0018225694444444444</v>
      </c>
      <c r="K9" s="6">
        <f>SUM(F10:J10)</f>
        <v>3341</v>
      </c>
    </row>
    <row r="10" spans="1:11" s="28" customFormat="1" ht="14.25" customHeight="1">
      <c r="A10" s="22">
        <f>A9</f>
        <v>2</v>
      </c>
      <c r="B10" s="23"/>
      <c r="C10" s="24" t="s">
        <v>232</v>
      </c>
      <c r="D10" s="110"/>
      <c r="E10" s="24"/>
      <c r="F10" s="134">
        <f>IF(ISBLANK(F9),"",INT(20.0479*(17-F9)^1.835))</f>
        <v>834</v>
      </c>
      <c r="G10" s="13">
        <f>IF(ISBLANK(G9),"",INT(1.84523*(G9*100-75)^1.348))</f>
        <v>806</v>
      </c>
      <c r="H10" s="13">
        <f>IF(ISBLANK(H9),"",INT(56.0211*(H9-1.5)^1.05))</f>
        <v>617</v>
      </c>
      <c r="I10" s="13">
        <f>IF(ISBLANK(I9),"",INT(0.188807*(I9*100-210)^1.41))</f>
        <v>482</v>
      </c>
      <c r="J10" s="13">
        <f>IF(ISBLANK(J9),"",INT(0.11193*(254-(J9/$D$2))^1.88))</f>
        <v>602</v>
      </c>
      <c r="K10" s="25">
        <f>K9</f>
        <v>3341</v>
      </c>
    </row>
    <row r="11" spans="1:11" s="28" customFormat="1" ht="14.25" customHeight="1">
      <c r="A11" s="6">
        <f>A10+1</f>
        <v>3</v>
      </c>
      <c r="B11" s="18" t="s">
        <v>74</v>
      </c>
      <c r="C11" s="19" t="s">
        <v>75</v>
      </c>
      <c r="D11" s="109" t="s">
        <v>90</v>
      </c>
      <c r="E11" s="19" t="s">
        <v>69</v>
      </c>
      <c r="F11" s="133">
        <v>9.24</v>
      </c>
      <c r="G11" s="20">
        <v>1.6</v>
      </c>
      <c r="H11" s="20">
        <v>8.19</v>
      </c>
      <c r="I11" s="20">
        <v>5.18</v>
      </c>
      <c r="J11" s="21">
        <v>0.0018761574074074073</v>
      </c>
      <c r="K11" s="6">
        <f>SUM(F12:J12)</f>
        <v>3166</v>
      </c>
    </row>
    <row r="12" spans="1:11" s="28" customFormat="1" ht="14.25" customHeight="1">
      <c r="A12" s="22">
        <f>A11</f>
        <v>3</v>
      </c>
      <c r="B12" s="23"/>
      <c r="C12" s="24" t="s">
        <v>126</v>
      </c>
      <c r="D12" s="110"/>
      <c r="E12" s="24"/>
      <c r="F12" s="134">
        <f>IF(ISBLANK(F11),"",INT(20.0479*(17-F11)^1.835))</f>
        <v>860</v>
      </c>
      <c r="G12" s="13">
        <f>IF(ISBLANK(G11),"",INT(1.84523*(G11*100-75)^1.348))</f>
        <v>736</v>
      </c>
      <c r="H12" s="13">
        <f>IF(ISBLANK(H11),"",INT(56.0211*(H11-1.5)^1.05))</f>
        <v>412</v>
      </c>
      <c r="I12" s="13">
        <f>IF(ISBLANK(I11),"",INT(0.188807*(I11*100-210)^1.41))</f>
        <v>609</v>
      </c>
      <c r="J12" s="13">
        <f>IF(ISBLANK(J11),"",INT(0.11193*(254-(J11/$D$2))^1.88))</f>
        <v>549</v>
      </c>
      <c r="K12" s="25">
        <f>K11</f>
        <v>3166</v>
      </c>
    </row>
    <row r="13" spans="1:11" s="28" customFormat="1" ht="14.25" customHeight="1">
      <c r="A13" s="6">
        <f>A12+1</f>
        <v>4</v>
      </c>
      <c r="B13" s="18" t="s">
        <v>268</v>
      </c>
      <c r="C13" s="19" t="s">
        <v>267</v>
      </c>
      <c r="D13" s="109">
        <v>33672</v>
      </c>
      <c r="E13" s="19" t="s">
        <v>20</v>
      </c>
      <c r="F13" s="133">
        <v>10.84</v>
      </c>
      <c r="G13" s="20">
        <v>1.51</v>
      </c>
      <c r="H13" s="20">
        <v>13.48</v>
      </c>
      <c r="I13" s="20">
        <v>4.94</v>
      </c>
      <c r="J13" s="21">
        <v>0.002203703703703704</v>
      </c>
      <c r="K13" s="6">
        <f>SUM(F14:J14)</f>
        <v>2772</v>
      </c>
    </row>
    <row r="14" spans="1:11" s="28" customFormat="1" ht="14.25" customHeight="1">
      <c r="A14" s="22">
        <f>A13</f>
        <v>4</v>
      </c>
      <c r="B14" s="23"/>
      <c r="C14" s="24" t="s">
        <v>269</v>
      </c>
      <c r="D14" s="110"/>
      <c r="E14" s="24"/>
      <c r="F14" s="134">
        <f>IF(ISBLANK(F13),"",INT(20.0479*(17-F13)^1.835))</f>
        <v>563</v>
      </c>
      <c r="G14" s="13">
        <f>IF(ISBLANK(G13),"",INT(1.84523*(G13*100-75)^1.348))</f>
        <v>632</v>
      </c>
      <c r="H14" s="13">
        <f>IF(ISBLANK(H13),"",INT(56.0211*(H13-1.5)^1.05))</f>
        <v>759</v>
      </c>
      <c r="I14" s="13">
        <f>IF(ISBLANK(I13),"",INT(0.188807*(I13*100-210)^1.41))</f>
        <v>543</v>
      </c>
      <c r="J14" s="13">
        <f>IF(ISBLANK(J13),"",INT(0.11193*(254-(J13/$D$2))^1.88))</f>
        <v>275</v>
      </c>
      <c r="K14" s="25">
        <f>K13</f>
        <v>2772</v>
      </c>
    </row>
    <row r="15" spans="1:11" s="28" customFormat="1" ht="14.25" customHeight="1">
      <c r="A15" s="6">
        <f>A14+1</f>
        <v>5</v>
      </c>
      <c r="B15" s="18" t="s">
        <v>94</v>
      </c>
      <c r="C15" s="19" t="s">
        <v>95</v>
      </c>
      <c r="D15" s="109">
        <v>34060</v>
      </c>
      <c r="E15" s="19" t="s">
        <v>69</v>
      </c>
      <c r="F15" s="133">
        <v>11.23</v>
      </c>
      <c r="G15" s="20">
        <v>1.33</v>
      </c>
      <c r="H15" s="20">
        <v>10.27</v>
      </c>
      <c r="I15" s="20">
        <v>4.2</v>
      </c>
      <c r="J15" s="21" t="s">
        <v>385</v>
      </c>
      <c r="K15" s="6">
        <f>SUM(F16:J16)</f>
        <v>1840</v>
      </c>
    </row>
    <row r="16" spans="1:11" s="28" customFormat="1" ht="14.25" customHeight="1">
      <c r="A16" s="22">
        <f>A15</f>
        <v>5</v>
      </c>
      <c r="B16" s="23"/>
      <c r="C16" s="24" t="s">
        <v>96</v>
      </c>
      <c r="D16" s="110"/>
      <c r="E16" s="24"/>
      <c r="F16" s="134">
        <f>IF(ISBLANK(F15),"",INT(20.0479*(17-F15)^1.835))</f>
        <v>499</v>
      </c>
      <c r="G16" s="13">
        <f>IF(ISBLANK(G15),"",INT(1.84523*(G15*100-75)^1.348))</f>
        <v>439</v>
      </c>
      <c r="H16" s="13">
        <f>IF(ISBLANK(H15),"",INT(56.0211*(H15-1.5)^1.05))</f>
        <v>547</v>
      </c>
      <c r="I16" s="13">
        <f>IF(ISBLANK(I15),"",INT(0.188807*(I15*100-210)^1.41))</f>
        <v>355</v>
      </c>
      <c r="J16" s="13"/>
      <c r="K16" s="25">
        <f>K15</f>
        <v>1840</v>
      </c>
    </row>
    <row r="17" spans="1:11" s="28" customFormat="1" ht="14.25" customHeight="1">
      <c r="A17" s="6"/>
      <c r="B17" s="18" t="s">
        <v>313</v>
      </c>
      <c r="C17" s="19" t="s">
        <v>314</v>
      </c>
      <c r="D17" s="109" t="s">
        <v>315</v>
      </c>
      <c r="E17" s="19" t="s">
        <v>20</v>
      </c>
      <c r="F17" s="133">
        <v>10.14</v>
      </c>
      <c r="G17" s="20">
        <v>1.6</v>
      </c>
      <c r="H17" s="20">
        <v>7.01</v>
      </c>
      <c r="I17" s="20" t="s">
        <v>280</v>
      </c>
      <c r="J17" s="21" t="s">
        <v>272</v>
      </c>
      <c r="K17" s="6"/>
    </row>
    <row r="18" spans="1:11" s="28" customFormat="1" ht="14.25" customHeight="1">
      <c r="A18" s="22"/>
      <c r="B18" s="23"/>
      <c r="C18" s="24" t="s">
        <v>316</v>
      </c>
      <c r="D18" s="110"/>
      <c r="E18" s="24"/>
      <c r="F18" s="134">
        <f>IF(ISBLANK(F17),"",INT(20.0479*(17-F17)^1.835))</f>
        <v>686</v>
      </c>
      <c r="G18" s="13">
        <f>IF(ISBLANK(G17),"",INT(1.84523*(G17*100-75)^1.348))</f>
        <v>736</v>
      </c>
      <c r="H18" s="13">
        <f>IF(ISBLANK(H17),"",INT(56.0211*(H17-1.5)^1.05))</f>
        <v>336</v>
      </c>
      <c r="I18" s="13"/>
      <c r="J18" s="13"/>
      <c r="K18" s="25">
        <f>K17</f>
        <v>0</v>
      </c>
    </row>
    <row r="19" spans="1:11" s="28" customFormat="1" ht="14.25" customHeight="1">
      <c r="A19" s="6"/>
      <c r="B19" s="18" t="s">
        <v>92</v>
      </c>
      <c r="C19" s="19" t="s">
        <v>93</v>
      </c>
      <c r="D19" s="109">
        <v>31117</v>
      </c>
      <c r="E19" s="19" t="s">
        <v>20</v>
      </c>
      <c r="F19" s="133">
        <v>8.76</v>
      </c>
      <c r="G19" s="20">
        <v>1.78</v>
      </c>
      <c r="H19" s="20">
        <v>13.38</v>
      </c>
      <c r="I19" s="20" t="s">
        <v>272</v>
      </c>
      <c r="J19" s="21"/>
      <c r="K19" s="6"/>
    </row>
    <row r="20" spans="1:11" s="28" customFormat="1" ht="14.25" customHeight="1">
      <c r="A20" s="22"/>
      <c r="B20" s="23"/>
      <c r="C20" s="24" t="s">
        <v>79</v>
      </c>
      <c r="D20" s="110"/>
      <c r="E20" s="24"/>
      <c r="F20" s="134">
        <f>IF(ISBLANK(F19),"",INT(20.0479*(17-F19)^1.835))</f>
        <v>961</v>
      </c>
      <c r="G20" s="13">
        <f>IF(ISBLANK(G19),"",INT(1.84523*(G19*100-75)^1.348))</f>
        <v>953</v>
      </c>
      <c r="H20" s="13">
        <f>IF(ISBLANK(H19),"",INT(56.0211*(H19-1.5)^1.05))</f>
        <v>753</v>
      </c>
      <c r="I20" s="13"/>
      <c r="J20" s="13">
        <f>IF(ISBLANK(J19),"",INT(0.11193*(254-(J19/$D$2))^1.88))</f>
      </c>
      <c r="K20" s="25"/>
    </row>
    <row r="21" s="28" customFormat="1" ht="15.75"/>
    <row r="22" s="28" customFormat="1" ht="15.75"/>
    <row r="23" s="28" customFormat="1" ht="15.75"/>
    <row r="24" s="28" customFormat="1" ht="15.75"/>
    <row r="25" s="28" customFormat="1" ht="15.75"/>
    <row r="26" s="28" customFormat="1" ht="15.75"/>
    <row r="27" s="28" customFormat="1" ht="15.75"/>
    <row r="28" s="28" customFormat="1" ht="15.75"/>
    <row r="29" s="28" customFormat="1" ht="15.75"/>
    <row r="30" s="28" customFormat="1" ht="15.75"/>
    <row r="31" s="28" customFormat="1" ht="15.75"/>
    <row r="32" s="28" customFormat="1" ht="15.75"/>
    <row r="33" s="28" customFormat="1" ht="15.75"/>
  </sheetData>
  <sheetProtection/>
  <printOptions horizontalCentered="1"/>
  <pageMargins left="0.75" right="0.75" top="0.984251968503937" bottom="0.6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2.7109375" style="0" customWidth="1"/>
    <col min="4" max="4" width="10.421875" style="0" customWidth="1"/>
    <col min="5" max="5" width="9.00390625" style="0" customWidth="1"/>
  </cols>
  <sheetData>
    <row r="1" ht="15.75">
      <c r="F1" s="1" t="s">
        <v>84</v>
      </c>
    </row>
    <row r="2" spans="4:6" ht="5.25" customHeight="1">
      <c r="D2" s="29">
        <v>1.1574074074074073E-05</v>
      </c>
      <c r="F2" s="1"/>
    </row>
    <row r="3" spans="1:13" ht="12.75">
      <c r="A3" s="3" t="s">
        <v>0</v>
      </c>
      <c r="E3" s="4" t="s">
        <v>103</v>
      </c>
      <c r="J3" s="5"/>
      <c r="M3" s="5" t="s">
        <v>100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14</v>
      </c>
      <c r="G5" s="9" t="s">
        <v>10</v>
      </c>
      <c r="H5" s="9" t="s">
        <v>9</v>
      </c>
      <c r="I5" s="9" t="s">
        <v>8</v>
      </c>
      <c r="J5" s="11" t="s">
        <v>7</v>
      </c>
      <c r="K5" s="9" t="s">
        <v>15</v>
      </c>
      <c r="L5" s="9" t="s">
        <v>16</v>
      </c>
      <c r="M5" s="9" t="s">
        <v>12</v>
      </c>
    </row>
    <row r="6" spans="1:13" s="17" customFormat="1" ht="13.5">
      <c r="A6" s="13"/>
      <c r="B6" s="14"/>
      <c r="C6" s="15" t="s">
        <v>13</v>
      </c>
      <c r="D6" s="13"/>
      <c r="E6" s="16"/>
      <c r="F6" s="13"/>
      <c r="G6" s="13"/>
      <c r="H6" s="30" t="s">
        <v>22</v>
      </c>
      <c r="I6" s="30"/>
      <c r="J6" s="37" t="s">
        <v>82</v>
      </c>
      <c r="K6" s="13"/>
      <c r="L6" s="30"/>
      <c r="M6" s="13"/>
    </row>
    <row r="7" spans="1:13" ht="12.75">
      <c r="A7" s="6">
        <f>A6+1</f>
        <v>1</v>
      </c>
      <c r="B7" s="18" t="s">
        <v>242</v>
      </c>
      <c r="C7" s="19" t="s">
        <v>243</v>
      </c>
      <c r="D7" s="109">
        <v>34783</v>
      </c>
      <c r="E7" s="19" t="s">
        <v>20</v>
      </c>
      <c r="F7" s="31">
        <v>7.5</v>
      </c>
      <c r="G7" s="31">
        <v>6.46</v>
      </c>
      <c r="H7" s="31">
        <v>9.93</v>
      </c>
      <c r="I7" s="20">
        <v>1.79</v>
      </c>
      <c r="J7" s="20">
        <v>8.55</v>
      </c>
      <c r="K7" s="32">
        <v>3.5</v>
      </c>
      <c r="L7" s="142">
        <v>0.002044907407407407</v>
      </c>
      <c r="M7" s="33">
        <f>SUM(F8:L8)</f>
        <v>4528</v>
      </c>
    </row>
    <row r="8" spans="1:13" ht="12.75">
      <c r="A8" s="22">
        <f>A7</f>
        <v>1</v>
      </c>
      <c r="B8" s="23"/>
      <c r="C8" s="24" t="s">
        <v>244</v>
      </c>
      <c r="D8" s="110"/>
      <c r="E8" s="24"/>
      <c r="F8" s="34">
        <f>IF(ISBLANK(F7),"",TRUNC(58.015*(11.5-F7)^1.81))</f>
        <v>713</v>
      </c>
      <c r="G8" s="13">
        <f>IF(ISBLANK(G7),"",TRUNC(0.14354*(G7*100-220)^1.4))</f>
        <v>688</v>
      </c>
      <c r="H8" s="35">
        <f>IF(ISBLANK(H7),"",TRUNC(51.39*(H7-1.5)^1.05))</f>
        <v>481</v>
      </c>
      <c r="I8" s="13">
        <f>IF(ISBLANK(I7),"",TRUNC(0.8465*(I7*100-75)^1.42))</f>
        <v>619</v>
      </c>
      <c r="J8" s="13">
        <f>IF(ISBLANK(J7),"",TRUNC(20.5173*(15.5-J7)^1.92))</f>
        <v>848</v>
      </c>
      <c r="K8" s="13">
        <f>IF(ISBLANK(K7),"",TRUNC(0.2797*(K7*100-100)^1.35))</f>
        <v>482</v>
      </c>
      <c r="L8" s="13">
        <f>IF(ISBLANK(L7),"",INT(0.08713*(305.5-(L7/$D$2))^1.85))</f>
        <v>697</v>
      </c>
      <c r="M8" s="25">
        <f>M7</f>
        <v>4528</v>
      </c>
    </row>
    <row r="9" spans="1:13" ht="12.75">
      <c r="A9" s="6">
        <f>A8+1</f>
        <v>2</v>
      </c>
      <c r="B9" s="18" t="s">
        <v>172</v>
      </c>
      <c r="C9" s="19" t="s">
        <v>173</v>
      </c>
      <c r="D9" s="109" t="s">
        <v>174</v>
      </c>
      <c r="E9" s="19" t="s">
        <v>19</v>
      </c>
      <c r="F9" s="31">
        <v>7.45</v>
      </c>
      <c r="G9" s="31">
        <v>6.59</v>
      </c>
      <c r="H9" s="31">
        <v>11.49</v>
      </c>
      <c r="I9" s="20">
        <v>1.91</v>
      </c>
      <c r="J9" s="20">
        <v>8.82</v>
      </c>
      <c r="K9" s="32">
        <v>3.1</v>
      </c>
      <c r="L9" s="142">
        <v>0.002174537037037037</v>
      </c>
      <c r="M9" s="33">
        <f>SUM(F10:L10)</f>
        <v>4501</v>
      </c>
    </row>
    <row r="10" spans="1:13" ht="12.75">
      <c r="A10" s="22">
        <f>A9</f>
        <v>2</v>
      </c>
      <c r="B10" s="23"/>
      <c r="C10" s="24" t="s">
        <v>171</v>
      </c>
      <c r="D10" s="110"/>
      <c r="E10" s="24"/>
      <c r="F10" s="34">
        <f>IF(ISBLANK(F9),"",TRUNC(58.015*(11.5-F9)^1.81))</f>
        <v>729</v>
      </c>
      <c r="G10" s="13">
        <f>IF(ISBLANK(G9),"",TRUNC(0.14354*(G9*100-220)^1.4))</f>
        <v>718</v>
      </c>
      <c r="H10" s="35">
        <f>IF(ISBLANK(H9),"",TRUNC(51.39*(H9-1.5)^1.05))</f>
        <v>575</v>
      </c>
      <c r="I10" s="13">
        <f>IF(ISBLANK(I9),"",TRUNC(0.8465*(I9*100-75)^1.42))</f>
        <v>723</v>
      </c>
      <c r="J10" s="13">
        <f>IF(ISBLANK(J9),"",TRUNC(20.5173*(15.5-J9)^1.92))</f>
        <v>786</v>
      </c>
      <c r="K10" s="13">
        <f>IF(ISBLANK(K9),"",TRUNC(0.2797*(K9*100-100)^1.35))</f>
        <v>381</v>
      </c>
      <c r="L10" s="13">
        <f>IF(ISBLANK(L9),"",INT(0.08713*(305.5-(L9/$D$2))^1.85))</f>
        <v>589</v>
      </c>
      <c r="M10" s="25">
        <f>M9</f>
        <v>4501</v>
      </c>
    </row>
    <row r="11" spans="1:13" ht="12.75">
      <c r="A11" s="6">
        <f>A10+1</f>
        <v>3</v>
      </c>
      <c r="B11" s="18" t="s">
        <v>169</v>
      </c>
      <c r="C11" s="19" t="s">
        <v>170</v>
      </c>
      <c r="D11" s="109" t="s">
        <v>138</v>
      </c>
      <c r="E11" s="19" t="s">
        <v>19</v>
      </c>
      <c r="F11" s="31">
        <v>7.56</v>
      </c>
      <c r="G11" s="31">
        <v>6.32</v>
      </c>
      <c r="H11" s="31">
        <v>11.85</v>
      </c>
      <c r="I11" s="20">
        <v>1.73</v>
      </c>
      <c r="J11" s="20">
        <v>8.82</v>
      </c>
      <c r="K11" s="32">
        <v>2.9</v>
      </c>
      <c r="L11" s="142">
        <v>0.0021399305555555555</v>
      </c>
      <c r="M11" s="33">
        <f>SUM(F12:L12)</f>
        <v>4253</v>
      </c>
    </row>
    <row r="12" spans="1:13" ht="12.75">
      <c r="A12" s="22">
        <f>A11</f>
        <v>3</v>
      </c>
      <c r="B12" s="23"/>
      <c r="C12" s="24" t="s">
        <v>171</v>
      </c>
      <c r="D12" s="110"/>
      <c r="E12" s="24"/>
      <c r="F12" s="34">
        <f>IF(ISBLANK(F11),"",TRUNC(58.015*(11.5-F11)^1.81))</f>
        <v>694</v>
      </c>
      <c r="G12" s="13">
        <f>IF(ISBLANK(G11),"",TRUNC(0.14354*(G11*100-220)^1.4))</f>
        <v>657</v>
      </c>
      <c r="H12" s="35">
        <f>IF(ISBLANK(H11),"",TRUNC(51.39*(H11-1.5)^1.05))</f>
        <v>597</v>
      </c>
      <c r="I12" s="13">
        <f>IF(ISBLANK(I11),"",TRUNC(0.8465*(I11*100-75)^1.42))</f>
        <v>569</v>
      </c>
      <c r="J12" s="13">
        <f>IF(ISBLANK(J11),"",TRUNC(20.5173*(15.5-J11)^1.92))</f>
        <v>786</v>
      </c>
      <c r="K12" s="13">
        <f>IF(ISBLANK(K11),"",TRUNC(0.2797*(K11*100-100)^1.35))</f>
        <v>333</v>
      </c>
      <c r="L12" s="13">
        <f>IF(ISBLANK(L11),"",INT(0.08713*(305.5-(L11/$D$2))^1.85))</f>
        <v>617</v>
      </c>
      <c r="M12" s="25">
        <f>M11</f>
        <v>4253</v>
      </c>
    </row>
    <row r="13" spans="1:13" ht="12.75">
      <c r="A13" s="6">
        <f>A12+1</f>
        <v>4</v>
      </c>
      <c r="B13" s="18" t="s">
        <v>146</v>
      </c>
      <c r="C13" s="19" t="s">
        <v>147</v>
      </c>
      <c r="D13" s="109">
        <v>34616</v>
      </c>
      <c r="E13" s="19" t="s">
        <v>69</v>
      </c>
      <c r="F13" s="31">
        <v>7.65</v>
      </c>
      <c r="G13" s="31">
        <v>6.1</v>
      </c>
      <c r="H13" s="31">
        <v>11.21</v>
      </c>
      <c r="I13" s="20">
        <v>1.85</v>
      </c>
      <c r="J13" s="20">
        <v>9.34</v>
      </c>
      <c r="K13" s="32">
        <v>3</v>
      </c>
      <c r="L13" s="142">
        <v>0.0021255787037037037</v>
      </c>
      <c r="M13" s="33">
        <f>SUM(F14:L14)</f>
        <v>4161</v>
      </c>
    </row>
    <row r="14" spans="1:13" ht="12.75">
      <c r="A14" s="22">
        <f>A13</f>
        <v>4</v>
      </c>
      <c r="B14" s="23"/>
      <c r="C14" s="24" t="s">
        <v>70</v>
      </c>
      <c r="D14" s="110"/>
      <c r="E14" s="24"/>
      <c r="F14" s="34">
        <f>IF(ISBLANK(F13),"",TRUNC(58.015*(11.5-F13)^1.81))</f>
        <v>665</v>
      </c>
      <c r="G14" s="13">
        <f>IF(ISBLANK(G13),"",TRUNC(0.14354*(G13*100-220)^1.4))</f>
        <v>608</v>
      </c>
      <c r="H14" s="35">
        <f>IF(ISBLANK(H13),"",TRUNC(51.39*(H13-1.5)^1.05))</f>
        <v>559</v>
      </c>
      <c r="I14" s="13">
        <f>IF(ISBLANK(I13),"",TRUNC(0.8465*(I13*100-75)^1.42))</f>
        <v>670</v>
      </c>
      <c r="J14" s="13">
        <f>IF(ISBLANK(J13),"",TRUNC(20.5173*(15.5-J13)^1.92))</f>
        <v>673</v>
      </c>
      <c r="K14" s="13">
        <f>IF(ISBLANK(K13),"",TRUNC(0.2797*(K13*100-100)^1.35))</f>
        <v>357</v>
      </c>
      <c r="L14" s="13">
        <f>IF(ISBLANK(L13),"",INT(0.08713*(305.5-(L13/$D$2))^1.85))</f>
        <v>629</v>
      </c>
      <c r="M14" s="25">
        <f>M13</f>
        <v>4161</v>
      </c>
    </row>
    <row r="15" spans="1:13" ht="12.75">
      <c r="A15" s="6">
        <f>A14+1</f>
        <v>5</v>
      </c>
      <c r="B15" s="18" t="s">
        <v>136</v>
      </c>
      <c r="C15" s="19" t="s">
        <v>137</v>
      </c>
      <c r="D15" s="109" t="s">
        <v>138</v>
      </c>
      <c r="E15" s="19" t="s">
        <v>69</v>
      </c>
      <c r="F15" s="31">
        <v>7.7</v>
      </c>
      <c r="G15" s="31">
        <v>5.69</v>
      </c>
      <c r="H15" s="31">
        <v>11.16</v>
      </c>
      <c r="I15" s="20">
        <v>1.67</v>
      </c>
      <c r="J15" s="20">
        <v>9.23</v>
      </c>
      <c r="K15" s="32">
        <v>3.1</v>
      </c>
      <c r="L15" s="142">
        <v>0.0019054398148148149</v>
      </c>
      <c r="M15" s="33">
        <f>SUM(F16:L16)</f>
        <v>4147</v>
      </c>
    </row>
    <row r="16" spans="1:13" ht="12.75">
      <c r="A16" s="22">
        <f>A15</f>
        <v>5</v>
      </c>
      <c r="B16" s="23"/>
      <c r="C16" s="24" t="s">
        <v>77</v>
      </c>
      <c r="D16" s="110"/>
      <c r="E16" s="24"/>
      <c r="F16" s="34">
        <f>IF(ISBLANK(F15),"",TRUNC(58.015*(11.5-F15)^1.81))</f>
        <v>650</v>
      </c>
      <c r="G16" s="13">
        <f>IF(ISBLANK(G15),"",TRUNC(0.14354*(G15*100-220)^1.4))</f>
        <v>521</v>
      </c>
      <c r="H16" s="35">
        <f>IF(ISBLANK(H15),"",TRUNC(51.39*(H15-1.5)^1.05))</f>
        <v>556</v>
      </c>
      <c r="I16" s="13">
        <f>IF(ISBLANK(I15),"",TRUNC(0.8465*(I15*100-75)^1.42))</f>
        <v>520</v>
      </c>
      <c r="J16" s="13">
        <f>IF(ISBLANK(J15),"",TRUNC(20.5173*(15.5-J15)^1.92))</f>
        <v>696</v>
      </c>
      <c r="K16" s="13">
        <f>IF(ISBLANK(K15),"",TRUNC(0.2797*(K15*100-100)^1.35))</f>
        <v>381</v>
      </c>
      <c r="L16" s="13">
        <f>IF(ISBLANK(L15),"",INT(0.08713*(305.5-(L15/$D$2))^1.85))</f>
        <v>823</v>
      </c>
      <c r="M16" s="25">
        <f>M15</f>
        <v>4147</v>
      </c>
    </row>
    <row r="17" spans="1:13" ht="12.75">
      <c r="A17" s="6">
        <f>A16+1</f>
        <v>6</v>
      </c>
      <c r="B17" s="18" t="s">
        <v>223</v>
      </c>
      <c r="C17" s="19" t="s">
        <v>224</v>
      </c>
      <c r="D17" s="109">
        <v>34787</v>
      </c>
      <c r="E17" s="19" t="s">
        <v>20</v>
      </c>
      <c r="F17" s="31">
        <v>7.53</v>
      </c>
      <c r="G17" s="31">
        <v>5.89</v>
      </c>
      <c r="H17" s="31">
        <v>11.87</v>
      </c>
      <c r="I17" s="20">
        <v>1.73</v>
      </c>
      <c r="J17" s="20">
        <v>9.01</v>
      </c>
      <c r="K17" s="32">
        <v>2.5</v>
      </c>
      <c r="L17" s="142">
        <v>0.0021682870370370367</v>
      </c>
      <c r="M17" s="33">
        <f>SUM(F18:L18)</f>
        <v>4014</v>
      </c>
    </row>
    <row r="18" spans="1:13" ht="12.75">
      <c r="A18" s="22">
        <f>A17</f>
        <v>6</v>
      </c>
      <c r="B18" s="23"/>
      <c r="C18" s="24" t="s">
        <v>61</v>
      </c>
      <c r="D18" s="110"/>
      <c r="E18" s="24"/>
      <c r="F18" s="34">
        <f>IF(ISBLANK(F17),"",TRUNC(58.015*(11.5-F17)^1.81))</f>
        <v>703</v>
      </c>
      <c r="G18" s="13">
        <f>IF(ISBLANK(G17),"",TRUNC(0.14354*(G17*100-220)^1.4))</f>
        <v>563</v>
      </c>
      <c r="H18" s="35">
        <f>IF(ISBLANK(H17),"",TRUNC(51.39*(H17-1.5)^1.05))</f>
        <v>599</v>
      </c>
      <c r="I18" s="13">
        <f>IF(ISBLANK(I17),"",TRUNC(0.8465*(I17*100-75)^1.42))</f>
        <v>569</v>
      </c>
      <c r="J18" s="13">
        <f>IF(ISBLANK(J17),"",TRUNC(20.5173*(15.5-J17)^1.92))</f>
        <v>744</v>
      </c>
      <c r="K18" s="13">
        <f>IF(ISBLANK(K17),"",TRUNC(0.2797*(K17*100-100)^1.35))</f>
        <v>242</v>
      </c>
      <c r="L18" s="13">
        <f>IF(ISBLANK(L17),"",INT(0.08713*(305.5-(L17/$D$2))^1.85))</f>
        <v>594</v>
      </c>
      <c r="M18" s="25">
        <f>M17</f>
        <v>4014</v>
      </c>
    </row>
    <row r="19" spans="1:13" ht="12.75">
      <c r="A19" s="6">
        <f>A18+1</f>
        <v>7</v>
      </c>
      <c r="B19" s="18" t="s">
        <v>62</v>
      </c>
      <c r="C19" s="19" t="s">
        <v>150</v>
      </c>
      <c r="D19" s="109">
        <v>34483</v>
      </c>
      <c r="E19" s="19" t="s">
        <v>69</v>
      </c>
      <c r="F19" s="31">
        <v>7.43</v>
      </c>
      <c r="G19" s="31">
        <v>5.51</v>
      </c>
      <c r="H19" s="31">
        <v>11.49</v>
      </c>
      <c r="I19" s="20">
        <v>1.7</v>
      </c>
      <c r="J19" s="20">
        <v>9.85</v>
      </c>
      <c r="K19" s="32">
        <v>3</v>
      </c>
      <c r="L19" s="142">
        <v>0.0021569444444444444</v>
      </c>
      <c r="M19" s="33">
        <f>SUM(F20:L20)</f>
        <v>3868</v>
      </c>
    </row>
    <row r="20" spans="1:13" ht="12.75">
      <c r="A20" s="22">
        <f>A19</f>
        <v>7</v>
      </c>
      <c r="B20" s="23"/>
      <c r="C20" s="24" t="s">
        <v>70</v>
      </c>
      <c r="D20" s="110"/>
      <c r="E20" s="24"/>
      <c r="F20" s="34">
        <f>IF(ISBLANK(F19),"",TRUNC(58.015*(11.5-F19)^1.81))</f>
        <v>736</v>
      </c>
      <c r="G20" s="13">
        <f>IF(ISBLANK(G19),"",TRUNC(0.14354*(G19*100-220)^1.4))</f>
        <v>483</v>
      </c>
      <c r="H20" s="35">
        <f>IF(ISBLANK(H19),"",TRUNC(51.39*(H19-1.5)^1.05))</f>
        <v>575</v>
      </c>
      <c r="I20" s="13">
        <f>IF(ISBLANK(I19),"",TRUNC(0.8465*(I19*100-75)^1.42))</f>
        <v>544</v>
      </c>
      <c r="J20" s="13">
        <f>IF(ISBLANK(J19),"",TRUNC(20.5173*(15.5-J19)^1.92))</f>
        <v>570</v>
      </c>
      <c r="K20" s="13">
        <f>IF(ISBLANK(K19),"",TRUNC(0.2797*(K19*100-100)^1.35))</f>
        <v>357</v>
      </c>
      <c r="L20" s="13">
        <f>IF(ISBLANK(L19),"",INT(0.08713*(305.5-(L19/$D$2))^1.85))</f>
        <v>603</v>
      </c>
      <c r="M20" s="25">
        <f>M19</f>
        <v>3868</v>
      </c>
    </row>
    <row r="21" spans="1:13" ht="12.75">
      <c r="A21" s="6">
        <f>A20+1</f>
        <v>8</v>
      </c>
      <c r="B21" s="18" t="s">
        <v>85</v>
      </c>
      <c r="C21" s="19" t="s">
        <v>134</v>
      </c>
      <c r="D21" s="109" t="s">
        <v>135</v>
      </c>
      <c r="E21" s="19" t="s">
        <v>69</v>
      </c>
      <c r="F21" s="31">
        <v>7.73</v>
      </c>
      <c r="G21" s="31">
        <v>5.94</v>
      </c>
      <c r="H21" s="31">
        <v>12.71</v>
      </c>
      <c r="I21" s="20">
        <v>1.76</v>
      </c>
      <c r="J21" s="20">
        <v>9.7</v>
      </c>
      <c r="K21" s="32">
        <v>2.9</v>
      </c>
      <c r="L21" s="142">
        <v>0.002362384259259259</v>
      </c>
      <c r="M21" s="33">
        <f>SUM(F22:L22)</f>
        <v>3836</v>
      </c>
    </row>
    <row r="22" spans="1:13" ht="12.75">
      <c r="A22" s="22">
        <f>A21</f>
        <v>8</v>
      </c>
      <c r="B22" s="23"/>
      <c r="C22" s="24" t="s">
        <v>77</v>
      </c>
      <c r="D22" s="110"/>
      <c r="E22" s="24"/>
      <c r="F22" s="34">
        <f>IF(ISBLANK(F21),"",TRUNC(58.015*(11.5-F21)^1.81))</f>
        <v>640</v>
      </c>
      <c r="G22" s="13">
        <f>IF(ISBLANK(G21),"",TRUNC(0.14354*(G21*100-220)^1.4))</f>
        <v>574</v>
      </c>
      <c r="H22" s="35">
        <f>IF(ISBLANK(H21),"",TRUNC(51.39*(H21-1.5)^1.05))</f>
        <v>650</v>
      </c>
      <c r="I22" s="13">
        <f>IF(ISBLANK(I21),"",TRUNC(0.8465*(I21*100-75)^1.42))</f>
        <v>593</v>
      </c>
      <c r="J22" s="13">
        <f>IF(ISBLANK(J21),"",TRUNC(20.5173*(15.5-J21)^1.92))</f>
        <v>599</v>
      </c>
      <c r="K22" s="13">
        <f>IF(ISBLANK(K21),"",TRUNC(0.2797*(K21*100-100)^1.35))</f>
        <v>333</v>
      </c>
      <c r="L22" s="13">
        <f>IF(ISBLANK(L21),"",INT(0.08713*(305.5-(L21/$D$2))^1.85))</f>
        <v>447</v>
      </c>
      <c r="M22" s="25">
        <f>M21</f>
        <v>3836</v>
      </c>
    </row>
    <row r="23" spans="1:13" ht="12.75">
      <c r="A23" s="6">
        <f>A22+1</f>
        <v>9</v>
      </c>
      <c r="B23" s="18" t="s">
        <v>249</v>
      </c>
      <c r="C23" s="19" t="s">
        <v>250</v>
      </c>
      <c r="D23" s="109">
        <v>34551</v>
      </c>
      <c r="E23" s="19" t="s">
        <v>20</v>
      </c>
      <c r="F23" s="31">
        <v>7.93</v>
      </c>
      <c r="G23" s="31">
        <v>5.85</v>
      </c>
      <c r="H23" s="31">
        <v>10.98</v>
      </c>
      <c r="I23" s="20">
        <v>1.79</v>
      </c>
      <c r="J23" s="20">
        <v>9.28</v>
      </c>
      <c r="K23" s="32">
        <v>2.4</v>
      </c>
      <c r="L23" s="142">
        <v>0.0022097222222222223</v>
      </c>
      <c r="M23" s="33">
        <f>SUM(F24:L24)</f>
        <v>3764</v>
      </c>
    </row>
    <row r="24" spans="1:13" ht="12.75">
      <c r="A24" s="22">
        <f>A23</f>
        <v>9</v>
      </c>
      <c r="B24" s="23"/>
      <c r="C24" s="24" t="s">
        <v>244</v>
      </c>
      <c r="D24" s="110"/>
      <c r="E24" s="24"/>
      <c r="F24" s="34">
        <f>IF(ISBLANK(F23),"",TRUNC(58.015*(11.5-F23)^1.81))</f>
        <v>580</v>
      </c>
      <c r="G24" s="13">
        <f>IF(ISBLANK(G23),"",TRUNC(0.14354*(G23*100-220)^1.4))</f>
        <v>554</v>
      </c>
      <c r="H24" s="35">
        <f>IF(ISBLANK(H23),"",TRUNC(51.39*(H23-1.5)^1.05))</f>
        <v>545</v>
      </c>
      <c r="I24" s="13">
        <f>IF(ISBLANK(I23),"",TRUNC(0.8465*(I23*100-75)^1.42))</f>
        <v>619</v>
      </c>
      <c r="J24" s="13">
        <f>IF(ISBLANK(J23),"",TRUNC(20.5173*(15.5-J23)^1.92))</f>
        <v>685</v>
      </c>
      <c r="K24" s="13">
        <f>IF(ISBLANK(K23),"",TRUNC(0.2797*(K23*100-100)^1.35))</f>
        <v>220</v>
      </c>
      <c r="L24" s="13">
        <f>IF(ISBLANK(L23),"",INT(0.08713*(305.5-(L23/$D$2))^1.85))</f>
        <v>561</v>
      </c>
      <c r="M24" s="25">
        <f>M23</f>
        <v>3764</v>
      </c>
    </row>
    <row r="25" spans="1:13" ht="12.75">
      <c r="A25" s="6">
        <f>A24+1</f>
        <v>10</v>
      </c>
      <c r="B25" s="18" t="s">
        <v>68</v>
      </c>
      <c r="C25" s="19" t="s">
        <v>111</v>
      </c>
      <c r="D25" s="109">
        <v>34520</v>
      </c>
      <c r="E25" s="19" t="s">
        <v>20</v>
      </c>
      <c r="F25" s="31">
        <v>7.68</v>
      </c>
      <c r="G25" s="31">
        <v>6.25</v>
      </c>
      <c r="H25" s="31">
        <v>8.47</v>
      </c>
      <c r="I25" s="20">
        <v>1.73</v>
      </c>
      <c r="J25" s="20">
        <v>9.64</v>
      </c>
      <c r="K25" s="32">
        <v>2.7</v>
      </c>
      <c r="L25" s="142">
        <v>0.002167013888888889</v>
      </c>
      <c r="M25" s="33">
        <f>SUM(F26:L26)</f>
        <v>3752</v>
      </c>
    </row>
    <row r="26" spans="1:13" ht="12.75">
      <c r="A26" s="22">
        <f>A25</f>
        <v>10</v>
      </c>
      <c r="B26" s="23"/>
      <c r="C26" s="24" t="s">
        <v>21</v>
      </c>
      <c r="D26" s="110"/>
      <c r="E26" s="24"/>
      <c r="F26" s="34">
        <f>IF(ISBLANK(F25),"",TRUNC(58.015*(11.5-F25)^1.81))</f>
        <v>656</v>
      </c>
      <c r="G26" s="13">
        <f>IF(ISBLANK(G25),"",TRUNC(0.14354*(G25*100-220)^1.4))</f>
        <v>641</v>
      </c>
      <c r="H26" s="35">
        <f>IF(ISBLANK(H25),"",TRUNC(51.39*(H25-1.5)^1.05))</f>
        <v>394</v>
      </c>
      <c r="I26" s="13">
        <f>IF(ISBLANK(I25),"",TRUNC(0.8465*(I25*100-75)^1.42))</f>
        <v>569</v>
      </c>
      <c r="J26" s="13">
        <f>IF(ISBLANK(J25),"",TRUNC(20.5173*(15.5-J25)^1.92))</f>
        <v>611</v>
      </c>
      <c r="K26" s="13">
        <f>IF(ISBLANK(K25),"",TRUNC(0.2797*(K25*100-100)^1.35))</f>
        <v>286</v>
      </c>
      <c r="L26" s="13">
        <f>IF(ISBLANK(L25),"",INT(0.08713*(305.5-(L25/$D$2))^1.85))</f>
        <v>595</v>
      </c>
      <c r="M26" s="25">
        <f>M25</f>
        <v>3752</v>
      </c>
    </row>
    <row r="27" spans="1:13" ht="12.75">
      <c r="A27" s="6">
        <f>A26+1</f>
        <v>11</v>
      </c>
      <c r="B27" s="18" t="s">
        <v>148</v>
      </c>
      <c r="C27" s="19" t="s">
        <v>149</v>
      </c>
      <c r="D27" s="109">
        <v>34530</v>
      </c>
      <c r="E27" s="19" t="s">
        <v>69</v>
      </c>
      <c r="F27" s="31">
        <v>8.03</v>
      </c>
      <c r="G27" s="31">
        <v>5.58</v>
      </c>
      <c r="H27" s="31">
        <v>9.73</v>
      </c>
      <c r="I27" s="20">
        <v>1.67</v>
      </c>
      <c r="J27" s="20">
        <v>9.24</v>
      </c>
      <c r="K27" s="32">
        <v>3.1</v>
      </c>
      <c r="L27" s="142">
        <v>0.0021939814814814817</v>
      </c>
      <c r="M27" s="33">
        <f>SUM(F28:L28)</f>
        <v>3687</v>
      </c>
    </row>
    <row r="28" spans="1:13" ht="12.75">
      <c r="A28" s="22">
        <f>A27</f>
        <v>11</v>
      </c>
      <c r="B28" s="23"/>
      <c r="C28" s="24" t="s">
        <v>70</v>
      </c>
      <c r="D28" s="110"/>
      <c r="E28" s="24"/>
      <c r="F28" s="34">
        <f>IF(ISBLANK(F27),"",TRUNC(58.015*(11.5-F27)^1.81))</f>
        <v>551</v>
      </c>
      <c r="G28" s="13">
        <f>IF(ISBLANK(G27),"",TRUNC(0.14354*(G27*100-220)^1.4))</f>
        <v>498</v>
      </c>
      <c r="H28" s="35">
        <f>IF(ISBLANK(H27),"",TRUNC(51.39*(H27-1.5)^1.05))</f>
        <v>469</v>
      </c>
      <c r="I28" s="13">
        <f>IF(ISBLANK(I27),"",TRUNC(0.8465*(I27*100-75)^1.42))</f>
        <v>520</v>
      </c>
      <c r="J28" s="13">
        <f>IF(ISBLANK(J27),"",TRUNC(20.5173*(15.5-J27)^1.92))</f>
        <v>694</v>
      </c>
      <c r="K28" s="13">
        <f>IF(ISBLANK(K27),"",TRUNC(0.2797*(K27*100-100)^1.35))</f>
        <v>381</v>
      </c>
      <c r="L28" s="13">
        <f>IF(ISBLANK(L27),"",INT(0.08713*(305.5-(L27/$D$2))^1.85))</f>
        <v>574</v>
      </c>
      <c r="M28" s="25">
        <f>M27</f>
        <v>3687</v>
      </c>
    </row>
    <row r="29" spans="1:13" ht="12.75">
      <c r="A29" s="6">
        <f>A28+1</f>
        <v>12</v>
      </c>
      <c r="B29" s="18" t="s">
        <v>245</v>
      </c>
      <c r="C29" s="19" t="s">
        <v>246</v>
      </c>
      <c r="D29" s="109">
        <v>34825</v>
      </c>
      <c r="E29" s="19" t="s">
        <v>20</v>
      </c>
      <c r="F29" s="31">
        <v>7.61</v>
      </c>
      <c r="G29" s="31">
        <v>5.18</v>
      </c>
      <c r="H29" s="31">
        <v>7.48</v>
      </c>
      <c r="I29" s="20">
        <v>1.55</v>
      </c>
      <c r="J29" s="20">
        <v>10.18</v>
      </c>
      <c r="K29" s="32">
        <v>2.9</v>
      </c>
      <c r="L29" s="21">
        <v>0.002151736111111111</v>
      </c>
      <c r="M29" s="33">
        <f>SUM(F30:L30)</f>
        <v>3305</v>
      </c>
    </row>
    <row r="30" spans="1:13" ht="12.75">
      <c r="A30" s="22">
        <f>A29</f>
        <v>12</v>
      </c>
      <c r="B30" s="23"/>
      <c r="C30" s="24" t="s">
        <v>244</v>
      </c>
      <c r="D30" s="110"/>
      <c r="E30" s="24"/>
      <c r="F30" s="34">
        <f>IF(ISBLANK(F29),"",TRUNC(58.015*(11.5-F29)^1.81))</f>
        <v>678</v>
      </c>
      <c r="G30" s="13">
        <f>IF(ISBLANK(G29),"",TRUNC(0.14354*(G29*100-220)^1.4))</f>
        <v>417</v>
      </c>
      <c r="H30" s="35">
        <f>IF(ISBLANK(H29),"",TRUNC(51.39*(H29-1.5)^1.05))</f>
        <v>336</v>
      </c>
      <c r="I30" s="13">
        <f>IF(ISBLANK(I29),"",TRUNC(0.8465*(I29*100-75)^1.42))</f>
        <v>426</v>
      </c>
      <c r="J30" s="13">
        <f>IF(ISBLANK(J29),"",TRUNC(20.5173*(15.5-J29)^1.92))</f>
        <v>508</v>
      </c>
      <c r="K30" s="13">
        <f>IF(ISBLANK(K29),"",TRUNC(0.2797*(K29*100-100)^1.35))</f>
        <v>333</v>
      </c>
      <c r="L30" s="13">
        <f>IF(ISBLANK(L29),"",INT(0.08713*(305.5-(L29/$D$2))^1.85))</f>
        <v>607</v>
      </c>
      <c r="M30" s="25">
        <f>M29</f>
        <v>3305</v>
      </c>
    </row>
    <row r="31" spans="1:13" ht="12.75">
      <c r="A31" s="6">
        <f>A30+1</f>
        <v>13</v>
      </c>
      <c r="B31" s="18" t="s">
        <v>247</v>
      </c>
      <c r="C31" s="19" t="s">
        <v>248</v>
      </c>
      <c r="D31" s="109">
        <v>34903</v>
      </c>
      <c r="E31" s="19" t="s">
        <v>20</v>
      </c>
      <c r="F31" s="31">
        <v>7.88</v>
      </c>
      <c r="G31" s="31">
        <v>4.61</v>
      </c>
      <c r="H31" s="31">
        <v>9.53</v>
      </c>
      <c r="I31" s="20">
        <v>1.46</v>
      </c>
      <c r="J31" s="20">
        <v>9.28</v>
      </c>
      <c r="K31" s="32">
        <v>2.7</v>
      </c>
      <c r="L31" s="21">
        <v>0.002208217592592593</v>
      </c>
      <c r="M31" s="33">
        <f>SUM(F32:L32)</f>
        <v>3255</v>
      </c>
    </row>
    <row r="32" spans="1:13" ht="12.75">
      <c r="A32" s="22">
        <f>A31</f>
        <v>13</v>
      </c>
      <c r="B32" s="23"/>
      <c r="C32" s="24" t="s">
        <v>244</v>
      </c>
      <c r="D32" s="110"/>
      <c r="E32" s="24"/>
      <c r="F32" s="34">
        <f>IF(ISBLANK(F31),"",TRUNC(58.015*(11.5-F31)^1.81))</f>
        <v>595</v>
      </c>
      <c r="G32" s="13">
        <f>IF(ISBLANK(G31),"",TRUNC(0.14354*(G31*100-220)^1.4))</f>
        <v>310</v>
      </c>
      <c r="H32" s="35">
        <f>IF(ISBLANK(H31),"",TRUNC(51.39*(H31-1.5)^1.05))</f>
        <v>457</v>
      </c>
      <c r="I32" s="13">
        <f>IF(ISBLANK(I31),"",TRUNC(0.8465*(I31*100-75)^1.42))</f>
        <v>360</v>
      </c>
      <c r="J32" s="13">
        <f>IF(ISBLANK(J31),"",TRUNC(20.5173*(15.5-J31)^1.92))</f>
        <v>685</v>
      </c>
      <c r="K32" s="13">
        <f>IF(ISBLANK(K31),"",TRUNC(0.2797*(K31*100-100)^1.35))</f>
        <v>286</v>
      </c>
      <c r="L32" s="13">
        <f>IF(ISBLANK(L31),"",INT(0.08713*(305.5-(L31/$D$2))^1.85))</f>
        <v>562</v>
      </c>
      <c r="M32" s="25">
        <f>M31</f>
        <v>3255</v>
      </c>
    </row>
    <row r="33" spans="1:13" ht="12.75">
      <c r="A33" s="6">
        <f>A32+1</f>
        <v>14</v>
      </c>
      <c r="B33" s="18" t="s">
        <v>139</v>
      </c>
      <c r="C33" s="19" t="s">
        <v>140</v>
      </c>
      <c r="D33" s="109" t="s">
        <v>141</v>
      </c>
      <c r="E33" s="19" t="s">
        <v>69</v>
      </c>
      <c r="F33" s="31">
        <v>8.2</v>
      </c>
      <c r="G33" s="31">
        <v>5.03</v>
      </c>
      <c r="H33" s="31">
        <v>8.25</v>
      </c>
      <c r="I33" s="20">
        <v>1.58</v>
      </c>
      <c r="J33" s="20">
        <v>9.65</v>
      </c>
      <c r="K33" s="32">
        <v>2</v>
      </c>
      <c r="L33" s="21">
        <v>0.0021935185185185187</v>
      </c>
      <c r="M33" s="33">
        <f>SUM(F34:L34)</f>
        <v>3044</v>
      </c>
    </row>
    <row r="34" spans="1:13" ht="12.75">
      <c r="A34" s="22">
        <f>A33</f>
        <v>14</v>
      </c>
      <c r="B34" s="23"/>
      <c r="C34" s="24" t="s">
        <v>77</v>
      </c>
      <c r="D34" s="110"/>
      <c r="E34" s="24"/>
      <c r="F34" s="34">
        <f>IF(ISBLANK(F33),"",TRUNC(58.015*(11.5-F33)^1.81))</f>
        <v>503</v>
      </c>
      <c r="G34" s="13">
        <f>IF(ISBLANK(G33),"",TRUNC(0.14354*(G33*100-220)^1.4))</f>
        <v>388</v>
      </c>
      <c r="H34" s="35">
        <f>IF(ISBLANK(H33),"",TRUNC(51.39*(H33-1.5)^1.05))</f>
        <v>381</v>
      </c>
      <c r="I34" s="13">
        <f>IF(ISBLANK(I33),"",TRUNC(0.8465*(I33*100-75)^1.42))</f>
        <v>449</v>
      </c>
      <c r="J34" s="13">
        <f>IF(ISBLANK(J33),"",TRUNC(20.5173*(15.5-J33)^1.92))</f>
        <v>609</v>
      </c>
      <c r="K34" s="13">
        <f>IF(ISBLANK(K33),"",TRUNC(0.2797*(K33*100-100)^1.35))</f>
        <v>140</v>
      </c>
      <c r="L34" s="13">
        <f>IF(ISBLANK(L33),"",INT(0.08713*(305.5-(L33/$D$2))^1.85))</f>
        <v>574</v>
      </c>
      <c r="M34" s="25">
        <f>M33</f>
        <v>3044</v>
      </c>
    </row>
    <row r="35" spans="1:13" ht="12.75">
      <c r="A35" s="6"/>
      <c r="B35" s="18" t="s">
        <v>257</v>
      </c>
      <c r="C35" s="19" t="s">
        <v>258</v>
      </c>
      <c r="D35" s="109" t="s">
        <v>227</v>
      </c>
      <c r="E35" s="19" t="s">
        <v>20</v>
      </c>
      <c r="F35" s="31">
        <v>8.35</v>
      </c>
      <c r="G35" s="31">
        <v>4.72</v>
      </c>
      <c r="H35" s="31" t="s">
        <v>272</v>
      </c>
      <c r="I35" s="20"/>
      <c r="J35" s="20"/>
      <c r="K35" s="32"/>
      <c r="L35" s="21"/>
      <c r="M35" s="33"/>
    </row>
    <row r="36" spans="1:13" ht="12.75">
      <c r="A36" s="22"/>
      <c r="B36" s="23"/>
      <c r="C36" s="24" t="s">
        <v>244</v>
      </c>
      <c r="D36" s="110"/>
      <c r="E36" s="24"/>
      <c r="F36" s="34">
        <f>IF(ISBLANK(F35),"",TRUNC(58.015*(11.5-F35)^1.81))</f>
        <v>462</v>
      </c>
      <c r="G36" s="13">
        <f>IF(ISBLANK(G35),"",TRUNC(0.14354*(G35*100-220)^1.4))</f>
        <v>330</v>
      </c>
      <c r="H36" s="35"/>
      <c r="I36" s="13">
        <f>IF(ISBLANK(I35),"",TRUNC(0.8465*(I35*100-75)^1.42))</f>
      </c>
      <c r="J36" s="13">
        <f>IF(ISBLANK(J35),"",TRUNC(20.5173*(15.5-J35)^1.92))</f>
      </c>
      <c r="K36" s="13">
        <f>IF(ISBLANK(K35),"",TRUNC(0.2797*(K35*100-100)^1.35))</f>
      </c>
      <c r="L36" s="13">
        <f>IF(ISBLANK(L35),"",INT(0.08713*(305.5-(L35/$D$2))^1.85))</f>
      </c>
      <c r="M36" s="25"/>
    </row>
    <row r="37" spans="1:13" ht="12.75">
      <c r="A37" s="6"/>
      <c r="B37" s="18" t="s">
        <v>253</v>
      </c>
      <c r="C37" s="19" t="s">
        <v>254</v>
      </c>
      <c r="D37" s="109">
        <v>34318</v>
      </c>
      <c r="E37" s="19" t="s">
        <v>20</v>
      </c>
      <c r="F37" s="31">
        <v>8.1</v>
      </c>
      <c r="G37" s="31">
        <v>5.1</v>
      </c>
      <c r="H37" s="31" t="s">
        <v>272</v>
      </c>
      <c r="I37" s="20"/>
      <c r="J37" s="20"/>
      <c r="K37" s="32"/>
      <c r="L37" s="21"/>
      <c r="M37" s="33"/>
    </row>
    <row r="38" spans="1:13" ht="12.75">
      <c r="A38" s="22"/>
      <c r="B38" s="23"/>
      <c r="C38" s="24" t="s">
        <v>244</v>
      </c>
      <c r="D38" s="110"/>
      <c r="E38" s="24"/>
      <c r="F38" s="34">
        <f>IF(ISBLANK(F37),"",TRUNC(58.015*(11.5-F37)^1.81))</f>
        <v>531</v>
      </c>
      <c r="G38" s="13">
        <f>IF(ISBLANK(G37),"",TRUNC(0.14354*(G37*100-220)^1.4))</f>
        <v>402</v>
      </c>
      <c r="H38" s="35"/>
      <c r="I38" s="13">
        <f>IF(ISBLANK(I37),"",TRUNC(0.8465*(I37*100-75)^1.42))</f>
      </c>
      <c r="J38" s="13">
        <f>IF(ISBLANK(J37),"",TRUNC(20.5173*(15.5-J37)^1.92))</f>
      </c>
      <c r="K38" s="13">
        <f>IF(ISBLANK(K37),"",TRUNC(0.2797*(K37*100-100)^1.35))</f>
      </c>
      <c r="L38" s="13">
        <f>IF(ISBLANK(L37),"",INT(0.08713*(305.5-(L37/$D$2))^1.85))</f>
      </c>
      <c r="M38" s="25"/>
    </row>
  </sheetData>
  <sheetProtection/>
  <printOptions horizontalCentered="1"/>
  <pageMargins left="0.75" right="0.75" top="0.984251968503937" bottom="0.45" header="0.5118110236220472" footer="0.3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12.7109375" style="0" customWidth="1"/>
    <col min="4" max="4" width="9.00390625" style="0" bestFit="1" customWidth="1"/>
    <col min="5" max="5" width="12.8515625" style="0" customWidth="1"/>
    <col min="12" max="12" width="8.8515625" style="0" customWidth="1"/>
  </cols>
  <sheetData>
    <row r="1" ht="15.75">
      <c r="F1" s="1" t="s">
        <v>84</v>
      </c>
    </row>
    <row r="2" spans="4:6" ht="5.25" customHeight="1">
      <c r="D2" s="29">
        <v>1.1574074074074073E-05</v>
      </c>
      <c r="F2" s="1"/>
    </row>
    <row r="3" spans="1:13" ht="12.75">
      <c r="A3" s="3" t="s">
        <v>0</v>
      </c>
      <c r="E3" s="4" t="s">
        <v>104</v>
      </c>
      <c r="J3" s="5"/>
      <c r="M3" s="5" t="s">
        <v>100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14</v>
      </c>
      <c r="G5" s="9" t="s">
        <v>10</v>
      </c>
      <c r="H5" s="9" t="s">
        <v>9</v>
      </c>
      <c r="I5" s="9" t="s">
        <v>8</v>
      </c>
      <c r="J5" s="11" t="s">
        <v>7</v>
      </c>
      <c r="K5" s="9" t="s">
        <v>15</v>
      </c>
      <c r="L5" s="9" t="s">
        <v>16</v>
      </c>
      <c r="M5" s="9" t="s">
        <v>12</v>
      </c>
    </row>
    <row r="6" spans="1:13" s="17" customFormat="1" ht="13.5">
      <c r="A6" s="13"/>
      <c r="B6" s="14"/>
      <c r="C6" s="15" t="s">
        <v>13</v>
      </c>
      <c r="D6" s="13"/>
      <c r="E6" s="16"/>
      <c r="F6" s="13"/>
      <c r="G6" s="30"/>
      <c r="H6" s="13" t="s">
        <v>23</v>
      </c>
      <c r="I6" s="13"/>
      <c r="J6" s="38" t="s">
        <v>24</v>
      </c>
      <c r="K6" s="13"/>
      <c r="L6" s="13"/>
      <c r="M6" s="13"/>
    </row>
    <row r="7" spans="1:13" ht="12.75">
      <c r="A7" s="6">
        <f>A6+1</f>
        <v>1</v>
      </c>
      <c r="B7" s="18" t="s">
        <v>87</v>
      </c>
      <c r="C7" s="19" t="s">
        <v>88</v>
      </c>
      <c r="D7" s="109" t="s">
        <v>89</v>
      </c>
      <c r="E7" s="19" t="s">
        <v>69</v>
      </c>
      <c r="F7" s="31">
        <v>7.53</v>
      </c>
      <c r="G7" s="20">
        <v>6.77</v>
      </c>
      <c r="H7" s="20">
        <v>14.55</v>
      </c>
      <c r="I7" s="20">
        <v>1.94</v>
      </c>
      <c r="J7" s="20">
        <v>8.59</v>
      </c>
      <c r="K7" s="20">
        <v>4.4</v>
      </c>
      <c r="L7" s="21">
        <v>0.0021158564814814816</v>
      </c>
      <c r="M7" s="6">
        <f>SUM(F8:L8)</f>
        <v>5181</v>
      </c>
    </row>
    <row r="8" spans="1:13" ht="12.75">
      <c r="A8" s="22">
        <f>A7</f>
        <v>1</v>
      </c>
      <c r="B8" s="23"/>
      <c r="C8" s="24" t="s">
        <v>77</v>
      </c>
      <c r="D8" s="110"/>
      <c r="E8" s="24"/>
      <c r="F8" s="34">
        <f>IF(ISBLANK(F7),"",TRUNC(58.015*(11.5-F7)^1.81))</f>
        <v>703</v>
      </c>
      <c r="G8" s="13">
        <f>IF(ISBLANK(G7),"",TRUNC(0.14354*(G7*100-220)^1.4))</f>
        <v>760</v>
      </c>
      <c r="H8" s="13">
        <f>IF(ISBLANK(H7),"",TRUNC(51.39*(H7-1.5)^1.05))</f>
        <v>762</v>
      </c>
      <c r="I8" s="13">
        <f>IF(ISBLANK(I7),"",TRUNC(0.8465*(I7*100-75)^1.42))</f>
        <v>749</v>
      </c>
      <c r="J8" s="13">
        <f>IF(ISBLANK(J7),"",TRUNC(20.5173*(15.5-J7)^1.92))</f>
        <v>839</v>
      </c>
      <c r="K8" s="13">
        <f>IF(ISBLANK(K7),"",TRUNC(0.2797*(K7*100-100)^1.35))</f>
        <v>731</v>
      </c>
      <c r="L8" s="13">
        <f>IF(ISBLANK(L7),"",INT(0.08713*(305.5-(L7/$D$2))^1.85))</f>
        <v>637</v>
      </c>
      <c r="M8" s="25">
        <f>M7</f>
        <v>5181</v>
      </c>
    </row>
    <row r="9" spans="1:13" ht="12.75">
      <c r="A9" s="6">
        <f>A8+1</f>
        <v>2</v>
      </c>
      <c r="B9" s="18" t="s">
        <v>187</v>
      </c>
      <c r="C9" s="19" t="s">
        <v>188</v>
      </c>
      <c r="D9" s="109" t="s">
        <v>189</v>
      </c>
      <c r="E9" s="19" t="s">
        <v>225</v>
      </c>
      <c r="F9" s="31">
        <v>7.77</v>
      </c>
      <c r="G9" s="20">
        <v>6.17</v>
      </c>
      <c r="H9" s="20">
        <v>13.05</v>
      </c>
      <c r="I9" s="20">
        <v>1.91</v>
      </c>
      <c r="J9" s="20">
        <v>9.13</v>
      </c>
      <c r="K9" s="20">
        <v>3.2</v>
      </c>
      <c r="L9" s="21">
        <v>0.00208912037037037</v>
      </c>
      <c r="M9" s="6">
        <f>SUM(F10:L10)</f>
        <v>4427</v>
      </c>
    </row>
    <row r="10" spans="1:13" ht="12.75">
      <c r="A10" s="22">
        <f>A9</f>
        <v>2</v>
      </c>
      <c r="B10" s="23"/>
      <c r="C10" s="24" t="s">
        <v>190</v>
      </c>
      <c r="D10" s="110"/>
      <c r="E10" s="24"/>
      <c r="F10" s="34">
        <f>IF(ISBLANK(F9),"",TRUNC(58.015*(11.5-F9)^1.81))</f>
        <v>628</v>
      </c>
      <c r="G10" s="13">
        <f>IF(ISBLANK(G9),"",TRUNC(0.14354*(G9*100-220)^1.4))</f>
        <v>624</v>
      </c>
      <c r="H10" s="13">
        <f>IF(ISBLANK(H9),"",TRUNC(51.39*(H9-1.5)^1.05))</f>
        <v>670</v>
      </c>
      <c r="I10" s="13">
        <f>IF(ISBLANK(I9),"",TRUNC(0.8465*(I9*100-75)^1.42))</f>
        <v>723</v>
      </c>
      <c r="J10" s="13">
        <f>IF(ISBLANK(J9),"",TRUNC(20.5173*(15.5-J9)^1.92))</f>
        <v>717</v>
      </c>
      <c r="K10" s="13">
        <f>IF(ISBLANK(K9),"",TRUNC(0.2797*(K9*100-100)^1.35))</f>
        <v>406</v>
      </c>
      <c r="L10" s="13">
        <f>IF(ISBLANK(L9),"",INT(0.08713*(305.5-(L9/$D$2))^1.85))</f>
        <v>659</v>
      </c>
      <c r="M10" s="25">
        <f>M9</f>
        <v>4427</v>
      </c>
    </row>
    <row r="11" spans="1:13" ht="12.75">
      <c r="A11" s="6">
        <f>A10+1</f>
        <v>3</v>
      </c>
      <c r="B11" s="18" t="s">
        <v>151</v>
      </c>
      <c r="C11" s="19" t="s">
        <v>152</v>
      </c>
      <c r="D11" s="109">
        <v>34050</v>
      </c>
      <c r="E11" s="19" t="s">
        <v>69</v>
      </c>
      <c r="F11" s="31">
        <v>7.72</v>
      </c>
      <c r="G11" s="20">
        <v>5.78</v>
      </c>
      <c r="H11" s="20">
        <v>10.23</v>
      </c>
      <c r="I11" s="20">
        <v>1.67</v>
      </c>
      <c r="J11" s="20">
        <v>9.25</v>
      </c>
      <c r="K11" s="20">
        <v>2.2</v>
      </c>
      <c r="L11" s="21">
        <v>0.0021709490740740743</v>
      </c>
      <c r="M11" s="6">
        <f>SUM(F12:L12)</f>
        <v>3665</v>
      </c>
    </row>
    <row r="12" spans="1:13" ht="12.75">
      <c r="A12" s="22">
        <f>A11</f>
        <v>3</v>
      </c>
      <c r="B12" s="23"/>
      <c r="C12" s="24" t="s">
        <v>153</v>
      </c>
      <c r="D12" s="110"/>
      <c r="E12" s="24"/>
      <c r="F12" s="34">
        <f>IF(ISBLANK(F11),"",TRUNC(58.015*(11.5-F11)^1.81))</f>
        <v>643</v>
      </c>
      <c r="G12" s="13">
        <f>IF(ISBLANK(G11),"",TRUNC(0.14354*(G11*100-220)^1.4))</f>
        <v>540</v>
      </c>
      <c r="H12" s="13">
        <f>IF(ISBLANK(H11),"",TRUNC(51.39*(H11-1.5)^1.05))</f>
        <v>499</v>
      </c>
      <c r="I12" s="13">
        <f>IF(ISBLANK(I11),"",TRUNC(0.8465*(I11*100-75)^1.42))</f>
        <v>520</v>
      </c>
      <c r="J12" s="13">
        <f>IF(ISBLANK(J11),"",TRUNC(20.5173*(15.5-J11)^1.92))</f>
        <v>692</v>
      </c>
      <c r="K12" s="13">
        <f>IF(ISBLANK(K11),"",TRUNC(0.2797*(K11*100-100)^1.35))</f>
        <v>179</v>
      </c>
      <c r="L12" s="13">
        <f>IF(ISBLANK(L11),"",INT(0.08713*(305.5-(L11/$D$2))^1.85))</f>
        <v>592</v>
      </c>
      <c r="M12" s="25">
        <f>M11</f>
        <v>3665</v>
      </c>
    </row>
    <row r="13" spans="1:13" ht="12.75">
      <c r="A13" s="6">
        <f>A12+1</f>
        <v>4</v>
      </c>
      <c r="B13" s="18" t="s">
        <v>109</v>
      </c>
      <c r="C13" s="19" t="s">
        <v>110</v>
      </c>
      <c r="D13" s="109">
        <v>33811</v>
      </c>
      <c r="E13" s="19" t="s">
        <v>107</v>
      </c>
      <c r="F13" s="31">
        <v>8.11</v>
      </c>
      <c r="G13" s="20">
        <v>5.56</v>
      </c>
      <c r="H13" s="20">
        <v>10.57</v>
      </c>
      <c r="I13" s="20">
        <v>1.64</v>
      </c>
      <c r="J13" s="20">
        <v>9.96</v>
      </c>
      <c r="K13" s="20">
        <v>2.8</v>
      </c>
      <c r="L13" s="21">
        <v>0.002490972222222222</v>
      </c>
      <c r="M13" s="6">
        <f>SUM(F14:L14)</f>
        <v>3257</v>
      </c>
    </row>
    <row r="14" spans="1:13" ht="12.75">
      <c r="A14" s="22">
        <f>A13</f>
        <v>4</v>
      </c>
      <c r="B14" s="23"/>
      <c r="C14" s="24" t="s">
        <v>108</v>
      </c>
      <c r="D14" s="110"/>
      <c r="E14" s="24"/>
      <c r="F14" s="34">
        <f>IF(ISBLANK(F13),"",TRUNC(58.015*(11.5-F13)^1.81))</f>
        <v>528</v>
      </c>
      <c r="G14" s="13">
        <f>IF(ISBLANK(G13),"",TRUNC(0.14354*(G13*100-220)^1.4))</f>
        <v>494</v>
      </c>
      <c r="H14" s="13">
        <f>IF(ISBLANK(H13),"",TRUNC(51.39*(H13-1.5)^1.05))</f>
        <v>520</v>
      </c>
      <c r="I14" s="13">
        <f>IF(ISBLANK(I13),"",TRUNC(0.8465*(I13*100-75)^1.42))</f>
        <v>496</v>
      </c>
      <c r="J14" s="13">
        <f>IF(ISBLANK(J13),"",TRUNC(20.5173*(15.5-J13)^1.92))</f>
        <v>549</v>
      </c>
      <c r="K14" s="13">
        <f>IF(ISBLANK(K13),"",TRUNC(0.2797*(K13*100-100)^1.35))</f>
        <v>309</v>
      </c>
      <c r="L14" s="13">
        <f>IF(ISBLANK(L13),"",INT(0.08713*(305.5-(L13/$D$2))^1.85))</f>
        <v>361</v>
      </c>
      <c r="M14" s="25">
        <f>M13</f>
        <v>3257</v>
      </c>
    </row>
    <row r="15" spans="1:13" ht="12.75">
      <c r="A15" s="6"/>
      <c r="B15" s="18" t="s">
        <v>80</v>
      </c>
      <c r="C15" s="19" t="s">
        <v>105</v>
      </c>
      <c r="D15" s="109" t="s">
        <v>106</v>
      </c>
      <c r="E15" s="19" t="s">
        <v>107</v>
      </c>
      <c r="F15" s="31">
        <v>7.9</v>
      </c>
      <c r="G15" s="20">
        <v>5.36</v>
      </c>
      <c r="H15" s="20" t="s">
        <v>280</v>
      </c>
      <c r="I15" s="20" t="s">
        <v>280</v>
      </c>
      <c r="J15" s="20">
        <v>10.31</v>
      </c>
      <c r="K15" s="20">
        <v>2.6</v>
      </c>
      <c r="L15" s="21" t="s">
        <v>272</v>
      </c>
      <c r="M15" s="6"/>
    </row>
    <row r="16" spans="1:13" ht="12.75">
      <c r="A16" s="22"/>
      <c r="B16" s="23"/>
      <c r="C16" s="24" t="s">
        <v>108</v>
      </c>
      <c r="D16" s="110"/>
      <c r="E16" s="24"/>
      <c r="F16" s="34">
        <f>IF(ISBLANK(F15),"",TRUNC(58.015*(11.5-F15)^1.81))</f>
        <v>589</v>
      </c>
      <c r="G16" s="13">
        <f>IF(ISBLANK(G15),"",TRUNC(0.14354*(G15*100-220)^1.4))</f>
        <v>453</v>
      </c>
      <c r="H16" s="13"/>
      <c r="I16" s="13"/>
      <c r="J16" s="13">
        <f>IF(ISBLANK(J15),"",TRUNC(20.5173*(15.5-J15)^1.92))</f>
        <v>484</v>
      </c>
      <c r="K16" s="13">
        <f>IF(ISBLANK(K15),"",TRUNC(0.2797*(K15*100-100)^1.35))</f>
        <v>264</v>
      </c>
      <c r="L16" s="13"/>
      <c r="M16" s="25"/>
    </row>
    <row r="17" spans="1:13" ht="12.75">
      <c r="A17" s="6"/>
      <c r="B17" s="18" t="s">
        <v>255</v>
      </c>
      <c r="C17" s="19" t="s">
        <v>256</v>
      </c>
      <c r="D17" s="109">
        <v>34000</v>
      </c>
      <c r="E17" s="19" t="s">
        <v>20</v>
      </c>
      <c r="F17" s="31">
        <v>7.72</v>
      </c>
      <c r="G17" s="20">
        <v>4.9</v>
      </c>
      <c r="H17" s="20">
        <v>7.19</v>
      </c>
      <c r="I17" s="20" t="s">
        <v>305</v>
      </c>
      <c r="J17" s="20"/>
      <c r="K17" s="20"/>
      <c r="L17" s="21"/>
      <c r="M17" s="6"/>
    </row>
    <row r="18" spans="1:13" ht="12.75">
      <c r="A18" s="22"/>
      <c r="B18" s="23"/>
      <c r="C18" s="24" t="s">
        <v>244</v>
      </c>
      <c r="D18" s="110"/>
      <c r="E18" s="24"/>
      <c r="F18" s="34">
        <f>IF(ISBLANK(F17),"",TRUNC(58.015*(11.5-F17)^1.81))</f>
        <v>643</v>
      </c>
      <c r="G18" s="13">
        <f>IF(ISBLANK(G17),"",TRUNC(0.14354*(G17*100-220)^1.4))</f>
        <v>363</v>
      </c>
      <c r="H18" s="13">
        <f>IF(ISBLANK(H17),"",TRUNC(51.39*(H17-1.5)^1.05))</f>
        <v>318</v>
      </c>
      <c r="I18" s="13"/>
      <c r="J18" s="13">
        <f>IF(ISBLANK(J17),"",TRUNC(20.5173*(15.5-J17)^1.92))</f>
      </c>
      <c r="K18" s="13">
        <f>IF(ISBLANK(K17),"",TRUNC(0.2797*(K17*100-100)^1.35))</f>
      </c>
      <c r="L18" s="13">
        <f>IF(ISBLANK(L17),"",INT(0.08713*(305.5-(L17/$D$2))^1.85))</f>
      </c>
      <c r="M18" s="25"/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28125" style="0" customWidth="1"/>
    <col min="5" max="5" width="9.57421875" style="0" customWidth="1"/>
  </cols>
  <sheetData>
    <row r="1" ht="15.75">
      <c r="F1" s="1" t="s">
        <v>84</v>
      </c>
    </row>
    <row r="2" spans="4:6" ht="5.25" customHeight="1">
      <c r="D2" s="29">
        <v>1.1574074074074073E-05</v>
      </c>
      <c r="F2" s="1"/>
    </row>
    <row r="3" spans="1:13" ht="12.75">
      <c r="A3" s="3" t="s">
        <v>0</v>
      </c>
      <c r="E3" s="4" t="s">
        <v>17</v>
      </c>
      <c r="J3" s="5"/>
      <c r="M3" s="5" t="s">
        <v>100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14</v>
      </c>
      <c r="G5" s="9" t="s">
        <v>10</v>
      </c>
      <c r="H5" s="9" t="s">
        <v>9</v>
      </c>
      <c r="I5" s="9" t="s">
        <v>8</v>
      </c>
      <c r="J5" s="11" t="s">
        <v>7</v>
      </c>
      <c r="K5" s="9" t="s">
        <v>15</v>
      </c>
      <c r="L5" s="9" t="s">
        <v>16</v>
      </c>
      <c r="M5" s="9" t="s">
        <v>12</v>
      </c>
    </row>
    <row r="6" spans="1:13" s="17" customFormat="1" ht="13.5">
      <c r="A6" s="13"/>
      <c r="B6" s="14"/>
      <c r="C6" s="15" t="s">
        <v>13</v>
      </c>
      <c r="D6" s="13"/>
      <c r="E6" s="16"/>
      <c r="F6" s="13"/>
      <c r="G6" s="13"/>
      <c r="H6" s="13"/>
      <c r="I6" s="13"/>
      <c r="J6" s="27"/>
      <c r="K6" s="30"/>
      <c r="L6" s="13"/>
      <c r="M6" s="13"/>
    </row>
    <row r="7" spans="1:13" s="36" customFormat="1" ht="12.75">
      <c r="A7" s="6">
        <f>A6+1</f>
        <v>1</v>
      </c>
      <c r="B7" s="18" t="s">
        <v>204</v>
      </c>
      <c r="C7" s="19" t="s">
        <v>205</v>
      </c>
      <c r="D7" s="109">
        <v>31721</v>
      </c>
      <c r="E7" s="19" t="s">
        <v>206</v>
      </c>
      <c r="F7" s="31">
        <v>7.49</v>
      </c>
      <c r="G7" s="20" t="s">
        <v>280</v>
      </c>
      <c r="H7" s="20">
        <v>11.28</v>
      </c>
      <c r="I7" s="117" t="s">
        <v>310</v>
      </c>
      <c r="J7" s="20">
        <v>8.77</v>
      </c>
      <c r="K7" s="20">
        <v>4.6</v>
      </c>
      <c r="L7" s="21">
        <v>0.002919560185185185</v>
      </c>
      <c r="M7" s="6">
        <f>SUM(F8:L8)</f>
        <v>3725</v>
      </c>
    </row>
    <row r="8" spans="1:13" s="36" customFormat="1" ht="12.75">
      <c r="A8" s="22">
        <f>A7</f>
        <v>1</v>
      </c>
      <c r="B8" s="23"/>
      <c r="C8" s="24" t="s">
        <v>207</v>
      </c>
      <c r="D8" s="110"/>
      <c r="E8" s="24"/>
      <c r="F8" s="34">
        <f>IF(ISBLANK(F7),"",TRUNC(58.015*(11.5-F7)^1.81))</f>
        <v>716</v>
      </c>
      <c r="G8" s="13"/>
      <c r="H8" s="13">
        <f>IF(ISBLANK(H7),"",TRUNC(51.39*(H7-1.5)^1.05))</f>
        <v>563</v>
      </c>
      <c r="I8" s="13">
        <f>IF(ISBLANK(I7),"",TRUNC(0.8465*(I7*100-75)^1.42))</f>
        <v>723</v>
      </c>
      <c r="J8" s="13">
        <f>IF(ISBLANK(J7),"",TRUNC(20.5173*(15.5-J7)^1.92))</f>
        <v>797</v>
      </c>
      <c r="K8" s="13">
        <f>IF(ISBLANK(K7),"",TRUNC(0.2797*(K7*100-100)^1.35))</f>
        <v>790</v>
      </c>
      <c r="L8" s="13">
        <f>IF(ISBLANK(L7),"",INT(0.08713*(305.5-(L7/$D$2))^1.85))</f>
        <v>136</v>
      </c>
      <c r="M8" s="25">
        <f>M7</f>
        <v>3725</v>
      </c>
    </row>
    <row r="9" spans="1:13" s="36" customFormat="1" ht="14.25" customHeight="1">
      <c r="A9" s="6"/>
      <c r="B9" s="18" t="s">
        <v>64</v>
      </c>
      <c r="C9" s="19" t="s">
        <v>65</v>
      </c>
      <c r="D9" s="109" t="s">
        <v>66</v>
      </c>
      <c r="E9" s="19" t="s">
        <v>20</v>
      </c>
      <c r="F9" s="31">
        <v>7.62</v>
      </c>
      <c r="G9" s="20">
        <v>6.45</v>
      </c>
      <c r="H9" s="20">
        <v>8.76</v>
      </c>
      <c r="I9" s="117" t="s">
        <v>306</v>
      </c>
      <c r="J9" s="20">
        <v>8.81</v>
      </c>
      <c r="K9" s="20" t="s">
        <v>272</v>
      </c>
      <c r="L9" s="21"/>
      <c r="M9" s="6"/>
    </row>
    <row r="10" spans="1:13" s="36" customFormat="1" ht="12.75">
      <c r="A10" s="22"/>
      <c r="B10" s="23"/>
      <c r="C10" s="24" t="s">
        <v>61</v>
      </c>
      <c r="D10" s="110"/>
      <c r="E10" s="24"/>
      <c r="F10" s="34">
        <f>IF(ISBLANK(F9),"",TRUNC(58.015*(11.5-F9)^1.81))</f>
        <v>675</v>
      </c>
      <c r="G10" s="13">
        <f>IF(ISBLANK(G9),"",TRUNC(0.14354*(G9*100-220)^1.4))</f>
        <v>686</v>
      </c>
      <c r="H10" s="13">
        <f>IF(ISBLANK(H9),"",TRUNC(51.39*(H9-1.5)^1.05))</f>
        <v>411</v>
      </c>
      <c r="I10" s="13">
        <f>IF(ISBLANK(I9),"",TRUNC(0.8465*(I9*100-75)^1.42))</f>
        <v>644</v>
      </c>
      <c r="J10" s="13">
        <f>IF(ISBLANK(J9),"",TRUNC(20.5173*(15.5-J9)^1.92))</f>
        <v>788</v>
      </c>
      <c r="K10" s="13"/>
      <c r="L10" s="13">
        <f>IF(ISBLANK(L9),"",INT(0.08713*(305.5-(L9/$D$2))^1.85))</f>
      </c>
      <c r="M10" s="25"/>
    </row>
    <row r="11" spans="1:13" s="36" customFormat="1" ht="12.75">
      <c r="A11" s="6"/>
      <c r="B11" s="18" t="s">
        <v>62</v>
      </c>
      <c r="C11" s="19" t="s">
        <v>63</v>
      </c>
      <c r="D11" s="109">
        <v>33395</v>
      </c>
      <c r="E11" s="19" t="s">
        <v>20</v>
      </c>
      <c r="F11" s="31">
        <v>7.87</v>
      </c>
      <c r="G11" s="20">
        <v>5.6</v>
      </c>
      <c r="H11" s="20">
        <v>10.83</v>
      </c>
      <c r="I11" s="117" t="s">
        <v>307</v>
      </c>
      <c r="J11" s="20" t="s">
        <v>272</v>
      </c>
      <c r="K11" s="20"/>
      <c r="L11" s="21"/>
      <c r="M11" s="6"/>
    </row>
    <row r="12" spans="1:13" s="36" customFormat="1" ht="12.75">
      <c r="A12" s="22"/>
      <c r="B12" s="23"/>
      <c r="C12" s="24" t="s">
        <v>61</v>
      </c>
      <c r="D12" s="110"/>
      <c r="E12" s="24"/>
      <c r="F12" s="34">
        <f>IF(ISBLANK(F11),"",TRUNC(58.015*(11.5-F11)^1.81))</f>
        <v>598</v>
      </c>
      <c r="G12" s="13">
        <f>IF(ISBLANK(G11),"",TRUNC(0.14354*(G11*100-220)^1.4))</f>
        <v>502</v>
      </c>
      <c r="H12" s="13">
        <f>IF(ISBLANK(H11),"",TRUNC(51.39*(H11-1.5)^1.05))</f>
        <v>536</v>
      </c>
      <c r="I12" s="13">
        <f>IF(ISBLANK(I11),"",TRUNC(0.8465*(I11*100-75)^1.42))</f>
        <v>544</v>
      </c>
      <c r="J12" s="13"/>
      <c r="K12" s="13">
        <f>IF(ISBLANK(K11),"",TRUNC(0.2797*(K11*100-100)^1.35))</f>
      </c>
      <c r="L12" s="13">
        <f>IF(ISBLANK(L11),"",INT(0.08713*(305.5-(L11/$D$2))^1.85))</f>
      </c>
      <c r="M12" s="25"/>
    </row>
    <row r="13" spans="1:13" s="36" customFormat="1" ht="12.75">
      <c r="A13" s="6"/>
      <c r="B13" s="18" t="s">
        <v>229</v>
      </c>
      <c r="C13" s="19" t="s">
        <v>226</v>
      </c>
      <c r="D13" s="109">
        <v>30771</v>
      </c>
      <c r="E13" s="19" t="s">
        <v>20</v>
      </c>
      <c r="F13" s="31">
        <v>7.15</v>
      </c>
      <c r="G13" s="20">
        <v>7.05</v>
      </c>
      <c r="H13" s="20">
        <v>12.53</v>
      </c>
      <c r="I13" s="117" t="s">
        <v>272</v>
      </c>
      <c r="J13" s="20"/>
      <c r="K13" s="20"/>
      <c r="L13" s="21"/>
      <c r="M13" s="6"/>
    </row>
    <row r="14" spans="1:13" s="36" customFormat="1" ht="12.75">
      <c r="A14" s="22"/>
      <c r="B14" s="23"/>
      <c r="C14" s="24" t="s">
        <v>79</v>
      </c>
      <c r="D14" s="110"/>
      <c r="E14" s="24"/>
      <c r="F14" s="34">
        <f>IF(ISBLANK(F13),"",TRUNC(58.015*(11.5-F13)^1.81))</f>
        <v>830</v>
      </c>
      <c r="G14" s="13">
        <f>IF(ISBLANK(G13),"",TRUNC(0.14354*(G13*100-220)^1.4))</f>
        <v>826</v>
      </c>
      <c r="H14" s="13">
        <f>IF(ISBLANK(H13),"",TRUNC(51.39*(H13-1.5)^1.05))</f>
        <v>639</v>
      </c>
      <c r="I14" s="13"/>
      <c r="J14" s="13">
        <f>IF(ISBLANK(J13),"",TRUNC(20.5173*(15.5-J13)^1.92))</f>
      </c>
      <c r="K14" s="13">
        <f>IF(ISBLANK(K13),"",TRUNC(0.2797*(K13*100-100)^1.35))</f>
      </c>
      <c r="L14" s="13">
        <f>IF(ISBLANK(L13),"",INT(0.08713*(305.5-(L13/$D$2))^1.85))</f>
      </c>
      <c r="M14" s="25"/>
    </row>
    <row r="15" spans="1:13" s="36" customFormat="1" ht="14.25" customHeight="1">
      <c r="A15" s="6"/>
      <c r="B15" s="18" t="s">
        <v>270</v>
      </c>
      <c r="C15" s="19" t="s">
        <v>266</v>
      </c>
      <c r="D15" s="109">
        <v>32722</v>
      </c>
      <c r="E15" s="19" t="s">
        <v>20</v>
      </c>
      <c r="F15" s="31">
        <v>7.31</v>
      </c>
      <c r="G15" s="20" t="s">
        <v>272</v>
      </c>
      <c r="H15" s="20"/>
      <c r="I15" s="117"/>
      <c r="J15" s="20"/>
      <c r="K15" s="20"/>
      <c r="L15" s="21"/>
      <c r="M15" s="6"/>
    </row>
    <row r="16" spans="1:13" s="36" customFormat="1" ht="12.75">
      <c r="A16" s="22"/>
      <c r="B16" s="23"/>
      <c r="C16" s="24" t="s">
        <v>271</v>
      </c>
      <c r="D16" s="110"/>
      <c r="E16" s="24"/>
      <c r="F16" s="34">
        <f>IF(ISBLANK(F15),"",TRUNC(58.015*(11.5-F15)^1.81))</f>
        <v>775</v>
      </c>
      <c r="G16" s="13"/>
      <c r="H16" s="13">
        <f>IF(ISBLANK(H15),"",TRUNC(51.39*(H15-1.5)^1.05))</f>
      </c>
      <c r="I16" s="13">
        <f>IF(ISBLANK(I15),"",TRUNC(0.8465*(I15*100-75)^1.42))</f>
      </c>
      <c r="J16" s="13">
        <f>IF(ISBLANK(J15),"",TRUNC(20.5173*(15.5-J15)^1.92))</f>
      </c>
      <c r="K16" s="13">
        <f>IF(ISBLANK(K15),"",TRUNC(0.2797*(K15*100-100)^1.35))</f>
      </c>
      <c r="L16" s="13">
        <f>IF(ISBLANK(L15),"",INT(0.08713*(305.5-(L15/$D$2))^1.85))</f>
      </c>
      <c r="M16" s="25"/>
    </row>
    <row r="17" spans="1:13" s="36" customFormat="1" ht="12.75">
      <c r="A17" s="118"/>
      <c r="B17" s="111"/>
      <c r="C17" s="119"/>
      <c r="D17" s="123"/>
      <c r="E17" s="119"/>
      <c r="F17" s="124"/>
      <c r="G17" s="113"/>
      <c r="H17" s="113"/>
      <c r="I17" s="113"/>
      <c r="J17" s="113"/>
      <c r="K17" s="113"/>
      <c r="L17" s="113"/>
      <c r="M17" s="120"/>
    </row>
    <row r="18" spans="1:13" s="36" customFormat="1" ht="12.75">
      <c r="A18" s="118"/>
      <c r="B18" s="111"/>
      <c r="C18" s="119"/>
      <c r="D18" s="123"/>
      <c r="E18" s="119"/>
      <c r="F18" s="124"/>
      <c r="G18" s="113"/>
      <c r="H18" s="113"/>
      <c r="I18" s="113"/>
      <c r="J18" s="113"/>
      <c r="K18" s="113"/>
      <c r="L18" s="113"/>
      <c r="M18" s="120"/>
    </row>
    <row r="19" spans="1:13" s="36" customFormat="1" ht="12.75">
      <c r="A19" s="118"/>
      <c r="B19" s="111"/>
      <c r="C19" s="119"/>
      <c r="D19" s="123"/>
      <c r="E19" s="119"/>
      <c r="F19" s="124"/>
      <c r="G19" s="113"/>
      <c r="H19" s="113"/>
      <c r="I19" s="113"/>
      <c r="J19" s="113"/>
      <c r="K19" s="113"/>
      <c r="L19" s="113"/>
      <c r="M19" s="120"/>
    </row>
    <row r="20" spans="1:13" s="36" customFormat="1" ht="12.75">
      <c r="A20" s="118"/>
      <c r="B20" s="111"/>
      <c r="C20" s="119"/>
      <c r="D20" s="123"/>
      <c r="E20" s="119"/>
      <c r="F20" s="124"/>
      <c r="G20" s="113"/>
      <c r="H20" s="113"/>
      <c r="I20" s="113"/>
      <c r="J20" s="113"/>
      <c r="K20" s="113"/>
      <c r="L20" s="113"/>
      <c r="M20" s="120"/>
    </row>
    <row r="21" s="28" customFormat="1" ht="15.75">
      <c r="C21" s="127"/>
    </row>
    <row r="22" spans="2:6" s="28" customFormat="1" ht="15.75">
      <c r="B22" s="28" t="s">
        <v>98</v>
      </c>
      <c r="F22" s="28" t="s">
        <v>386</v>
      </c>
    </row>
    <row r="23" s="28" customFormat="1" ht="15.75"/>
    <row r="24" s="28" customFormat="1" ht="15.75"/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zoomScale="90" zoomScaleNormal="90" zoomScalePageLayoutView="0" workbookViewId="0" topLeftCell="A13">
      <selection activeCell="F94" sqref="F94"/>
    </sheetView>
  </sheetViews>
  <sheetFormatPr defaultColWidth="9.140625" defaultRowHeight="12.75"/>
  <cols>
    <col min="1" max="1" width="5.7109375" style="39" customWidth="1"/>
    <col min="2" max="2" width="10.421875" style="39" customWidth="1"/>
    <col min="3" max="3" width="14.140625" style="39" bestFit="1" customWidth="1"/>
    <col min="4" max="4" width="10.28125" style="39" customWidth="1"/>
    <col min="5" max="5" width="12.00390625" style="39" customWidth="1"/>
    <col min="6" max="6" width="7.28125" style="39" customWidth="1"/>
    <col min="7" max="7" width="9.421875" style="39" customWidth="1"/>
    <col min="8" max="8" width="7.57421875" style="39" customWidth="1"/>
    <col min="9" max="16384" width="9.140625" style="39" customWidth="1"/>
  </cols>
  <sheetData>
    <row r="1" spans="2:5" ht="15.75" customHeight="1">
      <c r="B1" s="40"/>
      <c r="D1" s="1" t="s">
        <v>86</v>
      </c>
      <c r="E1" s="41"/>
    </row>
    <row r="2" spans="2:5" ht="15.75" customHeight="1">
      <c r="B2" s="40"/>
      <c r="D2" s="40" t="s">
        <v>81</v>
      </c>
      <c r="E2" s="41"/>
    </row>
    <row r="3" spans="1:7" ht="13.5" customHeight="1">
      <c r="A3" s="42" t="s">
        <v>20</v>
      </c>
      <c r="B3" s="43"/>
      <c r="D3" s="40"/>
      <c r="G3" s="5" t="s">
        <v>233</v>
      </c>
    </row>
    <row r="4" spans="2:5" s="45" customFormat="1" ht="5.25">
      <c r="B4" s="46"/>
      <c r="E4" s="47"/>
    </row>
    <row r="5" spans="2:7" ht="12.75">
      <c r="B5" s="48" t="s">
        <v>14</v>
      </c>
      <c r="C5" s="42"/>
      <c r="D5" s="48" t="s">
        <v>37</v>
      </c>
      <c r="E5" s="44" t="s">
        <v>57</v>
      </c>
      <c r="F5" s="42" t="s">
        <v>30</v>
      </c>
      <c r="G5" s="44"/>
    </row>
    <row r="6" spans="2:5" s="45" customFormat="1" ht="5.25">
      <c r="B6" s="46"/>
      <c r="E6" s="47"/>
    </row>
    <row r="7" spans="1:7" ht="12.75">
      <c r="A7" s="49" t="s">
        <v>41</v>
      </c>
      <c r="B7" s="50" t="s">
        <v>2</v>
      </c>
      <c r="C7" s="51" t="s">
        <v>3</v>
      </c>
      <c r="D7" s="49" t="s">
        <v>26</v>
      </c>
      <c r="E7" s="49" t="s">
        <v>27</v>
      </c>
      <c r="F7" s="52" t="s">
        <v>28</v>
      </c>
      <c r="G7" s="52" t="s">
        <v>29</v>
      </c>
    </row>
    <row r="8" spans="1:7" ht="17.25" customHeight="1">
      <c r="A8" s="53" t="s">
        <v>30</v>
      </c>
      <c r="B8" s="54" t="s">
        <v>257</v>
      </c>
      <c r="C8" s="55" t="s">
        <v>258</v>
      </c>
      <c r="D8" s="56" t="s">
        <v>227</v>
      </c>
      <c r="E8" s="57" t="s">
        <v>20</v>
      </c>
      <c r="F8" s="58">
        <v>8.35</v>
      </c>
      <c r="G8" s="59">
        <f aca="true" t="shared" si="0" ref="G8:G13">IF(ISBLANK(F8),"",TRUNC(58.015*(11.5-F8)^1.81))</f>
        <v>462</v>
      </c>
    </row>
    <row r="9" spans="1:7" ht="17.25" customHeight="1">
      <c r="A9" s="53" t="s">
        <v>32</v>
      </c>
      <c r="B9" s="54" t="s">
        <v>139</v>
      </c>
      <c r="C9" s="55" t="s">
        <v>140</v>
      </c>
      <c r="D9" s="56" t="s">
        <v>141</v>
      </c>
      <c r="E9" s="57" t="s">
        <v>69</v>
      </c>
      <c r="F9" s="58">
        <v>8.2</v>
      </c>
      <c r="G9" s="59">
        <f t="shared" si="0"/>
        <v>503</v>
      </c>
    </row>
    <row r="10" spans="1:7" ht="17.25" customHeight="1">
      <c r="A10" s="53" t="s">
        <v>34</v>
      </c>
      <c r="B10" s="54" t="s">
        <v>159</v>
      </c>
      <c r="C10" s="55" t="s">
        <v>160</v>
      </c>
      <c r="D10" s="56" t="s">
        <v>161</v>
      </c>
      <c r="E10" s="57" t="s">
        <v>19</v>
      </c>
      <c r="F10" s="58" t="s">
        <v>272</v>
      </c>
      <c r="G10" s="59"/>
    </row>
    <row r="11" spans="1:7" ht="17.25" customHeight="1">
      <c r="A11" s="53" t="s">
        <v>33</v>
      </c>
      <c r="B11" s="54" t="s">
        <v>146</v>
      </c>
      <c r="C11" s="55" t="s">
        <v>147</v>
      </c>
      <c r="D11" s="56">
        <v>34616</v>
      </c>
      <c r="E11" s="57" t="s">
        <v>69</v>
      </c>
      <c r="F11" s="58">
        <v>7.65</v>
      </c>
      <c r="G11" s="59">
        <f t="shared" si="0"/>
        <v>665</v>
      </c>
    </row>
    <row r="12" spans="1:7" ht="17.25" customHeight="1">
      <c r="A12" s="53" t="s">
        <v>31</v>
      </c>
      <c r="B12" s="54" t="s">
        <v>181</v>
      </c>
      <c r="C12" s="55" t="s">
        <v>182</v>
      </c>
      <c r="D12" s="56" t="s">
        <v>183</v>
      </c>
      <c r="E12" s="57" t="s">
        <v>19</v>
      </c>
      <c r="F12" s="58" t="s">
        <v>272</v>
      </c>
      <c r="G12" s="59"/>
    </row>
    <row r="13" spans="1:7" ht="17.25" customHeight="1">
      <c r="A13" s="53" t="s">
        <v>36</v>
      </c>
      <c r="B13" s="54" t="s">
        <v>223</v>
      </c>
      <c r="C13" s="55" t="s">
        <v>224</v>
      </c>
      <c r="D13" s="56">
        <v>34787</v>
      </c>
      <c r="E13" s="57" t="s">
        <v>20</v>
      </c>
      <c r="F13" s="58">
        <v>7.53</v>
      </c>
      <c r="G13" s="59">
        <f t="shared" si="0"/>
        <v>703</v>
      </c>
    </row>
    <row r="14" spans="2:5" s="45" customFormat="1" ht="5.25">
      <c r="B14" s="46"/>
      <c r="E14" s="47"/>
    </row>
    <row r="15" spans="2:7" ht="12.75">
      <c r="B15" s="48" t="s">
        <v>14</v>
      </c>
      <c r="C15" s="42"/>
      <c r="D15" s="48" t="s">
        <v>37</v>
      </c>
      <c r="E15" s="44" t="s">
        <v>57</v>
      </c>
      <c r="F15" s="42" t="s">
        <v>32</v>
      </c>
      <c r="G15" s="44"/>
    </row>
    <row r="16" spans="2:5" s="45" customFormat="1" ht="5.25">
      <c r="B16" s="46"/>
      <c r="E16" s="47"/>
    </row>
    <row r="17" spans="1:7" ht="12.75">
      <c r="A17" s="49" t="s">
        <v>41</v>
      </c>
      <c r="B17" s="50" t="s">
        <v>2</v>
      </c>
      <c r="C17" s="51" t="s">
        <v>3</v>
      </c>
      <c r="D17" s="49" t="s">
        <v>26</v>
      </c>
      <c r="E17" s="49" t="s">
        <v>27</v>
      </c>
      <c r="F17" s="52" t="s">
        <v>28</v>
      </c>
      <c r="G17" s="52" t="s">
        <v>29</v>
      </c>
    </row>
    <row r="18" spans="1:7" ht="17.25" customHeight="1">
      <c r="A18" s="53" t="s">
        <v>30</v>
      </c>
      <c r="B18" s="54" t="s">
        <v>178</v>
      </c>
      <c r="C18" s="55" t="s">
        <v>179</v>
      </c>
      <c r="D18" s="56" t="s">
        <v>180</v>
      </c>
      <c r="E18" s="57" t="s">
        <v>19</v>
      </c>
      <c r="F18" s="58" t="s">
        <v>272</v>
      </c>
      <c r="G18" s="59"/>
    </row>
    <row r="19" spans="1:7" ht="17.25" customHeight="1">
      <c r="A19" s="53" t="s">
        <v>32</v>
      </c>
      <c r="B19" s="54" t="s">
        <v>148</v>
      </c>
      <c r="C19" s="55" t="s">
        <v>149</v>
      </c>
      <c r="D19" s="56">
        <v>34530</v>
      </c>
      <c r="E19" s="57" t="s">
        <v>69</v>
      </c>
      <c r="F19" s="58">
        <v>8.03</v>
      </c>
      <c r="G19" s="59">
        <f>IF(ISBLANK(F19),"",TRUNC(58.015*(11.5-F19)^1.81))</f>
        <v>551</v>
      </c>
    </row>
    <row r="20" spans="1:7" ht="17.25" customHeight="1">
      <c r="A20" s="53" t="s">
        <v>34</v>
      </c>
      <c r="B20" s="54" t="s">
        <v>172</v>
      </c>
      <c r="C20" s="55" t="s">
        <v>173</v>
      </c>
      <c r="D20" s="56" t="s">
        <v>174</v>
      </c>
      <c r="E20" s="57" t="s">
        <v>19</v>
      </c>
      <c r="F20" s="58">
        <v>7.45</v>
      </c>
      <c r="G20" s="59">
        <f>IF(ISBLANK(F20),"",TRUNC(58.015*(11.5-F20)^1.81))</f>
        <v>729</v>
      </c>
    </row>
    <row r="21" spans="1:7" ht="17.25" customHeight="1">
      <c r="A21" s="53" t="s">
        <v>33</v>
      </c>
      <c r="B21" s="54" t="s">
        <v>62</v>
      </c>
      <c r="C21" s="55" t="s">
        <v>150</v>
      </c>
      <c r="D21" s="56">
        <v>34483</v>
      </c>
      <c r="E21" s="57" t="s">
        <v>69</v>
      </c>
      <c r="F21" s="58">
        <v>7.43</v>
      </c>
      <c r="G21" s="59">
        <f>IF(ISBLANK(F21),"",TRUNC(58.015*(11.5-F21)^1.81))</f>
        <v>736</v>
      </c>
    </row>
    <row r="22" spans="1:7" ht="17.25" customHeight="1">
      <c r="A22" s="53" t="s">
        <v>31</v>
      </c>
      <c r="B22" s="54" t="s">
        <v>249</v>
      </c>
      <c r="C22" s="55" t="s">
        <v>250</v>
      </c>
      <c r="D22" s="56">
        <v>34551</v>
      </c>
      <c r="E22" s="57" t="s">
        <v>20</v>
      </c>
      <c r="F22" s="58">
        <v>7.93</v>
      </c>
      <c r="G22" s="59">
        <f>IF(ISBLANK(F22),"",TRUNC(58.015*(11.5-F22)^1.81))</f>
        <v>580</v>
      </c>
    </row>
    <row r="23" spans="1:7" ht="17.25" customHeight="1">
      <c r="A23" s="53" t="s">
        <v>36</v>
      </c>
      <c r="B23" s="54" t="s">
        <v>245</v>
      </c>
      <c r="C23" s="55" t="s">
        <v>246</v>
      </c>
      <c r="D23" s="56">
        <v>34825</v>
      </c>
      <c r="E23" s="57" t="s">
        <v>20</v>
      </c>
      <c r="F23" s="58">
        <v>7.61</v>
      </c>
      <c r="G23" s="59">
        <f>IF(ISBLANK(F23),"",TRUNC(58.015*(11.5-F23)^1.81))</f>
        <v>678</v>
      </c>
    </row>
    <row r="24" spans="2:5" s="45" customFormat="1" ht="5.25">
      <c r="B24" s="46"/>
      <c r="E24" s="47"/>
    </row>
    <row r="25" spans="2:7" ht="12.75">
      <c r="B25" s="48" t="s">
        <v>14</v>
      </c>
      <c r="C25" s="42"/>
      <c r="D25" s="48" t="s">
        <v>37</v>
      </c>
      <c r="E25" s="44" t="s">
        <v>57</v>
      </c>
      <c r="F25" s="42" t="s">
        <v>34</v>
      </c>
      <c r="G25" s="44"/>
    </row>
    <row r="26" spans="2:5" s="45" customFormat="1" ht="5.25">
      <c r="B26" s="46"/>
      <c r="E26" s="47"/>
    </row>
    <row r="27" spans="1:7" ht="12.75">
      <c r="A27" s="49" t="s">
        <v>41</v>
      </c>
      <c r="B27" s="50" t="s">
        <v>2</v>
      </c>
      <c r="C27" s="51" t="s">
        <v>3</v>
      </c>
      <c r="D27" s="49" t="s">
        <v>26</v>
      </c>
      <c r="E27" s="49" t="s">
        <v>27</v>
      </c>
      <c r="F27" s="52" t="s">
        <v>28</v>
      </c>
      <c r="G27" s="52" t="s">
        <v>29</v>
      </c>
    </row>
    <row r="28" spans="1:7" ht="17.25" customHeight="1">
      <c r="A28" s="53" t="s">
        <v>30</v>
      </c>
      <c r="B28" s="54" t="s">
        <v>247</v>
      </c>
      <c r="C28" s="55" t="s">
        <v>248</v>
      </c>
      <c r="D28" s="56">
        <v>34903</v>
      </c>
      <c r="E28" s="57" t="s">
        <v>20</v>
      </c>
      <c r="F28" s="58">
        <v>7.88</v>
      </c>
      <c r="G28" s="59">
        <f aca="true" t="shared" si="1" ref="G28:G33">IF(ISBLANK(F28),"",TRUNC(58.015*(11.5-F28)^1.81))</f>
        <v>595</v>
      </c>
    </row>
    <row r="29" spans="1:7" ht="17.25" customHeight="1">
      <c r="A29" s="53" t="s">
        <v>32</v>
      </c>
      <c r="B29" s="54" t="s">
        <v>85</v>
      </c>
      <c r="C29" s="55" t="s">
        <v>134</v>
      </c>
      <c r="D29" s="56" t="s">
        <v>135</v>
      </c>
      <c r="E29" s="57" t="s">
        <v>69</v>
      </c>
      <c r="F29" s="58">
        <v>7.73</v>
      </c>
      <c r="G29" s="59">
        <f t="shared" si="1"/>
        <v>640</v>
      </c>
    </row>
    <row r="30" spans="1:7" ht="17.25" customHeight="1">
      <c r="A30" s="53" t="s">
        <v>34</v>
      </c>
      <c r="B30" s="54" t="s">
        <v>73</v>
      </c>
      <c r="C30" s="55" t="s">
        <v>165</v>
      </c>
      <c r="D30" s="56">
        <v>34998</v>
      </c>
      <c r="E30" s="57" t="s">
        <v>19</v>
      </c>
      <c r="F30" s="58" t="s">
        <v>272</v>
      </c>
      <c r="G30" s="59"/>
    </row>
    <row r="31" spans="1:7" ht="17.25" customHeight="1">
      <c r="A31" s="53" t="s">
        <v>33</v>
      </c>
      <c r="B31" s="54" t="s">
        <v>136</v>
      </c>
      <c r="C31" s="55" t="s">
        <v>137</v>
      </c>
      <c r="D31" s="56" t="s">
        <v>138</v>
      </c>
      <c r="E31" s="57" t="s">
        <v>69</v>
      </c>
      <c r="F31" s="58">
        <v>7.7</v>
      </c>
      <c r="G31" s="59">
        <f t="shared" si="1"/>
        <v>650</v>
      </c>
    </row>
    <row r="32" spans="1:7" ht="17.25" customHeight="1">
      <c r="A32" s="53" t="s">
        <v>31</v>
      </c>
      <c r="B32" s="54" t="s">
        <v>169</v>
      </c>
      <c r="C32" s="55" t="s">
        <v>170</v>
      </c>
      <c r="D32" s="56" t="s">
        <v>138</v>
      </c>
      <c r="E32" s="57" t="s">
        <v>19</v>
      </c>
      <c r="F32" s="58">
        <v>7.56</v>
      </c>
      <c r="G32" s="59">
        <f t="shared" si="1"/>
        <v>694</v>
      </c>
    </row>
    <row r="33" spans="1:8" ht="17.25" customHeight="1">
      <c r="A33" s="53" t="s">
        <v>36</v>
      </c>
      <c r="B33" s="54" t="s">
        <v>253</v>
      </c>
      <c r="C33" s="55" t="s">
        <v>254</v>
      </c>
      <c r="D33" s="56">
        <v>34318</v>
      </c>
      <c r="E33" s="57" t="s">
        <v>20</v>
      </c>
      <c r="F33" s="58">
        <v>8.1</v>
      </c>
      <c r="G33" s="59">
        <f t="shared" si="1"/>
        <v>531</v>
      </c>
      <c r="H33" s="39" t="s">
        <v>273</v>
      </c>
    </row>
    <row r="34" spans="2:5" s="45" customFormat="1" ht="5.25">
      <c r="B34" s="46"/>
      <c r="E34" s="47"/>
    </row>
    <row r="35" spans="2:7" ht="12.75">
      <c r="B35" s="48" t="s">
        <v>14</v>
      </c>
      <c r="C35" s="42"/>
      <c r="D35" s="48" t="s">
        <v>37</v>
      </c>
      <c r="E35" s="44" t="s">
        <v>57</v>
      </c>
      <c r="F35" s="42" t="s">
        <v>33</v>
      </c>
      <c r="G35" s="44"/>
    </row>
    <row r="36" spans="2:5" s="45" customFormat="1" ht="5.25">
      <c r="B36" s="46"/>
      <c r="E36" s="47"/>
    </row>
    <row r="37" spans="1:7" ht="12.75">
      <c r="A37" s="49" t="s">
        <v>41</v>
      </c>
      <c r="B37" s="50" t="s">
        <v>2</v>
      </c>
      <c r="C37" s="51" t="s">
        <v>3</v>
      </c>
      <c r="D37" s="49" t="s">
        <v>26</v>
      </c>
      <c r="E37" s="49" t="s">
        <v>27</v>
      </c>
      <c r="F37" s="52" t="s">
        <v>28</v>
      </c>
      <c r="G37" s="52" t="s">
        <v>29</v>
      </c>
    </row>
    <row r="38" spans="1:7" ht="17.25" customHeight="1">
      <c r="A38" s="53" t="s">
        <v>30</v>
      </c>
      <c r="B38" s="54" t="s">
        <v>162</v>
      </c>
      <c r="C38" s="55" t="s">
        <v>163</v>
      </c>
      <c r="D38" s="56" t="s">
        <v>164</v>
      </c>
      <c r="E38" s="57" t="s">
        <v>19</v>
      </c>
      <c r="F38" s="58" t="s">
        <v>272</v>
      </c>
      <c r="G38" s="59"/>
    </row>
    <row r="39" spans="1:7" ht="17.25" customHeight="1">
      <c r="A39" s="53" t="s">
        <v>32</v>
      </c>
      <c r="B39" s="54" t="s">
        <v>68</v>
      </c>
      <c r="C39" s="55" t="s">
        <v>111</v>
      </c>
      <c r="D39" s="56">
        <v>34520</v>
      </c>
      <c r="E39" s="57" t="s">
        <v>20</v>
      </c>
      <c r="F39" s="58">
        <v>7.68</v>
      </c>
      <c r="G39" s="59">
        <f>IF(ISBLANK(F39),"",TRUNC(58.015*(11.5-F39)^1.81))</f>
        <v>656</v>
      </c>
    </row>
    <row r="40" spans="1:7" ht="17.25" customHeight="1">
      <c r="A40" s="53" t="s">
        <v>34</v>
      </c>
      <c r="B40" s="54" t="s">
        <v>166</v>
      </c>
      <c r="C40" s="55" t="s">
        <v>167</v>
      </c>
      <c r="D40" s="56" t="s">
        <v>168</v>
      </c>
      <c r="E40" s="57" t="s">
        <v>19</v>
      </c>
      <c r="F40" s="58" t="s">
        <v>272</v>
      </c>
      <c r="G40" s="59"/>
    </row>
    <row r="41" spans="1:7" ht="17.25" customHeight="1">
      <c r="A41" s="53" t="s">
        <v>33</v>
      </c>
      <c r="B41" s="54" t="s">
        <v>242</v>
      </c>
      <c r="C41" s="55" t="s">
        <v>243</v>
      </c>
      <c r="D41" s="56">
        <v>34783</v>
      </c>
      <c r="E41" s="57" t="s">
        <v>20</v>
      </c>
      <c r="F41" s="58">
        <v>7.5</v>
      </c>
      <c r="G41" s="59">
        <f>IF(ISBLANK(F41),"",TRUNC(58.015*(11.5-F41)^1.81))</f>
        <v>713</v>
      </c>
    </row>
    <row r="42" spans="1:7" ht="17.25" customHeight="1">
      <c r="A42" s="53" t="s">
        <v>31</v>
      </c>
      <c r="B42" s="54" t="s">
        <v>251</v>
      </c>
      <c r="C42" s="55" t="s">
        <v>252</v>
      </c>
      <c r="D42" s="56">
        <v>34610</v>
      </c>
      <c r="E42" s="57" t="s">
        <v>20</v>
      </c>
      <c r="F42" s="58" t="s">
        <v>272</v>
      </c>
      <c r="G42" s="59"/>
    </row>
    <row r="43" spans="1:7" ht="17.25" customHeight="1">
      <c r="A43" s="53" t="s">
        <v>36</v>
      </c>
      <c r="B43" s="54"/>
      <c r="C43" s="55"/>
      <c r="D43" s="56"/>
      <c r="E43" s="57"/>
      <c r="F43" s="58"/>
      <c r="G43" s="59">
        <f>IF(ISBLANK(F43),"",TRUNC(58.015*(11.5-F43)^1.81))</f>
      </c>
    </row>
    <row r="44" spans="1:7" ht="17.25" customHeight="1">
      <c r="A44" s="84"/>
      <c r="B44" s="125"/>
      <c r="C44" s="126"/>
      <c r="D44" s="123"/>
      <c r="E44" s="111"/>
      <c r="F44" s="112"/>
      <c r="G44" s="124"/>
    </row>
    <row r="45" spans="1:7" ht="17.25" customHeight="1">
      <c r="A45" s="84"/>
      <c r="B45" s="125"/>
      <c r="C45" s="126"/>
      <c r="D45" s="123"/>
      <c r="E45" s="111"/>
      <c r="F45" s="112"/>
      <c r="G45" s="124"/>
    </row>
    <row r="46" spans="1:7" ht="17.25" customHeight="1">
      <c r="A46" s="84"/>
      <c r="B46" s="125"/>
      <c r="C46" s="126"/>
      <c r="D46" s="123"/>
      <c r="E46" s="111"/>
      <c r="F46" s="112"/>
      <c r="G46" s="124"/>
    </row>
    <row r="47" spans="1:7" ht="17.25" customHeight="1">
      <c r="A47" s="84"/>
      <c r="B47" s="125"/>
      <c r="C47" s="126"/>
      <c r="D47" s="123"/>
      <c r="E47" s="111"/>
      <c r="F47" s="112"/>
      <c r="G47" s="124"/>
    </row>
    <row r="48" spans="1:7" ht="17.25" customHeight="1">
      <c r="A48" s="84"/>
      <c r="B48" s="125"/>
      <c r="C48" s="126"/>
      <c r="D48" s="123"/>
      <c r="E48" s="111"/>
      <c r="F48" s="112"/>
      <c r="G48" s="124"/>
    </row>
    <row r="49" spans="1:7" ht="17.25" customHeight="1">
      <c r="A49" s="84"/>
      <c r="B49" s="125"/>
      <c r="C49" s="126"/>
      <c r="D49" s="123"/>
      <c r="E49" s="111"/>
      <c r="F49" s="112"/>
      <c r="G49" s="124"/>
    </row>
    <row r="50" spans="1:7" ht="17.25" customHeight="1">
      <c r="A50" s="84"/>
      <c r="B50" s="125"/>
      <c r="C50" s="126"/>
      <c r="D50" s="123"/>
      <c r="E50" s="111"/>
      <c r="F50" s="112"/>
      <c r="G50" s="124"/>
    </row>
    <row r="51" spans="1:7" ht="17.25" customHeight="1">
      <c r="A51" s="84"/>
      <c r="B51" s="125"/>
      <c r="C51" s="126"/>
      <c r="D51" s="123"/>
      <c r="E51" s="111"/>
      <c r="F51" s="112"/>
      <c r="G51" s="124"/>
    </row>
    <row r="52" spans="1:7" ht="17.25" customHeight="1">
      <c r="A52" s="84"/>
      <c r="B52" s="125"/>
      <c r="C52" s="126"/>
      <c r="D52" s="123"/>
      <c r="E52" s="111"/>
      <c r="F52" s="112"/>
      <c r="G52" s="124"/>
    </row>
    <row r="53" spans="1:7" ht="17.25" customHeight="1">
      <c r="A53" s="84"/>
      <c r="B53" s="125"/>
      <c r="C53" s="126"/>
      <c r="D53" s="123"/>
      <c r="E53" s="111"/>
      <c r="F53" s="112"/>
      <c r="G53" s="124"/>
    </row>
    <row r="54" spans="2:5" ht="15.75" customHeight="1">
      <c r="B54" s="40"/>
      <c r="D54" s="1" t="s">
        <v>86</v>
      </c>
      <c r="E54" s="41"/>
    </row>
    <row r="55" spans="2:5" ht="15.75" customHeight="1">
      <c r="B55" s="40"/>
      <c r="D55" s="40" t="s">
        <v>81</v>
      </c>
      <c r="E55" s="41"/>
    </row>
    <row r="56" spans="1:7" ht="13.5" customHeight="1">
      <c r="A56" s="42" t="s">
        <v>20</v>
      </c>
      <c r="B56" s="43"/>
      <c r="D56" s="40"/>
      <c r="G56" s="5" t="s">
        <v>233</v>
      </c>
    </row>
    <row r="57" spans="2:5" s="45" customFormat="1" ht="5.25">
      <c r="B57" s="46"/>
      <c r="E57" s="47"/>
    </row>
    <row r="58" spans="2:5" s="45" customFormat="1" ht="5.25">
      <c r="B58" s="46"/>
      <c r="E58" s="47"/>
    </row>
    <row r="59" spans="2:7" ht="12.75">
      <c r="B59" s="48" t="s">
        <v>14</v>
      </c>
      <c r="C59" s="42"/>
      <c r="D59" s="48" t="s">
        <v>58</v>
      </c>
      <c r="E59" s="44" t="s">
        <v>57</v>
      </c>
      <c r="F59" s="42" t="s">
        <v>30</v>
      </c>
      <c r="G59" s="44"/>
    </row>
    <row r="60" spans="2:5" s="45" customFormat="1" ht="5.25">
      <c r="B60" s="46"/>
      <c r="E60" s="47"/>
    </row>
    <row r="61" spans="1:7" ht="12.75">
      <c r="A61" s="49" t="s">
        <v>41</v>
      </c>
      <c r="B61" s="50" t="s">
        <v>2</v>
      </c>
      <c r="C61" s="51" t="s">
        <v>3</v>
      </c>
      <c r="D61" s="49" t="s">
        <v>26</v>
      </c>
      <c r="E61" s="49" t="s">
        <v>27</v>
      </c>
      <c r="F61" s="52" t="s">
        <v>28</v>
      </c>
      <c r="G61" s="52" t="s">
        <v>29</v>
      </c>
    </row>
    <row r="62" spans="1:7" ht="17.25" customHeight="1">
      <c r="A62" s="53" t="s">
        <v>30</v>
      </c>
      <c r="B62" s="54" t="s">
        <v>156</v>
      </c>
      <c r="C62" s="55" t="s">
        <v>157</v>
      </c>
      <c r="D62" s="56" t="s">
        <v>158</v>
      </c>
      <c r="E62" s="57" t="s">
        <v>19</v>
      </c>
      <c r="F62" s="58" t="s">
        <v>272</v>
      </c>
      <c r="G62" s="59"/>
    </row>
    <row r="63" spans="1:7" ht="17.25" customHeight="1">
      <c r="A63" s="53" t="s">
        <v>32</v>
      </c>
      <c r="B63" s="54" t="s">
        <v>194</v>
      </c>
      <c r="C63" s="55" t="s">
        <v>195</v>
      </c>
      <c r="D63" s="56" t="s">
        <v>196</v>
      </c>
      <c r="E63" s="57" t="s">
        <v>225</v>
      </c>
      <c r="F63" s="58" t="s">
        <v>272</v>
      </c>
      <c r="G63" s="59"/>
    </row>
    <row r="64" spans="1:7" ht="17.25" customHeight="1">
      <c r="A64" s="53" t="s">
        <v>34</v>
      </c>
      <c r="B64" s="54" t="s">
        <v>80</v>
      </c>
      <c r="C64" s="55" t="s">
        <v>105</v>
      </c>
      <c r="D64" s="56" t="s">
        <v>106</v>
      </c>
      <c r="E64" s="57" t="s">
        <v>107</v>
      </c>
      <c r="F64" s="58">
        <v>7.9</v>
      </c>
      <c r="G64" s="59">
        <f>IF(ISBLANK(F64),"",TRUNC(58.015*(11.5-F64)^1.81))</f>
        <v>589</v>
      </c>
    </row>
    <row r="65" spans="1:7" ht="17.25" customHeight="1">
      <c r="A65" s="53" t="s">
        <v>33</v>
      </c>
      <c r="B65" s="54" t="s">
        <v>255</v>
      </c>
      <c r="C65" s="55" t="s">
        <v>256</v>
      </c>
      <c r="D65" s="56">
        <v>34000</v>
      </c>
      <c r="E65" s="57" t="s">
        <v>20</v>
      </c>
      <c r="F65" s="58">
        <v>7.72</v>
      </c>
      <c r="G65" s="59">
        <f>IF(ISBLANK(F65),"",TRUNC(58.015*(11.5-F65)^1.81))</f>
        <v>643</v>
      </c>
    </row>
    <row r="66" spans="1:7" ht="17.25" customHeight="1">
      <c r="A66" s="53" t="s">
        <v>31</v>
      </c>
      <c r="B66" s="54"/>
      <c r="C66" s="55"/>
      <c r="D66" s="56"/>
      <c r="E66" s="57"/>
      <c r="F66" s="58"/>
      <c r="G66" s="59">
        <f>IF(ISBLANK(F66),"",TRUNC(58.015*(11.5-F66)^1.81))</f>
      </c>
    </row>
    <row r="67" spans="1:7" ht="17.25" customHeight="1">
      <c r="A67" s="53" t="s">
        <v>36</v>
      </c>
      <c r="B67" s="54"/>
      <c r="C67" s="55"/>
      <c r="D67" s="56"/>
      <c r="E67" s="57"/>
      <c r="F67" s="58"/>
      <c r="G67" s="59">
        <f>IF(ISBLANK(F67),"",TRUNC(58.015*(11.5-F67)^1.81))</f>
      </c>
    </row>
    <row r="68" spans="2:5" s="45" customFormat="1" ht="5.25">
      <c r="B68" s="46"/>
      <c r="E68" s="47"/>
    </row>
    <row r="69" spans="2:7" ht="12.75">
      <c r="B69" s="48" t="s">
        <v>14</v>
      </c>
      <c r="C69" s="42"/>
      <c r="D69" s="48" t="s">
        <v>58</v>
      </c>
      <c r="E69" s="44" t="s">
        <v>57</v>
      </c>
      <c r="F69" s="42" t="s">
        <v>32</v>
      </c>
      <c r="G69" s="44"/>
    </row>
    <row r="70" spans="2:5" s="45" customFormat="1" ht="5.25">
      <c r="B70" s="46"/>
      <c r="E70" s="47"/>
    </row>
    <row r="71" spans="1:7" ht="12.75">
      <c r="A71" s="49" t="s">
        <v>41</v>
      </c>
      <c r="B71" s="50" t="s">
        <v>2</v>
      </c>
      <c r="C71" s="51" t="s">
        <v>3</v>
      </c>
      <c r="D71" s="49" t="s">
        <v>26</v>
      </c>
      <c r="E71" s="49" t="s">
        <v>27</v>
      </c>
      <c r="F71" s="52" t="s">
        <v>28</v>
      </c>
      <c r="G71" s="52" t="s">
        <v>29</v>
      </c>
    </row>
    <row r="72" spans="1:7" ht="17.25" customHeight="1">
      <c r="A72" s="53" t="s">
        <v>30</v>
      </c>
      <c r="B72" s="54" t="s">
        <v>187</v>
      </c>
      <c r="C72" s="55" t="s">
        <v>188</v>
      </c>
      <c r="D72" s="56" t="s">
        <v>189</v>
      </c>
      <c r="E72" s="57" t="s">
        <v>225</v>
      </c>
      <c r="F72" s="58">
        <v>7.77</v>
      </c>
      <c r="G72" s="59">
        <f>IF(ISBLANK(F72),"",TRUNC(58.015*(11.5-F72)^1.81))</f>
        <v>628</v>
      </c>
    </row>
    <row r="73" spans="1:7" ht="17.25" customHeight="1">
      <c r="A73" s="53" t="s">
        <v>32</v>
      </c>
      <c r="B73" s="54" t="s">
        <v>151</v>
      </c>
      <c r="C73" s="55" t="s">
        <v>152</v>
      </c>
      <c r="D73" s="56">
        <v>34050</v>
      </c>
      <c r="E73" s="57" t="s">
        <v>69</v>
      </c>
      <c r="F73" s="58">
        <v>7.72</v>
      </c>
      <c r="G73" s="59">
        <f>IF(ISBLANK(F73),"",TRUNC(58.015*(11.5-F73)^1.81))</f>
        <v>643</v>
      </c>
    </row>
    <row r="74" spans="1:7" ht="17.25" customHeight="1">
      <c r="A74" s="53" t="s">
        <v>34</v>
      </c>
      <c r="B74" s="54"/>
      <c r="C74" s="55"/>
      <c r="D74" s="56"/>
      <c r="E74" s="57"/>
      <c r="F74" s="58"/>
      <c r="G74" s="59">
        <f>IF(ISBLANK(F74),"",TRUNC(58.015*(11.5-F74)^1.81))</f>
      </c>
    </row>
    <row r="75" spans="1:7" ht="17.25" customHeight="1">
      <c r="A75" s="53" t="s">
        <v>33</v>
      </c>
      <c r="B75" s="54" t="s">
        <v>191</v>
      </c>
      <c r="C75" s="55" t="s">
        <v>192</v>
      </c>
      <c r="D75" s="56" t="s">
        <v>193</v>
      </c>
      <c r="E75" s="57" t="s">
        <v>225</v>
      </c>
      <c r="F75" s="58" t="s">
        <v>272</v>
      </c>
      <c r="G75" s="59"/>
    </row>
    <row r="76" spans="1:7" ht="17.25" customHeight="1">
      <c r="A76" s="53" t="s">
        <v>31</v>
      </c>
      <c r="B76" s="54"/>
      <c r="C76" s="55"/>
      <c r="D76" s="56"/>
      <c r="E76" s="57"/>
      <c r="F76" s="58"/>
      <c r="G76" s="59">
        <f>IF(ISBLANK(F76),"",TRUNC(58.015*(11.5-F76)^1.81))</f>
      </c>
    </row>
    <row r="77" spans="1:7" ht="17.25" customHeight="1">
      <c r="A77" s="53" t="s">
        <v>36</v>
      </c>
      <c r="B77" s="54"/>
      <c r="C77" s="55"/>
      <c r="D77" s="56"/>
      <c r="E77" s="57"/>
      <c r="F77" s="58"/>
      <c r="G77" s="59">
        <f>IF(ISBLANK(F77),"",TRUNC(58.015*(11.5-F77)^1.81))</f>
      </c>
    </row>
    <row r="78" spans="2:5" s="45" customFormat="1" ht="5.25">
      <c r="B78" s="46"/>
      <c r="E78" s="47"/>
    </row>
    <row r="79" spans="2:7" ht="12.75">
      <c r="B79" s="48" t="s">
        <v>14</v>
      </c>
      <c r="C79" s="42"/>
      <c r="D79" s="48" t="s">
        <v>58</v>
      </c>
      <c r="E79" s="44" t="s">
        <v>57</v>
      </c>
      <c r="F79" s="42" t="s">
        <v>34</v>
      </c>
      <c r="G79" s="44"/>
    </row>
    <row r="80" spans="2:5" s="45" customFormat="1" ht="5.25">
      <c r="B80" s="46"/>
      <c r="E80" s="47"/>
    </row>
    <row r="81" spans="1:7" ht="12.75">
      <c r="A81" s="49" t="s">
        <v>41</v>
      </c>
      <c r="B81" s="50" t="s">
        <v>2</v>
      </c>
      <c r="C81" s="51" t="s">
        <v>3</v>
      </c>
      <c r="D81" s="49" t="s">
        <v>26</v>
      </c>
      <c r="E81" s="49" t="s">
        <v>27</v>
      </c>
      <c r="F81" s="52" t="s">
        <v>28</v>
      </c>
      <c r="G81" s="52" t="s">
        <v>29</v>
      </c>
    </row>
    <row r="82" spans="1:7" ht="17.25" customHeight="1">
      <c r="A82" s="53" t="s">
        <v>30</v>
      </c>
      <c r="B82" s="54" t="s">
        <v>87</v>
      </c>
      <c r="C82" s="55" t="s">
        <v>88</v>
      </c>
      <c r="D82" s="56" t="s">
        <v>89</v>
      </c>
      <c r="E82" s="57" t="s">
        <v>69</v>
      </c>
      <c r="F82" s="58">
        <v>7.53</v>
      </c>
      <c r="G82" s="59">
        <f aca="true" t="shared" si="2" ref="G82:G87">IF(ISBLANK(F82),"",TRUNC(58.015*(11.5-F82)^1.81))</f>
        <v>703</v>
      </c>
    </row>
    <row r="83" spans="1:7" ht="17.25" customHeight="1">
      <c r="A83" s="53" t="s">
        <v>32</v>
      </c>
      <c r="B83" s="54" t="s">
        <v>154</v>
      </c>
      <c r="C83" s="55" t="s">
        <v>155</v>
      </c>
      <c r="D83" s="56">
        <v>33752</v>
      </c>
      <c r="E83" s="57" t="s">
        <v>69</v>
      </c>
      <c r="F83" s="58" t="s">
        <v>272</v>
      </c>
      <c r="G83" s="59"/>
    </row>
    <row r="84" spans="1:7" ht="17.25" customHeight="1">
      <c r="A84" s="53" t="s">
        <v>34</v>
      </c>
      <c r="B84" s="54" t="s">
        <v>109</v>
      </c>
      <c r="C84" s="55" t="s">
        <v>110</v>
      </c>
      <c r="D84" s="56">
        <v>33811</v>
      </c>
      <c r="E84" s="57" t="s">
        <v>107</v>
      </c>
      <c r="F84" s="58">
        <v>8.11</v>
      </c>
      <c r="G84" s="59">
        <f t="shared" si="2"/>
        <v>528</v>
      </c>
    </row>
    <row r="85" spans="1:7" ht="17.25" customHeight="1">
      <c r="A85" s="53" t="s">
        <v>33</v>
      </c>
      <c r="B85" s="54" t="s">
        <v>38</v>
      </c>
      <c r="C85" s="55" t="s">
        <v>39</v>
      </c>
      <c r="D85" s="56" t="s">
        <v>133</v>
      </c>
      <c r="E85" s="57" t="s">
        <v>69</v>
      </c>
      <c r="F85" s="58" t="s">
        <v>272</v>
      </c>
      <c r="G85" s="59"/>
    </row>
    <row r="86" spans="1:7" ht="17.25" customHeight="1">
      <c r="A86" s="53" t="s">
        <v>31</v>
      </c>
      <c r="B86" s="54"/>
      <c r="C86" s="55"/>
      <c r="D86" s="56"/>
      <c r="E86" s="57"/>
      <c r="F86" s="58"/>
      <c r="G86" s="59">
        <f t="shared" si="2"/>
      </c>
    </row>
    <row r="87" spans="1:7" ht="17.25" customHeight="1">
      <c r="A87" s="53" t="s">
        <v>36</v>
      </c>
      <c r="B87" s="54"/>
      <c r="C87" s="55"/>
      <c r="D87" s="56"/>
      <c r="E87" s="57"/>
      <c r="F87" s="58"/>
      <c r="G87" s="59">
        <f t="shared" si="2"/>
      </c>
    </row>
    <row r="88" spans="2:5" s="45" customFormat="1" ht="5.25">
      <c r="B88" s="46"/>
      <c r="E88" s="47"/>
    </row>
    <row r="89" spans="2:7" ht="12.75">
      <c r="B89" s="48" t="s">
        <v>14</v>
      </c>
      <c r="C89" s="42"/>
      <c r="D89" s="48" t="s">
        <v>17</v>
      </c>
      <c r="E89" s="44" t="s">
        <v>57</v>
      </c>
      <c r="F89" s="42" t="s">
        <v>30</v>
      </c>
      <c r="G89" s="44"/>
    </row>
    <row r="90" spans="2:5" s="45" customFormat="1" ht="5.25">
      <c r="B90" s="46"/>
      <c r="E90" s="47"/>
    </row>
    <row r="91" spans="1:7" ht="12.75">
      <c r="A91" s="49" t="s">
        <v>41</v>
      </c>
      <c r="B91" s="50" t="s">
        <v>2</v>
      </c>
      <c r="C91" s="51" t="s">
        <v>3</v>
      </c>
      <c r="D91" s="49" t="s">
        <v>26</v>
      </c>
      <c r="E91" s="49" t="s">
        <v>27</v>
      </c>
      <c r="F91" s="52" t="s">
        <v>28</v>
      </c>
      <c r="G91" s="52" t="s">
        <v>29</v>
      </c>
    </row>
    <row r="92" spans="1:7" ht="17.25" customHeight="1">
      <c r="A92" s="53" t="s">
        <v>30</v>
      </c>
      <c r="B92" s="54" t="s">
        <v>62</v>
      </c>
      <c r="C92" s="55" t="s">
        <v>63</v>
      </c>
      <c r="D92" s="56">
        <v>33395</v>
      </c>
      <c r="E92" s="57" t="s">
        <v>20</v>
      </c>
      <c r="F92" s="58">
        <v>7.87</v>
      </c>
      <c r="G92" s="59">
        <f aca="true" t="shared" si="3" ref="G92:G97">IF(ISBLANK(F92),"",TRUNC(58.015*(11.5-F92)^1.81))</f>
        <v>598</v>
      </c>
    </row>
    <row r="93" spans="1:7" ht="17.25" customHeight="1">
      <c r="A93" s="53" t="s">
        <v>32</v>
      </c>
      <c r="B93" s="54" t="s">
        <v>204</v>
      </c>
      <c r="C93" s="55" t="s">
        <v>234</v>
      </c>
      <c r="D93" s="56">
        <v>31721</v>
      </c>
      <c r="E93" s="57" t="s">
        <v>206</v>
      </c>
      <c r="F93" s="58">
        <v>7.49</v>
      </c>
      <c r="G93" s="59">
        <f t="shared" si="3"/>
        <v>716</v>
      </c>
    </row>
    <row r="94" spans="1:7" ht="17.25" customHeight="1">
      <c r="A94" s="53" t="s">
        <v>34</v>
      </c>
      <c r="B94" s="54" t="s">
        <v>229</v>
      </c>
      <c r="C94" s="55" t="s">
        <v>226</v>
      </c>
      <c r="D94" s="56">
        <v>30771</v>
      </c>
      <c r="E94" s="57" t="s">
        <v>20</v>
      </c>
      <c r="F94" s="58">
        <v>7.15</v>
      </c>
      <c r="G94" s="59">
        <f t="shared" si="3"/>
        <v>830</v>
      </c>
    </row>
    <row r="95" spans="1:7" ht="17.25" customHeight="1">
      <c r="A95" s="53" t="s">
        <v>33</v>
      </c>
      <c r="B95" s="54" t="s">
        <v>64</v>
      </c>
      <c r="C95" s="55" t="s">
        <v>65</v>
      </c>
      <c r="D95" s="56" t="s">
        <v>66</v>
      </c>
      <c r="E95" s="57" t="s">
        <v>20</v>
      </c>
      <c r="F95" s="58">
        <v>7.62</v>
      </c>
      <c r="G95" s="59">
        <f t="shared" si="3"/>
        <v>675</v>
      </c>
    </row>
    <row r="96" spans="1:7" ht="17.25" customHeight="1">
      <c r="A96" s="53" t="s">
        <v>31</v>
      </c>
      <c r="B96" s="54" t="s">
        <v>264</v>
      </c>
      <c r="C96" s="55" t="s">
        <v>265</v>
      </c>
      <c r="D96" s="56">
        <v>32957</v>
      </c>
      <c r="E96" s="57" t="s">
        <v>20</v>
      </c>
      <c r="F96" s="58" t="s">
        <v>272</v>
      </c>
      <c r="G96" s="59"/>
    </row>
    <row r="97" spans="1:7" ht="17.25" customHeight="1">
      <c r="A97" s="53" t="s">
        <v>36</v>
      </c>
      <c r="B97" s="54" t="s">
        <v>270</v>
      </c>
      <c r="C97" s="55" t="s">
        <v>266</v>
      </c>
      <c r="D97" s="56">
        <v>32722</v>
      </c>
      <c r="E97" s="57" t="s">
        <v>20</v>
      </c>
      <c r="F97" s="58">
        <v>7.31</v>
      </c>
      <c r="G97" s="59">
        <f t="shared" si="3"/>
        <v>775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showZeros="0" zoomScale="90" zoomScaleNormal="90" zoomScalePageLayoutView="0" workbookViewId="0" topLeftCell="A46">
      <selection activeCell="E66" sqref="E66"/>
    </sheetView>
  </sheetViews>
  <sheetFormatPr defaultColWidth="9.140625" defaultRowHeight="12.75"/>
  <cols>
    <col min="1" max="1" width="5.421875" style="39" customWidth="1"/>
    <col min="2" max="2" width="12.00390625" style="39" bestFit="1" customWidth="1"/>
    <col min="3" max="3" width="14.28125" style="39" customWidth="1"/>
    <col min="4" max="4" width="10.28125" style="39" customWidth="1"/>
    <col min="5" max="5" width="11.8515625" style="39" customWidth="1"/>
    <col min="6" max="8" width="5.57421875" style="74" customWidth="1"/>
    <col min="9" max="9" width="6.57421875" style="61" customWidth="1"/>
    <col min="10" max="16384" width="9.140625" style="39" customWidth="1"/>
  </cols>
  <sheetData>
    <row r="1" spans="2:9" ht="18.75">
      <c r="B1" s="40"/>
      <c r="D1" s="1" t="s">
        <v>86</v>
      </c>
      <c r="E1" s="41"/>
      <c r="F1" s="39"/>
      <c r="G1" s="39"/>
      <c r="H1" s="39"/>
      <c r="I1" s="39"/>
    </row>
    <row r="2" spans="2:10" ht="18.75">
      <c r="B2" s="43"/>
      <c r="D2" s="40" t="s">
        <v>81</v>
      </c>
      <c r="F2" s="39"/>
      <c r="G2" s="39"/>
      <c r="H2" s="39"/>
      <c r="J2" s="5" t="s">
        <v>233</v>
      </c>
    </row>
    <row r="3" spans="2:10" s="45" customFormat="1" ht="12.75">
      <c r="B3" s="46"/>
      <c r="E3" s="47"/>
      <c r="J3" s="44" t="s">
        <v>20</v>
      </c>
    </row>
    <row r="4" spans="2:9" ht="15.75">
      <c r="B4" s="60" t="s">
        <v>42</v>
      </c>
      <c r="D4" s="48" t="s">
        <v>37</v>
      </c>
      <c r="F4" s="39"/>
      <c r="G4" s="39"/>
      <c r="H4" s="39"/>
      <c r="I4" s="39"/>
    </row>
    <row r="5" spans="2:5" s="45" customFormat="1" ht="6" thickBot="1">
      <c r="B5" s="46"/>
      <c r="E5" s="47"/>
    </row>
    <row r="6" spans="6:8" ht="13.5" thickBot="1">
      <c r="F6" s="143" t="s">
        <v>43</v>
      </c>
      <c r="G6" s="144"/>
      <c r="H6" s="145"/>
    </row>
    <row r="7" spans="1:10" ht="13.5" thickBot="1">
      <c r="A7" s="62" t="s">
        <v>46</v>
      </c>
      <c r="B7" s="63" t="s">
        <v>2</v>
      </c>
      <c r="C7" s="64" t="s">
        <v>3</v>
      </c>
      <c r="D7" s="65" t="s">
        <v>26</v>
      </c>
      <c r="E7" s="66" t="s">
        <v>27</v>
      </c>
      <c r="F7" s="67">
        <v>1</v>
      </c>
      <c r="G7" s="68">
        <v>2</v>
      </c>
      <c r="H7" s="69">
        <v>3</v>
      </c>
      <c r="I7" s="75" t="s">
        <v>28</v>
      </c>
      <c r="J7" s="76" t="s">
        <v>29</v>
      </c>
    </row>
    <row r="8" spans="1:10" ht="19.5" customHeight="1">
      <c r="A8" s="53" t="s">
        <v>30</v>
      </c>
      <c r="B8" s="70" t="s">
        <v>159</v>
      </c>
      <c r="C8" s="71" t="s">
        <v>160</v>
      </c>
      <c r="D8" s="72" t="s">
        <v>161</v>
      </c>
      <c r="E8" s="57" t="s">
        <v>19</v>
      </c>
      <c r="F8" s="58"/>
      <c r="G8" s="58"/>
      <c r="H8" s="58"/>
      <c r="I8" s="73">
        <f>MAX(F8:H8)</f>
        <v>0</v>
      </c>
      <c r="J8" s="13"/>
    </row>
    <row r="9" spans="1:10" ht="19.5" customHeight="1">
      <c r="A9" s="53" t="s">
        <v>32</v>
      </c>
      <c r="B9" s="70" t="s">
        <v>146</v>
      </c>
      <c r="C9" s="71" t="s">
        <v>147</v>
      </c>
      <c r="D9" s="72">
        <v>34616</v>
      </c>
      <c r="E9" s="57" t="s">
        <v>69</v>
      </c>
      <c r="F9" s="58">
        <v>5.94</v>
      </c>
      <c r="G9" s="58">
        <v>5.77</v>
      </c>
      <c r="H9" s="58">
        <v>6.1</v>
      </c>
      <c r="I9" s="73">
        <f>MAX(F9:H9)</f>
        <v>6.1</v>
      </c>
      <c r="J9" s="13">
        <f>IF(ISBLANK(I9),"",TRUNC(0.14354*(I9*100-220)^1.4))</f>
        <v>608</v>
      </c>
    </row>
    <row r="10" spans="1:10" ht="19.5" customHeight="1">
      <c r="A10" s="53" t="s">
        <v>34</v>
      </c>
      <c r="B10" s="70" t="s">
        <v>181</v>
      </c>
      <c r="C10" s="71" t="s">
        <v>182</v>
      </c>
      <c r="D10" s="72" t="s">
        <v>183</v>
      </c>
      <c r="E10" s="57" t="s">
        <v>19</v>
      </c>
      <c r="F10" s="58"/>
      <c r="G10" s="58"/>
      <c r="H10" s="58"/>
      <c r="I10" s="73">
        <f>MAX(F10:H10)</f>
        <v>0</v>
      </c>
      <c r="J10" s="13"/>
    </row>
    <row r="11" spans="1:10" ht="19.5" customHeight="1">
      <c r="A11" s="53" t="s">
        <v>33</v>
      </c>
      <c r="B11" s="70" t="s">
        <v>223</v>
      </c>
      <c r="C11" s="71" t="s">
        <v>224</v>
      </c>
      <c r="D11" s="72">
        <v>34787</v>
      </c>
      <c r="E11" s="57" t="s">
        <v>20</v>
      </c>
      <c r="F11" s="58">
        <v>5.54</v>
      </c>
      <c r="G11" s="58">
        <v>5.89</v>
      </c>
      <c r="H11" s="58">
        <v>5.76</v>
      </c>
      <c r="I11" s="73">
        <f>MAX(F11:H11)</f>
        <v>5.89</v>
      </c>
      <c r="J11" s="13">
        <f>IF(ISBLANK(J9),"",TRUNC(0.14354*(I11*100-220)^1.4))</f>
        <v>563</v>
      </c>
    </row>
    <row r="12" spans="1:10" ht="19.5" customHeight="1">
      <c r="A12" s="53" t="s">
        <v>31</v>
      </c>
      <c r="B12" s="70" t="s">
        <v>178</v>
      </c>
      <c r="C12" s="71" t="s">
        <v>179</v>
      </c>
      <c r="D12" s="72" t="s">
        <v>180</v>
      </c>
      <c r="E12" s="57" t="s">
        <v>19</v>
      </c>
      <c r="F12" s="58"/>
      <c r="G12" s="58"/>
      <c r="H12" s="58"/>
      <c r="I12" s="73">
        <f>MAX(F12:H12)</f>
        <v>0</v>
      </c>
      <c r="J12" s="13"/>
    </row>
    <row r="13" spans="1:10" ht="19.5" customHeight="1">
      <c r="A13" s="53" t="s">
        <v>36</v>
      </c>
      <c r="B13" s="70" t="s">
        <v>148</v>
      </c>
      <c r="C13" s="71" t="s">
        <v>149</v>
      </c>
      <c r="D13" s="72">
        <v>34530</v>
      </c>
      <c r="E13" s="57" t="s">
        <v>69</v>
      </c>
      <c r="F13" s="58" t="s">
        <v>274</v>
      </c>
      <c r="G13" s="58">
        <v>4.49</v>
      </c>
      <c r="H13" s="58">
        <v>5.58</v>
      </c>
      <c r="I13" s="73">
        <f aca="true" t="shared" si="0" ref="I13:I27">MAX(F13:H13)</f>
        <v>5.58</v>
      </c>
      <c r="J13" s="13">
        <f>IF(ISBLANK(I13),"",TRUNC(0.14354*(I13*100-220)^1.4))</f>
        <v>498</v>
      </c>
    </row>
    <row r="14" spans="1:10" ht="19.5" customHeight="1">
      <c r="A14" s="53" t="s">
        <v>44</v>
      </c>
      <c r="B14" s="70" t="s">
        <v>172</v>
      </c>
      <c r="C14" s="71" t="s">
        <v>173</v>
      </c>
      <c r="D14" s="72" t="s">
        <v>174</v>
      </c>
      <c r="E14" s="57" t="s">
        <v>19</v>
      </c>
      <c r="F14" s="58">
        <v>6.16</v>
      </c>
      <c r="G14" s="58">
        <v>6.5</v>
      </c>
      <c r="H14" s="58">
        <v>6.59</v>
      </c>
      <c r="I14" s="73">
        <f t="shared" si="0"/>
        <v>6.59</v>
      </c>
      <c r="J14" s="13">
        <f>IF(ISBLANK(J13),"",TRUNC(0.14354*(I14*100-220)^1.4))</f>
        <v>718</v>
      </c>
    </row>
    <row r="15" spans="1:10" ht="19.5" customHeight="1">
      <c r="A15" s="53" t="s">
        <v>45</v>
      </c>
      <c r="B15" s="70" t="s">
        <v>62</v>
      </c>
      <c r="C15" s="71" t="s">
        <v>150</v>
      </c>
      <c r="D15" s="72">
        <v>34483</v>
      </c>
      <c r="E15" s="57" t="s">
        <v>69</v>
      </c>
      <c r="F15" s="58" t="s">
        <v>274</v>
      </c>
      <c r="G15" s="58">
        <v>5.51</v>
      </c>
      <c r="H15" s="58">
        <v>4.7</v>
      </c>
      <c r="I15" s="73">
        <f t="shared" si="0"/>
        <v>5.51</v>
      </c>
      <c r="J15" s="13">
        <f>IF(ISBLANK(J14),"",TRUNC(0.14354*(I15*100-220)^1.4))</f>
        <v>483</v>
      </c>
    </row>
    <row r="16" spans="1:10" ht="19.5" customHeight="1">
      <c r="A16" s="53" t="s">
        <v>49</v>
      </c>
      <c r="B16" s="70" t="s">
        <v>68</v>
      </c>
      <c r="C16" s="71" t="s">
        <v>111</v>
      </c>
      <c r="D16" s="72">
        <v>34520</v>
      </c>
      <c r="E16" s="57" t="s">
        <v>20</v>
      </c>
      <c r="F16" s="58">
        <v>6.25</v>
      </c>
      <c r="G16" s="58">
        <v>5.87</v>
      </c>
      <c r="H16" s="58">
        <v>5.27</v>
      </c>
      <c r="I16" s="73">
        <f t="shared" si="0"/>
        <v>6.25</v>
      </c>
      <c r="J16" s="13">
        <f>IF(ISBLANK(J15),"",TRUNC(0.14354*(I16*100-220)^1.4))</f>
        <v>641</v>
      </c>
    </row>
    <row r="17" spans="1:10" ht="19.5" customHeight="1">
      <c r="A17" s="53" t="s">
        <v>50</v>
      </c>
      <c r="B17" s="70" t="s">
        <v>166</v>
      </c>
      <c r="C17" s="71" t="s">
        <v>167</v>
      </c>
      <c r="D17" s="72" t="s">
        <v>168</v>
      </c>
      <c r="E17" s="57" t="s">
        <v>19</v>
      </c>
      <c r="F17" s="58"/>
      <c r="G17" s="58"/>
      <c r="H17" s="58"/>
      <c r="I17" s="73">
        <f t="shared" si="0"/>
        <v>0</v>
      </c>
      <c r="J17" s="13"/>
    </row>
    <row r="18" spans="1:10" ht="19.5" customHeight="1">
      <c r="A18" s="53" t="s">
        <v>51</v>
      </c>
      <c r="B18" s="70" t="s">
        <v>85</v>
      </c>
      <c r="C18" s="71" t="s">
        <v>134</v>
      </c>
      <c r="D18" s="72" t="s">
        <v>135</v>
      </c>
      <c r="E18" s="57" t="s">
        <v>69</v>
      </c>
      <c r="F18" s="58" t="s">
        <v>274</v>
      </c>
      <c r="G18" s="58">
        <v>5.94</v>
      </c>
      <c r="H18" s="58">
        <v>4.43</v>
      </c>
      <c r="I18" s="73">
        <f t="shared" si="0"/>
        <v>5.94</v>
      </c>
      <c r="J18" s="13">
        <f>IF(ISBLANK(I18),"",TRUNC(0.14354*(I18*100-220)^1.4))</f>
        <v>574</v>
      </c>
    </row>
    <row r="19" spans="1:10" ht="19.5" customHeight="1">
      <c r="A19" s="53" t="s">
        <v>52</v>
      </c>
      <c r="B19" s="70" t="s">
        <v>73</v>
      </c>
      <c r="C19" s="71" t="s">
        <v>165</v>
      </c>
      <c r="D19" s="72">
        <v>34998</v>
      </c>
      <c r="E19" s="57" t="s">
        <v>19</v>
      </c>
      <c r="F19" s="58"/>
      <c r="G19" s="58"/>
      <c r="H19" s="58"/>
      <c r="I19" s="73">
        <f t="shared" si="0"/>
        <v>0</v>
      </c>
      <c r="J19" s="13"/>
    </row>
    <row r="20" spans="1:10" ht="19.5" customHeight="1">
      <c r="A20" s="53" t="s">
        <v>53</v>
      </c>
      <c r="B20" s="70" t="s">
        <v>136</v>
      </c>
      <c r="C20" s="71" t="s">
        <v>137</v>
      </c>
      <c r="D20" s="72" t="s">
        <v>138</v>
      </c>
      <c r="E20" s="57" t="s">
        <v>69</v>
      </c>
      <c r="F20" s="58">
        <v>5.69</v>
      </c>
      <c r="G20" s="58">
        <v>5.58</v>
      </c>
      <c r="H20" s="58">
        <v>5.25</v>
      </c>
      <c r="I20" s="73">
        <f t="shared" si="0"/>
        <v>5.69</v>
      </c>
      <c r="J20" s="13">
        <f>IF(ISBLANK(I20),"",TRUNC(0.14354*(I20*100-220)^1.4))</f>
        <v>521</v>
      </c>
    </row>
    <row r="21" spans="1:10" ht="19.5" customHeight="1">
      <c r="A21" s="53" t="s">
        <v>54</v>
      </c>
      <c r="B21" s="70" t="s">
        <v>169</v>
      </c>
      <c r="C21" s="71" t="s">
        <v>170</v>
      </c>
      <c r="D21" s="72" t="s">
        <v>138</v>
      </c>
      <c r="E21" s="57" t="s">
        <v>19</v>
      </c>
      <c r="F21" s="58">
        <v>6.19</v>
      </c>
      <c r="G21" s="58">
        <v>6.31</v>
      </c>
      <c r="H21" s="58">
        <v>6.32</v>
      </c>
      <c r="I21" s="73">
        <f t="shared" si="0"/>
        <v>6.32</v>
      </c>
      <c r="J21" s="13">
        <f>IF(ISBLANK(J20),"",TRUNC(0.14354*(I21*100-220)^1.4))</f>
        <v>657</v>
      </c>
    </row>
    <row r="22" spans="1:10" ht="19.5" customHeight="1">
      <c r="A22" s="53" t="s">
        <v>236</v>
      </c>
      <c r="B22" s="70" t="s">
        <v>257</v>
      </c>
      <c r="C22" s="71" t="s">
        <v>258</v>
      </c>
      <c r="D22" s="72" t="s">
        <v>227</v>
      </c>
      <c r="E22" s="57" t="s">
        <v>20</v>
      </c>
      <c r="F22" s="58" t="s">
        <v>275</v>
      </c>
      <c r="G22" s="58">
        <v>4.72</v>
      </c>
      <c r="H22" s="58" t="s">
        <v>274</v>
      </c>
      <c r="I22" s="73">
        <f t="shared" si="0"/>
        <v>4.72</v>
      </c>
      <c r="J22" s="13">
        <f>IF(ISBLANK(J21),"",TRUNC(0.14354*(I22*100-220)^1.4))</f>
        <v>330</v>
      </c>
    </row>
    <row r="23" spans="1:10" ht="19.5" customHeight="1">
      <c r="A23" s="53" t="s">
        <v>237</v>
      </c>
      <c r="B23" s="70" t="s">
        <v>249</v>
      </c>
      <c r="C23" s="71" t="s">
        <v>250</v>
      </c>
      <c r="D23" s="72">
        <v>34551</v>
      </c>
      <c r="E23" s="57" t="s">
        <v>20</v>
      </c>
      <c r="F23" s="58">
        <v>5.74</v>
      </c>
      <c r="G23" s="58">
        <v>5.85</v>
      </c>
      <c r="H23" s="58">
        <v>5.59</v>
      </c>
      <c r="I23" s="73">
        <f t="shared" si="0"/>
        <v>5.85</v>
      </c>
      <c r="J23" s="13">
        <f>IF(ISBLANK(J22),"",TRUNC(0.14354*(I23*100-220)^1.4))</f>
        <v>554</v>
      </c>
    </row>
    <row r="24" spans="1:10" ht="19.5" customHeight="1">
      <c r="A24" s="53" t="s">
        <v>238</v>
      </c>
      <c r="B24" s="70" t="s">
        <v>251</v>
      </c>
      <c r="C24" s="71" t="s">
        <v>252</v>
      </c>
      <c r="D24" s="72">
        <v>34610</v>
      </c>
      <c r="E24" s="57" t="s">
        <v>20</v>
      </c>
      <c r="F24" s="58"/>
      <c r="G24" s="58"/>
      <c r="H24" s="58"/>
      <c r="I24" s="73">
        <f t="shared" si="0"/>
        <v>0</v>
      </c>
      <c r="J24" s="13"/>
    </row>
    <row r="25" spans="1:10" ht="19.5" customHeight="1">
      <c r="A25" s="53" t="s">
        <v>239</v>
      </c>
      <c r="B25" s="70" t="s">
        <v>242</v>
      </c>
      <c r="C25" s="71" t="s">
        <v>243</v>
      </c>
      <c r="D25" s="72">
        <v>34783</v>
      </c>
      <c r="E25" s="57" t="s">
        <v>20</v>
      </c>
      <c r="F25" s="58">
        <v>5.75</v>
      </c>
      <c r="G25" s="58">
        <v>6.3</v>
      </c>
      <c r="H25" s="58">
        <v>6.46</v>
      </c>
      <c r="I25" s="73">
        <f t="shared" si="0"/>
        <v>6.46</v>
      </c>
      <c r="J25" s="13">
        <f>IF(ISBLANK(I25),"",TRUNC(0.14354*(I25*100-220)^1.4))</f>
        <v>688</v>
      </c>
    </row>
    <row r="26" spans="1:10" ht="19.5" customHeight="1">
      <c r="A26" s="53" t="s">
        <v>240</v>
      </c>
      <c r="B26" s="70" t="s">
        <v>245</v>
      </c>
      <c r="C26" s="71" t="s">
        <v>246</v>
      </c>
      <c r="D26" s="72">
        <v>34825</v>
      </c>
      <c r="E26" s="57" t="s">
        <v>20</v>
      </c>
      <c r="F26" s="58">
        <v>5.18</v>
      </c>
      <c r="G26" s="58">
        <v>4.94</v>
      </c>
      <c r="H26" s="58">
        <v>4.99</v>
      </c>
      <c r="I26" s="73">
        <f t="shared" si="0"/>
        <v>5.18</v>
      </c>
      <c r="J26" s="13">
        <f aca="true" t="shared" si="1" ref="J26:J31">IF(ISBLANK(I26),"",TRUNC(0.14354*(I26*100-220)^1.4))</f>
        <v>417</v>
      </c>
    </row>
    <row r="27" spans="1:10" ht="19.5" customHeight="1">
      <c r="A27" s="53" t="s">
        <v>241</v>
      </c>
      <c r="B27" s="70" t="s">
        <v>247</v>
      </c>
      <c r="C27" s="71" t="s">
        <v>248</v>
      </c>
      <c r="D27" s="72">
        <v>34903</v>
      </c>
      <c r="E27" s="57" t="s">
        <v>20</v>
      </c>
      <c r="F27" s="58">
        <v>4.43</v>
      </c>
      <c r="G27" s="58">
        <v>4.34</v>
      </c>
      <c r="H27" s="58">
        <v>4.61</v>
      </c>
      <c r="I27" s="73">
        <f t="shared" si="0"/>
        <v>4.61</v>
      </c>
      <c r="J27" s="13">
        <f t="shared" si="1"/>
        <v>310</v>
      </c>
    </row>
    <row r="28" spans="1:10" ht="19.5" customHeight="1">
      <c r="A28" s="53" t="s">
        <v>261</v>
      </c>
      <c r="B28" s="70" t="s">
        <v>259</v>
      </c>
      <c r="C28" s="71" t="s">
        <v>260</v>
      </c>
      <c r="D28" s="72">
        <v>35663</v>
      </c>
      <c r="E28" s="57" t="s">
        <v>20</v>
      </c>
      <c r="F28" s="58"/>
      <c r="G28" s="58"/>
      <c r="H28" s="58"/>
      <c r="I28" s="73">
        <f>MAX(F28:H28)</f>
        <v>0</v>
      </c>
      <c r="J28" s="13"/>
    </row>
    <row r="29" spans="1:10" ht="19.5" customHeight="1">
      <c r="A29" s="53" t="s">
        <v>262</v>
      </c>
      <c r="B29" s="70" t="s">
        <v>162</v>
      </c>
      <c r="C29" s="71" t="s">
        <v>163</v>
      </c>
      <c r="D29" s="72" t="s">
        <v>164</v>
      </c>
      <c r="E29" s="57" t="s">
        <v>19</v>
      </c>
      <c r="F29" s="58"/>
      <c r="G29" s="58"/>
      <c r="H29" s="58"/>
      <c r="I29" s="73">
        <f>MAX(F29:H29)</f>
        <v>0</v>
      </c>
      <c r="J29" s="13"/>
    </row>
    <row r="30" spans="1:10" ht="19.5" customHeight="1">
      <c r="A30" s="53" t="s">
        <v>263</v>
      </c>
      <c r="B30" s="70" t="s">
        <v>139</v>
      </c>
      <c r="C30" s="71" t="s">
        <v>140</v>
      </c>
      <c r="D30" s="72" t="s">
        <v>141</v>
      </c>
      <c r="E30" s="57" t="s">
        <v>69</v>
      </c>
      <c r="F30" s="58" t="s">
        <v>274</v>
      </c>
      <c r="G30" s="58">
        <v>5.03</v>
      </c>
      <c r="H30" s="58">
        <v>4.87</v>
      </c>
      <c r="I30" s="73">
        <f>MAX(F30:H30)</f>
        <v>5.03</v>
      </c>
      <c r="J30" s="13">
        <f t="shared" si="1"/>
        <v>388</v>
      </c>
    </row>
    <row r="31" spans="1:10" ht="19.5" customHeight="1">
      <c r="A31" s="53" t="s">
        <v>263</v>
      </c>
      <c r="B31" s="70" t="s">
        <v>253</v>
      </c>
      <c r="C31" s="71" t="s">
        <v>254</v>
      </c>
      <c r="D31" s="72">
        <v>34318</v>
      </c>
      <c r="E31" s="57" t="s">
        <v>20</v>
      </c>
      <c r="F31" s="58" t="s">
        <v>275</v>
      </c>
      <c r="G31" s="58">
        <v>5.1</v>
      </c>
      <c r="H31" s="58">
        <v>4.71</v>
      </c>
      <c r="I31" s="73">
        <f>MAX(F31:H31)</f>
        <v>5.1</v>
      </c>
      <c r="J31" s="13">
        <f t="shared" si="1"/>
        <v>402</v>
      </c>
    </row>
    <row r="48" spans="2:9" ht="18.75">
      <c r="B48" s="40"/>
      <c r="D48" s="1" t="s">
        <v>86</v>
      </c>
      <c r="E48" s="41"/>
      <c r="F48" s="39"/>
      <c r="G48" s="39"/>
      <c r="H48" s="39"/>
      <c r="I48" s="39"/>
    </row>
    <row r="49" spans="2:10" ht="18.75">
      <c r="B49" s="43"/>
      <c r="D49" s="40" t="s">
        <v>81</v>
      </c>
      <c r="F49" s="39"/>
      <c r="G49" s="39"/>
      <c r="H49" s="39"/>
      <c r="J49" s="5" t="s">
        <v>233</v>
      </c>
    </row>
    <row r="50" spans="2:10" s="45" customFormat="1" ht="12.75">
      <c r="B50" s="46"/>
      <c r="E50" s="47"/>
      <c r="J50" s="44" t="s">
        <v>20</v>
      </c>
    </row>
    <row r="51" spans="2:9" ht="15.75">
      <c r="B51" s="60" t="s">
        <v>42</v>
      </c>
      <c r="D51" s="48" t="s">
        <v>58</v>
      </c>
      <c r="E51" s="44"/>
      <c r="F51" s="39"/>
      <c r="G51" s="39"/>
      <c r="H51" s="39"/>
      <c r="I51" s="39"/>
    </row>
    <row r="52" spans="2:5" s="45" customFormat="1" ht="6" thickBot="1">
      <c r="B52" s="46"/>
      <c r="E52" s="47"/>
    </row>
    <row r="53" spans="6:8" ht="13.5" thickBot="1">
      <c r="F53" s="143" t="s">
        <v>43</v>
      </c>
      <c r="G53" s="144"/>
      <c r="H53" s="145"/>
    </row>
    <row r="54" spans="1:10" ht="13.5" thickBot="1">
      <c r="A54" s="62" t="s">
        <v>46</v>
      </c>
      <c r="B54" s="63" t="s">
        <v>2</v>
      </c>
      <c r="C54" s="64" t="s">
        <v>3</v>
      </c>
      <c r="D54" s="65" t="s">
        <v>26</v>
      </c>
      <c r="E54" s="66" t="s">
        <v>27</v>
      </c>
      <c r="F54" s="67">
        <v>1</v>
      </c>
      <c r="G54" s="68">
        <v>2</v>
      </c>
      <c r="H54" s="69">
        <v>3</v>
      </c>
      <c r="I54" s="75" t="s">
        <v>28</v>
      </c>
      <c r="J54" s="76" t="s">
        <v>29</v>
      </c>
    </row>
    <row r="55" spans="1:10" ht="19.5" customHeight="1">
      <c r="A55" s="53" t="s">
        <v>30</v>
      </c>
      <c r="B55" s="70" t="s">
        <v>194</v>
      </c>
      <c r="C55" s="71" t="s">
        <v>195</v>
      </c>
      <c r="D55" s="72" t="s">
        <v>196</v>
      </c>
      <c r="E55" s="57" t="s">
        <v>225</v>
      </c>
      <c r="F55" s="58"/>
      <c r="G55" s="58"/>
      <c r="H55" s="58"/>
      <c r="I55" s="73">
        <f aca="true" t="shared" si="2" ref="I55:I60">MAX(F55:H55)</f>
        <v>0</v>
      </c>
      <c r="J55" s="13"/>
    </row>
    <row r="56" spans="1:10" ht="19.5" customHeight="1">
      <c r="A56" s="53" t="s">
        <v>32</v>
      </c>
      <c r="B56" s="70" t="s">
        <v>80</v>
      </c>
      <c r="C56" s="71" t="s">
        <v>105</v>
      </c>
      <c r="D56" s="72" t="s">
        <v>106</v>
      </c>
      <c r="E56" s="57" t="s">
        <v>107</v>
      </c>
      <c r="F56" s="58">
        <v>5.1</v>
      </c>
      <c r="G56" s="58">
        <v>5.36</v>
      </c>
      <c r="H56" s="58">
        <v>4.91</v>
      </c>
      <c r="I56" s="73">
        <f t="shared" si="2"/>
        <v>5.36</v>
      </c>
      <c r="J56" s="13">
        <f aca="true" t="shared" si="3" ref="J56:J66">IF(ISBLANK(I56),"",TRUNC(0.14354*(I56*100-220)^1.4))</f>
        <v>453</v>
      </c>
    </row>
    <row r="57" spans="1:10" ht="19.5" customHeight="1">
      <c r="A57" s="53" t="s">
        <v>34</v>
      </c>
      <c r="B57" s="70" t="s">
        <v>191</v>
      </c>
      <c r="C57" s="71" t="s">
        <v>192</v>
      </c>
      <c r="D57" s="72" t="s">
        <v>193</v>
      </c>
      <c r="E57" s="57" t="s">
        <v>225</v>
      </c>
      <c r="F57" s="58"/>
      <c r="G57" s="58"/>
      <c r="H57" s="58"/>
      <c r="I57" s="73">
        <f t="shared" si="2"/>
        <v>0</v>
      </c>
      <c r="J57" s="13"/>
    </row>
    <row r="58" spans="1:10" ht="19.5" customHeight="1">
      <c r="A58" s="53" t="s">
        <v>33</v>
      </c>
      <c r="B58" s="70" t="s">
        <v>151</v>
      </c>
      <c r="C58" s="71" t="s">
        <v>152</v>
      </c>
      <c r="D58" s="72">
        <v>34050</v>
      </c>
      <c r="E58" s="57" t="s">
        <v>69</v>
      </c>
      <c r="F58" s="58">
        <v>5.44</v>
      </c>
      <c r="G58" s="58">
        <v>5.35</v>
      </c>
      <c r="H58" s="58">
        <v>5.78</v>
      </c>
      <c r="I58" s="73">
        <f t="shared" si="2"/>
        <v>5.78</v>
      </c>
      <c r="J58" s="13">
        <f t="shared" si="3"/>
        <v>540</v>
      </c>
    </row>
    <row r="59" spans="1:10" ht="19.5" customHeight="1">
      <c r="A59" s="53" t="s">
        <v>31</v>
      </c>
      <c r="B59" s="70" t="s">
        <v>187</v>
      </c>
      <c r="C59" s="71" t="s">
        <v>188</v>
      </c>
      <c r="D59" s="72" t="s">
        <v>189</v>
      </c>
      <c r="E59" s="57" t="s">
        <v>225</v>
      </c>
      <c r="F59" s="58">
        <v>6.13</v>
      </c>
      <c r="G59" s="58">
        <v>6.17</v>
      </c>
      <c r="H59" s="58">
        <v>6.01</v>
      </c>
      <c r="I59" s="73">
        <f t="shared" si="2"/>
        <v>6.17</v>
      </c>
      <c r="J59" s="13">
        <f t="shared" si="3"/>
        <v>624</v>
      </c>
    </row>
    <row r="60" spans="1:10" ht="19.5" customHeight="1">
      <c r="A60" s="53" t="s">
        <v>36</v>
      </c>
      <c r="B60" s="70" t="s">
        <v>255</v>
      </c>
      <c r="C60" s="71" t="s">
        <v>256</v>
      </c>
      <c r="D60" s="72">
        <v>34000</v>
      </c>
      <c r="E60" s="57" t="s">
        <v>20</v>
      </c>
      <c r="F60" s="58">
        <v>4.32</v>
      </c>
      <c r="G60" s="58">
        <v>4.9</v>
      </c>
      <c r="H60" s="58" t="s">
        <v>274</v>
      </c>
      <c r="I60" s="73">
        <f t="shared" si="2"/>
        <v>4.9</v>
      </c>
      <c r="J60" s="13">
        <f t="shared" si="3"/>
        <v>363</v>
      </c>
    </row>
    <row r="61" spans="1:10" ht="19.5" customHeight="1">
      <c r="A61" s="53" t="s">
        <v>44</v>
      </c>
      <c r="B61" s="70" t="s">
        <v>253</v>
      </c>
      <c r="C61" s="71" t="s">
        <v>254</v>
      </c>
      <c r="D61" s="72">
        <v>34318</v>
      </c>
      <c r="E61" s="57" t="s">
        <v>20</v>
      </c>
      <c r="F61" s="58"/>
      <c r="G61" s="58"/>
      <c r="H61" s="58"/>
      <c r="I61" s="73">
        <f aca="true" t="shared" si="4" ref="I61:I66">MAX(F61:H61)</f>
        <v>0</v>
      </c>
      <c r="J61" s="13"/>
    </row>
    <row r="62" spans="1:10" ht="19.5" customHeight="1">
      <c r="A62" s="53" t="s">
        <v>45</v>
      </c>
      <c r="B62" s="70" t="s">
        <v>156</v>
      </c>
      <c r="C62" s="71" t="s">
        <v>157</v>
      </c>
      <c r="D62" s="72" t="s">
        <v>158</v>
      </c>
      <c r="E62" s="57" t="s">
        <v>19</v>
      </c>
      <c r="F62" s="58"/>
      <c r="G62" s="58"/>
      <c r="H62" s="58"/>
      <c r="I62" s="73">
        <f t="shared" si="4"/>
        <v>0</v>
      </c>
      <c r="J62" s="13"/>
    </row>
    <row r="63" spans="1:10" ht="19.5" customHeight="1">
      <c r="A63" s="53" t="s">
        <v>49</v>
      </c>
      <c r="B63" s="70" t="s">
        <v>109</v>
      </c>
      <c r="C63" s="71" t="s">
        <v>110</v>
      </c>
      <c r="D63" s="72">
        <v>33811</v>
      </c>
      <c r="E63" s="57" t="s">
        <v>107</v>
      </c>
      <c r="F63" s="58">
        <v>5.56</v>
      </c>
      <c r="G63" s="58">
        <v>5.23</v>
      </c>
      <c r="H63" s="58">
        <v>5.21</v>
      </c>
      <c r="I63" s="73">
        <f t="shared" si="4"/>
        <v>5.56</v>
      </c>
      <c r="J63" s="13">
        <f t="shared" si="3"/>
        <v>494</v>
      </c>
    </row>
    <row r="64" spans="1:10" ht="19.5" customHeight="1">
      <c r="A64" s="53" t="s">
        <v>50</v>
      </c>
      <c r="B64" s="70" t="s">
        <v>38</v>
      </c>
      <c r="C64" s="71" t="s">
        <v>39</v>
      </c>
      <c r="D64" s="72" t="s">
        <v>133</v>
      </c>
      <c r="E64" s="57" t="s">
        <v>69</v>
      </c>
      <c r="F64" s="58"/>
      <c r="G64" s="58"/>
      <c r="H64" s="58"/>
      <c r="I64" s="73">
        <f t="shared" si="4"/>
        <v>0</v>
      </c>
      <c r="J64" s="13"/>
    </row>
    <row r="65" spans="1:10" ht="19.5" customHeight="1">
      <c r="A65" s="53" t="s">
        <v>51</v>
      </c>
      <c r="B65" s="70" t="s">
        <v>154</v>
      </c>
      <c r="C65" s="71" t="s">
        <v>155</v>
      </c>
      <c r="D65" s="72">
        <v>33752</v>
      </c>
      <c r="E65" s="57" t="s">
        <v>69</v>
      </c>
      <c r="F65" s="58"/>
      <c r="G65" s="58"/>
      <c r="H65" s="58"/>
      <c r="I65" s="73">
        <f t="shared" si="4"/>
        <v>0</v>
      </c>
      <c r="J65" s="13"/>
    </row>
    <row r="66" spans="1:10" ht="19.5" customHeight="1">
      <c r="A66" s="53" t="s">
        <v>52</v>
      </c>
      <c r="B66" s="70" t="s">
        <v>87</v>
      </c>
      <c r="C66" s="71" t="s">
        <v>88</v>
      </c>
      <c r="D66" s="72" t="s">
        <v>89</v>
      </c>
      <c r="E66" s="57" t="s">
        <v>69</v>
      </c>
      <c r="F66" s="58">
        <v>6.77</v>
      </c>
      <c r="G66" s="58" t="s">
        <v>274</v>
      </c>
      <c r="H66" s="58" t="s">
        <v>274</v>
      </c>
      <c r="I66" s="73">
        <f t="shared" si="4"/>
        <v>6.77</v>
      </c>
      <c r="J66" s="13">
        <f t="shared" si="3"/>
        <v>760</v>
      </c>
    </row>
    <row r="67" spans="1:10" ht="19.5" customHeight="1">
      <c r="A67" s="53"/>
      <c r="B67" s="54"/>
      <c r="C67" s="55"/>
      <c r="D67" s="121"/>
      <c r="E67" s="57"/>
      <c r="F67" s="58"/>
      <c r="G67" s="58"/>
      <c r="H67" s="58"/>
      <c r="I67" s="73"/>
      <c r="J67" s="13"/>
    </row>
    <row r="68" spans="1:10" ht="19.5" customHeight="1">
      <c r="A68" s="53" t="s">
        <v>30</v>
      </c>
      <c r="B68" s="70" t="s">
        <v>204</v>
      </c>
      <c r="C68" s="71" t="s">
        <v>234</v>
      </c>
      <c r="D68" s="72">
        <v>31721</v>
      </c>
      <c r="E68" s="57" t="s">
        <v>206</v>
      </c>
      <c r="F68" s="58" t="s">
        <v>274</v>
      </c>
      <c r="G68" s="58" t="s">
        <v>274</v>
      </c>
      <c r="H68" s="58" t="s">
        <v>274</v>
      </c>
      <c r="I68" s="73">
        <f aca="true" t="shared" si="5" ref="I68:I73">MAX(F68:H68)</f>
        <v>0</v>
      </c>
      <c r="J68" s="13"/>
    </row>
    <row r="69" spans="1:10" ht="19.5" customHeight="1">
      <c r="A69" s="53" t="s">
        <v>32</v>
      </c>
      <c r="B69" s="70" t="s">
        <v>64</v>
      </c>
      <c r="C69" s="71" t="s">
        <v>65</v>
      </c>
      <c r="D69" s="72" t="s">
        <v>66</v>
      </c>
      <c r="E69" s="57" t="s">
        <v>20</v>
      </c>
      <c r="F69" s="58" t="s">
        <v>274</v>
      </c>
      <c r="G69" s="58">
        <v>6.45</v>
      </c>
      <c r="H69" s="58" t="s">
        <v>274</v>
      </c>
      <c r="I69" s="73">
        <f t="shared" si="5"/>
        <v>6.45</v>
      </c>
      <c r="J69" s="13">
        <f>IF(ISBLANK(I69),"",TRUNC(0.14354*(I69*100-220)^1.4))</f>
        <v>686</v>
      </c>
    </row>
    <row r="70" spans="1:10" ht="19.5" customHeight="1">
      <c r="A70" s="53" t="s">
        <v>34</v>
      </c>
      <c r="B70" s="70" t="s">
        <v>62</v>
      </c>
      <c r="C70" s="71" t="s">
        <v>63</v>
      </c>
      <c r="D70" s="72">
        <v>33395</v>
      </c>
      <c r="E70" s="57" t="s">
        <v>20</v>
      </c>
      <c r="F70" s="58" t="s">
        <v>274</v>
      </c>
      <c r="G70" s="58">
        <v>5.6</v>
      </c>
      <c r="H70" s="58" t="s">
        <v>274</v>
      </c>
      <c r="I70" s="73">
        <f t="shared" si="5"/>
        <v>5.6</v>
      </c>
      <c r="J70" s="13">
        <f>IF(ISBLANK(I70),"",TRUNC(0.14354*(I70*100-220)^1.4))</f>
        <v>502</v>
      </c>
    </row>
    <row r="71" spans="1:10" ht="19.5" customHeight="1">
      <c r="A71" s="53" t="s">
        <v>33</v>
      </c>
      <c r="B71" s="70" t="s">
        <v>229</v>
      </c>
      <c r="C71" s="71" t="s">
        <v>226</v>
      </c>
      <c r="D71" s="72">
        <v>30771</v>
      </c>
      <c r="E71" s="57" t="s">
        <v>20</v>
      </c>
      <c r="F71" s="58" t="s">
        <v>274</v>
      </c>
      <c r="G71" s="58" t="s">
        <v>274</v>
      </c>
      <c r="H71" s="58">
        <v>7.05</v>
      </c>
      <c r="I71" s="73">
        <f t="shared" si="5"/>
        <v>7.05</v>
      </c>
      <c r="J71" s="13">
        <f>IF(ISBLANK(I71),"",TRUNC(0.14354*(I71*100-220)^1.4))</f>
        <v>826</v>
      </c>
    </row>
    <row r="72" spans="1:10" ht="19.5" customHeight="1">
      <c r="A72" s="53" t="s">
        <v>31</v>
      </c>
      <c r="B72" s="70" t="s">
        <v>264</v>
      </c>
      <c r="C72" s="71" t="s">
        <v>265</v>
      </c>
      <c r="D72" s="72">
        <v>32957</v>
      </c>
      <c r="E72" s="57" t="s">
        <v>20</v>
      </c>
      <c r="F72" s="58"/>
      <c r="G72" s="58"/>
      <c r="H72" s="58"/>
      <c r="I72" s="73">
        <f t="shared" si="5"/>
        <v>0</v>
      </c>
      <c r="J72" s="13"/>
    </row>
    <row r="73" spans="1:10" ht="19.5" customHeight="1">
      <c r="A73" s="53" t="s">
        <v>36</v>
      </c>
      <c r="B73" s="70" t="s">
        <v>270</v>
      </c>
      <c r="C73" s="71" t="s">
        <v>266</v>
      </c>
      <c r="D73" s="72">
        <v>32722</v>
      </c>
      <c r="E73" s="57" t="s">
        <v>20</v>
      </c>
      <c r="F73" s="58"/>
      <c r="G73" s="58"/>
      <c r="H73" s="58"/>
      <c r="I73" s="73">
        <f t="shared" si="5"/>
        <v>0</v>
      </c>
      <c r="J73" s="13"/>
    </row>
  </sheetData>
  <sheetProtection/>
  <mergeCells count="2">
    <mergeCell ref="F6:H6"/>
    <mergeCell ref="F53:H53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showZeros="0" zoomScale="90" zoomScaleNormal="90" zoomScalePageLayoutView="0" workbookViewId="0" topLeftCell="A52">
      <selection activeCell="E67" sqref="E67"/>
    </sheetView>
  </sheetViews>
  <sheetFormatPr defaultColWidth="9.140625" defaultRowHeight="12.75"/>
  <cols>
    <col min="1" max="1" width="5.421875" style="39" customWidth="1"/>
    <col min="2" max="2" width="12.00390625" style="39" bestFit="1" customWidth="1"/>
    <col min="3" max="3" width="14.28125" style="39" customWidth="1"/>
    <col min="4" max="4" width="10.28125" style="39" customWidth="1"/>
    <col min="5" max="5" width="11.7109375" style="39" customWidth="1"/>
    <col min="6" max="8" width="5.57421875" style="74" customWidth="1"/>
    <col min="9" max="9" width="6.57421875" style="61" customWidth="1"/>
    <col min="10" max="10" width="6.57421875" style="39" customWidth="1"/>
    <col min="11" max="16384" width="9.140625" style="39" customWidth="1"/>
  </cols>
  <sheetData>
    <row r="1" spans="2:9" ht="18.75">
      <c r="B1" s="40"/>
      <c r="D1" s="1" t="s">
        <v>86</v>
      </c>
      <c r="E1" s="41"/>
      <c r="F1" s="39"/>
      <c r="G1" s="39"/>
      <c r="H1" s="39"/>
      <c r="I1" s="39"/>
    </row>
    <row r="2" spans="2:10" ht="18.75">
      <c r="B2" s="43"/>
      <c r="D2" s="40" t="s">
        <v>81</v>
      </c>
      <c r="F2" s="39"/>
      <c r="G2" s="39"/>
      <c r="H2" s="39"/>
      <c r="J2" s="5" t="s">
        <v>233</v>
      </c>
    </row>
    <row r="3" spans="2:10" s="45" customFormat="1" ht="12.75">
      <c r="B3" s="46"/>
      <c r="E3" s="47"/>
      <c r="J3" s="44" t="s">
        <v>20</v>
      </c>
    </row>
    <row r="4" spans="2:9" ht="15.75">
      <c r="B4" s="60" t="s">
        <v>47</v>
      </c>
      <c r="D4" s="48" t="s">
        <v>37</v>
      </c>
      <c r="E4" s="44" t="s">
        <v>22</v>
      </c>
      <c r="F4" s="39"/>
      <c r="G4" s="39"/>
      <c r="H4" s="39"/>
      <c r="I4" s="39"/>
    </row>
    <row r="5" spans="2:5" s="45" customFormat="1" ht="6" thickBot="1">
      <c r="B5" s="46"/>
      <c r="E5" s="47"/>
    </row>
    <row r="6" spans="6:8" ht="13.5" thickBot="1">
      <c r="F6" s="143" t="s">
        <v>43</v>
      </c>
      <c r="G6" s="144"/>
      <c r="H6" s="145"/>
    </row>
    <row r="7" spans="1:10" ht="13.5" thickBot="1">
      <c r="A7" s="62" t="s">
        <v>46</v>
      </c>
      <c r="B7" s="63" t="s">
        <v>2</v>
      </c>
      <c r="C7" s="64" t="s">
        <v>3</v>
      </c>
      <c r="D7" s="65" t="s">
        <v>26</v>
      </c>
      <c r="E7" s="66" t="s">
        <v>27</v>
      </c>
      <c r="F7" s="67">
        <v>1</v>
      </c>
      <c r="G7" s="68">
        <v>2</v>
      </c>
      <c r="H7" s="69">
        <v>3</v>
      </c>
      <c r="I7" s="75" t="s">
        <v>28</v>
      </c>
      <c r="J7" s="77" t="s">
        <v>29</v>
      </c>
    </row>
    <row r="8" spans="1:10" ht="19.5" customHeight="1">
      <c r="A8" s="53" t="s">
        <v>30</v>
      </c>
      <c r="B8" s="70" t="s">
        <v>181</v>
      </c>
      <c r="C8" s="71" t="s">
        <v>182</v>
      </c>
      <c r="D8" s="72" t="s">
        <v>183</v>
      </c>
      <c r="E8" s="57" t="s">
        <v>19</v>
      </c>
      <c r="F8" s="58"/>
      <c r="G8" s="58"/>
      <c r="H8" s="58"/>
      <c r="I8" s="73">
        <f>MAX(F8:H8)</f>
        <v>0</v>
      </c>
      <c r="J8" s="78"/>
    </row>
    <row r="9" spans="1:10" ht="19.5" customHeight="1">
      <c r="A9" s="53" t="s">
        <v>32</v>
      </c>
      <c r="B9" s="70" t="s">
        <v>223</v>
      </c>
      <c r="C9" s="71" t="s">
        <v>224</v>
      </c>
      <c r="D9" s="72">
        <v>34787</v>
      </c>
      <c r="E9" s="57" t="s">
        <v>20</v>
      </c>
      <c r="F9" s="58">
        <v>9.61</v>
      </c>
      <c r="G9" s="58" t="s">
        <v>274</v>
      </c>
      <c r="H9" s="58">
        <v>11.87</v>
      </c>
      <c r="I9" s="73">
        <f aca="true" t="shared" si="0" ref="I9:I27">MAX(F9:H9)</f>
        <v>11.87</v>
      </c>
      <c r="J9" s="78">
        <f aca="true" t="shared" si="1" ref="J9:J30">IF(ISBLANK(I9),"",TRUNC(51.39*(I9-1.5)^1.05))</f>
        <v>599</v>
      </c>
    </row>
    <row r="10" spans="1:10" ht="19.5" customHeight="1">
      <c r="A10" s="53" t="s">
        <v>34</v>
      </c>
      <c r="B10" s="70" t="s">
        <v>178</v>
      </c>
      <c r="C10" s="71" t="s">
        <v>179</v>
      </c>
      <c r="D10" s="72" t="s">
        <v>180</v>
      </c>
      <c r="E10" s="57" t="s">
        <v>19</v>
      </c>
      <c r="F10" s="58"/>
      <c r="G10" s="58"/>
      <c r="H10" s="58"/>
      <c r="I10" s="73">
        <f t="shared" si="0"/>
        <v>0</v>
      </c>
      <c r="J10" s="78"/>
    </row>
    <row r="11" spans="1:10" ht="19.5" customHeight="1">
      <c r="A11" s="53" t="s">
        <v>33</v>
      </c>
      <c r="B11" s="70" t="s">
        <v>148</v>
      </c>
      <c r="C11" s="71" t="s">
        <v>149</v>
      </c>
      <c r="D11" s="72">
        <v>34530</v>
      </c>
      <c r="E11" s="57" t="s">
        <v>69</v>
      </c>
      <c r="F11" s="58">
        <v>9.73</v>
      </c>
      <c r="G11" s="58">
        <v>9.44</v>
      </c>
      <c r="H11" s="58">
        <v>9.43</v>
      </c>
      <c r="I11" s="73">
        <f t="shared" si="0"/>
        <v>9.73</v>
      </c>
      <c r="J11" s="78">
        <f t="shared" si="1"/>
        <v>469</v>
      </c>
    </row>
    <row r="12" spans="1:10" ht="19.5" customHeight="1">
      <c r="A12" s="53" t="s">
        <v>31</v>
      </c>
      <c r="B12" s="70" t="s">
        <v>172</v>
      </c>
      <c r="C12" s="71" t="s">
        <v>173</v>
      </c>
      <c r="D12" s="72" t="s">
        <v>174</v>
      </c>
      <c r="E12" s="57" t="s">
        <v>19</v>
      </c>
      <c r="F12" s="58">
        <v>9.33</v>
      </c>
      <c r="G12" s="58">
        <v>9.61</v>
      </c>
      <c r="H12" s="58">
        <v>11.49</v>
      </c>
      <c r="I12" s="73">
        <f t="shared" si="0"/>
        <v>11.49</v>
      </c>
      <c r="J12" s="78">
        <f t="shared" si="1"/>
        <v>575</v>
      </c>
    </row>
    <row r="13" spans="1:10" ht="19.5" customHeight="1">
      <c r="A13" s="53" t="s">
        <v>36</v>
      </c>
      <c r="B13" s="70" t="s">
        <v>62</v>
      </c>
      <c r="C13" s="71" t="s">
        <v>150</v>
      </c>
      <c r="D13" s="72">
        <v>34483</v>
      </c>
      <c r="E13" s="57" t="s">
        <v>69</v>
      </c>
      <c r="F13" s="58">
        <v>11.49</v>
      </c>
      <c r="G13" s="58">
        <v>11.24</v>
      </c>
      <c r="H13" s="58">
        <v>10.98</v>
      </c>
      <c r="I13" s="73">
        <f t="shared" si="0"/>
        <v>11.49</v>
      </c>
      <c r="J13" s="78">
        <f t="shared" si="1"/>
        <v>575</v>
      </c>
    </row>
    <row r="14" spans="1:10" ht="19.5" customHeight="1">
      <c r="A14" s="53" t="s">
        <v>44</v>
      </c>
      <c r="B14" s="70" t="s">
        <v>68</v>
      </c>
      <c r="C14" s="71" t="s">
        <v>111</v>
      </c>
      <c r="D14" s="72">
        <v>34520</v>
      </c>
      <c r="E14" s="57" t="s">
        <v>20</v>
      </c>
      <c r="F14" s="58">
        <v>8.47</v>
      </c>
      <c r="G14" s="58">
        <v>8.11</v>
      </c>
      <c r="H14" s="58" t="s">
        <v>274</v>
      </c>
      <c r="I14" s="73">
        <f t="shared" si="0"/>
        <v>8.47</v>
      </c>
      <c r="J14" s="78">
        <f t="shared" si="1"/>
        <v>394</v>
      </c>
    </row>
    <row r="15" spans="1:10" ht="19.5" customHeight="1">
      <c r="A15" s="53" t="s">
        <v>45</v>
      </c>
      <c r="B15" s="70" t="s">
        <v>166</v>
      </c>
      <c r="C15" s="71" t="s">
        <v>167</v>
      </c>
      <c r="D15" s="72" t="s">
        <v>168</v>
      </c>
      <c r="E15" s="57" t="s">
        <v>19</v>
      </c>
      <c r="F15" s="58"/>
      <c r="G15" s="58"/>
      <c r="H15" s="58"/>
      <c r="I15" s="73">
        <f t="shared" si="0"/>
        <v>0</v>
      </c>
      <c r="J15" s="78"/>
    </row>
    <row r="16" spans="1:10" ht="19.5" customHeight="1">
      <c r="A16" s="53" t="s">
        <v>49</v>
      </c>
      <c r="B16" s="70" t="s">
        <v>85</v>
      </c>
      <c r="C16" s="71" t="s">
        <v>134</v>
      </c>
      <c r="D16" s="72" t="s">
        <v>135</v>
      </c>
      <c r="E16" s="57" t="s">
        <v>69</v>
      </c>
      <c r="F16" s="58">
        <v>11.76</v>
      </c>
      <c r="G16" s="58">
        <v>12.71</v>
      </c>
      <c r="H16" s="58">
        <v>12.54</v>
      </c>
      <c r="I16" s="73">
        <f t="shared" si="0"/>
        <v>12.71</v>
      </c>
      <c r="J16" s="78">
        <f t="shared" si="1"/>
        <v>650</v>
      </c>
    </row>
    <row r="17" spans="1:10" ht="19.5" customHeight="1">
      <c r="A17" s="53" t="s">
        <v>50</v>
      </c>
      <c r="B17" s="70" t="s">
        <v>73</v>
      </c>
      <c r="C17" s="71" t="s">
        <v>165</v>
      </c>
      <c r="D17" s="72">
        <v>34998</v>
      </c>
      <c r="E17" s="57" t="s">
        <v>19</v>
      </c>
      <c r="F17" s="58"/>
      <c r="G17" s="58"/>
      <c r="H17" s="58"/>
      <c r="I17" s="73">
        <f t="shared" si="0"/>
        <v>0</v>
      </c>
      <c r="J17" s="78"/>
    </row>
    <row r="18" spans="1:10" ht="19.5" customHeight="1">
      <c r="A18" s="53" t="s">
        <v>51</v>
      </c>
      <c r="B18" s="70" t="s">
        <v>136</v>
      </c>
      <c r="C18" s="71" t="s">
        <v>137</v>
      </c>
      <c r="D18" s="72" t="s">
        <v>138</v>
      </c>
      <c r="E18" s="57" t="s">
        <v>69</v>
      </c>
      <c r="F18" s="58">
        <v>11.16</v>
      </c>
      <c r="G18" s="58" t="s">
        <v>274</v>
      </c>
      <c r="H18" s="58">
        <v>11</v>
      </c>
      <c r="I18" s="73">
        <f t="shared" si="0"/>
        <v>11.16</v>
      </c>
      <c r="J18" s="78">
        <f t="shared" si="1"/>
        <v>556</v>
      </c>
    </row>
    <row r="19" spans="1:10" ht="19.5" customHeight="1">
      <c r="A19" s="53" t="s">
        <v>52</v>
      </c>
      <c r="B19" s="70" t="s">
        <v>169</v>
      </c>
      <c r="C19" s="71" t="s">
        <v>170</v>
      </c>
      <c r="D19" s="72" t="s">
        <v>138</v>
      </c>
      <c r="E19" s="57" t="s">
        <v>19</v>
      </c>
      <c r="F19" s="58">
        <v>11.21</v>
      </c>
      <c r="G19" s="58">
        <v>11.85</v>
      </c>
      <c r="H19" s="58">
        <v>11.46</v>
      </c>
      <c r="I19" s="73">
        <f t="shared" si="0"/>
        <v>11.85</v>
      </c>
      <c r="J19" s="78">
        <f t="shared" si="1"/>
        <v>597</v>
      </c>
    </row>
    <row r="20" spans="1:10" ht="19.5" customHeight="1">
      <c r="A20" s="53" t="s">
        <v>53</v>
      </c>
      <c r="B20" s="70" t="s">
        <v>257</v>
      </c>
      <c r="C20" s="71" t="s">
        <v>258</v>
      </c>
      <c r="D20" s="72" t="s">
        <v>227</v>
      </c>
      <c r="E20" s="57" t="s">
        <v>20</v>
      </c>
      <c r="F20" s="58"/>
      <c r="G20" s="58"/>
      <c r="H20" s="58"/>
      <c r="I20" s="73">
        <f t="shared" si="0"/>
        <v>0</v>
      </c>
      <c r="J20" s="78"/>
    </row>
    <row r="21" spans="1:10" ht="19.5" customHeight="1">
      <c r="A21" s="53" t="s">
        <v>54</v>
      </c>
      <c r="B21" s="70" t="s">
        <v>249</v>
      </c>
      <c r="C21" s="71" t="s">
        <v>250</v>
      </c>
      <c r="D21" s="72">
        <v>34551</v>
      </c>
      <c r="E21" s="57" t="s">
        <v>20</v>
      </c>
      <c r="F21" s="58">
        <v>10.98</v>
      </c>
      <c r="G21" s="58">
        <v>10.78</v>
      </c>
      <c r="H21" s="58">
        <v>10.56</v>
      </c>
      <c r="I21" s="73">
        <f t="shared" si="0"/>
        <v>10.98</v>
      </c>
      <c r="J21" s="78">
        <f t="shared" si="1"/>
        <v>545</v>
      </c>
    </row>
    <row r="22" spans="1:10" ht="19.5" customHeight="1">
      <c r="A22" s="53" t="s">
        <v>236</v>
      </c>
      <c r="B22" s="70" t="s">
        <v>251</v>
      </c>
      <c r="C22" s="71" t="s">
        <v>252</v>
      </c>
      <c r="D22" s="72">
        <v>34610</v>
      </c>
      <c r="E22" s="57" t="s">
        <v>20</v>
      </c>
      <c r="F22" s="58"/>
      <c r="G22" s="58"/>
      <c r="H22" s="58"/>
      <c r="I22" s="73">
        <f t="shared" si="0"/>
        <v>0</v>
      </c>
      <c r="J22" s="78"/>
    </row>
    <row r="23" spans="1:10" ht="19.5" customHeight="1">
      <c r="A23" s="53" t="s">
        <v>237</v>
      </c>
      <c r="B23" s="70" t="s">
        <v>242</v>
      </c>
      <c r="C23" s="71" t="s">
        <v>243</v>
      </c>
      <c r="D23" s="72">
        <v>34783</v>
      </c>
      <c r="E23" s="57" t="s">
        <v>20</v>
      </c>
      <c r="F23" s="58">
        <v>9.41</v>
      </c>
      <c r="G23" s="58">
        <v>9.23</v>
      </c>
      <c r="H23" s="58">
        <v>9.93</v>
      </c>
      <c r="I23" s="73">
        <f t="shared" si="0"/>
        <v>9.93</v>
      </c>
      <c r="J23" s="78">
        <f t="shared" si="1"/>
        <v>481</v>
      </c>
    </row>
    <row r="24" spans="1:10" ht="19.5" customHeight="1">
      <c r="A24" s="53" t="s">
        <v>238</v>
      </c>
      <c r="B24" s="70" t="s">
        <v>245</v>
      </c>
      <c r="C24" s="71" t="s">
        <v>246</v>
      </c>
      <c r="D24" s="72">
        <v>34825</v>
      </c>
      <c r="E24" s="57" t="s">
        <v>20</v>
      </c>
      <c r="F24" s="58">
        <v>7.07</v>
      </c>
      <c r="G24" s="58">
        <v>7.48</v>
      </c>
      <c r="H24" s="58">
        <v>6.79</v>
      </c>
      <c r="I24" s="73">
        <f t="shared" si="0"/>
        <v>7.48</v>
      </c>
      <c r="J24" s="78">
        <f t="shared" si="1"/>
        <v>336</v>
      </c>
    </row>
    <row r="25" spans="1:10" ht="19.5" customHeight="1">
      <c r="A25" s="53" t="s">
        <v>239</v>
      </c>
      <c r="B25" s="70" t="s">
        <v>247</v>
      </c>
      <c r="C25" s="71" t="s">
        <v>248</v>
      </c>
      <c r="D25" s="72">
        <v>34903</v>
      </c>
      <c r="E25" s="57" t="s">
        <v>20</v>
      </c>
      <c r="F25" s="58">
        <v>7.39</v>
      </c>
      <c r="G25" s="58">
        <v>8.91</v>
      </c>
      <c r="H25" s="58">
        <v>9.53</v>
      </c>
      <c r="I25" s="73">
        <f t="shared" si="0"/>
        <v>9.53</v>
      </c>
      <c r="J25" s="78">
        <f t="shared" si="1"/>
        <v>457</v>
      </c>
    </row>
    <row r="26" spans="1:10" ht="19.5" customHeight="1">
      <c r="A26" s="53" t="s">
        <v>240</v>
      </c>
      <c r="B26" s="70" t="s">
        <v>259</v>
      </c>
      <c r="C26" s="71" t="s">
        <v>260</v>
      </c>
      <c r="D26" s="72">
        <v>35663</v>
      </c>
      <c r="E26" s="57" t="s">
        <v>20</v>
      </c>
      <c r="F26" s="58"/>
      <c r="G26" s="58"/>
      <c r="H26" s="58"/>
      <c r="I26" s="73">
        <f t="shared" si="0"/>
        <v>0</v>
      </c>
      <c r="J26" s="78"/>
    </row>
    <row r="27" spans="1:10" ht="19.5" customHeight="1">
      <c r="A27" s="53" t="s">
        <v>241</v>
      </c>
      <c r="B27" s="70" t="s">
        <v>162</v>
      </c>
      <c r="C27" s="71" t="s">
        <v>163</v>
      </c>
      <c r="D27" s="72" t="s">
        <v>164</v>
      </c>
      <c r="E27" s="57" t="s">
        <v>19</v>
      </c>
      <c r="F27" s="58"/>
      <c r="G27" s="58"/>
      <c r="H27" s="58"/>
      <c r="I27" s="73">
        <f t="shared" si="0"/>
        <v>0</v>
      </c>
      <c r="J27" s="78"/>
    </row>
    <row r="28" spans="1:10" ht="19.5" customHeight="1">
      <c r="A28" s="53" t="s">
        <v>261</v>
      </c>
      <c r="B28" s="70" t="s">
        <v>139</v>
      </c>
      <c r="C28" s="71" t="s">
        <v>140</v>
      </c>
      <c r="D28" s="72" t="s">
        <v>141</v>
      </c>
      <c r="E28" s="57" t="s">
        <v>69</v>
      </c>
      <c r="F28" s="58">
        <v>8.07</v>
      </c>
      <c r="G28" s="58">
        <v>8.25</v>
      </c>
      <c r="H28" s="58">
        <v>8.11</v>
      </c>
      <c r="I28" s="73">
        <f>MAX(F28:H28)</f>
        <v>8.25</v>
      </c>
      <c r="J28" s="78">
        <f t="shared" si="1"/>
        <v>381</v>
      </c>
    </row>
    <row r="29" spans="1:10" ht="19.5" customHeight="1">
      <c r="A29" s="53" t="s">
        <v>262</v>
      </c>
      <c r="B29" s="70" t="s">
        <v>159</v>
      </c>
      <c r="C29" s="71" t="s">
        <v>160</v>
      </c>
      <c r="D29" s="72" t="s">
        <v>161</v>
      </c>
      <c r="E29" s="57" t="s">
        <v>19</v>
      </c>
      <c r="F29" s="58"/>
      <c r="G29" s="58"/>
      <c r="H29" s="58"/>
      <c r="I29" s="73">
        <f>MAX(F29:H29)</f>
        <v>0</v>
      </c>
      <c r="J29" s="78"/>
    </row>
    <row r="30" spans="1:10" ht="19.5" customHeight="1">
      <c r="A30" s="53" t="s">
        <v>263</v>
      </c>
      <c r="B30" s="70" t="s">
        <v>146</v>
      </c>
      <c r="C30" s="71" t="s">
        <v>147</v>
      </c>
      <c r="D30" s="72">
        <v>34616</v>
      </c>
      <c r="E30" s="57" t="s">
        <v>69</v>
      </c>
      <c r="F30" s="58">
        <v>9.41</v>
      </c>
      <c r="G30" s="58" t="s">
        <v>274</v>
      </c>
      <c r="H30" s="58">
        <v>11.21</v>
      </c>
      <c r="I30" s="73">
        <f>MAX(F30:H30)</f>
        <v>11.21</v>
      </c>
      <c r="J30" s="78">
        <f t="shared" si="1"/>
        <v>559</v>
      </c>
    </row>
    <row r="48" spans="2:9" ht="18.75">
      <c r="B48" s="40"/>
      <c r="D48" s="1" t="s">
        <v>86</v>
      </c>
      <c r="E48" s="41"/>
      <c r="F48" s="39"/>
      <c r="G48" s="39"/>
      <c r="H48" s="39"/>
      <c r="I48" s="39"/>
    </row>
    <row r="49" spans="2:10" ht="18.75">
      <c r="B49" s="43"/>
      <c r="D49" s="40" t="s">
        <v>81</v>
      </c>
      <c r="F49" s="39"/>
      <c r="G49" s="39"/>
      <c r="H49" s="39"/>
      <c r="J49" s="5" t="s">
        <v>233</v>
      </c>
    </row>
    <row r="50" spans="2:10" s="45" customFormat="1" ht="12.75">
      <c r="B50" s="46"/>
      <c r="E50" s="47"/>
      <c r="J50" s="44" t="s">
        <v>20</v>
      </c>
    </row>
    <row r="51" spans="2:9" ht="15.75">
      <c r="B51" s="60" t="s">
        <v>47</v>
      </c>
      <c r="D51" s="48" t="s">
        <v>58</v>
      </c>
      <c r="E51" s="44" t="s">
        <v>23</v>
      </c>
      <c r="F51" s="39"/>
      <c r="G51" s="39"/>
      <c r="H51" s="39"/>
      <c r="I51" s="39"/>
    </row>
    <row r="52" spans="2:5" s="45" customFormat="1" ht="6" thickBot="1">
      <c r="B52" s="46"/>
      <c r="E52" s="47"/>
    </row>
    <row r="53" spans="6:8" ht="13.5" thickBot="1">
      <c r="F53" s="143" t="s">
        <v>43</v>
      </c>
      <c r="G53" s="144"/>
      <c r="H53" s="145"/>
    </row>
    <row r="54" spans="1:10" ht="13.5" thickBot="1">
      <c r="A54" s="62" t="s">
        <v>46</v>
      </c>
      <c r="B54" s="63" t="s">
        <v>2</v>
      </c>
      <c r="C54" s="64" t="s">
        <v>3</v>
      </c>
      <c r="D54" s="65" t="s">
        <v>26</v>
      </c>
      <c r="E54" s="66" t="s">
        <v>27</v>
      </c>
      <c r="F54" s="67">
        <v>1</v>
      </c>
      <c r="G54" s="68">
        <v>2</v>
      </c>
      <c r="H54" s="69">
        <v>3</v>
      </c>
      <c r="I54" s="75" t="s">
        <v>28</v>
      </c>
      <c r="J54" s="77" t="s">
        <v>29</v>
      </c>
    </row>
    <row r="55" spans="1:10" ht="19.5" customHeight="1">
      <c r="A55" s="53" t="s">
        <v>30</v>
      </c>
      <c r="B55" s="70" t="s">
        <v>191</v>
      </c>
      <c r="C55" s="71" t="s">
        <v>192</v>
      </c>
      <c r="D55" s="72" t="s">
        <v>193</v>
      </c>
      <c r="E55" s="57" t="s">
        <v>225</v>
      </c>
      <c r="F55" s="58"/>
      <c r="G55" s="58"/>
      <c r="H55" s="58"/>
      <c r="I55" s="73">
        <f aca="true" t="shared" si="2" ref="I55:I66">MAX(F55:H55)</f>
        <v>0</v>
      </c>
      <c r="J55" s="78"/>
    </row>
    <row r="56" spans="1:10" ht="19.5" customHeight="1">
      <c r="A56" s="53" t="s">
        <v>32</v>
      </c>
      <c r="B56" s="70" t="s">
        <v>151</v>
      </c>
      <c r="C56" s="71" t="s">
        <v>152</v>
      </c>
      <c r="D56" s="72">
        <v>34050</v>
      </c>
      <c r="E56" s="57" t="s">
        <v>69</v>
      </c>
      <c r="F56" s="58">
        <v>10.25</v>
      </c>
      <c r="G56" s="58">
        <v>9.84</v>
      </c>
      <c r="H56" s="58">
        <v>9.94</v>
      </c>
      <c r="I56" s="73">
        <f t="shared" si="2"/>
        <v>10.25</v>
      </c>
      <c r="J56" s="78">
        <f>IF(ISBLANK(I56),"",TRUNC(51.39*(I56-1.5)^1.05))</f>
        <v>501</v>
      </c>
    </row>
    <row r="57" spans="1:10" ht="19.5" customHeight="1">
      <c r="A57" s="53" t="s">
        <v>34</v>
      </c>
      <c r="B57" s="70" t="s">
        <v>187</v>
      </c>
      <c r="C57" s="71" t="s">
        <v>188</v>
      </c>
      <c r="D57" s="72" t="s">
        <v>189</v>
      </c>
      <c r="E57" s="57" t="s">
        <v>225</v>
      </c>
      <c r="F57" s="58">
        <v>13.05</v>
      </c>
      <c r="G57" s="58">
        <v>12.71</v>
      </c>
      <c r="H57" s="58" t="s">
        <v>274</v>
      </c>
      <c r="I57" s="73">
        <f t="shared" si="2"/>
        <v>13.05</v>
      </c>
      <c r="J57" s="78">
        <f>IF(ISBLANK(I57),"",TRUNC(51.39*(I57-1.5)^1.05))</f>
        <v>670</v>
      </c>
    </row>
    <row r="58" spans="1:10" ht="19.5" customHeight="1">
      <c r="A58" s="53" t="s">
        <v>33</v>
      </c>
      <c r="B58" s="70" t="s">
        <v>255</v>
      </c>
      <c r="C58" s="71" t="s">
        <v>256</v>
      </c>
      <c r="D58" s="72">
        <v>34000</v>
      </c>
      <c r="E58" s="57" t="s">
        <v>20</v>
      </c>
      <c r="F58" s="58">
        <v>6.28</v>
      </c>
      <c r="G58" s="58">
        <v>7.19</v>
      </c>
      <c r="H58" s="58">
        <v>6.78</v>
      </c>
      <c r="I58" s="73">
        <f t="shared" si="2"/>
        <v>7.19</v>
      </c>
      <c r="J58" s="78">
        <f>IF(ISBLANK(I58),"",TRUNC(51.39*(I58-1.5)^1.05))</f>
        <v>318</v>
      </c>
    </row>
    <row r="59" spans="1:10" ht="19.5" customHeight="1">
      <c r="A59" s="53" t="s">
        <v>31</v>
      </c>
      <c r="B59" s="70" t="s">
        <v>253</v>
      </c>
      <c r="C59" s="71" t="s">
        <v>254</v>
      </c>
      <c r="D59" s="72">
        <v>34318</v>
      </c>
      <c r="E59" s="57" t="s">
        <v>20</v>
      </c>
      <c r="F59" s="58"/>
      <c r="G59" s="58"/>
      <c r="H59" s="58"/>
      <c r="I59" s="73">
        <f t="shared" si="2"/>
        <v>0</v>
      </c>
      <c r="J59" s="78"/>
    </row>
    <row r="60" spans="1:10" ht="19.5" customHeight="1">
      <c r="A60" s="53" t="s">
        <v>36</v>
      </c>
      <c r="B60" s="70" t="s">
        <v>156</v>
      </c>
      <c r="C60" s="71" t="s">
        <v>157</v>
      </c>
      <c r="D60" s="72" t="s">
        <v>158</v>
      </c>
      <c r="E60" s="57" t="s">
        <v>19</v>
      </c>
      <c r="F60" s="58"/>
      <c r="G60" s="58"/>
      <c r="H60" s="58"/>
      <c r="I60" s="73">
        <f t="shared" si="2"/>
        <v>0</v>
      </c>
      <c r="J60" s="78"/>
    </row>
    <row r="61" spans="1:10" ht="19.5" customHeight="1">
      <c r="A61" s="53" t="s">
        <v>44</v>
      </c>
      <c r="B61" s="70" t="s">
        <v>109</v>
      </c>
      <c r="C61" s="71" t="s">
        <v>110</v>
      </c>
      <c r="D61" s="72">
        <v>33811</v>
      </c>
      <c r="E61" s="57" t="s">
        <v>107</v>
      </c>
      <c r="F61" s="58">
        <v>9.46</v>
      </c>
      <c r="G61" s="58">
        <v>10.57</v>
      </c>
      <c r="H61" s="58">
        <v>10.23</v>
      </c>
      <c r="I61" s="73">
        <f t="shared" si="2"/>
        <v>10.57</v>
      </c>
      <c r="J61" s="78">
        <f>IF(ISBLANK(I61),"",TRUNC(51.39*(I61-1.5)^1.05))</f>
        <v>520</v>
      </c>
    </row>
    <row r="62" spans="1:10" ht="19.5" customHeight="1">
      <c r="A62" s="53" t="s">
        <v>45</v>
      </c>
      <c r="B62" s="70" t="s">
        <v>38</v>
      </c>
      <c r="C62" s="71" t="s">
        <v>39</v>
      </c>
      <c r="D62" s="72" t="s">
        <v>133</v>
      </c>
      <c r="E62" s="57" t="s">
        <v>69</v>
      </c>
      <c r="F62" s="58"/>
      <c r="G62" s="58"/>
      <c r="H62" s="58"/>
      <c r="I62" s="73">
        <f t="shared" si="2"/>
        <v>0</v>
      </c>
      <c r="J62" s="78"/>
    </row>
    <row r="63" spans="1:10" ht="19.5" customHeight="1">
      <c r="A63" s="53" t="s">
        <v>49</v>
      </c>
      <c r="B63" s="70" t="s">
        <v>154</v>
      </c>
      <c r="C63" s="71" t="s">
        <v>155</v>
      </c>
      <c r="D63" s="72">
        <v>33752</v>
      </c>
      <c r="E63" s="57" t="s">
        <v>69</v>
      </c>
      <c r="F63" s="58"/>
      <c r="G63" s="58"/>
      <c r="H63" s="58"/>
      <c r="I63" s="73">
        <f t="shared" si="2"/>
        <v>0</v>
      </c>
      <c r="J63" s="78"/>
    </row>
    <row r="64" spans="1:10" ht="19.5" customHeight="1">
      <c r="A64" s="53" t="s">
        <v>50</v>
      </c>
      <c r="B64" s="70" t="s">
        <v>87</v>
      </c>
      <c r="C64" s="71" t="s">
        <v>88</v>
      </c>
      <c r="D64" s="72" t="s">
        <v>89</v>
      </c>
      <c r="E64" s="57" t="s">
        <v>69</v>
      </c>
      <c r="F64" s="58">
        <v>13.77</v>
      </c>
      <c r="G64" s="58">
        <v>14.55</v>
      </c>
      <c r="H64" s="58">
        <v>13.81</v>
      </c>
      <c r="I64" s="73">
        <f t="shared" si="2"/>
        <v>14.55</v>
      </c>
      <c r="J64" s="78">
        <f>IF(ISBLANK(I64),"",TRUNC(51.39*(I64-1.5)^1.05))</f>
        <v>762</v>
      </c>
    </row>
    <row r="65" spans="1:10" ht="19.5" customHeight="1">
      <c r="A65" s="53" t="s">
        <v>51</v>
      </c>
      <c r="B65" s="70" t="s">
        <v>194</v>
      </c>
      <c r="C65" s="71" t="s">
        <v>195</v>
      </c>
      <c r="D65" s="72" t="s">
        <v>196</v>
      </c>
      <c r="E65" s="57" t="s">
        <v>225</v>
      </c>
      <c r="F65" s="58"/>
      <c r="G65" s="58"/>
      <c r="H65" s="58"/>
      <c r="I65" s="73">
        <f t="shared" si="2"/>
        <v>0</v>
      </c>
      <c r="J65" s="78"/>
    </row>
    <row r="66" spans="1:10" ht="19.5" customHeight="1">
      <c r="A66" s="53" t="s">
        <v>52</v>
      </c>
      <c r="B66" s="70" t="s">
        <v>80</v>
      </c>
      <c r="C66" s="71" t="s">
        <v>105</v>
      </c>
      <c r="D66" s="72" t="s">
        <v>106</v>
      </c>
      <c r="E66" s="57" t="s">
        <v>107</v>
      </c>
      <c r="F66" s="58"/>
      <c r="G66" s="58"/>
      <c r="H66" s="58"/>
      <c r="I66" s="73">
        <f t="shared" si="2"/>
        <v>0</v>
      </c>
      <c r="J66" s="78"/>
    </row>
    <row r="68" spans="2:9" ht="15.75">
      <c r="B68" s="60" t="s">
        <v>47</v>
      </c>
      <c r="D68" s="48" t="s">
        <v>17</v>
      </c>
      <c r="E68" s="44"/>
      <c r="F68" s="39"/>
      <c r="G68" s="39"/>
      <c r="H68" s="39"/>
      <c r="I68" s="39"/>
    </row>
    <row r="69" spans="2:5" s="45" customFormat="1" ht="6" thickBot="1">
      <c r="B69" s="46"/>
      <c r="E69" s="47"/>
    </row>
    <row r="70" spans="6:8" ht="13.5" thickBot="1">
      <c r="F70" s="143" t="s">
        <v>43</v>
      </c>
      <c r="G70" s="144"/>
      <c r="H70" s="145"/>
    </row>
    <row r="71" spans="1:10" ht="13.5" thickBot="1">
      <c r="A71" s="62" t="s">
        <v>46</v>
      </c>
      <c r="B71" s="63" t="s">
        <v>2</v>
      </c>
      <c r="C71" s="64" t="s">
        <v>3</v>
      </c>
      <c r="D71" s="65" t="s">
        <v>26</v>
      </c>
      <c r="E71" s="66" t="s">
        <v>27</v>
      </c>
      <c r="F71" s="67">
        <v>1</v>
      </c>
      <c r="G71" s="68">
        <v>2</v>
      </c>
      <c r="H71" s="69">
        <v>3</v>
      </c>
      <c r="I71" s="75" t="s">
        <v>28</v>
      </c>
      <c r="J71" s="77" t="s">
        <v>29</v>
      </c>
    </row>
    <row r="72" spans="1:10" ht="19.5" customHeight="1">
      <c r="A72" s="53" t="s">
        <v>30</v>
      </c>
      <c r="B72" s="70" t="s">
        <v>64</v>
      </c>
      <c r="C72" s="71" t="s">
        <v>65</v>
      </c>
      <c r="D72" s="72" t="s">
        <v>66</v>
      </c>
      <c r="E72" s="57" t="s">
        <v>20</v>
      </c>
      <c r="F72" s="58">
        <v>8.41</v>
      </c>
      <c r="G72" s="58">
        <v>8.76</v>
      </c>
      <c r="H72" s="58" t="s">
        <v>275</v>
      </c>
      <c r="I72" s="73">
        <f aca="true" t="shared" si="3" ref="I72:I77">MAX(F72:H72)</f>
        <v>8.76</v>
      </c>
      <c r="J72" s="78">
        <f>IF(ISBLANK(I72),"",TRUNC(51.39*(I72-1.5)^1.05))</f>
        <v>411</v>
      </c>
    </row>
    <row r="73" spans="1:10" ht="19.5" customHeight="1">
      <c r="A73" s="53" t="s">
        <v>32</v>
      </c>
      <c r="B73" s="70" t="s">
        <v>62</v>
      </c>
      <c r="C73" s="71" t="s">
        <v>63</v>
      </c>
      <c r="D73" s="72">
        <v>33395</v>
      </c>
      <c r="E73" s="57" t="s">
        <v>20</v>
      </c>
      <c r="F73" s="58">
        <v>10.03</v>
      </c>
      <c r="G73" s="58" t="s">
        <v>274</v>
      </c>
      <c r="H73" s="58">
        <v>10.83</v>
      </c>
      <c r="I73" s="73">
        <f t="shared" si="3"/>
        <v>10.83</v>
      </c>
      <c r="J73" s="78">
        <f>IF(ISBLANK(I73),"",TRUNC(51.39*(I73-1.5)^1.05))</f>
        <v>536</v>
      </c>
    </row>
    <row r="74" spans="1:10" ht="19.5" customHeight="1">
      <c r="A74" s="53" t="s">
        <v>34</v>
      </c>
      <c r="B74" s="70" t="s">
        <v>229</v>
      </c>
      <c r="C74" s="71" t="s">
        <v>226</v>
      </c>
      <c r="D74" s="72">
        <v>30771</v>
      </c>
      <c r="E74" s="57" t="s">
        <v>20</v>
      </c>
      <c r="F74" s="58">
        <v>11.31</v>
      </c>
      <c r="G74" s="58">
        <v>11.45</v>
      </c>
      <c r="H74" s="58">
        <v>12.53</v>
      </c>
      <c r="I74" s="73">
        <f t="shared" si="3"/>
        <v>12.53</v>
      </c>
      <c r="J74" s="78">
        <f>IF(ISBLANK(I74),"",TRUNC(51.39*(I74-1.5)^1.05))</f>
        <v>639</v>
      </c>
    </row>
    <row r="75" spans="1:10" ht="19.5" customHeight="1">
      <c r="A75" s="53" t="s">
        <v>33</v>
      </c>
      <c r="B75" s="70" t="s">
        <v>264</v>
      </c>
      <c r="C75" s="71" t="s">
        <v>265</v>
      </c>
      <c r="D75" s="72">
        <v>32957</v>
      </c>
      <c r="E75" s="57" t="s">
        <v>20</v>
      </c>
      <c r="F75" s="58"/>
      <c r="G75" s="58"/>
      <c r="H75" s="58"/>
      <c r="I75" s="73">
        <f t="shared" si="3"/>
        <v>0</v>
      </c>
      <c r="J75" s="78"/>
    </row>
    <row r="76" spans="1:10" ht="19.5" customHeight="1">
      <c r="A76" s="53" t="s">
        <v>31</v>
      </c>
      <c r="B76" s="70" t="s">
        <v>204</v>
      </c>
      <c r="C76" s="71" t="s">
        <v>234</v>
      </c>
      <c r="D76" s="72">
        <v>31721</v>
      </c>
      <c r="E76" s="57" t="s">
        <v>206</v>
      </c>
      <c r="F76" s="58">
        <v>10.26</v>
      </c>
      <c r="G76" s="58">
        <v>10.98</v>
      </c>
      <c r="H76" s="58">
        <v>11.28</v>
      </c>
      <c r="I76" s="73">
        <f t="shared" si="3"/>
        <v>11.28</v>
      </c>
      <c r="J76" s="78">
        <f>IF(ISBLANK(I76),"",TRUNC(51.39*(I76-1.5)^1.05))</f>
        <v>563</v>
      </c>
    </row>
    <row r="77" spans="1:10" ht="19.5" customHeight="1">
      <c r="A77" s="53" t="s">
        <v>36</v>
      </c>
      <c r="B77" s="70" t="s">
        <v>270</v>
      </c>
      <c r="C77" s="71" t="s">
        <v>266</v>
      </c>
      <c r="D77" s="72">
        <v>32722</v>
      </c>
      <c r="E77" s="57" t="s">
        <v>20</v>
      </c>
      <c r="F77" s="58"/>
      <c r="G77" s="58"/>
      <c r="H77" s="58"/>
      <c r="I77" s="73">
        <f t="shared" si="3"/>
        <v>0</v>
      </c>
      <c r="J77" s="78"/>
    </row>
  </sheetData>
  <sheetProtection/>
  <mergeCells count="3">
    <mergeCell ref="F6:H6"/>
    <mergeCell ref="F53:H53"/>
    <mergeCell ref="F70:H70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85"/>
  <sheetViews>
    <sheetView zoomScalePageLayoutView="0" workbookViewId="0" topLeftCell="A1">
      <selection activeCell="BA51" sqref="BA51:BC51"/>
    </sheetView>
  </sheetViews>
  <sheetFormatPr defaultColWidth="9.140625" defaultRowHeight="12.75"/>
  <cols>
    <col min="1" max="1" width="4.28125" style="74" customWidth="1"/>
    <col min="2" max="2" width="9.7109375" style="79" customWidth="1"/>
    <col min="3" max="3" width="13.00390625" style="79" customWidth="1"/>
    <col min="4" max="4" width="8.57421875" style="91" customWidth="1"/>
    <col min="5" max="58" width="1.8515625" style="74" customWidth="1"/>
    <col min="59" max="59" width="4.57421875" style="79" customWidth="1"/>
    <col min="60" max="60" width="4.7109375" style="79" customWidth="1"/>
    <col min="61" max="16384" width="9.140625" style="79" customWidth="1"/>
  </cols>
  <sheetData>
    <row r="1" spans="4:59" ht="15.75">
      <c r="D1" s="1" t="s">
        <v>86</v>
      </c>
      <c r="E1" s="41"/>
      <c r="F1" s="39"/>
      <c r="G1" s="39"/>
      <c r="H1" s="39"/>
      <c r="I1" s="39"/>
      <c r="J1" s="39"/>
      <c r="BG1" s="5" t="s">
        <v>233</v>
      </c>
    </row>
    <row r="2" spans="4:59" ht="18.75">
      <c r="D2" s="40" t="s">
        <v>81</v>
      </c>
      <c r="E2" s="39"/>
      <c r="F2" s="39"/>
      <c r="G2" s="39"/>
      <c r="H2" s="39"/>
      <c r="I2" s="61"/>
      <c r="BG2" s="44" t="s">
        <v>20</v>
      </c>
    </row>
    <row r="3" spans="1:58" s="81" customFormat="1" ht="5.25">
      <c r="A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</row>
    <row r="4" spans="2:20" ht="15.75">
      <c r="B4" s="82" t="s">
        <v>48</v>
      </c>
      <c r="D4" s="48" t="s">
        <v>37</v>
      </c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58" s="81" customFormat="1" ht="6" thickBot="1">
      <c r="A5" s="80"/>
      <c r="B5" s="8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1:60" ht="13.5" thickBot="1">
      <c r="A6" s="92" t="s">
        <v>46</v>
      </c>
      <c r="B6" s="93" t="s">
        <v>2</v>
      </c>
      <c r="C6" s="94" t="s">
        <v>3</v>
      </c>
      <c r="D6" s="95" t="s">
        <v>27</v>
      </c>
      <c r="E6" s="146" t="s">
        <v>303</v>
      </c>
      <c r="F6" s="147"/>
      <c r="G6" s="148"/>
      <c r="H6" s="146" t="s">
        <v>304</v>
      </c>
      <c r="I6" s="147"/>
      <c r="J6" s="148"/>
      <c r="K6" s="146" t="s">
        <v>283</v>
      </c>
      <c r="L6" s="147"/>
      <c r="M6" s="148"/>
      <c r="N6" s="146" t="s">
        <v>284</v>
      </c>
      <c r="O6" s="147"/>
      <c r="P6" s="148"/>
      <c r="Q6" s="146" t="s">
        <v>285</v>
      </c>
      <c r="R6" s="147"/>
      <c r="S6" s="148"/>
      <c r="T6" s="146" t="s">
        <v>286</v>
      </c>
      <c r="U6" s="147"/>
      <c r="V6" s="148"/>
      <c r="W6" s="146" t="s">
        <v>287</v>
      </c>
      <c r="X6" s="147"/>
      <c r="Y6" s="148"/>
      <c r="Z6" s="146" t="s">
        <v>288</v>
      </c>
      <c r="AA6" s="147"/>
      <c r="AB6" s="148"/>
      <c r="AC6" s="146" t="s">
        <v>289</v>
      </c>
      <c r="AD6" s="147"/>
      <c r="AE6" s="148"/>
      <c r="AF6" s="146" t="s">
        <v>290</v>
      </c>
      <c r="AG6" s="147"/>
      <c r="AH6" s="148"/>
      <c r="AI6" s="146" t="s">
        <v>291</v>
      </c>
      <c r="AJ6" s="147"/>
      <c r="AK6" s="148"/>
      <c r="AL6" s="146" t="s">
        <v>292</v>
      </c>
      <c r="AM6" s="147"/>
      <c r="AN6" s="148"/>
      <c r="AO6" s="146" t="s">
        <v>293</v>
      </c>
      <c r="AP6" s="147"/>
      <c r="AQ6" s="148"/>
      <c r="AR6" s="146" t="s">
        <v>294</v>
      </c>
      <c r="AS6" s="147"/>
      <c r="AT6" s="148"/>
      <c r="AU6" s="146" t="s">
        <v>295</v>
      </c>
      <c r="AV6" s="147"/>
      <c r="AW6" s="148"/>
      <c r="AX6" s="146" t="s">
        <v>296</v>
      </c>
      <c r="AY6" s="147"/>
      <c r="AZ6" s="148"/>
      <c r="BA6" s="146" t="s">
        <v>297</v>
      </c>
      <c r="BB6" s="147"/>
      <c r="BC6" s="148"/>
      <c r="BD6" s="146" t="s">
        <v>298</v>
      </c>
      <c r="BE6" s="147"/>
      <c r="BF6" s="148"/>
      <c r="BG6" s="96" t="s">
        <v>28</v>
      </c>
      <c r="BH6" s="97" t="s">
        <v>29</v>
      </c>
    </row>
    <row r="7" spans="1:60" ht="14.25" customHeight="1" thickBot="1">
      <c r="A7" s="98" t="s">
        <v>30</v>
      </c>
      <c r="B7" s="99" t="s">
        <v>148</v>
      </c>
      <c r="C7" s="100" t="s">
        <v>149</v>
      </c>
      <c r="D7" s="101" t="s">
        <v>69</v>
      </c>
      <c r="E7" s="146"/>
      <c r="F7" s="147"/>
      <c r="G7" s="148"/>
      <c r="H7" s="146"/>
      <c r="I7" s="147"/>
      <c r="J7" s="148"/>
      <c r="K7" s="146"/>
      <c r="L7" s="147"/>
      <c r="M7" s="148"/>
      <c r="N7" s="146"/>
      <c r="O7" s="147"/>
      <c r="P7" s="148"/>
      <c r="Q7" s="146" t="s">
        <v>301</v>
      </c>
      <c r="R7" s="147"/>
      <c r="S7" s="148"/>
      <c r="T7" s="146" t="s">
        <v>299</v>
      </c>
      <c r="U7" s="147"/>
      <c r="V7" s="148"/>
      <c r="W7" s="146" t="s">
        <v>299</v>
      </c>
      <c r="X7" s="147"/>
      <c r="Y7" s="148"/>
      <c r="Z7" s="146" t="s">
        <v>300</v>
      </c>
      <c r="AA7" s="147"/>
      <c r="AB7" s="148"/>
      <c r="AC7" s="146" t="s">
        <v>301</v>
      </c>
      <c r="AD7" s="147"/>
      <c r="AE7" s="148"/>
      <c r="AF7" s="146" t="s">
        <v>302</v>
      </c>
      <c r="AG7" s="147"/>
      <c r="AH7" s="148"/>
      <c r="AI7" s="146"/>
      <c r="AJ7" s="147"/>
      <c r="AK7" s="148"/>
      <c r="AL7" s="146"/>
      <c r="AM7" s="147"/>
      <c r="AN7" s="148"/>
      <c r="AO7" s="146"/>
      <c r="AP7" s="147"/>
      <c r="AQ7" s="148"/>
      <c r="AR7" s="146"/>
      <c r="AS7" s="147"/>
      <c r="AT7" s="148"/>
      <c r="AU7" s="146"/>
      <c r="AV7" s="147"/>
      <c r="AW7" s="148"/>
      <c r="AX7" s="146"/>
      <c r="AY7" s="147"/>
      <c r="AZ7" s="148"/>
      <c r="BA7" s="146"/>
      <c r="BB7" s="147"/>
      <c r="BC7" s="148"/>
      <c r="BD7" s="146"/>
      <c r="BE7" s="147"/>
      <c r="BF7" s="148"/>
      <c r="BG7" s="102">
        <v>1.67</v>
      </c>
      <c r="BH7" s="78">
        <f aca="true" t="shared" si="0" ref="BH7:BH21">IF(ISBLANK(BG7),"",TRUNC(0.8465*(BG7*100-75)^1.42))</f>
        <v>520</v>
      </c>
    </row>
    <row r="8" spans="1:60" ht="14.25" customHeight="1" thickBot="1">
      <c r="A8" s="98" t="s">
        <v>32</v>
      </c>
      <c r="B8" s="99" t="s">
        <v>172</v>
      </c>
      <c r="C8" s="100" t="s">
        <v>173</v>
      </c>
      <c r="D8" s="101" t="s">
        <v>19</v>
      </c>
      <c r="E8" s="146"/>
      <c r="F8" s="147"/>
      <c r="G8" s="148"/>
      <c r="H8" s="146"/>
      <c r="I8" s="147"/>
      <c r="J8" s="148"/>
      <c r="K8" s="146"/>
      <c r="L8" s="147"/>
      <c r="M8" s="148"/>
      <c r="N8" s="146"/>
      <c r="O8" s="147"/>
      <c r="P8" s="148"/>
      <c r="Q8" s="146"/>
      <c r="R8" s="147"/>
      <c r="S8" s="148"/>
      <c r="T8" s="146"/>
      <c r="U8" s="147"/>
      <c r="V8" s="148"/>
      <c r="W8" s="146"/>
      <c r="X8" s="147"/>
      <c r="Y8" s="148"/>
      <c r="Z8" s="146"/>
      <c r="AA8" s="147"/>
      <c r="AB8" s="148"/>
      <c r="AC8" s="146" t="s">
        <v>299</v>
      </c>
      <c r="AD8" s="147"/>
      <c r="AE8" s="148"/>
      <c r="AF8" s="146" t="s">
        <v>275</v>
      </c>
      <c r="AG8" s="147"/>
      <c r="AH8" s="148"/>
      <c r="AI8" s="146" t="s">
        <v>299</v>
      </c>
      <c r="AJ8" s="147"/>
      <c r="AK8" s="148"/>
      <c r="AL8" s="146" t="s">
        <v>275</v>
      </c>
      <c r="AM8" s="147"/>
      <c r="AN8" s="148"/>
      <c r="AO8" s="146" t="s">
        <v>299</v>
      </c>
      <c r="AP8" s="147"/>
      <c r="AQ8" s="148"/>
      <c r="AR8" s="146" t="s">
        <v>275</v>
      </c>
      <c r="AS8" s="147"/>
      <c r="AT8" s="148"/>
      <c r="AU8" s="146" t="s">
        <v>301</v>
      </c>
      <c r="AV8" s="147"/>
      <c r="AW8" s="148"/>
      <c r="AX8" s="146" t="s">
        <v>300</v>
      </c>
      <c r="AY8" s="147"/>
      <c r="AZ8" s="148"/>
      <c r="BA8" s="146" t="s">
        <v>299</v>
      </c>
      <c r="BB8" s="147"/>
      <c r="BC8" s="148"/>
      <c r="BD8" s="146" t="s">
        <v>302</v>
      </c>
      <c r="BE8" s="147"/>
      <c r="BF8" s="148"/>
      <c r="BG8" s="102">
        <v>1.91</v>
      </c>
      <c r="BH8" s="78">
        <f t="shared" si="0"/>
        <v>723</v>
      </c>
    </row>
    <row r="9" spans="1:60" ht="14.25" customHeight="1" thickBot="1">
      <c r="A9" s="98" t="s">
        <v>34</v>
      </c>
      <c r="B9" s="99" t="s">
        <v>62</v>
      </c>
      <c r="C9" s="100" t="s">
        <v>150</v>
      </c>
      <c r="D9" s="101" t="s">
        <v>69</v>
      </c>
      <c r="E9" s="146"/>
      <c r="F9" s="147"/>
      <c r="G9" s="148"/>
      <c r="H9" s="146"/>
      <c r="I9" s="147"/>
      <c r="J9" s="148"/>
      <c r="K9" s="146"/>
      <c r="L9" s="147"/>
      <c r="M9" s="148"/>
      <c r="N9" s="146"/>
      <c r="O9" s="147"/>
      <c r="P9" s="148"/>
      <c r="Q9" s="146"/>
      <c r="R9" s="147"/>
      <c r="S9" s="148"/>
      <c r="T9" s="146"/>
      <c r="U9" s="147"/>
      <c r="V9" s="148"/>
      <c r="W9" s="146" t="s">
        <v>299</v>
      </c>
      <c r="X9" s="147"/>
      <c r="Y9" s="148"/>
      <c r="Z9" s="146" t="s">
        <v>299</v>
      </c>
      <c r="AA9" s="147"/>
      <c r="AB9" s="148"/>
      <c r="AC9" s="146" t="s">
        <v>299</v>
      </c>
      <c r="AD9" s="147"/>
      <c r="AE9" s="148"/>
      <c r="AF9" s="146" t="s">
        <v>299</v>
      </c>
      <c r="AG9" s="147"/>
      <c r="AH9" s="148"/>
      <c r="AI9" s="146" t="s">
        <v>302</v>
      </c>
      <c r="AJ9" s="147"/>
      <c r="AK9" s="148"/>
      <c r="AL9" s="146"/>
      <c r="AM9" s="147"/>
      <c r="AN9" s="148"/>
      <c r="AO9" s="146"/>
      <c r="AP9" s="147"/>
      <c r="AQ9" s="148"/>
      <c r="AR9" s="146"/>
      <c r="AS9" s="147"/>
      <c r="AT9" s="148"/>
      <c r="AU9" s="146"/>
      <c r="AV9" s="147"/>
      <c r="AW9" s="148"/>
      <c r="AX9" s="146"/>
      <c r="AY9" s="147"/>
      <c r="AZ9" s="148"/>
      <c r="BA9" s="146"/>
      <c r="BB9" s="147"/>
      <c r="BC9" s="148"/>
      <c r="BD9" s="146"/>
      <c r="BE9" s="147"/>
      <c r="BF9" s="148"/>
      <c r="BG9" s="102">
        <v>1.7</v>
      </c>
      <c r="BH9" s="78">
        <f t="shared" si="0"/>
        <v>544</v>
      </c>
    </row>
    <row r="10" spans="1:60" ht="14.25" customHeight="1" thickBot="1">
      <c r="A10" s="98" t="s">
        <v>33</v>
      </c>
      <c r="B10" s="99" t="s">
        <v>68</v>
      </c>
      <c r="C10" s="100" t="s">
        <v>111</v>
      </c>
      <c r="D10" s="101" t="s">
        <v>20</v>
      </c>
      <c r="E10" s="146"/>
      <c r="F10" s="147"/>
      <c r="G10" s="148"/>
      <c r="H10" s="146"/>
      <c r="I10" s="147"/>
      <c r="J10" s="148"/>
      <c r="K10" s="146" t="s">
        <v>299</v>
      </c>
      <c r="L10" s="147"/>
      <c r="M10" s="148"/>
      <c r="N10" s="146" t="s">
        <v>299</v>
      </c>
      <c r="O10" s="147"/>
      <c r="P10" s="148"/>
      <c r="Q10" s="146" t="s">
        <v>299</v>
      </c>
      <c r="R10" s="147"/>
      <c r="S10" s="148"/>
      <c r="T10" s="146" t="s">
        <v>299</v>
      </c>
      <c r="U10" s="147"/>
      <c r="V10" s="148"/>
      <c r="W10" s="146" t="s">
        <v>299</v>
      </c>
      <c r="X10" s="147"/>
      <c r="Y10" s="148"/>
      <c r="Z10" s="146" t="s">
        <v>299</v>
      </c>
      <c r="AA10" s="147"/>
      <c r="AB10" s="148"/>
      <c r="AC10" s="146" t="s">
        <v>299</v>
      </c>
      <c r="AD10" s="147"/>
      <c r="AE10" s="148"/>
      <c r="AF10" s="146" t="s">
        <v>299</v>
      </c>
      <c r="AG10" s="147"/>
      <c r="AH10" s="148"/>
      <c r="AI10" s="146" t="s">
        <v>301</v>
      </c>
      <c r="AJ10" s="147"/>
      <c r="AK10" s="148"/>
      <c r="AL10" s="146" t="s">
        <v>302</v>
      </c>
      <c r="AM10" s="147"/>
      <c r="AN10" s="148"/>
      <c r="AO10" s="146"/>
      <c r="AP10" s="147"/>
      <c r="AQ10" s="148"/>
      <c r="AR10" s="146"/>
      <c r="AS10" s="147"/>
      <c r="AT10" s="148"/>
      <c r="AU10" s="146"/>
      <c r="AV10" s="147"/>
      <c r="AW10" s="148"/>
      <c r="AX10" s="146"/>
      <c r="AY10" s="147"/>
      <c r="AZ10" s="148"/>
      <c r="BA10" s="146"/>
      <c r="BB10" s="147"/>
      <c r="BC10" s="148"/>
      <c r="BD10" s="146"/>
      <c r="BE10" s="147"/>
      <c r="BF10" s="148"/>
      <c r="BG10" s="102">
        <v>1.73</v>
      </c>
      <c r="BH10" s="78">
        <f t="shared" si="0"/>
        <v>569</v>
      </c>
    </row>
    <row r="11" spans="1:60" ht="14.25" customHeight="1" thickBot="1">
      <c r="A11" s="98" t="s">
        <v>31</v>
      </c>
      <c r="B11" s="99" t="s">
        <v>85</v>
      </c>
      <c r="C11" s="100" t="s">
        <v>134</v>
      </c>
      <c r="D11" s="101" t="s">
        <v>69</v>
      </c>
      <c r="E11" s="146"/>
      <c r="F11" s="147"/>
      <c r="G11" s="148"/>
      <c r="H11" s="146"/>
      <c r="I11" s="147"/>
      <c r="J11" s="148"/>
      <c r="K11" s="146"/>
      <c r="L11" s="147"/>
      <c r="M11" s="148"/>
      <c r="N11" s="146"/>
      <c r="O11" s="147"/>
      <c r="P11" s="148"/>
      <c r="Q11" s="146"/>
      <c r="R11" s="147"/>
      <c r="S11" s="148"/>
      <c r="T11" s="146"/>
      <c r="U11" s="147"/>
      <c r="V11" s="148"/>
      <c r="W11" s="146" t="s">
        <v>299</v>
      </c>
      <c r="X11" s="147"/>
      <c r="Y11" s="148"/>
      <c r="Z11" s="146" t="s">
        <v>299</v>
      </c>
      <c r="AA11" s="147"/>
      <c r="AB11" s="148"/>
      <c r="AC11" s="146" t="s">
        <v>299</v>
      </c>
      <c r="AD11" s="147"/>
      <c r="AE11" s="148"/>
      <c r="AF11" s="146" t="s">
        <v>299</v>
      </c>
      <c r="AG11" s="147"/>
      <c r="AH11" s="148"/>
      <c r="AI11" s="146" t="s">
        <v>299</v>
      </c>
      <c r="AJ11" s="147"/>
      <c r="AK11" s="148"/>
      <c r="AL11" s="146" t="s">
        <v>300</v>
      </c>
      <c r="AM11" s="147"/>
      <c r="AN11" s="148"/>
      <c r="AO11" s="146" t="s">
        <v>302</v>
      </c>
      <c r="AP11" s="147"/>
      <c r="AQ11" s="148"/>
      <c r="AR11" s="146"/>
      <c r="AS11" s="147"/>
      <c r="AT11" s="148"/>
      <c r="AU11" s="146"/>
      <c r="AV11" s="147"/>
      <c r="AW11" s="148"/>
      <c r="AX11" s="146"/>
      <c r="AY11" s="147"/>
      <c r="AZ11" s="148"/>
      <c r="BA11" s="146"/>
      <c r="BB11" s="147"/>
      <c r="BC11" s="148"/>
      <c r="BD11" s="146"/>
      <c r="BE11" s="147"/>
      <c r="BF11" s="148"/>
      <c r="BG11" s="102">
        <v>1.76</v>
      </c>
      <c r="BH11" s="78">
        <f t="shared" si="0"/>
        <v>593</v>
      </c>
    </row>
    <row r="12" spans="1:60" ht="14.25" customHeight="1" thickBot="1">
      <c r="A12" s="98" t="s">
        <v>36</v>
      </c>
      <c r="B12" s="99" t="s">
        <v>136</v>
      </c>
      <c r="C12" s="100" t="s">
        <v>137</v>
      </c>
      <c r="D12" s="101" t="s">
        <v>69</v>
      </c>
      <c r="E12" s="146"/>
      <c r="F12" s="147"/>
      <c r="G12" s="148"/>
      <c r="H12" s="146"/>
      <c r="I12" s="147"/>
      <c r="J12" s="148"/>
      <c r="K12" s="146" t="s">
        <v>299</v>
      </c>
      <c r="L12" s="147"/>
      <c r="M12" s="148"/>
      <c r="N12" s="146" t="s">
        <v>300</v>
      </c>
      <c r="O12" s="147"/>
      <c r="P12" s="148"/>
      <c r="Q12" s="146" t="s">
        <v>300</v>
      </c>
      <c r="R12" s="147"/>
      <c r="S12" s="148"/>
      <c r="T12" s="146" t="s">
        <v>299</v>
      </c>
      <c r="U12" s="147"/>
      <c r="V12" s="148"/>
      <c r="W12" s="146" t="s">
        <v>299</v>
      </c>
      <c r="X12" s="147"/>
      <c r="Y12" s="148"/>
      <c r="Z12" s="146" t="s">
        <v>299</v>
      </c>
      <c r="AA12" s="147"/>
      <c r="AB12" s="148"/>
      <c r="AC12" s="146" t="s">
        <v>299</v>
      </c>
      <c r="AD12" s="147"/>
      <c r="AE12" s="148"/>
      <c r="AF12" s="146" t="s">
        <v>302</v>
      </c>
      <c r="AG12" s="147"/>
      <c r="AH12" s="148"/>
      <c r="AI12" s="146"/>
      <c r="AJ12" s="147"/>
      <c r="AK12" s="148"/>
      <c r="AL12" s="146"/>
      <c r="AM12" s="147"/>
      <c r="AN12" s="148"/>
      <c r="AO12" s="146"/>
      <c r="AP12" s="147"/>
      <c r="AQ12" s="148"/>
      <c r="AR12" s="146"/>
      <c r="AS12" s="147"/>
      <c r="AT12" s="148"/>
      <c r="AU12" s="146"/>
      <c r="AV12" s="147"/>
      <c r="AW12" s="148"/>
      <c r="AX12" s="146"/>
      <c r="AY12" s="147"/>
      <c r="AZ12" s="148"/>
      <c r="BA12" s="146"/>
      <c r="BB12" s="147"/>
      <c r="BC12" s="148"/>
      <c r="BD12" s="146"/>
      <c r="BE12" s="147"/>
      <c r="BF12" s="148"/>
      <c r="BG12" s="102">
        <v>1.67</v>
      </c>
      <c r="BH12" s="78">
        <f t="shared" si="0"/>
        <v>520</v>
      </c>
    </row>
    <row r="13" spans="1:60" ht="14.25" customHeight="1" thickBot="1">
      <c r="A13" s="98" t="s">
        <v>44</v>
      </c>
      <c r="B13" s="99" t="s">
        <v>169</v>
      </c>
      <c r="C13" s="100" t="s">
        <v>170</v>
      </c>
      <c r="D13" s="101" t="s">
        <v>19</v>
      </c>
      <c r="E13" s="146"/>
      <c r="F13" s="147"/>
      <c r="G13" s="148"/>
      <c r="H13" s="146"/>
      <c r="I13" s="147"/>
      <c r="J13" s="148"/>
      <c r="K13" s="146"/>
      <c r="L13" s="147"/>
      <c r="M13" s="148"/>
      <c r="N13" s="146"/>
      <c r="O13" s="147"/>
      <c r="P13" s="148"/>
      <c r="Q13" s="146"/>
      <c r="R13" s="147"/>
      <c r="S13" s="148"/>
      <c r="T13" s="146"/>
      <c r="U13" s="147"/>
      <c r="V13" s="148"/>
      <c r="W13" s="146" t="s">
        <v>299</v>
      </c>
      <c r="X13" s="147"/>
      <c r="Y13" s="148"/>
      <c r="Z13" s="146" t="s">
        <v>275</v>
      </c>
      <c r="AA13" s="147"/>
      <c r="AB13" s="148"/>
      <c r="AC13" s="146" t="s">
        <v>299</v>
      </c>
      <c r="AD13" s="147"/>
      <c r="AE13" s="148"/>
      <c r="AF13" s="146" t="s">
        <v>301</v>
      </c>
      <c r="AG13" s="147"/>
      <c r="AH13" s="148"/>
      <c r="AI13" s="146" t="s">
        <v>300</v>
      </c>
      <c r="AJ13" s="147"/>
      <c r="AK13" s="148"/>
      <c r="AL13" s="146" t="s">
        <v>302</v>
      </c>
      <c r="AM13" s="147"/>
      <c r="AN13" s="148"/>
      <c r="AO13" s="146"/>
      <c r="AP13" s="147"/>
      <c r="AQ13" s="148"/>
      <c r="AR13" s="146"/>
      <c r="AS13" s="147"/>
      <c r="AT13" s="148"/>
      <c r="AU13" s="146"/>
      <c r="AV13" s="147"/>
      <c r="AW13" s="148"/>
      <c r="AX13" s="146"/>
      <c r="AY13" s="147"/>
      <c r="AZ13" s="148"/>
      <c r="BA13" s="146"/>
      <c r="BB13" s="147"/>
      <c r="BC13" s="148"/>
      <c r="BD13" s="146"/>
      <c r="BE13" s="147"/>
      <c r="BF13" s="148"/>
      <c r="BG13" s="102">
        <v>1.73</v>
      </c>
      <c r="BH13" s="78">
        <f t="shared" si="0"/>
        <v>569</v>
      </c>
    </row>
    <row r="14" spans="1:60" ht="14.25" customHeight="1" thickBot="1">
      <c r="A14" s="98" t="s">
        <v>45</v>
      </c>
      <c r="B14" s="99" t="s">
        <v>257</v>
      </c>
      <c r="C14" s="100" t="s">
        <v>258</v>
      </c>
      <c r="D14" s="101" t="s">
        <v>20</v>
      </c>
      <c r="E14" s="146"/>
      <c r="F14" s="147"/>
      <c r="G14" s="148"/>
      <c r="H14" s="146"/>
      <c r="I14" s="147"/>
      <c r="J14" s="148"/>
      <c r="K14" s="146"/>
      <c r="L14" s="147"/>
      <c r="M14" s="148"/>
      <c r="N14" s="146"/>
      <c r="O14" s="147"/>
      <c r="P14" s="148"/>
      <c r="Q14" s="146"/>
      <c r="R14" s="147"/>
      <c r="S14" s="148"/>
      <c r="T14" s="146"/>
      <c r="U14" s="147"/>
      <c r="V14" s="148"/>
      <c r="W14" s="146"/>
      <c r="X14" s="147"/>
      <c r="Y14" s="148"/>
      <c r="Z14" s="146"/>
      <c r="AA14" s="147"/>
      <c r="AB14" s="148"/>
      <c r="AC14" s="146"/>
      <c r="AD14" s="147"/>
      <c r="AE14" s="148"/>
      <c r="AF14" s="146"/>
      <c r="AG14" s="147"/>
      <c r="AH14" s="148"/>
      <c r="AI14" s="146"/>
      <c r="AJ14" s="147"/>
      <c r="AK14" s="148"/>
      <c r="AL14" s="146"/>
      <c r="AM14" s="147"/>
      <c r="AN14" s="148"/>
      <c r="AO14" s="146"/>
      <c r="AP14" s="147"/>
      <c r="AQ14" s="148"/>
      <c r="AR14" s="146"/>
      <c r="AS14" s="147"/>
      <c r="AT14" s="148"/>
      <c r="AU14" s="146"/>
      <c r="AV14" s="147"/>
      <c r="AW14" s="148"/>
      <c r="AX14" s="146"/>
      <c r="AY14" s="147"/>
      <c r="AZ14" s="148"/>
      <c r="BA14" s="146"/>
      <c r="BB14" s="147"/>
      <c r="BC14" s="148"/>
      <c r="BD14" s="146"/>
      <c r="BE14" s="147"/>
      <c r="BF14" s="148"/>
      <c r="BG14" s="102" t="s">
        <v>305</v>
      </c>
      <c r="BH14" s="78"/>
    </row>
    <row r="15" spans="1:60" ht="14.25" customHeight="1" thickBot="1">
      <c r="A15" s="98" t="s">
        <v>49</v>
      </c>
      <c r="B15" s="99" t="s">
        <v>249</v>
      </c>
      <c r="C15" s="100" t="s">
        <v>250</v>
      </c>
      <c r="D15" s="101" t="s">
        <v>20</v>
      </c>
      <c r="E15" s="146"/>
      <c r="F15" s="147"/>
      <c r="G15" s="148"/>
      <c r="H15" s="146"/>
      <c r="I15" s="147"/>
      <c r="J15" s="148"/>
      <c r="K15" s="146"/>
      <c r="L15" s="147"/>
      <c r="M15" s="148"/>
      <c r="N15" s="146"/>
      <c r="O15" s="147"/>
      <c r="P15" s="148"/>
      <c r="Q15" s="146"/>
      <c r="R15" s="147"/>
      <c r="S15" s="148"/>
      <c r="T15" s="146"/>
      <c r="U15" s="147"/>
      <c r="V15" s="148"/>
      <c r="W15" s="146"/>
      <c r="X15" s="147"/>
      <c r="Y15" s="148"/>
      <c r="Z15" s="146"/>
      <c r="AA15" s="147"/>
      <c r="AB15" s="148"/>
      <c r="AC15" s="146"/>
      <c r="AD15" s="147"/>
      <c r="AE15" s="148"/>
      <c r="AF15" s="146" t="s">
        <v>299</v>
      </c>
      <c r="AG15" s="147"/>
      <c r="AH15" s="148"/>
      <c r="AI15" s="146" t="s">
        <v>299</v>
      </c>
      <c r="AJ15" s="147"/>
      <c r="AK15" s="148"/>
      <c r="AL15" s="146" t="s">
        <v>299</v>
      </c>
      <c r="AM15" s="147"/>
      <c r="AN15" s="148"/>
      <c r="AO15" s="146" t="s">
        <v>299</v>
      </c>
      <c r="AP15" s="147"/>
      <c r="AQ15" s="148"/>
      <c r="AR15" s="146" t="s">
        <v>302</v>
      </c>
      <c r="AS15" s="147"/>
      <c r="AT15" s="148"/>
      <c r="AU15" s="146"/>
      <c r="AV15" s="147"/>
      <c r="AW15" s="148"/>
      <c r="AX15" s="146"/>
      <c r="AY15" s="147"/>
      <c r="AZ15" s="148"/>
      <c r="BA15" s="146"/>
      <c r="BB15" s="147"/>
      <c r="BC15" s="148"/>
      <c r="BD15" s="146"/>
      <c r="BE15" s="147"/>
      <c r="BF15" s="148"/>
      <c r="BG15" s="102">
        <v>1.79</v>
      </c>
      <c r="BH15" s="78">
        <f t="shared" si="0"/>
        <v>619</v>
      </c>
    </row>
    <row r="16" spans="1:60" ht="14.25" customHeight="1" thickBot="1">
      <c r="A16" s="98" t="s">
        <v>50</v>
      </c>
      <c r="B16" s="99" t="s">
        <v>242</v>
      </c>
      <c r="C16" s="100" t="s">
        <v>243</v>
      </c>
      <c r="D16" s="101" t="s">
        <v>20</v>
      </c>
      <c r="E16" s="146"/>
      <c r="F16" s="147"/>
      <c r="G16" s="148"/>
      <c r="H16" s="146"/>
      <c r="I16" s="147"/>
      <c r="J16" s="148"/>
      <c r="K16" s="146"/>
      <c r="L16" s="147"/>
      <c r="M16" s="148"/>
      <c r="N16" s="146"/>
      <c r="O16" s="147"/>
      <c r="P16" s="148"/>
      <c r="Q16" s="146"/>
      <c r="R16" s="147"/>
      <c r="S16" s="148"/>
      <c r="T16" s="146"/>
      <c r="U16" s="147"/>
      <c r="V16" s="148"/>
      <c r="W16" s="146"/>
      <c r="X16" s="147"/>
      <c r="Y16" s="148"/>
      <c r="Z16" s="146" t="s">
        <v>299</v>
      </c>
      <c r="AA16" s="147"/>
      <c r="AB16" s="148"/>
      <c r="AC16" s="146" t="s">
        <v>275</v>
      </c>
      <c r="AD16" s="147"/>
      <c r="AE16" s="148"/>
      <c r="AF16" s="146" t="s">
        <v>299</v>
      </c>
      <c r="AG16" s="147"/>
      <c r="AH16" s="148"/>
      <c r="AI16" s="146" t="s">
        <v>275</v>
      </c>
      <c r="AJ16" s="147"/>
      <c r="AK16" s="148"/>
      <c r="AL16" s="146" t="s">
        <v>300</v>
      </c>
      <c r="AM16" s="147"/>
      <c r="AN16" s="148"/>
      <c r="AO16" s="146" t="s">
        <v>299</v>
      </c>
      <c r="AP16" s="147"/>
      <c r="AQ16" s="148"/>
      <c r="AR16" s="146" t="s">
        <v>302</v>
      </c>
      <c r="AS16" s="147"/>
      <c r="AT16" s="148"/>
      <c r="AU16" s="146"/>
      <c r="AV16" s="147"/>
      <c r="AW16" s="148"/>
      <c r="AX16" s="146"/>
      <c r="AY16" s="147"/>
      <c r="AZ16" s="148"/>
      <c r="BA16" s="146"/>
      <c r="BB16" s="147"/>
      <c r="BC16" s="148"/>
      <c r="BD16" s="146"/>
      <c r="BE16" s="147"/>
      <c r="BF16" s="148"/>
      <c r="BG16" s="102">
        <v>1.79</v>
      </c>
      <c r="BH16" s="78">
        <f t="shared" si="0"/>
        <v>619</v>
      </c>
    </row>
    <row r="17" spans="1:60" ht="14.25" customHeight="1" thickBot="1">
      <c r="A17" s="98" t="s">
        <v>51</v>
      </c>
      <c r="B17" s="99" t="s">
        <v>245</v>
      </c>
      <c r="C17" s="100" t="s">
        <v>246</v>
      </c>
      <c r="D17" s="101" t="s">
        <v>20</v>
      </c>
      <c r="E17" s="146"/>
      <c r="F17" s="147"/>
      <c r="G17" s="148"/>
      <c r="H17" s="146"/>
      <c r="I17" s="147"/>
      <c r="J17" s="148"/>
      <c r="K17" s="146" t="s">
        <v>299</v>
      </c>
      <c r="L17" s="147"/>
      <c r="M17" s="148"/>
      <c r="N17" s="146" t="s">
        <v>300</v>
      </c>
      <c r="O17" s="147"/>
      <c r="P17" s="148"/>
      <c r="Q17" s="146" t="s">
        <v>299</v>
      </c>
      <c r="R17" s="147"/>
      <c r="S17" s="148"/>
      <c r="T17" s="146" t="s">
        <v>302</v>
      </c>
      <c r="U17" s="147"/>
      <c r="V17" s="148"/>
      <c r="W17" s="146"/>
      <c r="X17" s="147"/>
      <c r="Y17" s="148"/>
      <c r="Z17" s="146"/>
      <c r="AA17" s="147"/>
      <c r="AB17" s="148"/>
      <c r="AC17" s="146"/>
      <c r="AD17" s="147"/>
      <c r="AE17" s="148"/>
      <c r="AF17" s="146"/>
      <c r="AG17" s="147"/>
      <c r="AH17" s="148"/>
      <c r="AI17" s="146"/>
      <c r="AJ17" s="147"/>
      <c r="AK17" s="148"/>
      <c r="AL17" s="146"/>
      <c r="AM17" s="147"/>
      <c r="AN17" s="148"/>
      <c r="AO17" s="146"/>
      <c r="AP17" s="147"/>
      <c r="AQ17" s="148"/>
      <c r="AR17" s="146"/>
      <c r="AS17" s="147"/>
      <c r="AT17" s="148"/>
      <c r="AU17" s="146"/>
      <c r="AV17" s="147"/>
      <c r="AW17" s="148"/>
      <c r="AX17" s="146"/>
      <c r="AY17" s="147"/>
      <c r="AZ17" s="148"/>
      <c r="BA17" s="146"/>
      <c r="BB17" s="147"/>
      <c r="BC17" s="148"/>
      <c r="BD17" s="146"/>
      <c r="BE17" s="147"/>
      <c r="BF17" s="148"/>
      <c r="BG17" s="102">
        <v>1.55</v>
      </c>
      <c r="BH17" s="78">
        <f t="shared" si="0"/>
        <v>426</v>
      </c>
    </row>
    <row r="18" spans="1:60" ht="14.25" customHeight="1" thickBot="1">
      <c r="A18" s="98" t="s">
        <v>52</v>
      </c>
      <c r="B18" s="99" t="s">
        <v>247</v>
      </c>
      <c r="C18" s="100" t="s">
        <v>248</v>
      </c>
      <c r="D18" s="101" t="s">
        <v>20</v>
      </c>
      <c r="E18" s="146" t="s">
        <v>299</v>
      </c>
      <c r="F18" s="147"/>
      <c r="G18" s="148"/>
      <c r="H18" s="146" t="s">
        <v>300</v>
      </c>
      <c r="I18" s="147"/>
      <c r="J18" s="148"/>
      <c r="K18" s="146" t="s">
        <v>302</v>
      </c>
      <c r="L18" s="147"/>
      <c r="M18" s="148"/>
      <c r="N18" s="146"/>
      <c r="O18" s="147"/>
      <c r="P18" s="148"/>
      <c r="Q18" s="146"/>
      <c r="R18" s="147"/>
      <c r="S18" s="148"/>
      <c r="T18" s="146"/>
      <c r="U18" s="147"/>
      <c r="V18" s="148"/>
      <c r="W18" s="146"/>
      <c r="X18" s="147"/>
      <c r="Y18" s="148"/>
      <c r="Z18" s="146"/>
      <c r="AA18" s="147"/>
      <c r="AB18" s="148"/>
      <c r="AC18" s="146"/>
      <c r="AD18" s="147"/>
      <c r="AE18" s="148"/>
      <c r="AF18" s="146"/>
      <c r="AG18" s="147"/>
      <c r="AH18" s="148"/>
      <c r="AI18" s="146"/>
      <c r="AJ18" s="147"/>
      <c r="AK18" s="148"/>
      <c r="AL18" s="146"/>
      <c r="AM18" s="147"/>
      <c r="AN18" s="148"/>
      <c r="AO18" s="146"/>
      <c r="AP18" s="147"/>
      <c r="AQ18" s="148"/>
      <c r="AR18" s="146"/>
      <c r="AS18" s="147"/>
      <c r="AT18" s="148"/>
      <c r="AU18" s="146"/>
      <c r="AV18" s="147"/>
      <c r="AW18" s="148"/>
      <c r="AX18" s="146"/>
      <c r="AY18" s="147"/>
      <c r="AZ18" s="148"/>
      <c r="BA18" s="146"/>
      <c r="BB18" s="147"/>
      <c r="BC18" s="148"/>
      <c r="BD18" s="146"/>
      <c r="BE18" s="147"/>
      <c r="BF18" s="148"/>
      <c r="BG18" s="102">
        <v>1.46</v>
      </c>
      <c r="BH18" s="78">
        <f t="shared" si="0"/>
        <v>360</v>
      </c>
    </row>
    <row r="19" spans="1:60" ht="14.25" customHeight="1" thickBot="1">
      <c r="A19" s="98" t="s">
        <v>53</v>
      </c>
      <c r="B19" s="99" t="s">
        <v>139</v>
      </c>
      <c r="C19" s="100" t="s">
        <v>140</v>
      </c>
      <c r="D19" s="101" t="s">
        <v>69</v>
      </c>
      <c r="E19" s="146"/>
      <c r="F19" s="147"/>
      <c r="G19" s="148"/>
      <c r="H19" s="146"/>
      <c r="I19" s="147"/>
      <c r="J19" s="148"/>
      <c r="K19" s="146" t="s">
        <v>300</v>
      </c>
      <c r="L19" s="147"/>
      <c r="M19" s="148"/>
      <c r="N19" s="146" t="s">
        <v>299</v>
      </c>
      <c r="O19" s="147"/>
      <c r="P19" s="148"/>
      <c r="Q19" s="146" t="s">
        <v>300</v>
      </c>
      <c r="R19" s="147"/>
      <c r="S19" s="148"/>
      <c r="T19" s="146" t="s">
        <v>299</v>
      </c>
      <c r="U19" s="147"/>
      <c r="V19" s="148"/>
      <c r="W19" s="146" t="s">
        <v>302</v>
      </c>
      <c r="X19" s="147"/>
      <c r="Y19" s="148"/>
      <c r="Z19" s="146"/>
      <c r="AA19" s="147"/>
      <c r="AB19" s="148"/>
      <c r="AC19" s="146"/>
      <c r="AD19" s="147"/>
      <c r="AE19" s="148"/>
      <c r="AF19" s="146"/>
      <c r="AG19" s="147"/>
      <c r="AH19" s="148"/>
      <c r="AI19" s="146"/>
      <c r="AJ19" s="147"/>
      <c r="AK19" s="148"/>
      <c r="AL19" s="146"/>
      <c r="AM19" s="147"/>
      <c r="AN19" s="148"/>
      <c r="AO19" s="146"/>
      <c r="AP19" s="147"/>
      <c r="AQ19" s="148"/>
      <c r="AR19" s="146"/>
      <c r="AS19" s="147"/>
      <c r="AT19" s="148"/>
      <c r="AU19" s="146"/>
      <c r="AV19" s="147"/>
      <c r="AW19" s="148"/>
      <c r="AX19" s="146"/>
      <c r="AY19" s="147"/>
      <c r="AZ19" s="148"/>
      <c r="BA19" s="146"/>
      <c r="BB19" s="147"/>
      <c r="BC19" s="148"/>
      <c r="BD19" s="146"/>
      <c r="BE19" s="147"/>
      <c r="BF19" s="148"/>
      <c r="BG19" s="102">
        <v>1.58</v>
      </c>
      <c r="BH19" s="78">
        <f t="shared" si="0"/>
        <v>449</v>
      </c>
    </row>
    <row r="20" spans="1:60" ht="14.25" customHeight="1" thickBot="1">
      <c r="A20" s="98" t="s">
        <v>54</v>
      </c>
      <c r="B20" s="99" t="s">
        <v>146</v>
      </c>
      <c r="C20" s="100" t="s">
        <v>147</v>
      </c>
      <c r="D20" s="101" t="s">
        <v>69</v>
      </c>
      <c r="E20" s="146"/>
      <c r="F20" s="147"/>
      <c r="G20" s="148"/>
      <c r="H20" s="146"/>
      <c r="I20" s="147"/>
      <c r="J20" s="148"/>
      <c r="K20" s="146"/>
      <c r="L20" s="147"/>
      <c r="M20" s="148"/>
      <c r="N20" s="146"/>
      <c r="O20" s="147"/>
      <c r="P20" s="148"/>
      <c r="Q20" s="146"/>
      <c r="R20" s="147"/>
      <c r="S20" s="148"/>
      <c r="T20" s="146"/>
      <c r="U20" s="147"/>
      <c r="V20" s="148"/>
      <c r="W20" s="146" t="s">
        <v>299</v>
      </c>
      <c r="X20" s="147"/>
      <c r="Y20" s="148"/>
      <c r="Z20" s="146" t="s">
        <v>299</v>
      </c>
      <c r="AA20" s="147"/>
      <c r="AB20" s="148"/>
      <c r="AC20" s="146" t="s">
        <v>299</v>
      </c>
      <c r="AD20" s="147"/>
      <c r="AE20" s="148"/>
      <c r="AF20" s="146" t="s">
        <v>299</v>
      </c>
      <c r="AG20" s="147"/>
      <c r="AH20" s="148"/>
      <c r="AI20" s="146" t="s">
        <v>300</v>
      </c>
      <c r="AJ20" s="147"/>
      <c r="AK20" s="148"/>
      <c r="AL20" s="146" t="s">
        <v>300</v>
      </c>
      <c r="AM20" s="147"/>
      <c r="AN20" s="148"/>
      <c r="AO20" s="146" t="s">
        <v>300</v>
      </c>
      <c r="AP20" s="147"/>
      <c r="AQ20" s="148"/>
      <c r="AR20" s="146" t="s">
        <v>299</v>
      </c>
      <c r="AS20" s="147"/>
      <c r="AT20" s="148"/>
      <c r="AU20" s="146" t="s">
        <v>299</v>
      </c>
      <c r="AV20" s="147"/>
      <c r="AW20" s="148"/>
      <c r="AX20" s="146" t="s">
        <v>302</v>
      </c>
      <c r="AY20" s="147"/>
      <c r="AZ20" s="148"/>
      <c r="BA20" s="146"/>
      <c r="BB20" s="147"/>
      <c r="BC20" s="148"/>
      <c r="BD20" s="146"/>
      <c r="BE20" s="147"/>
      <c r="BF20" s="148"/>
      <c r="BG20" s="102">
        <v>1.85</v>
      </c>
      <c r="BH20" s="78">
        <f t="shared" si="0"/>
        <v>670</v>
      </c>
    </row>
    <row r="21" spans="1:60" ht="14.25" customHeight="1" thickBot="1">
      <c r="A21" s="98" t="s">
        <v>236</v>
      </c>
      <c r="B21" s="99" t="s">
        <v>223</v>
      </c>
      <c r="C21" s="100" t="s">
        <v>224</v>
      </c>
      <c r="D21" s="101" t="s">
        <v>20</v>
      </c>
      <c r="E21" s="146"/>
      <c r="F21" s="147"/>
      <c r="G21" s="148"/>
      <c r="H21" s="146"/>
      <c r="I21" s="147"/>
      <c r="J21" s="148"/>
      <c r="K21" s="146"/>
      <c r="L21" s="147"/>
      <c r="M21" s="148"/>
      <c r="N21" s="146"/>
      <c r="O21" s="147"/>
      <c r="P21" s="148"/>
      <c r="Q21" s="146"/>
      <c r="R21" s="147"/>
      <c r="S21" s="148"/>
      <c r="T21" s="146"/>
      <c r="U21" s="147"/>
      <c r="V21" s="148"/>
      <c r="W21" s="146"/>
      <c r="X21" s="147"/>
      <c r="Y21" s="148"/>
      <c r="Z21" s="146" t="s">
        <v>301</v>
      </c>
      <c r="AA21" s="147"/>
      <c r="AB21" s="148"/>
      <c r="AC21" s="146" t="s">
        <v>299</v>
      </c>
      <c r="AD21" s="147"/>
      <c r="AE21" s="148"/>
      <c r="AF21" s="146" t="s">
        <v>299</v>
      </c>
      <c r="AG21" s="147"/>
      <c r="AH21" s="148"/>
      <c r="AI21" s="146" t="s">
        <v>301</v>
      </c>
      <c r="AJ21" s="147"/>
      <c r="AK21" s="148"/>
      <c r="AL21" s="146" t="s">
        <v>302</v>
      </c>
      <c r="AM21" s="147"/>
      <c r="AN21" s="148"/>
      <c r="AO21" s="146"/>
      <c r="AP21" s="147"/>
      <c r="AQ21" s="148"/>
      <c r="AR21" s="146"/>
      <c r="AS21" s="147"/>
      <c r="AT21" s="148"/>
      <c r="AU21" s="146"/>
      <c r="AV21" s="147"/>
      <c r="AW21" s="148"/>
      <c r="AX21" s="146"/>
      <c r="AY21" s="147"/>
      <c r="AZ21" s="148"/>
      <c r="BA21" s="146"/>
      <c r="BB21" s="147"/>
      <c r="BC21" s="148"/>
      <c r="BD21" s="146"/>
      <c r="BE21" s="147"/>
      <c r="BF21" s="148"/>
      <c r="BG21" s="102">
        <v>1.73</v>
      </c>
      <c r="BH21" s="78">
        <f t="shared" si="0"/>
        <v>569</v>
      </c>
    </row>
    <row r="22" spans="1:60" ht="14.25" customHeight="1" thickBot="1">
      <c r="A22" s="98" t="s">
        <v>237</v>
      </c>
      <c r="B22" s="99" t="s">
        <v>253</v>
      </c>
      <c r="C22" s="100" t="s">
        <v>254</v>
      </c>
      <c r="D22" s="101" t="s">
        <v>20</v>
      </c>
      <c r="E22" s="146"/>
      <c r="F22" s="147"/>
      <c r="G22" s="148"/>
      <c r="H22" s="146"/>
      <c r="I22" s="147"/>
      <c r="J22" s="148"/>
      <c r="K22" s="146"/>
      <c r="L22" s="147"/>
      <c r="M22" s="148"/>
      <c r="N22" s="146"/>
      <c r="O22" s="147"/>
      <c r="P22" s="148"/>
      <c r="Q22" s="146"/>
      <c r="R22" s="147"/>
      <c r="S22" s="148"/>
      <c r="T22" s="146"/>
      <c r="U22" s="147"/>
      <c r="V22" s="148"/>
      <c r="W22" s="146"/>
      <c r="X22" s="147"/>
      <c r="Y22" s="148"/>
      <c r="Z22" s="146"/>
      <c r="AA22" s="147"/>
      <c r="AB22" s="148"/>
      <c r="AC22" s="146"/>
      <c r="AD22" s="147"/>
      <c r="AE22" s="148"/>
      <c r="AF22" s="146"/>
      <c r="AG22" s="147"/>
      <c r="AH22" s="148"/>
      <c r="AI22" s="146"/>
      <c r="AJ22" s="147"/>
      <c r="AK22" s="148"/>
      <c r="AL22" s="146"/>
      <c r="AM22" s="147"/>
      <c r="AN22" s="148"/>
      <c r="AO22" s="146"/>
      <c r="AP22" s="147"/>
      <c r="AQ22" s="148"/>
      <c r="AR22" s="146"/>
      <c r="AS22" s="147"/>
      <c r="AT22" s="148"/>
      <c r="AU22" s="146"/>
      <c r="AV22" s="147"/>
      <c r="AW22" s="148"/>
      <c r="AX22" s="146"/>
      <c r="AY22" s="147"/>
      <c r="AZ22" s="148"/>
      <c r="BA22" s="146"/>
      <c r="BB22" s="147"/>
      <c r="BC22" s="148"/>
      <c r="BD22" s="146"/>
      <c r="BE22" s="147"/>
      <c r="BF22" s="148"/>
      <c r="BG22" s="102" t="s">
        <v>305</v>
      </c>
      <c r="BH22" s="78"/>
    </row>
    <row r="23" spans="1:60" ht="12.75" customHeight="1">
      <c r="A23" s="86"/>
      <c r="B23" s="87"/>
      <c r="C23" s="88"/>
      <c r="D23" s="89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90"/>
      <c r="BH23" s="113"/>
    </row>
    <row r="24" spans="1:60" ht="12.75" customHeight="1">
      <c r="A24" s="86"/>
      <c r="B24" s="87"/>
      <c r="C24" s="88"/>
      <c r="D24" s="89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90"/>
      <c r="BH24" s="113"/>
    </row>
    <row r="25" spans="1:60" ht="12.75" customHeight="1">
      <c r="A25" s="86"/>
      <c r="B25" s="87"/>
      <c r="C25" s="88"/>
      <c r="D25" s="89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90"/>
      <c r="BH25" s="113"/>
    </row>
    <row r="26" spans="1:60" ht="12.75" customHeight="1">
      <c r="A26" s="86"/>
      <c r="B26" s="87"/>
      <c r="C26" s="88"/>
      <c r="D26" s="89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90"/>
      <c r="BH26" s="113"/>
    </row>
    <row r="27" spans="1:60" ht="12.75" customHeight="1">
      <c r="A27" s="86"/>
      <c r="B27" s="87"/>
      <c r="C27" s="88"/>
      <c r="D27" s="89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90"/>
      <c r="BH27" s="113"/>
    </row>
    <row r="28" spans="1:60" ht="12.75" customHeight="1">
      <c r="A28" s="86"/>
      <c r="B28" s="87"/>
      <c r="C28" s="88"/>
      <c r="D28" s="89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90"/>
      <c r="BH28" s="113"/>
    </row>
    <row r="29" spans="1:60" ht="12.75" customHeight="1">
      <c r="A29" s="86"/>
      <c r="B29" s="87"/>
      <c r="C29" s="88"/>
      <c r="D29" s="89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90"/>
      <c r="BH29" s="113"/>
    </row>
    <row r="30" spans="1:60" ht="12.75" customHeight="1">
      <c r="A30" s="86"/>
      <c r="B30" s="87"/>
      <c r="C30" s="88"/>
      <c r="D30" s="89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90"/>
      <c r="BH30" s="113"/>
    </row>
    <row r="31" spans="1:60" ht="12.75" customHeight="1">
      <c r="A31" s="86"/>
      <c r="B31" s="87"/>
      <c r="C31" s="88"/>
      <c r="D31" s="89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90"/>
      <c r="BH31" s="113"/>
    </row>
    <row r="32" spans="1:60" ht="12.75" customHeight="1">
      <c r="A32" s="86"/>
      <c r="B32" s="87"/>
      <c r="C32" s="88"/>
      <c r="D32" s="89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90"/>
      <c r="BH32" s="113"/>
    </row>
    <row r="33" spans="1:60" ht="12.75" customHeight="1">
      <c r="A33" s="86"/>
      <c r="B33" s="87"/>
      <c r="C33" s="88"/>
      <c r="D33" s="89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90"/>
      <c r="BH33" s="113"/>
    </row>
    <row r="34" spans="1:60" ht="12.75" customHeight="1">
      <c r="A34" s="86"/>
      <c r="B34" s="87"/>
      <c r="C34" s="88"/>
      <c r="D34" s="89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90"/>
      <c r="BH34" s="113"/>
    </row>
    <row r="35" spans="1:60" ht="12.75" customHeight="1">
      <c r="A35" s="86"/>
      <c r="B35" s="87"/>
      <c r="C35" s="88"/>
      <c r="D35" s="89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90"/>
      <c r="BH35" s="113"/>
    </row>
    <row r="36" spans="1:60" ht="12.75" customHeight="1">
      <c r="A36" s="86"/>
      <c r="B36" s="87"/>
      <c r="C36" s="88"/>
      <c r="D36" s="89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90"/>
      <c r="BH36" s="113"/>
    </row>
    <row r="37" spans="1:60" ht="12.75" customHeight="1">
      <c r="A37" s="86"/>
      <c r="B37" s="87"/>
      <c r="C37" s="88"/>
      <c r="D37" s="89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90"/>
      <c r="BH37" s="113"/>
    </row>
    <row r="38" spans="1:60" ht="12.75" customHeight="1">
      <c r="A38" s="86"/>
      <c r="B38" s="87"/>
      <c r="C38" s="88"/>
      <c r="D38" s="89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90"/>
      <c r="BH38" s="113"/>
    </row>
    <row r="39" spans="1:60" ht="12.75" customHeight="1">
      <c r="A39" s="86"/>
      <c r="B39" s="87"/>
      <c r="C39" s="88"/>
      <c r="D39" s="89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90"/>
      <c r="BH39" s="113"/>
    </row>
    <row r="40" spans="4:59" ht="26.25" customHeight="1">
      <c r="D40" s="1" t="s">
        <v>86</v>
      </c>
      <c r="E40" s="41"/>
      <c r="F40" s="39"/>
      <c r="G40" s="39"/>
      <c r="H40" s="39"/>
      <c r="I40" s="39"/>
      <c r="J40" s="39"/>
      <c r="BG40" s="5" t="s">
        <v>233</v>
      </c>
    </row>
    <row r="41" spans="4:59" ht="18.75">
      <c r="D41" s="40" t="s">
        <v>81</v>
      </c>
      <c r="E41" s="39"/>
      <c r="F41" s="39"/>
      <c r="G41" s="39"/>
      <c r="H41" s="39"/>
      <c r="I41" s="61"/>
      <c r="BG41" s="44" t="s">
        <v>20</v>
      </c>
    </row>
    <row r="42" spans="1:58" s="81" customFormat="1" ht="5.25">
      <c r="A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</row>
    <row r="43" spans="2:20" ht="15.75">
      <c r="B43" s="82" t="s">
        <v>48</v>
      </c>
      <c r="D43" s="48" t="s">
        <v>91</v>
      </c>
      <c r="E43" s="83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58" s="81" customFormat="1" ht="6" thickBot="1">
      <c r="A44" s="80"/>
      <c r="B44" s="85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</row>
    <row r="45" spans="1:60" ht="13.5" thickBot="1">
      <c r="A45" s="92" t="s">
        <v>46</v>
      </c>
      <c r="B45" s="93" t="s">
        <v>2</v>
      </c>
      <c r="C45" s="94" t="s">
        <v>3</v>
      </c>
      <c r="D45" s="95" t="s">
        <v>27</v>
      </c>
      <c r="E45" s="146" t="s">
        <v>283</v>
      </c>
      <c r="F45" s="147"/>
      <c r="G45" s="148"/>
      <c r="H45" s="146" t="s">
        <v>284</v>
      </c>
      <c r="I45" s="147"/>
      <c r="J45" s="148"/>
      <c r="K45" s="146" t="s">
        <v>285</v>
      </c>
      <c r="L45" s="147"/>
      <c r="M45" s="148"/>
      <c r="N45" s="146" t="s">
        <v>286</v>
      </c>
      <c r="O45" s="147"/>
      <c r="P45" s="148"/>
      <c r="Q45" s="146" t="s">
        <v>287</v>
      </c>
      <c r="R45" s="147"/>
      <c r="S45" s="148"/>
      <c r="T45" s="146" t="s">
        <v>288</v>
      </c>
      <c r="U45" s="147"/>
      <c r="V45" s="148"/>
      <c r="W45" s="146" t="s">
        <v>289</v>
      </c>
      <c r="X45" s="147"/>
      <c r="Y45" s="148"/>
      <c r="Z45" s="146" t="s">
        <v>290</v>
      </c>
      <c r="AA45" s="147"/>
      <c r="AB45" s="148"/>
      <c r="AC45" s="146" t="s">
        <v>291</v>
      </c>
      <c r="AD45" s="147"/>
      <c r="AE45" s="148"/>
      <c r="AF45" s="146" t="s">
        <v>292</v>
      </c>
      <c r="AG45" s="147"/>
      <c r="AH45" s="148"/>
      <c r="AI45" s="146" t="s">
        <v>293</v>
      </c>
      <c r="AJ45" s="147"/>
      <c r="AK45" s="148"/>
      <c r="AL45" s="146" t="s">
        <v>294</v>
      </c>
      <c r="AM45" s="147"/>
      <c r="AN45" s="148"/>
      <c r="AO45" s="146" t="s">
        <v>295</v>
      </c>
      <c r="AP45" s="147"/>
      <c r="AQ45" s="148"/>
      <c r="AR45" s="146" t="s">
        <v>296</v>
      </c>
      <c r="AS45" s="147"/>
      <c r="AT45" s="148"/>
      <c r="AU45" s="146" t="s">
        <v>297</v>
      </c>
      <c r="AV45" s="147"/>
      <c r="AW45" s="148"/>
      <c r="AX45" s="146" t="s">
        <v>298</v>
      </c>
      <c r="AY45" s="147"/>
      <c r="AZ45" s="148"/>
      <c r="BA45" s="146" t="s">
        <v>308</v>
      </c>
      <c r="BB45" s="147"/>
      <c r="BC45" s="148"/>
      <c r="BD45" s="146" t="s">
        <v>309</v>
      </c>
      <c r="BE45" s="147"/>
      <c r="BF45" s="148"/>
      <c r="BG45" s="96" t="s">
        <v>28</v>
      </c>
      <c r="BH45" s="97" t="s">
        <v>29</v>
      </c>
    </row>
    <row r="46" spans="1:60" ht="14.25" customHeight="1" thickBot="1">
      <c r="A46" s="98" t="s">
        <v>30</v>
      </c>
      <c r="B46" s="99" t="s">
        <v>187</v>
      </c>
      <c r="C46" s="100" t="s">
        <v>188</v>
      </c>
      <c r="D46" s="101" t="s">
        <v>225</v>
      </c>
      <c r="E46" s="146"/>
      <c r="F46" s="147"/>
      <c r="G46" s="148"/>
      <c r="H46" s="146"/>
      <c r="I46" s="147"/>
      <c r="J46" s="148"/>
      <c r="K46" s="146"/>
      <c r="L46" s="147"/>
      <c r="M46" s="148"/>
      <c r="N46" s="146"/>
      <c r="O46" s="147"/>
      <c r="P46" s="148"/>
      <c r="Q46" s="146"/>
      <c r="R46" s="147"/>
      <c r="S46" s="148"/>
      <c r="T46" s="146"/>
      <c r="U46" s="147"/>
      <c r="V46" s="148"/>
      <c r="W46" s="146"/>
      <c r="X46" s="147"/>
      <c r="Y46" s="148"/>
      <c r="Z46" s="146" t="s">
        <v>299</v>
      </c>
      <c r="AA46" s="147"/>
      <c r="AB46" s="148"/>
      <c r="AC46" s="146" t="s">
        <v>299</v>
      </c>
      <c r="AD46" s="147"/>
      <c r="AE46" s="148"/>
      <c r="AF46" s="146" t="s">
        <v>299</v>
      </c>
      <c r="AG46" s="147"/>
      <c r="AH46" s="148"/>
      <c r="AI46" s="146" t="s">
        <v>299</v>
      </c>
      <c r="AJ46" s="147"/>
      <c r="AK46" s="148"/>
      <c r="AL46" s="146" t="s">
        <v>299</v>
      </c>
      <c r="AM46" s="147"/>
      <c r="AN46" s="148"/>
      <c r="AO46" s="146" t="s">
        <v>299</v>
      </c>
      <c r="AP46" s="147"/>
      <c r="AQ46" s="148"/>
      <c r="AR46" s="146" t="s">
        <v>300</v>
      </c>
      <c r="AS46" s="147"/>
      <c r="AT46" s="148"/>
      <c r="AU46" s="146" t="s">
        <v>299</v>
      </c>
      <c r="AV46" s="147"/>
      <c r="AW46" s="148"/>
      <c r="AX46" s="146" t="s">
        <v>302</v>
      </c>
      <c r="AY46" s="147"/>
      <c r="AZ46" s="148"/>
      <c r="BA46" s="146"/>
      <c r="BB46" s="147"/>
      <c r="BC46" s="148"/>
      <c r="BD46" s="146"/>
      <c r="BE46" s="147"/>
      <c r="BF46" s="148"/>
      <c r="BG46" s="102">
        <v>1.91</v>
      </c>
      <c r="BH46" s="78">
        <f>IF(ISBLANK(BG46),"",TRUNC(0.8465*(BG46*100-75)^1.42))</f>
        <v>723</v>
      </c>
    </row>
    <row r="47" spans="1:60" ht="14.25" customHeight="1" thickBot="1">
      <c r="A47" s="98" t="s">
        <v>32</v>
      </c>
      <c r="B47" s="99" t="s">
        <v>255</v>
      </c>
      <c r="C47" s="100" t="s">
        <v>256</v>
      </c>
      <c r="D47" s="101" t="s">
        <v>20</v>
      </c>
      <c r="E47" s="146"/>
      <c r="F47" s="147"/>
      <c r="G47" s="148"/>
      <c r="H47" s="146"/>
      <c r="I47" s="147"/>
      <c r="J47" s="148"/>
      <c r="K47" s="146"/>
      <c r="L47" s="147"/>
      <c r="M47" s="148"/>
      <c r="N47" s="146"/>
      <c r="O47" s="147"/>
      <c r="P47" s="148"/>
      <c r="Q47" s="146"/>
      <c r="R47" s="147"/>
      <c r="S47" s="148"/>
      <c r="T47" s="146"/>
      <c r="U47" s="147"/>
      <c r="V47" s="148"/>
      <c r="W47" s="146"/>
      <c r="X47" s="147"/>
      <c r="Y47" s="148"/>
      <c r="Z47" s="146"/>
      <c r="AA47" s="147"/>
      <c r="AB47" s="148"/>
      <c r="AC47" s="146"/>
      <c r="AD47" s="147"/>
      <c r="AE47" s="148"/>
      <c r="AF47" s="146"/>
      <c r="AG47" s="147"/>
      <c r="AH47" s="148"/>
      <c r="AI47" s="146"/>
      <c r="AJ47" s="147"/>
      <c r="AK47" s="148"/>
      <c r="AL47" s="146"/>
      <c r="AM47" s="147"/>
      <c r="AN47" s="148"/>
      <c r="AO47" s="146"/>
      <c r="AP47" s="147"/>
      <c r="AQ47" s="148"/>
      <c r="AR47" s="146"/>
      <c r="AS47" s="147"/>
      <c r="AT47" s="148"/>
      <c r="AU47" s="146"/>
      <c r="AV47" s="147"/>
      <c r="AW47" s="148"/>
      <c r="AX47" s="146"/>
      <c r="AY47" s="147"/>
      <c r="AZ47" s="148"/>
      <c r="BA47" s="146"/>
      <c r="BB47" s="147"/>
      <c r="BC47" s="148"/>
      <c r="BD47" s="146"/>
      <c r="BE47" s="147"/>
      <c r="BF47" s="148"/>
      <c r="BG47" s="102" t="s">
        <v>272</v>
      </c>
      <c r="BH47" s="78"/>
    </row>
    <row r="48" spans="1:60" ht="14.25" customHeight="1" thickBot="1">
      <c r="A48" s="98" t="s">
        <v>34</v>
      </c>
      <c r="B48" s="99" t="s">
        <v>109</v>
      </c>
      <c r="C48" s="100" t="s">
        <v>110</v>
      </c>
      <c r="D48" s="101" t="s">
        <v>107</v>
      </c>
      <c r="E48" s="146" t="s">
        <v>299</v>
      </c>
      <c r="F48" s="147"/>
      <c r="G48" s="148"/>
      <c r="H48" s="146" t="s">
        <v>299</v>
      </c>
      <c r="I48" s="147"/>
      <c r="J48" s="148"/>
      <c r="K48" s="146" t="s">
        <v>300</v>
      </c>
      <c r="L48" s="147"/>
      <c r="M48" s="148"/>
      <c r="N48" s="146" t="s">
        <v>299</v>
      </c>
      <c r="O48" s="147"/>
      <c r="P48" s="148"/>
      <c r="Q48" s="146" t="s">
        <v>301</v>
      </c>
      <c r="R48" s="147"/>
      <c r="S48" s="148"/>
      <c r="T48" s="146" t="s">
        <v>300</v>
      </c>
      <c r="U48" s="147"/>
      <c r="V48" s="148"/>
      <c r="W48" s="146" t="s">
        <v>302</v>
      </c>
      <c r="X48" s="147"/>
      <c r="Y48" s="148"/>
      <c r="Z48" s="146"/>
      <c r="AA48" s="147"/>
      <c r="AB48" s="148"/>
      <c r="AC48" s="146"/>
      <c r="AD48" s="147"/>
      <c r="AE48" s="148"/>
      <c r="AF48" s="146"/>
      <c r="AG48" s="147"/>
      <c r="AH48" s="148"/>
      <c r="AI48" s="146"/>
      <c r="AJ48" s="147"/>
      <c r="AK48" s="148"/>
      <c r="AL48" s="146"/>
      <c r="AM48" s="147"/>
      <c r="AN48" s="148"/>
      <c r="AO48" s="146"/>
      <c r="AP48" s="147"/>
      <c r="AQ48" s="148"/>
      <c r="AR48" s="146"/>
      <c r="AS48" s="147"/>
      <c r="AT48" s="148"/>
      <c r="AU48" s="146"/>
      <c r="AV48" s="147"/>
      <c r="AW48" s="148"/>
      <c r="AX48" s="146"/>
      <c r="AY48" s="147"/>
      <c r="AZ48" s="148"/>
      <c r="BA48" s="146"/>
      <c r="BB48" s="147"/>
      <c r="BC48" s="148"/>
      <c r="BD48" s="146"/>
      <c r="BE48" s="147"/>
      <c r="BF48" s="148"/>
      <c r="BG48" s="102">
        <v>1.64</v>
      </c>
      <c r="BH48" s="78">
        <f aca="true" t="shared" si="1" ref="BH48:BH58">IF(ISBLANK(BG48),"",TRUNC(0.8465*(BG48*100-75)^1.42))</f>
        <v>496</v>
      </c>
    </row>
    <row r="49" spans="1:60" ht="14.25" customHeight="1" thickBot="1">
      <c r="A49" s="98" t="s">
        <v>33</v>
      </c>
      <c r="B49" s="99" t="s">
        <v>38</v>
      </c>
      <c r="C49" s="100" t="s">
        <v>39</v>
      </c>
      <c r="D49" s="101" t="s">
        <v>69</v>
      </c>
      <c r="E49" s="146"/>
      <c r="F49" s="147"/>
      <c r="G49" s="148"/>
      <c r="H49" s="146"/>
      <c r="I49" s="147"/>
      <c r="J49" s="148"/>
      <c r="K49" s="146"/>
      <c r="L49" s="147"/>
      <c r="M49" s="148"/>
      <c r="N49" s="146"/>
      <c r="O49" s="147"/>
      <c r="P49" s="148"/>
      <c r="Q49" s="146"/>
      <c r="R49" s="147"/>
      <c r="S49" s="148"/>
      <c r="T49" s="146"/>
      <c r="U49" s="147"/>
      <c r="V49" s="148"/>
      <c r="W49" s="146"/>
      <c r="X49" s="147"/>
      <c r="Y49" s="148"/>
      <c r="Z49" s="146"/>
      <c r="AA49" s="147"/>
      <c r="AB49" s="148"/>
      <c r="AC49" s="146"/>
      <c r="AD49" s="147"/>
      <c r="AE49" s="148"/>
      <c r="AF49" s="146"/>
      <c r="AG49" s="147"/>
      <c r="AH49" s="148"/>
      <c r="AI49" s="146"/>
      <c r="AJ49" s="147"/>
      <c r="AK49" s="148"/>
      <c r="AL49" s="146"/>
      <c r="AM49" s="147"/>
      <c r="AN49" s="148"/>
      <c r="AO49" s="146"/>
      <c r="AP49" s="147"/>
      <c r="AQ49" s="148"/>
      <c r="AR49" s="146"/>
      <c r="AS49" s="147"/>
      <c r="AT49" s="148"/>
      <c r="AU49" s="146"/>
      <c r="AV49" s="147"/>
      <c r="AW49" s="148"/>
      <c r="AX49" s="146"/>
      <c r="AY49" s="147"/>
      <c r="AZ49" s="148"/>
      <c r="BA49" s="146"/>
      <c r="BB49" s="147"/>
      <c r="BC49" s="148"/>
      <c r="BD49" s="146"/>
      <c r="BE49" s="147"/>
      <c r="BF49" s="148"/>
      <c r="BG49" s="102" t="s">
        <v>272</v>
      </c>
      <c r="BH49" s="78"/>
    </row>
    <row r="50" spans="1:60" ht="14.25" customHeight="1" thickBot="1">
      <c r="A50" s="98" t="s">
        <v>31</v>
      </c>
      <c r="B50" s="99" t="s">
        <v>87</v>
      </c>
      <c r="C50" s="100" t="s">
        <v>88</v>
      </c>
      <c r="D50" s="101" t="s">
        <v>69</v>
      </c>
      <c r="E50" s="146"/>
      <c r="F50" s="147"/>
      <c r="G50" s="148"/>
      <c r="H50" s="146"/>
      <c r="I50" s="147"/>
      <c r="J50" s="148"/>
      <c r="K50" s="146"/>
      <c r="L50" s="147"/>
      <c r="M50" s="148"/>
      <c r="N50" s="146"/>
      <c r="O50" s="147"/>
      <c r="P50" s="148"/>
      <c r="Q50" s="146"/>
      <c r="R50" s="147"/>
      <c r="S50" s="148"/>
      <c r="T50" s="146"/>
      <c r="U50" s="147"/>
      <c r="V50" s="148"/>
      <c r="W50" s="146"/>
      <c r="X50" s="147"/>
      <c r="Y50" s="148"/>
      <c r="Z50" s="146" t="s">
        <v>299</v>
      </c>
      <c r="AA50" s="147"/>
      <c r="AB50" s="148"/>
      <c r="AC50" s="146" t="s">
        <v>275</v>
      </c>
      <c r="AD50" s="147"/>
      <c r="AE50" s="148"/>
      <c r="AF50" s="146" t="s">
        <v>275</v>
      </c>
      <c r="AG50" s="147"/>
      <c r="AH50" s="148"/>
      <c r="AI50" s="146" t="s">
        <v>275</v>
      </c>
      <c r="AJ50" s="147"/>
      <c r="AK50" s="148"/>
      <c r="AL50" s="146" t="s">
        <v>299</v>
      </c>
      <c r="AM50" s="147"/>
      <c r="AN50" s="148"/>
      <c r="AO50" s="146" t="s">
        <v>275</v>
      </c>
      <c r="AP50" s="147"/>
      <c r="AQ50" s="148"/>
      <c r="AR50" s="146" t="s">
        <v>299</v>
      </c>
      <c r="AS50" s="147"/>
      <c r="AT50" s="148"/>
      <c r="AU50" s="146" t="s">
        <v>299</v>
      </c>
      <c r="AV50" s="147"/>
      <c r="AW50" s="148"/>
      <c r="AX50" s="146" t="s">
        <v>300</v>
      </c>
      <c r="AY50" s="147"/>
      <c r="AZ50" s="148"/>
      <c r="BA50" s="146" t="s">
        <v>302</v>
      </c>
      <c r="BB50" s="147"/>
      <c r="BC50" s="148"/>
      <c r="BD50" s="146"/>
      <c r="BE50" s="147"/>
      <c r="BF50" s="148"/>
      <c r="BG50" s="102">
        <v>1.94</v>
      </c>
      <c r="BH50" s="78">
        <f t="shared" si="1"/>
        <v>749</v>
      </c>
    </row>
    <row r="51" spans="1:60" ht="14.25" customHeight="1" thickBot="1">
      <c r="A51" s="98" t="s">
        <v>36</v>
      </c>
      <c r="B51" s="99" t="s">
        <v>80</v>
      </c>
      <c r="C51" s="100" t="s">
        <v>105</v>
      </c>
      <c r="D51" s="101" t="s">
        <v>107</v>
      </c>
      <c r="E51" s="146" t="s">
        <v>302</v>
      </c>
      <c r="F51" s="147"/>
      <c r="G51" s="148"/>
      <c r="H51" s="146"/>
      <c r="I51" s="147"/>
      <c r="J51" s="148"/>
      <c r="K51" s="146"/>
      <c r="L51" s="147"/>
      <c r="M51" s="148"/>
      <c r="N51" s="146"/>
      <c r="O51" s="147"/>
      <c r="P51" s="148"/>
      <c r="Q51" s="146"/>
      <c r="R51" s="147"/>
      <c r="S51" s="148"/>
      <c r="T51" s="146"/>
      <c r="U51" s="147"/>
      <c r="V51" s="148"/>
      <c r="W51" s="146"/>
      <c r="X51" s="147"/>
      <c r="Y51" s="148"/>
      <c r="Z51" s="146"/>
      <c r="AA51" s="147"/>
      <c r="AB51" s="148"/>
      <c r="AC51" s="146"/>
      <c r="AD51" s="147"/>
      <c r="AE51" s="148"/>
      <c r="AF51" s="146"/>
      <c r="AG51" s="147"/>
      <c r="AH51" s="148"/>
      <c r="AI51" s="146"/>
      <c r="AJ51" s="147"/>
      <c r="AK51" s="148"/>
      <c r="AL51" s="146"/>
      <c r="AM51" s="147"/>
      <c r="AN51" s="148"/>
      <c r="AO51" s="146"/>
      <c r="AP51" s="147"/>
      <c r="AQ51" s="148"/>
      <c r="AR51" s="146"/>
      <c r="AS51" s="147"/>
      <c r="AT51" s="148"/>
      <c r="AU51" s="146"/>
      <c r="AV51" s="147"/>
      <c r="AW51" s="148"/>
      <c r="AX51" s="146"/>
      <c r="AY51" s="147"/>
      <c r="AZ51" s="148"/>
      <c r="BA51" s="146"/>
      <c r="BB51" s="147"/>
      <c r="BC51" s="148"/>
      <c r="BD51" s="146"/>
      <c r="BE51" s="147"/>
      <c r="BF51" s="148"/>
      <c r="BG51" s="102" t="s">
        <v>280</v>
      </c>
      <c r="BH51" s="78"/>
    </row>
    <row r="52" spans="1:60" ht="14.25" customHeight="1" thickBot="1">
      <c r="A52" s="98" t="s">
        <v>44</v>
      </c>
      <c r="B52" s="99" t="s">
        <v>151</v>
      </c>
      <c r="C52" s="100" t="s">
        <v>152</v>
      </c>
      <c r="D52" s="101" t="s">
        <v>69</v>
      </c>
      <c r="E52" s="146"/>
      <c r="F52" s="147"/>
      <c r="G52" s="148"/>
      <c r="H52" s="146"/>
      <c r="I52" s="147"/>
      <c r="J52" s="148"/>
      <c r="K52" s="146" t="s">
        <v>300</v>
      </c>
      <c r="L52" s="147"/>
      <c r="M52" s="148"/>
      <c r="N52" s="146" t="s">
        <v>300</v>
      </c>
      <c r="O52" s="147"/>
      <c r="P52" s="148"/>
      <c r="Q52" s="146" t="s">
        <v>300</v>
      </c>
      <c r="R52" s="147"/>
      <c r="S52" s="148"/>
      <c r="T52" s="146" t="s">
        <v>301</v>
      </c>
      <c r="U52" s="147"/>
      <c r="V52" s="148"/>
      <c r="W52" s="146" t="s">
        <v>301</v>
      </c>
      <c r="X52" s="147"/>
      <c r="Y52" s="148"/>
      <c r="Z52" s="146" t="s">
        <v>302</v>
      </c>
      <c r="AA52" s="147"/>
      <c r="AB52" s="148"/>
      <c r="AC52" s="146"/>
      <c r="AD52" s="147"/>
      <c r="AE52" s="148"/>
      <c r="AF52" s="146"/>
      <c r="AG52" s="147"/>
      <c r="AH52" s="148"/>
      <c r="AI52" s="146"/>
      <c r="AJ52" s="147"/>
      <c r="AK52" s="148"/>
      <c r="AL52" s="146"/>
      <c r="AM52" s="147"/>
      <c r="AN52" s="148"/>
      <c r="AO52" s="146"/>
      <c r="AP52" s="147"/>
      <c r="AQ52" s="148"/>
      <c r="AR52" s="146"/>
      <c r="AS52" s="147"/>
      <c r="AT52" s="148"/>
      <c r="AU52" s="146"/>
      <c r="AV52" s="147"/>
      <c r="AW52" s="148"/>
      <c r="AX52" s="146"/>
      <c r="AY52" s="147"/>
      <c r="AZ52" s="148"/>
      <c r="BA52" s="146"/>
      <c r="BB52" s="147"/>
      <c r="BC52" s="148"/>
      <c r="BD52" s="146"/>
      <c r="BE52" s="147"/>
      <c r="BF52" s="148"/>
      <c r="BG52" s="102">
        <v>1.67</v>
      </c>
      <c r="BH52" s="78">
        <f t="shared" si="1"/>
        <v>520</v>
      </c>
    </row>
    <row r="53" spans="1:60" ht="14.25" customHeight="1" thickBot="1">
      <c r="A53" s="98"/>
      <c r="B53" s="99"/>
      <c r="C53" s="100"/>
      <c r="D53" s="101"/>
      <c r="E53" s="146"/>
      <c r="F53" s="147"/>
      <c r="G53" s="148"/>
      <c r="H53" s="146"/>
      <c r="I53" s="147"/>
      <c r="J53" s="148"/>
      <c r="K53" s="146"/>
      <c r="L53" s="147"/>
      <c r="M53" s="148"/>
      <c r="N53" s="146"/>
      <c r="O53" s="147"/>
      <c r="P53" s="148"/>
      <c r="Q53" s="146"/>
      <c r="R53" s="147"/>
      <c r="S53" s="148"/>
      <c r="T53" s="146"/>
      <c r="U53" s="147"/>
      <c r="V53" s="148"/>
      <c r="W53" s="146"/>
      <c r="X53" s="147"/>
      <c r="Y53" s="148"/>
      <c r="Z53" s="146"/>
      <c r="AA53" s="147"/>
      <c r="AB53" s="148"/>
      <c r="AC53" s="146"/>
      <c r="AD53" s="147"/>
      <c r="AE53" s="148"/>
      <c r="AF53" s="146"/>
      <c r="AG53" s="147"/>
      <c r="AH53" s="148"/>
      <c r="AI53" s="146"/>
      <c r="AJ53" s="147"/>
      <c r="AK53" s="148"/>
      <c r="AL53" s="146"/>
      <c r="AM53" s="147"/>
      <c r="AN53" s="148"/>
      <c r="AO53" s="146"/>
      <c r="AP53" s="147"/>
      <c r="AQ53" s="148"/>
      <c r="AR53" s="146"/>
      <c r="AS53" s="147"/>
      <c r="AT53" s="148"/>
      <c r="AU53" s="146"/>
      <c r="AV53" s="147"/>
      <c r="AW53" s="148"/>
      <c r="AX53" s="146"/>
      <c r="AY53" s="147"/>
      <c r="AZ53" s="148"/>
      <c r="BA53" s="146"/>
      <c r="BB53" s="147"/>
      <c r="BC53" s="148"/>
      <c r="BD53" s="146"/>
      <c r="BE53" s="147"/>
      <c r="BF53" s="148"/>
      <c r="BG53" s="102"/>
      <c r="BH53" s="78">
        <f t="shared" si="1"/>
      </c>
    </row>
    <row r="54" spans="1:60" ht="14.25" customHeight="1" thickBot="1">
      <c r="A54" s="98" t="s">
        <v>30</v>
      </c>
      <c r="B54" s="99" t="s">
        <v>62</v>
      </c>
      <c r="C54" s="100" t="s">
        <v>63</v>
      </c>
      <c r="D54" s="101" t="s">
        <v>20</v>
      </c>
      <c r="E54" s="146"/>
      <c r="F54" s="147"/>
      <c r="G54" s="148"/>
      <c r="H54" s="146"/>
      <c r="I54" s="147"/>
      <c r="J54" s="148"/>
      <c r="K54" s="146"/>
      <c r="L54" s="147"/>
      <c r="M54" s="148"/>
      <c r="N54" s="146"/>
      <c r="O54" s="147"/>
      <c r="P54" s="148"/>
      <c r="Q54" s="146"/>
      <c r="R54" s="147"/>
      <c r="S54" s="148"/>
      <c r="T54" s="146" t="s">
        <v>299</v>
      </c>
      <c r="U54" s="147"/>
      <c r="V54" s="148"/>
      <c r="W54" s="146" t="s">
        <v>299</v>
      </c>
      <c r="X54" s="147"/>
      <c r="Y54" s="148"/>
      <c r="Z54" s="146" t="s">
        <v>299</v>
      </c>
      <c r="AA54" s="147"/>
      <c r="AB54" s="148"/>
      <c r="AC54" s="146" t="s">
        <v>275</v>
      </c>
      <c r="AD54" s="147"/>
      <c r="AE54" s="148"/>
      <c r="AF54" s="146" t="s">
        <v>275</v>
      </c>
      <c r="AG54" s="147"/>
      <c r="AH54" s="148"/>
      <c r="AI54" s="146" t="s">
        <v>302</v>
      </c>
      <c r="AJ54" s="147"/>
      <c r="AK54" s="148"/>
      <c r="AL54" s="146"/>
      <c r="AM54" s="147"/>
      <c r="AN54" s="148"/>
      <c r="AO54" s="146"/>
      <c r="AP54" s="147"/>
      <c r="AQ54" s="148"/>
      <c r="AR54" s="146"/>
      <c r="AS54" s="147"/>
      <c r="AT54" s="148"/>
      <c r="AU54" s="146"/>
      <c r="AV54" s="147"/>
      <c r="AW54" s="148"/>
      <c r="AX54" s="146"/>
      <c r="AY54" s="147"/>
      <c r="AZ54" s="148"/>
      <c r="BA54" s="146"/>
      <c r="BB54" s="147"/>
      <c r="BC54" s="148"/>
      <c r="BD54" s="146"/>
      <c r="BE54" s="147"/>
      <c r="BF54" s="148"/>
      <c r="BG54" s="102">
        <v>1.7</v>
      </c>
      <c r="BH54" s="78">
        <f t="shared" si="1"/>
        <v>544</v>
      </c>
    </row>
    <row r="55" spans="1:60" ht="14.25" customHeight="1" thickBot="1">
      <c r="A55" s="98" t="s">
        <v>32</v>
      </c>
      <c r="B55" s="99" t="s">
        <v>229</v>
      </c>
      <c r="C55" s="100" t="s">
        <v>226</v>
      </c>
      <c r="D55" s="101" t="s">
        <v>20</v>
      </c>
      <c r="E55" s="146"/>
      <c r="F55" s="147"/>
      <c r="G55" s="148"/>
      <c r="H55" s="146"/>
      <c r="I55" s="147"/>
      <c r="J55" s="148"/>
      <c r="K55" s="146"/>
      <c r="L55" s="147"/>
      <c r="M55" s="148"/>
      <c r="N55" s="146"/>
      <c r="O55" s="147"/>
      <c r="P55" s="148"/>
      <c r="Q55" s="146"/>
      <c r="R55" s="147"/>
      <c r="S55" s="148"/>
      <c r="T55" s="146"/>
      <c r="U55" s="147"/>
      <c r="V55" s="148"/>
      <c r="W55" s="146"/>
      <c r="X55" s="147"/>
      <c r="Y55" s="148"/>
      <c r="Z55" s="146"/>
      <c r="AA55" s="147"/>
      <c r="AB55" s="148"/>
      <c r="AC55" s="146"/>
      <c r="AD55" s="147"/>
      <c r="AE55" s="148"/>
      <c r="AF55" s="146"/>
      <c r="AG55" s="147"/>
      <c r="AH55" s="148"/>
      <c r="AI55" s="146"/>
      <c r="AJ55" s="147"/>
      <c r="AK55" s="148"/>
      <c r="AL55" s="146"/>
      <c r="AM55" s="147"/>
      <c r="AN55" s="148"/>
      <c r="AO55" s="146"/>
      <c r="AP55" s="147"/>
      <c r="AQ55" s="148"/>
      <c r="AR55" s="146"/>
      <c r="AS55" s="147"/>
      <c r="AT55" s="148"/>
      <c r="AU55" s="146"/>
      <c r="AV55" s="147"/>
      <c r="AW55" s="148"/>
      <c r="AX55" s="146"/>
      <c r="AY55" s="147"/>
      <c r="AZ55" s="148"/>
      <c r="BA55" s="146"/>
      <c r="BB55" s="147"/>
      <c r="BC55" s="148"/>
      <c r="BD55" s="146"/>
      <c r="BE55" s="147"/>
      <c r="BF55" s="148"/>
      <c r="BG55" s="102" t="s">
        <v>272</v>
      </c>
      <c r="BH55" s="78"/>
    </row>
    <row r="56" spans="1:60" ht="14.25" customHeight="1" thickBot="1">
      <c r="A56" s="98" t="s">
        <v>34</v>
      </c>
      <c r="B56" s="99" t="s">
        <v>204</v>
      </c>
      <c r="C56" s="100" t="s">
        <v>234</v>
      </c>
      <c r="D56" s="101" t="s">
        <v>206</v>
      </c>
      <c r="E56" s="146"/>
      <c r="F56" s="147"/>
      <c r="G56" s="148"/>
      <c r="H56" s="146"/>
      <c r="I56" s="147"/>
      <c r="J56" s="148"/>
      <c r="K56" s="146"/>
      <c r="L56" s="147"/>
      <c r="M56" s="148"/>
      <c r="N56" s="146"/>
      <c r="O56" s="147"/>
      <c r="P56" s="148"/>
      <c r="Q56" s="146"/>
      <c r="R56" s="147"/>
      <c r="S56" s="148"/>
      <c r="T56" s="146"/>
      <c r="U56" s="147"/>
      <c r="V56" s="148"/>
      <c r="W56" s="146"/>
      <c r="X56" s="147"/>
      <c r="Y56" s="148"/>
      <c r="Z56" s="146"/>
      <c r="AA56" s="147"/>
      <c r="AB56" s="148"/>
      <c r="AC56" s="146"/>
      <c r="AD56" s="147"/>
      <c r="AE56" s="148"/>
      <c r="AF56" s="146" t="s">
        <v>299</v>
      </c>
      <c r="AG56" s="147"/>
      <c r="AH56" s="148"/>
      <c r="AI56" s="146" t="s">
        <v>275</v>
      </c>
      <c r="AJ56" s="147"/>
      <c r="AK56" s="148"/>
      <c r="AL56" s="146" t="s">
        <v>299</v>
      </c>
      <c r="AM56" s="147"/>
      <c r="AN56" s="148"/>
      <c r="AO56" s="146" t="s">
        <v>299</v>
      </c>
      <c r="AP56" s="147"/>
      <c r="AQ56" s="148"/>
      <c r="AR56" s="146" t="s">
        <v>300</v>
      </c>
      <c r="AS56" s="147"/>
      <c r="AT56" s="148"/>
      <c r="AU56" s="146" t="s">
        <v>301</v>
      </c>
      <c r="AV56" s="147"/>
      <c r="AW56" s="148"/>
      <c r="AX56" s="146" t="s">
        <v>302</v>
      </c>
      <c r="AY56" s="147"/>
      <c r="AZ56" s="148"/>
      <c r="BA56" s="146"/>
      <c r="BB56" s="147"/>
      <c r="BC56" s="148"/>
      <c r="BD56" s="146"/>
      <c r="BE56" s="147"/>
      <c r="BF56" s="148"/>
      <c r="BG56" s="102">
        <v>1.91</v>
      </c>
      <c r="BH56" s="78">
        <f t="shared" si="1"/>
        <v>723</v>
      </c>
    </row>
    <row r="57" spans="1:60" ht="14.25" customHeight="1" thickBot="1">
      <c r="A57" s="98" t="s">
        <v>33</v>
      </c>
      <c r="B57" s="99" t="s">
        <v>64</v>
      </c>
      <c r="C57" s="100" t="s">
        <v>65</v>
      </c>
      <c r="D57" s="101" t="s">
        <v>20</v>
      </c>
      <c r="E57" s="146"/>
      <c r="F57" s="147"/>
      <c r="G57" s="148"/>
      <c r="H57" s="146"/>
      <c r="I57" s="147"/>
      <c r="J57" s="148"/>
      <c r="K57" s="146"/>
      <c r="L57" s="147"/>
      <c r="M57" s="148"/>
      <c r="N57" s="146"/>
      <c r="O57" s="147"/>
      <c r="P57" s="148"/>
      <c r="Q57" s="146"/>
      <c r="R57" s="147"/>
      <c r="S57" s="148"/>
      <c r="T57" s="146" t="s">
        <v>299</v>
      </c>
      <c r="U57" s="147"/>
      <c r="V57" s="148"/>
      <c r="W57" s="146" t="s">
        <v>299</v>
      </c>
      <c r="X57" s="147"/>
      <c r="Y57" s="148"/>
      <c r="Z57" s="146" t="s">
        <v>299</v>
      </c>
      <c r="AA57" s="147"/>
      <c r="AB57" s="148"/>
      <c r="AC57" s="146" t="s">
        <v>299</v>
      </c>
      <c r="AD57" s="147"/>
      <c r="AE57" s="148"/>
      <c r="AF57" s="146" t="s">
        <v>301</v>
      </c>
      <c r="AG57" s="147"/>
      <c r="AH57" s="148"/>
      <c r="AI57" s="146" t="s">
        <v>299</v>
      </c>
      <c r="AJ57" s="147"/>
      <c r="AK57" s="148"/>
      <c r="AL57" s="146" t="s">
        <v>299</v>
      </c>
      <c r="AM57" s="147"/>
      <c r="AN57" s="148"/>
      <c r="AO57" s="146" t="s">
        <v>302</v>
      </c>
      <c r="AP57" s="147"/>
      <c r="AQ57" s="148"/>
      <c r="AR57" s="146"/>
      <c r="AS57" s="147"/>
      <c r="AT57" s="148"/>
      <c r="AU57" s="146"/>
      <c r="AV57" s="147"/>
      <c r="AW57" s="148"/>
      <c r="AX57" s="146"/>
      <c r="AY57" s="147"/>
      <c r="AZ57" s="148"/>
      <c r="BA57" s="146"/>
      <c r="BB57" s="147"/>
      <c r="BC57" s="148"/>
      <c r="BD57" s="146"/>
      <c r="BE57" s="147"/>
      <c r="BF57" s="148"/>
      <c r="BG57" s="102">
        <v>1.82</v>
      </c>
      <c r="BH57" s="78">
        <f t="shared" si="1"/>
        <v>644</v>
      </c>
    </row>
    <row r="58" spans="1:60" ht="14.25" customHeight="1" thickBot="1">
      <c r="A58" s="98" t="s">
        <v>31</v>
      </c>
      <c r="B58" s="99" t="s">
        <v>270</v>
      </c>
      <c r="C58" s="100" t="s">
        <v>266</v>
      </c>
      <c r="D58" s="101" t="s">
        <v>20</v>
      </c>
      <c r="E58" s="146"/>
      <c r="F58" s="147"/>
      <c r="G58" s="148"/>
      <c r="H58" s="146"/>
      <c r="I58" s="147"/>
      <c r="J58" s="148"/>
      <c r="K58" s="146"/>
      <c r="L58" s="147"/>
      <c r="M58" s="148"/>
      <c r="N58" s="146"/>
      <c r="O58" s="147"/>
      <c r="P58" s="148"/>
      <c r="Q58" s="146"/>
      <c r="R58" s="147"/>
      <c r="S58" s="148"/>
      <c r="T58" s="146"/>
      <c r="U58" s="147"/>
      <c r="V58" s="148"/>
      <c r="W58" s="146"/>
      <c r="X58" s="147"/>
      <c r="Y58" s="148"/>
      <c r="Z58" s="146"/>
      <c r="AA58" s="147"/>
      <c r="AB58" s="148"/>
      <c r="AC58" s="146"/>
      <c r="AD58" s="147"/>
      <c r="AE58" s="148"/>
      <c r="AF58" s="146"/>
      <c r="AG58" s="147"/>
      <c r="AH58" s="148"/>
      <c r="AI58" s="146"/>
      <c r="AJ58" s="147"/>
      <c r="AK58" s="148"/>
      <c r="AL58" s="146"/>
      <c r="AM58" s="147"/>
      <c r="AN58" s="148"/>
      <c r="AO58" s="146"/>
      <c r="AP58" s="147"/>
      <c r="AQ58" s="148"/>
      <c r="AR58" s="146"/>
      <c r="AS58" s="147"/>
      <c r="AT58" s="148"/>
      <c r="AU58" s="146"/>
      <c r="AV58" s="147"/>
      <c r="AW58" s="148"/>
      <c r="AX58" s="146"/>
      <c r="AY58" s="147"/>
      <c r="AZ58" s="148"/>
      <c r="BA58" s="146"/>
      <c r="BB58" s="147"/>
      <c r="BC58" s="148"/>
      <c r="BD58" s="146"/>
      <c r="BE58" s="147"/>
      <c r="BF58" s="148"/>
      <c r="BG58" s="102"/>
      <c r="BH58" s="78">
        <f t="shared" si="1"/>
      </c>
    </row>
    <row r="61" spans="4:5" ht="12.75">
      <c r="D61" s="79"/>
      <c r="E61" s="79"/>
    </row>
    <row r="62" spans="4:5" ht="12.75">
      <c r="D62" s="79"/>
      <c r="E62" s="79"/>
    </row>
    <row r="63" spans="4:5" ht="12.75">
      <c r="D63" s="79"/>
      <c r="E63" s="79"/>
    </row>
    <row r="64" spans="4:5" ht="12.75">
      <c r="D64" s="79"/>
      <c r="E64" s="79"/>
    </row>
    <row r="65" spans="4:5" ht="12.75">
      <c r="D65" s="79"/>
      <c r="E65" s="79"/>
    </row>
    <row r="66" spans="4:5" ht="12.75">
      <c r="D66" s="79"/>
      <c r="E66" s="79"/>
    </row>
    <row r="67" spans="4:5" ht="12.75">
      <c r="D67" s="79"/>
      <c r="E67" s="79"/>
    </row>
    <row r="68" spans="4:5" ht="12.75">
      <c r="D68" s="79"/>
      <c r="E68" s="79"/>
    </row>
    <row r="69" spans="4:5" ht="12.75">
      <c r="D69" s="79"/>
      <c r="E69" s="79"/>
    </row>
    <row r="70" spans="4:5" ht="12.75">
      <c r="D70" s="79"/>
      <c r="E70" s="79"/>
    </row>
    <row r="71" spans="4:5" ht="12.75">
      <c r="D71" s="79"/>
      <c r="E71" s="79"/>
    </row>
    <row r="72" spans="4:5" ht="12.75">
      <c r="D72" s="79"/>
      <c r="E72" s="79"/>
    </row>
    <row r="73" ht="12.75">
      <c r="D73" s="79"/>
    </row>
    <row r="74" ht="12.75">
      <c r="D74" s="79"/>
    </row>
    <row r="75" ht="12.75">
      <c r="D75" s="79"/>
    </row>
    <row r="76" ht="12.75">
      <c r="D76" s="79"/>
    </row>
    <row r="77" ht="12.75">
      <c r="D77" s="79"/>
    </row>
    <row r="78" ht="12.75">
      <c r="D78" s="79"/>
    </row>
    <row r="79" ht="12.75">
      <c r="D79" s="79"/>
    </row>
    <row r="80" ht="12.75">
      <c r="D80" s="79"/>
    </row>
    <row r="81" ht="12.75">
      <c r="D81" s="79"/>
    </row>
    <row r="82" ht="12.75">
      <c r="D82" s="79"/>
    </row>
    <row r="83" ht="12.75">
      <c r="D83" s="79"/>
    </row>
    <row r="84" ht="12.75">
      <c r="D84" s="79"/>
    </row>
    <row r="85" ht="12.75">
      <c r="D85" s="79"/>
    </row>
  </sheetData>
  <sheetProtection/>
  <mergeCells count="558">
    <mergeCell ref="AO58:AQ58"/>
    <mergeCell ref="AR58:AT58"/>
    <mergeCell ref="AU58:AW58"/>
    <mergeCell ref="AX58:AZ58"/>
    <mergeCell ref="W58:Y58"/>
    <mergeCell ref="Z58:AB58"/>
    <mergeCell ref="AC58:AE58"/>
    <mergeCell ref="AF58:AH58"/>
    <mergeCell ref="AI58:AK58"/>
    <mergeCell ref="AL58:AN58"/>
    <mergeCell ref="AO57:AQ57"/>
    <mergeCell ref="AR57:AT57"/>
    <mergeCell ref="AU57:AW57"/>
    <mergeCell ref="AX57:AZ57"/>
    <mergeCell ref="E58:G58"/>
    <mergeCell ref="H58:J58"/>
    <mergeCell ref="K58:M58"/>
    <mergeCell ref="N58:P58"/>
    <mergeCell ref="Q58:S58"/>
    <mergeCell ref="T58:V58"/>
    <mergeCell ref="W57:Y57"/>
    <mergeCell ref="Z57:AB57"/>
    <mergeCell ref="AC57:AE57"/>
    <mergeCell ref="AF57:AH57"/>
    <mergeCell ref="AI57:AK57"/>
    <mergeCell ref="AL57:AN57"/>
    <mergeCell ref="AO56:AQ56"/>
    <mergeCell ref="AR56:AT56"/>
    <mergeCell ref="AU56:AW56"/>
    <mergeCell ref="AX56:AZ56"/>
    <mergeCell ref="E57:G57"/>
    <mergeCell ref="H57:J57"/>
    <mergeCell ref="K57:M57"/>
    <mergeCell ref="N57:P57"/>
    <mergeCell ref="Q57:S57"/>
    <mergeCell ref="T57:V57"/>
    <mergeCell ref="W56:Y56"/>
    <mergeCell ref="Z56:AB56"/>
    <mergeCell ref="AC56:AE56"/>
    <mergeCell ref="AF56:AH56"/>
    <mergeCell ref="AI56:AK56"/>
    <mergeCell ref="AL56:AN56"/>
    <mergeCell ref="AO55:AQ55"/>
    <mergeCell ref="AR55:AT55"/>
    <mergeCell ref="AU55:AW55"/>
    <mergeCell ref="AX55:AZ55"/>
    <mergeCell ref="E56:G56"/>
    <mergeCell ref="H56:J56"/>
    <mergeCell ref="K56:M56"/>
    <mergeCell ref="N56:P56"/>
    <mergeCell ref="Q56:S56"/>
    <mergeCell ref="T56:V56"/>
    <mergeCell ref="W55:Y55"/>
    <mergeCell ref="Z55:AB55"/>
    <mergeCell ref="AC55:AE55"/>
    <mergeCell ref="AF55:AH55"/>
    <mergeCell ref="AI55:AK55"/>
    <mergeCell ref="AL55:AN55"/>
    <mergeCell ref="AO54:AQ54"/>
    <mergeCell ref="AR54:AT54"/>
    <mergeCell ref="AU54:AW54"/>
    <mergeCell ref="AX54:AZ54"/>
    <mergeCell ref="E55:G55"/>
    <mergeCell ref="H55:J55"/>
    <mergeCell ref="K55:M55"/>
    <mergeCell ref="N55:P55"/>
    <mergeCell ref="Q55:S55"/>
    <mergeCell ref="T55:V55"/>
    <mergeCell ref="W54:Y54"/>
    <mergeCell ref="Z54:AB54"/>
    <mergeCell ref="AC54:AE54"/>
    <mergeCell ref="AF54:AH54"/>
    <mergeCell ref="AI54:AK54"/>
    <mergeCell ref="AL54:AN54"/>
    <mergeCell ref="AO52:AQ52"/>
    <mergeCell ref="AR52:AT52"/>
    <mergeCell ref="AU52:AW52"/>
    <mergeCell ref="AX52:AZ52"/>
    <mergeCell ref="E54:G54"/>
    <mergeCell ref="H54:J54"/>
    <mergeCell ref="K54:M54"/>
    <mergeCell ref="N54:P54"/>
    <mergeCell ref="Q54:S54"/>
    <mergeCell ref="T54:V54"/>
    <mergeCell ref="W52:Y52"/>
    <mergeCell ref="Z52:AB52"/>
    <mergeCell ref="AC52:AE52"/>
    <mergeCell ref="AF52:AH52"/>
    <mergeCell ref="AI52:AK52"/>
    <mergeCell ref="AL52:AN52"/>
    <mergeCell ref="AO51:AQ51"/>
    <mergeCell ref="AR51:AT51"/>
    <mergeCell ref="AU51:AW51"/>
    <mergeCell ref="AX51:AZ51"/>
    <mergeCell ref="E52:G52"/>
    <mergeCell ref="H52:J52"/>
    <mergeCell ref="K52:M52"/>
    <mergeCell ref="N52:P52"/>
    <mergeCell ref="Q52:S52"/>
    <mergeCell ref="T52:V52"/>
    <mergeCell ref="W51:Y51"/>
    <mergeCell ref="Z51:AB51"/>
    <mergeCell ref="AC51:AE51"/>
    <mergeCell ref="AF51:AH51"/>
    <mergeCell ref="AI51:AK51"/>
    <mergeCell ref="AL51:AN51"/>
    <mergeCell ref="AO50:AQ50"/>
    <mergeCell ref="AR50:AT50"/>
    <mergeCell ref="AU50:AW50"/>
    <mergeCell ref="AX50:AZ50"/>
    <mergeCell ref="E51:G51"/>
    <mergeCell ref="H51:J51"/>
    <mergeCell ref="K51:M51"/>
    <mergeCell ref="N51:P51"/>
    <mergeCell ref="Q51:S51"/>
    <mergeCell ref="T51:V51"/>
    <mergeCell ref="W50:Y50"/>
    <mergeCell ref="Z50:AB50"/>
    <mergeCell ref="AC50:AE50"/>
    <mergeCell ref="AF50:AH50"/>
    <mergeCell ref="AI50:AK50"/>
    <mergeCell ref="AL50:AN50"/>
    <mergeCell ref="AO49:AQ49"/>
    <mergeCell ref="AR49:AT49"/>
    <mergeCell ref="AU49:AW49"/>
    <mergeCell ref="AX49:AZ49"/>
    <mergeCell ref="E50:G50"/>
    <mergeCell ref="H50:J50"/>
    <mergeCell ref="K50:M50"/>
    <mergeCell ref="N50:P50"/>
    <mergeCell ref="Q50:S50"/>
    <mergeCell ref="T50:V50"/>
    <mergeCell ref="W49:Y49"/>
    <mergeCell ref="Z49:AB49"/>
    <mergeCell ref="AC49:AE49"/>
    <mergeCell ref="AF49:AH49"/>
    <mergeCell ref="AI49:AK49"/>
    <mergeCell ref="AL49:AN49"/>
    <mergeCell ref="AO48:AQ48"/>
    <mergeCell ref="AR48:AT48"/>
    <mergeCell ref="AU48:AW48"/>
    <mergeCell ref="AX48:AZ48"/>
    <mergeCell ref="E49:G49"/>
    <mergeCell ref="H49:J49"/>
    <mergeCell ref="K49:M49"/>
    <mergeCell ref="N49:P49"/>
    <mergeCell ref="Q49:S49"/>
    <mergeCell ref="T49:V49"/>
    <mergeCell ref="W48:Y48"/>
    <mergeCell ref="Z48:AB48"/>
    <mergeCell ref="AC48:AE48"/>
    <mergeCell ref="AF48:AH48"/>
    <mergeCell ref="AI48:AK48"/>
    <mergeCell ref="AL48:AN48"/>
    <mergeCell ref="AO47:AQ47"/>
    <mergeCell ref="AR47:AT47"/>
    <mergeCell ref="AU47:AW47"/>
    <mergeCell ref="AX47:AZ47"/>
    <mergeCell ref="E48:G48"/>
    <mergeCell ref="H48:J48"/>
    <mergeCell ref="K48:M48"/>
    <mergeCell ref="N48:P48"/>
    <mergeCell ref="Q48:S48"/>
    <mergeCell ref="T48:V48"/>
    <mergeCell ref="W47:Y47"/>
    <mergeCell ref="Z47:AB47"/>
    <mergeCell ref="AC47:AE47"/>
    <mergeCell ref="AF47:AH47"/>
    <mergeCell ref="AI47:AK47"/>
    <mergeCell ref="AL47:AN47"/>
    <mergeCell ref="AO46:AQ46"/>
    <mergeCell ref="AR46:AT46"/>
    <mergeCell ref="AU46:AW46"/>
    <mergeCell ref="AX46:AZ46"/>
    <mergeCell ref="E47:G47"/>
    <mergeCell ref="H47:J47"/>
    <mergeCell ref="K47:M47"/>
    <mergeCell ref="N47:P47"/>
    <mergeCell ref="Q47:S47"/>
    <mergeCell ref="T47:V47"/>
    <mergeCell ref="W46:Y46"/>
    <mergeCell ref="Z46:AB46"/>
    <mergeCell ref="AC46:AE46"/>
    <mergeCell ref="AF46:AH46"/>
    <mergeCell ref="AI46:AK46"/>
    <mergeCell ref="AL46:AN46"/>
    <mergeCell ref="AO11:AQ11"/>
    <mergeCell ref="AR11:AT11"/>
    <mergeCell ref="AU11:AW11"/>
    <mergeCell ref="AX11:AZ11"/>
    <mergeCell ref="E46:G46"/>
    <mergeCell ref="H46:J46"/>
    <mergeCell ref="K46:M46"/>
    <mergeCell ref="N46:P46"/>
    <mergeCell ref="Q46:S46"/>
    <mergeCell ref="T46:V46"/>
    <mergeCell ref="W11:Y11"/>
    <mergeCell ref="Z11:AB11"/>
    <mergeCell ref="AC11:AE11"/>
    <mergeCell ref="AF11:AH11"/>
    <mergeCell ref="AI11:AK11"/>
    <mergeCell ref="AL11:AN11"/>
    <mergeCell ref="AO10:AQ10"/>
    <mergeCell ref="AR10:AT10"/>
    <mergeCell ref="AU10:AW10"/>
    <mergeCell ref="AX10:AZ10"/>
    <mergeCell ref="E11:G11"/>
    <mergeCell ref="H11:J11"/>
    <mergeCell ref="K11:M11"/>
    <mergeCell ref="N11:P11"/>
    <mergeCell ref="Q11:S11"/>
    <mergeCell ref="T11:V11"/>
    <mergeCell ref="W10:Y10"/>
    <mergeCell ref="Z10:AB10"/>
    <mergeCell ref="AC10:AE10"/>
    <mergeCell ref="AF10:AH10"/>
    <mergeCell ref="AI10:AK10"/>
    <mergeCell ref="AL10:AN10"/>
    <mergeCell ref="AO9:AQ9"/>
    <mergeCell ref="AR9:AT9"/>
    <mergeCell ref="AU9:AW9"/>
    <mergeCell ref="AX9:AZ9"/>
    <mergeCell ref="E10:G10"/>
    <mergeCell ref="H10:J10"/>
    <mergeCell ref="K10:M10"/>
    <mergeCell ref="N10:P10"/>
    <mergeCell ref="Q10:S10"/>
    <mergeCell ref="T10:V10"/>
    <mergeCell ref="W9:Y9"/>
    <mergeCell ref="Z9:AB9"/>
    <mergeCell ref="AC9:AE9"/>
    <mergeCell ref="AF9:AH9"/>
    <mergeCell ref="AI9:AK9"/>
    <mergeCell ref="AL9:AN9"/>
    <mergeCell ref="AO8:AQ8"/>
    <mergeCell ref="AR8:AT8"/>
    <mergeCell ref="AU8:AW8"/>
    <mergeCell ref="AX8:AZ8"/>
    <mergeCell ref="E9:G9"/>
    <mergeCell ref="H9:J9"/>
    <mergeCell ref="K9:M9"/>
    <mergeCell ref="N9:P9"/>
    <mergeCell ref="Q9:S9"/>
    <mergeCell ref="T9:V9"/>
    <mergeCell ref="W8:Y8"/>
    <mergeCell ref="Z8:AB8"/>
    <mergeCell ref="AC8:AE8"/>
    <mergeCell ref="AF8:AH8"/>
    <mergeCell ref="AI8:AK8"/>
    <mergeCell ref="AL8:AN8"/>
    <mergeCell ref="AO7:AQ7"/>
    <mergeCell ref="AR7:AT7"/>
    <mergeCell ref="AU7:AW7"/>
    <mergeCell ref="AX7:AZ7"/>
    <mergeCell ref="E8:G8"/>
    <mergeCell ref="H8:J8"/>
    <mergeCell ref="K8:M8"/>
    <mergeCell ref="N8:P8"/>
    <mergeCell ref="Q8:S8"/>
    <mergeCell ref="T8:V8"/>
    <mergeCell ref="W7:Y7"/>
    <mergeCell ref="Z7:AB7"/>
    <mergeCell ref="AC7:AE7"/>
    <mergeCell ref="AF7:AH7"/>
    <mergeCell ref="AI7:AK7"/>
    <mergeCell ref="AL7:AN7"/>
    <mergeCell ref="AO6:AQ6"/>
    <mergeCell ref="AR6:AT6"/>
    <mergeCell ref="AU6:AW6"/>
    <mergeCell ref="AX6:AZ6"/>
    <mergeCell ref="E7:G7"/>
    <mergeCell ref="H7:J7"/>
    <mergeCell ref="K7:M7"/>
    <mergeCell ref="N7:P7"/>
    <mergeCell ref="Q7:S7"/>
    <mergeCell ref="T7:V7"/>
    <mergeCell ref="W6:Y6"/>
    <mergeCell ref="Z6:AB6"/>
    <mergeCell ref="AC6:AE6"/>
    <mergeCell ref="AF6:AH6"/>
    <mergeCell ref="AI6:AK6"/>
    <mergeCell ref="AL6:AN6"/>
    <mergeCell ref="E6:G6"/>
    <mergeCell ref="H6:J6"/>
    <mergeCell ref="K6:M6"/>
    <mergeCell ref="N6:P6"/>
    <mergeCell ref="Q6:S6"/>
    <mergeCell ref="T6:V6"/>
    <mergeCell ref="AI45:AK45"/>
    <mergeCell ref="AL45:AN45"/>
    <mergeCell ref="AO45:AQ45"/>
    <mergeCell ref="AR45:AT45"/>
    <mergeCell ref="AU45:AW45"/>
    <mergeCell ref="AX45:AZ45"/>
    <mergeCell ref="Q45:S45"/>
    <mergeCell ref="T45:V45"/>
    <mergeCell ref="W45:Y45"/>
    <mergeCell ref="Z45:AB45"/>
    <mergeCell ref="AC45:AE45"/>
    <mergeCell ref="AF45:AH45"/>
    <mergeCell ref="Q53:S53"/>
    <mergeCell ref="T53:V53"/>
    <mergeCell ref="W53:Y53"/>
    <mergeCell ref="Z53:AB53"/>
    <mergeCell ref="E53:G53"/>
    <mergeCell ref="H53:J53"/>
    <mergeCell ref="K53:M53"/>
    <mergeCell ref="N53:P53"/>
    <mergeCell ref="E12:G12"/>
    <mergeCell ref="H12:J12"/>
    <mergeCell ref="K12:M12"/>
    <mergeCell ref="N12:P12"/>
    <mergeCell ref="AO53:AQ53"/>
    <mergeCell ref="AR53:AT53"/>
    <mergeCell ref="AC53:AE53"/>
    <mergeCell ref="AF53:AH53"/>
    <mergeCell ref="AI53:AK53"/>
    <mergeCell ref="AL53:AN53"/>
    <mergeCell ref="AU12:AW12"/>
    <mergeCell ref="AX12:AZ12"/>
    <mergeCell ref="AC12:AE12"/>
    <mergeCell ref="AF12:AH12"/>
    <mergeCell ref="AI12:AK12"/>
    <mergeCell ref="AL12:AN12"/>
    <mergeCell ref="E13:G13"/>
    <mergeCell ref="H13:J13"/>
    <mergeCell ref="K13:M13"/>
    <mergeCell ref="N13:P13"/>
    <mergeCell ref="AO12:AQ12"/>
    <mergeCell ref="AR12:AT12"/>
    <mergeCell ref="Q12:S12"/>
    <mergeCell ref="T12:V12"/>
    <mergeCell ref="W12:Y12"/>
    <mergeCell ref="Z12:AB12"/>
    <mergeCell ref="AU13:AW13"/>
    <mergeCell ref="AX13:AZ13"/>
    <mergeCell ref="AC13:AE13"/>
    <mergeCell ref="AF13:AH13"/>
    <mergeCell ref="AI13:AK13"/>
    <mergeCell ref="AL13:AN13"/>
    <mergeCell ref="E14:G14"/>
    <mergeCell ref="H14:J14"/>
    <mergeCell ref="K14:M14"/>
    <mergeCell ref="N14:P14"/>
    <mergeCell ref="AO13:AQ13"/>
    <mergeCell ref="AR13:AT13"/>
    <mergeCell ref="Q13:S13"/>
    <mergeCell ref="T13:V13"/>
    <mergeCell ref="W13:Y13"/>
    <mergeCell ref="Z13:AB13"/>
    <mergeCell ref="AU14:AW14"/>
    <mergeCell ref="AX14:AZ14"/>
    <mergeCell ref="AC14:AE14"/>
    <mergeCell ref="AF14:AH14"/>
    <mergeCell ref="AI14:AK14"/>
    <mergeCell ref="AL14:AN14"/>
    <mergeCell ref="E15:G15"/>
    <mergeCell ref="H15:J15"/>
    <mergeCell ref="K15:M15"/>
    <mergeCell ref="N15:P15"/>
    <mergeCell ref="AO14:AQ14"/>
    <mergeCell ref="AR14:AT14"/>
    <mergeCell ref="Q14:S14"/>
    <mergeCell ref="T14:V14"/>
    <mergeCell ref="W14:Y14"/>
    <mergeCell ref="Z14:AB14"/>
    <mergeCell ref="AU15:AW15"/>
    <mergeCell ref="AX15:AZ15"/>
    <mergeCell ref="AC15:AE15"/>
    <mergeCell ref="AF15:AH15"/>
    <mergeCell ref="AI15:AK15"/>
    <mergeCell ref="AL15:AN15"/>
    <mergeCell ref="E16:G16"/>
    <mergeCell ref="H16:J16"/>
    <mergeCell ref="K16:M16"/>
    <mergeCell ref="N16:P16"/>
    <mergeCell ref="AO15:AQ15"/>
    <mergeCell ref="AR15:AT15"/>
    <mergeCell ref="Q15:S15"/>
    <mergeCell ref="T15:V15"/>
    <mergeCell ref="W15:Y15"/>
    <mergeCell ref="Z15:AB15"/>
    <mergeCell ref="AU16:AW16"/>
    <mergeCell ref="AX16:AZ16"/>
    <mergeCell ref="AC16:AE16"/>
    <mergeCell ref="AF16:AH16"/>
    <mergeCell ref="AI16:AK16"/>
    <mergeCell ref="AL16:AN16"/>
    <mergeCell ref="E17:G17"/>
    <mergeCell ref="H17:J17"/>
    <mergeCell ref="K17:M17"/>
    <mergeCell ref="N17:P17"/>
    <mergeCell ref="AO16:AQ16"/>
    <mergeCell ref="AR16:AT16"/>
    <mergeCell ref="Q16:S16"/>
    <mergeCell ref="T16:V16"/>
    <mergeCell ref="W16:Y16"/>
    <mergeCell ref="Z16:AB16"/>
    <mergeCell ref="AU17:AW17"/>
    <mergeCell ref="AX17:AZ17"/>
    <mergeCell ref="AC17:AE17"/>
    <mergeCell ref="AF17:AH17"/>
    <mergeCell ref="AI17:AK17"/>
    <mergeCell ref="AL17:AN17"/>
    <mergeCell ref="E18:G18"/>
    <mergeCell ref="H18:J18"/>
    <mergeCell ref="K18:M18"/>
    <mergeCell ref="N18:P18"/>
    <mergeCell ref="AO17:AQ17"/>
    <mergeCell ref="AR17:AT17"/>
    <mergeCell ref="Q17:S17"/>
    <mergeCell ref="T17:V17"/>
    <mergeCell ref="W17:Y17"/>
    <mergeCell ref="Z17:AB17"/>
    <mergeCell ref="AC18:AE18"/>
    <mergeCell ref="AF18:AH18"/>
    <mergeCell ref="AI18:AK18"/>
    <mergeCell ref="AL18:AN18"/>
    <mergeCell ref="Q18:S18"/>
    <mergeCell ref="T18:V18"/>
    <mergeCell ref="W18:Y18"/>
    <mergeCell ref="Z18:AB18"/>
    <mergeCell ref="BD55:BF55"/>
    <mergeCell ref="BD56:BF56"/>
    <mergeCell ref="BD57:BF57"/>
    <mergeCell ref="BD58:BF58"/>
    <mergeCell ref="AO18:AQ18"/>
    <mergeCell ref="AR18:AT18"/>
    <mergeCell ref="AU18:AW18"/>
    <mergeCell ref="AX18:AZ18"/>
    <mergeCell ref="AU53:AW53"/>
    <mergeCell ref="AX53:AZ53"/>
    <mergeCell ref="BD49:BF49"/>
    <mergeCell ref="BD50:BF50"/>
    <mergeCell ref="BD51:BF51"/>
    <mergeCell ref="BD52:BF52"/>
    <mergeCell ref="BD53:BF53"/>
    <mergeCell ref="BD54:BF54"/>
    <mergeCell ref="BD21:BF21"/>
    <mergeCell ref="BD22:BF22"/>
    <mergeCell ref="BD45:BF45"/>
    <mergeCell ref="BD46:BF46"/>
    <mergeCell ref="BD47:BF47"/>
    <mergeCell ref="BD48:BF48"/>
    <mergeCell ref="BD15:BF15"/>
    <mergeCell ref="BD16:BF16"/>
    <mergeCell ref="BD17:BF17"/>
    <mergeCell ref="BD18:BF18"/>
    <mergeCell ref="BD19:BF19"/>
    <mergeCell ref="BD20:BF20"/>
    <mergeCell ref="Q19:S19"/>
    <mergeCell ref="T19:V19"/>
    <mergeCell ref="W19:Y19"/>
    <mergeCell ref="Z19:AB19"/>
    <mergeCell ref="E19:G19"/>
    <mergeCell ref="H19:J19"/>
    <mergeCell ref="K19:M19"/>
    <mergeCell ref="N19:P19"/>
    <mergeCell ref="AU19:AW19"/>
    <mergeCell ref="AX19:AZ19"/>
    <mergeCell ref="AC19:AE19"/>
    <mergeCell ref="AF19:AH19"/>
    <mergeCell ref="AI19:AK19"/>
    <mergeCell ref="AL19:AN19"/>
    <mergeCell ref="BA58:BC58"/>
    <mergeCell ref="BD6:BF6"/>
    <mergeCell ref="BD7:BF7"/>
    <mergeCell ref="BD8:BF8"/>
    <mergeCell ref="BD9:BF9"/>
    <mergeCell ref="BD10:BF10"/>
    <mergeCell ref="BD11:BF11"/>
    <mergeCell ref="BD12:BF12"/>
    <mergeCell ref="BD13:BF13"/>
    <mergeCell ref="BD14:BF14"/>
    <mergeCell ref="BA52:BC52"/>
    <mergeCell ref="BA53:BC53"/>
    <mergeCell ref="BA54:BC54"/>
    <mergeCell ref="BA55:BC55"/>
    <mergeCell ref="BA56:BC56"/>
    <mergeCell ref="BA57:BC57"/>
    <mergeCell ref="BA46:BC46"/>
    <mergeCell ref="BA47:BC47"/>
    <mergeCell ref="BA48:BC48"/>
    <mergeCell ref="BA49:BC49"/>
    <mergeCell ref="BA50:BC50"/>
    <mergeCell ref="BA51:BC51"/>
    <mergeCell ref="E20:G20"/>
    <mergeCell ref="H20:J20"/>
    <mergeCell ref="K20:M20"/>
    <mergeCell ref="N20:P20"/>
    <mergeCell ref="BA22:BC22"/>
    <mergeCell ref="BA45:BC45"/>
    <mergeCell ref="E45:G45"/>
    <mergeCell ref="H45:J45"/>
    <mergeCell ref="K45:M45"/>
    <mergeCell ref="N45:P45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BA18:BC18"/>
    <mergeCell ref="BA19:BC19"/>
    <mergeCell ref="BA20:BC20"/>
    <mergeCell ref="BA21:BC21"/>
    <mergeCell ref="AO20:AQ20"/>
    <mergeCell ref="AR20:AT20"/>
    <mergeCell ref="AU20:AW20"/>
    <mergeCell ref="AX20:AZ20"/>
    <mergeCell ref="AO19:AQ19"/>
    <mergeCell ref="AR19:AT19"/>
    <mergeCell ref="BA12:BC12"/>
    <mergeCell ref="BA13:BC13"/>
    <mergeCell ref="BA14:BC14"/>
    <mergeCell ref="BA15:BC15"/>
    <mergeCell ref="BA16:BC16"/>
    <mergeCell ref="BA17:BC17"/>
    <mergeCell ref="BA6:BC6"/>
    <mergeCell ref="BA7:BC7"/>
    <mergeCell ref="BA8:BC8"/>
    <mergeCell ref="BA9:BC9"/>
    <mergeCell ref="BA10:BC10"/>
    <mergeCell ref="BA11:BC11"/>
    <mergeCell ref="Q21:S21"/>
    <mergeCell ref="T21:V21"/>
    <mergeCell ref="W21:Y21"/>
    <mergeCell ref="Z21:AB21"/>
    <mergeCell ref="E21:G21"/>
    <mergeCell ref="H21:J21"/>
    <mergeCell ref="K21:M21"/>
    <mergeCell ref="N21:P21"/>
    <mergeCell ref="AO21:AQ21"/>
    <mergeCell ref="AR21:AT21"/>
    <mergeCell ref="AU21:AW21"/>
    <mergeCell ref="AX21:AZ21"/>
    <mergeCell ref="AC21:AE21"/>
    <mergeCell ref="AF21:AH21"/>
    <mergeCell ref="AI21:AK21"/>
    <mergeCell ref="AL21:AN21"/>
    <mergeCell ref="Q22:S22"/>
    <mergeCell ref="T22:V22"/>
    <mergeCell ref="W22:Y22"/>
    <mergeCell ref="Z22:AB22"/>
    <mergeCell ref="E22:G22"/>
    <mergeCell ref="H22:J22"/>
    <mergeCell ref="K22:M22"/>
    <mergeCell ref="N22:P22"/>
    <mergeCell ref="AO22:AQ22"/>
    <mergeCell ref="AR22:AT22"/>
    <mergeCell ref="AU22:AW22"/>
    <mergeCell ref="AX22:AZ22"/>
    <mergeCell ref="AC22:AE22"/>
    <mergeCell ref="AF22:AH22"/>
    <mergeCell ref="AI22:AK22"/>
    <mergeCell ref="AL22:AN22"/>
  </mergeCells>
  <printOptions horizontalCentered="1"/>
  <pageMargins left="0.17" right="0.28" top="0.7874015748031497" bottom="0.32" header="0.511811023622047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 </cp:lastModifiedBy>
  <cp:lastPrinted>2010-12-22T13:06:14Z</cp:lastPrinted>
  <dcterms:created xsi:type="dcterms:W3CDTF">2006-12-19T12:58:12Z</dcterms:created>
  <dcterms:modified xsi:type="dcterms:W3CDTF">2010-12-22T13:48:56Z</dcterms:modified>
  <cp:category/>
  <cp:version/>
  <cp:contentType/>
  <cp:contentStatus/>
</cp:coreProperties>
</file>