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5340" windowHeight="6700" tabRatio="874" activeTab="0"/>
  </bookViews>
  <sheets>
    <sheet name="Viršelis" sheetId="1" r:id="rId1"/>
    <sheet name="Programa" sheetId="2" r:id="rId2"/>
    <sheet name="Sprintas M" sheetId="3" r:id="rId3"/>
    <sheet name="30m" sheetId="4" r:id="rId4"/>
    <sheet name="60m" sheetId="5" r:id="rId5"/>
    <sheet name="200m" sheetId="6" r:id="rId6"/>
    <sheet name="Sprintas V" sheetId="7" r:id="rId7"/>
    <sheet name="30v" sheetId="8" r:id="rId8"/>
    <sheet name="60v" sheetId="9" r:id="rId9"/>
    <sheet name="200v" sheetId="10" r:id="rId10"/>
    <sheet name="Bėgimai M" sheetId="11" r:id="rId11"/>
    <sheet name="60mb" sheetId="12" r:id="rId12"/>
    <sheet name="1000m" sheetId="13" r:id="rId13"/>
    <sheet name="Bėgimai V" sheetId="14" r:id="rId14"/>
    <sheet name="60vb" sheetId="15" r:id="rId15"/>
    <sheet name="1000v" sheetId="16" r:id="rId16"/>
    <sheet name="Šuoliai M" sheetId="17" r:id="rId17"/>
    <sheet name="Aukštis m" sheetId="18" r:id="rId18"/>
    <sheet name="Tolis m" sheetId="19" r:id="rId19"/>
    <sheet name="60mš" sheetId="20" r:id="rId20"/>
    <sheet name="Šuoliai V" sheetId="21" r:id="rId21"/>
    <sheet name="Tolis v" sheetId="22" r:id="rId22"/>
    <sheet name="Aukštis v" sheetId="23" r:id="rId23"/>
    <sheet name="60vš" sheetId="24" r:id="rId24"/>
    <sheet name="Metimai M" sheetId="25" r:id="rId25"/>
    <sheet name="Rutulys m3" sheetId="26" r:id="rId26"/>
    <sheet name="Rutulys m2" sheetId="27" r:id="rId27"/>
    <sheet name="30mm" sheetId="28" r:id="rId28"/>
    <sheet name="Metimai V" sheetId="29" r:id="rId29"/>
    <sheet name="Rutulys v4" sheetId="30" r:id="rId30"/>
    <sheet name="Rutulys v3" sheetId="31" r:id="rId31"/>
    <sheet name="30vm" sheetId="32" r:id="rId32"/>
    <sheet name="Komandiniai" sheetId="33" r:id="rId33"/>
  </sheets>
  <definedNames/>
  <calcPr fullCalcOnLoad="1"/>
</workbook>
</file>

<file path=xl/sharedStrings.xml><?xml version="1.0" encoding="utf-8"?>
<sst xmlns="http://schemas.openxmlformats.org/spreadsheetml/2006/main" count="3516" uniqueCount="490">
  <si>
    <t>Sprintas</t>
  </si>
  <si>
    <t>Vieta</t>
  </si>
  <si>
    <t>Vardas</t>
  </si>
  <si>
    <t>Pavardė</t>
  </si>
  <si>
    <t>Komanda</t>
  </si>
  <si>
    <t>30 m</t>
  </si>
  <si>
    <t>60 m</t>
  </si>
  <si>
    <t>200 m</t>
  </si>
  <si>
    <t>Taškai</t>
  </si>
  <si>
    <t>Rezultatas</t>
  </si>
  <si>
    <t>Viso taškų</t>
  </si>
  <si>
    <t>Gimimo data</t>
  </si>
  <si>
    <t>Bėgimai</t>
  </si>
  <si>
    <t xml:space="preserve">Jaunutės </t>
  </si>
  <si>
    <t>Jaunučiai</t>
  </si>
  <si>
    <t>1000 m</t>
  </si>
  <si>
    <t>Šuoliai</t>
  </si>
  <si>
    <t>Jaunutės</t>
  </si>
  <si>
    <t>Aukštis</t>
  </si>
  <si>
    <t>Tolis</t>
  </si>
  <si>
    <t>Metimai</t>
  </si>
  <si>
    <t>Rutulys 2 kg</t>
  </si>
  <si>
    <t>Rutulys 3 kg</t>
  </si>
  <si>
    <t>Rutulys 4 kg</t>
  </si>
  <si>
    <t xml:space="preserve">Jaunučiai </t>
  </si>
  <si>
    <t>Alytus</t>
  </si>
  <si>
    <t>Adrija</t>
  </si>
  <si>
    <t>Balažentytė</t>
  </si>
  <si>
    <t>Aida</t>
  </si>
  <si>
    <t>Juškauskaitė</t>
  </si>
  <si>
    <t>Elektrėnai</t>
  </si>
  <si>
    <t>Miglė</t>
  </si>
  <si>
    <t>Malinauskaitė</t>
  </si>
  <si>
    <t>Jonava</t>
  </si>
  <si>
    <t>Kaunas</t>
  </si>
  <si>
    <t>Klaipėda</t>
  </si>
  <si>
    <t>Monika</t>
  </si>
  <si>
    <t>Marijampolė</t>
  </si>
  <si>
    <t>Samanta</t>
  </si>
  <si>
    <t>Panevėžys</t>
  </si>
  <si>
    <t>Šakiai</t>
  </si>
  <si>
    <t>Šiauliai</t>
  </si>
  <si>
    <t>Vilnius</t>
  </si>
  <si>
    <t>Dominyka</t>
  </si>
  <si>
    <t>V.Lebeckienė</t>
  </si>
  <si>
    <t>Rezult</t>
  </si>
  <si>
    <t>Augustas</t>
  </si>
  <si>
    <t>Danielius</t>
  </si>
  <si>
    <t>Dominykas</t>
  </si>
  <si>
    <t>Nr.</t>
  </si>
  <si>
    <t>Roberta</t>
  </si>
  <si>
    <t>Petraškaitė</t>
  </si>
  <si>
    <t>Eglė</t>
  </si>
  <si>
    <t>Ieva</t>
  </si>
  <si>
    <t>Diana</t>
  </si>
  <si>
    <t>Rugilė</t>
  </si>
  <si>
    <t>Paulavičius</t>
  </si>
  <si>
    <t>Karkauskas</t>
  </si>
  <si>
    <t>Eilė</t>
  </si>
  <si>
    <t>bėgimas</t>
  </si>
  <si>
    <t>Takas</t>
  </si>
  <si>
    <t>Treneris</t>
  </si>
  <si>
    <t xml:space="preserve">LIETUVOS JAUNUČIŲ LENGVOSIOS ATLETIKOS TRIKOVIŲ KOMANDINĖS PIRMENYBĖS </t>
  </si>
  <si>
    <t>/Nacionalinė kategorija/</t>
  </si>
  <si>
    <t>Varžybų vyriausiasis sekretorius</t>
  </si>
  <si>
    <t>LIETUVOS JAUNUČIŲ LENGVOSIOS ATLETIKOS</t>
  </si>
  <si>
    <t xml:space="preserve">TRIKOVIŲ KOMANDINĖS PIRMENYBĖS </t>
  </si>
  <si>
    <t>Varžybų vyriausioji teisėja</t>
  </si>
  <si>
    <t>Miestai</t>
  </si>
  <si>
    <t>Rajonai</t>
  </si>
  <si>
    <t>Drąsius-Jonas</t>
  </si>
  <si>
    <t>Ragažinskas</t>
  </si>
  <si>
    <t>M. Saldukaitis</t>
  </si>
  <si>
    <t>Kizlaitytė</t>
  </si>
  <si>
    <t>Bajoraitė</t>
  </si>
  <si>
    <t>R. Akucevičiūtė</t>
  </si>
  <si>
    <t>Ivonaitytė</t>
  </si>
  <si>
    <t>Striokaitė</t>
  </si>
  <si>
    <t>Aurimas</t>
  </si>
  <si>
    <t>Ignatavičius</t>
  </si>
  <si>
    <t>Vilkaviškis</t>
  </si>
  <si>
    <t>Panavaitė</t>
  </si>
  <si>
    <t>Pociūtė</t>
  </si>
  <si>
    <t>Gražvydas</t>
  </si>
  <si>
    <t>Ašakas</t>
  </si>
  <si>
    <t>V. Šmidtas</t>
  </si>
  <si>
    <t>Deima</t>
  </si>
  <si>
    <t>Janušaitė</t>
  </si>
  <si>
    <t>Daujota</t>
  </si>
  <si>
    <t>Elanas</t>
  </si>
  <si>
    <t>Dalinskas</t>
  </si>
  <si>
    <t>Justinas</t>
  </si>
  <si>
    <t>R. Salickas</t>
  </si>
  <si>
    <t>K. Giedraitis</t>
  </si>
  <si>
    <t>Tenenė</t>
  </si>
  <si>
    <t>Armantas</t>
  </si>
  <si>
    <t>Česynas</t>
  </si>
  <si>
    <t>Gustas</t>
  </si>
  <si>
    <t>V. Gumauskas</t>
  </si>
  <si>
    <t>Puskunigis</t>
  </si>
  <si>
    <t>V. Rasiukevičienė</t>
  </si>
  <si>
    <t>Paulina</t>
  </si>
  <si>
    <t>Gražulevičiūtė</t>
  </si>
  <si>
    <t>Karza</t>
  </si>
  <si>
    <t>Mikelionytė</t>
  </si>
  <si>
    <t>Barysaitė</t>
  </si>
  <si>
    <t>2016 m. kovo 18 d.</t>
  </si>
  <si>
    <t>Kaunas, LSU maniežas</t>
  </si>
  <si>
    <t>Nina</t>
  </si>
  <si>
    <t>GEDGAUDIENĖ</t>
  </si>
  <si>
    <t>Alfonsas</t>
  </si>
  <si>
    <t>BULIUOLIS</t>
  </si>
  <si>
    <t>Kaunas, 2016 m. kovo 18 d.</t>
  </si>
  <si>
    <t>Kauno r.</t>
  </si>
  <si>
    <t>A.Starkevičius</t>
  </si>
  <si>
    <t>Ingrida</t>
  </si>
  <si>
    <t>Danilovaitė</t>
  </si>
  <si>
    <t>M.Saliamonas</t>
  </si>
  <si>
    <t>Fausta</t>
  </si>
  <si>
    <t>Rutkauskaitė</t>
  </si>
  <si>
    <t>Mažvydas</t>
  </si>
  <si>
    <t>Bivainis</t>
  </si>
  <si>
    <t>Paulius</t>
  </si>
  <si>
    <t>Ivaškevičius</t>
  </si>
  <si>
    <t>Meda</t>
  </si>
  <si>
    <t>Utena</t>
  </si>
  <si>
    <t>Domas</t>
  </si>
  <si>
    <t>Gailevičius</t>
  </si>
  <si>
    <t>L.Rolskis</t>
  </si>
  <si>
    <t>Martynas</t>
  </si>
  <si>
    <t>Ramoška</t>
  </si>
  <si>
    <t>Draugelis</t>
  </si>
  <si>
    <t>Ignas</t>
  </si>
  <si>
    <t>Arbačiauskas</t>
  </si>
  <si>
    <t>Mykolas</t>
  </si>
  <si>
    <t>Pachomovas</t>
  </si>
  <si>
    <t>Deividas</t>
  </si>
  <si>
    <t>Volfas</t>
  </si>
  <si>
    <t>Aistė</t>
  </si>
  <si>
    <t>Malkevičiūtė</t>
  </si>
  <si>
    <t>Z.Gleveckienė</t>
  </si>
  <si>
    <t>Akvilė</t>
  </si>
  <si>
    <t>K.Sabalytė</t>
  </si>
  <si>
    <t>Neda</t>
  </si>
  <si>
    <t>Lapinskaitė</t>
  </si>
  <si>
    <t>Ugnė</t>
  </si>
  <si>
    <t>Misiūnaitė</t>
  </si>
  <si>
    <t>A.Dobregienė</t>
  </si>
  <si>
    <t>Agnė</t>
  </si>
  <si>
    <t>Gabrielė</t>
  </si>
  <si>
    <t>Garbauskaitė</t>
  </si>
  <si>
    <t>Mindaugas</t>
  </si>
  <si>
    <t>Berdešius</t>
  </si>
  <si>
    <t>R.Smilgys</t>
  </si>
  <si>
    <t>Kasiulevičius</t>
  </si>
  <si>
    <t>K.Šaulys</t>
  </si>
  <si>
    <t>Modestas</t>
  </si>
  <si>
    <t>Kavaliauskas</t>
  </si>
  <si>
    <t>Kristupas</t>
  </si>
  <si>
    <t>Seikauskas</t>
  </si>
  <si>
    <t>Dauknys</t>
  </si>
  <si>
    <t>Darius</t>
  </si>
  <si>
    <t>Kriukovskis</t>
  </si>
  <si>
    <t>Armonas</t>
  </si>
  <si>
    <t>R.Smilgys. K.Sabalytė</t>
  </si>
  <si>
    <t>Vaidas</t>
  </si>
  <si>
    <t>Janonis</t>
  </si>
  <si>
    <t xml:space="preserve">Domantas </t>
  </si>
  <si>
    <t>Juškys</t>
  </si>
  <si>
    <t>V. Kokarskaja</t>
  </si>
  <si>
    <t>Laura</t>
  </si>
  <si>
    <t>Kvietkutė</t>
  </si>
  <si>
    <t>L. Stanienė</t>
  </si>
  <si>
    <t>Jurbarkas</t>
  </si>
  <si>
    <t>Sabaliauskaitė</t>
  </si>
  <si>
    <t>A. Ulinskas</t>
  </si>
  <si>
    <t>Viltė</t>
  </si>
  <si>
    <t>Kaminskaitė</t>
  </si>
  <si>
    <t>Milda</t>
  </si>
  <si>
    <t>Šnipaitė</t>
  </si>
  <si>
    <t>V. Gudzinevičienė</t>
  </si>
  <si>
    <t>Bliūdžiūtė</t>
  </si>
  <si>
    <t>Mykolaitytė</t>
  </si>
  <si>
    <t>Edvinas</t>
  </si>
  <si>
    <t>Gylys</t>
  </si>
  <si>
    <t>R. Konteikienė</t>
  </si>
  <si>
    <t>Vakaris</t>
  </si>
  <si>
    <t>Grudzinskas</t>
  </si>
  <si>
    <t>T. Vencius</t>
  </si>
  <si>
    <t>Tomas</t>
  </si>
  <si>
    <t>Grybas</t>
  </si>
  <si>
    <t>Mantvydas</t>
  </si>
  <si>
    <t>Karušis</t>
  </si>
  <si>
    <t>Kipras</t>
  </si>
  <si>
    <t>Barisevičius</t>
  </si>
  <si>
    <t>Emilija</t>
  </si>
  <si>
    <t>Lik</t>
  </si>
  <si>
    <t>I.Krakoviak-Tolstika,A.Tolstiks</t>
  </si>
  <si>
    <t>Stanevičiūtė</t>
  </si>
  <si>
    <t>Vasiliauskas</t>
  </si>
  <si>
    <t>Julius</t>
  </si>
  <si>
    <t>Kalindra</t>
  </si>
  <si>
    <t>Livija</t>
  </si>
  <si>
    <t>Z.Tindžiulienė,P.Žukienė</t>
  </si>
  <si>
    <t>Olivija</t>
  </si>
  <si>
    <t>Vaitaitytė</t>
  </si>
  <si>
    <t>E. Žiupkienė</t>
  </si>
  <si>
    <t>Trijonis</t>
  </si>
  <si>
    <t>D. Grigienė</t>
  </si>
  <si>
    <t>Karina</t>
  </si>
  <si>
    <t>Sorkina</t>
  </si>
  <si>
    <t>T. Krasauskienė</t>
  </si>
  <si>
    <t>Lukrecija</t>
  </si>
  <si>
    <t>Sabaitytė</t>
  </si>
  <si>
    <t>L.Juchnevičienė</t>
  </si>
  <si>
    <t>A.Mikelytė</t>
  </si>
  <si>
    <t>Karolina</t>
  </si>
  <si>
    <t>Stagniūnaitė</t>
  </si>
  <si>
    <t>J.Strumskytė-Razgūnė</t>
  </si>
  <si>
    <t>Gabija</t>
  </si>
  <si>
    <t>Vaitkevičiūtė</t>
  </si>
  <si>
    <t xml:space="preserve">Karolina </t>
  </si>
  <si>
    <t>Grigaitė</t>
  </si>
  <si>
    <t>Čepaitis</t>
  </si>
  <si>
    <t>Bondzinskaitė</t>
  </si>
  <si>
    <t>Mantas</t>
  </si>
  <si>
    <t>Galakvoščius</t>
  </si>
  <si>
    <t>R.Snarskienė</t>
  </si>
  <si>
    <t>Kasparas</t>
  </si>
  <si>
    <t>Butkus</t>
  </si>
  <si>
    <t>Elzė</t>
  </si>
  <si>
    <t>Jakučionytė</t>
  </si>
  <si>
    <t>Jorė</t>
  </si>
  <si>
    <t>Vasiliauskaitė</t>
  </si>
  <si>
    <t>Elzė Viktorija</t>
  </si>
  <si>
    <t>Kazlauskaitė</t>
  </si>
  <si>
    <t>Čepulytė</t>
  </si>
  <si>
    <t>Leskauskaitė</t>
  </si>
  <si>
    <t>Martyna</t>
  </si>
  <si>
    <t>Vakarė</t>
  </si>
  <si>
    <t>Mackonytė</t>
  </si>
  <si>
    <t>Luka</t>
  </si>
  <si>
    <t>Arnašiūtė</t>
  </si>
  <si>
    <t>Putrimaitė</t>
  </si>
  <si>
    <t>Juana</t>
  </si>
  <si>
    <t>Beganskaitė</t>
  </si>
  <si>
    <t>Kamilė</t>
  </si>
  <si>
    <t>Ženevičiūtė</t>
  </si>
  <si>
    <t>Indrė</t>
  </si>
  <si>
    <t>Trakimaitė</t>
  </si>
  <si>
    <t xml:space="preserve">Mantas </t>
  </si>
  <si>
    <t>Masaitis</t>
  </si>
  <si>
    <t>Meškerevičius</t>
  </si>
  <si>
    <t>Raimonda</t>
  </si>
  <si>
    <t>Paulavičiūtė</t>
  </si>
  <si>
    <t>Ernestas</t>
  </si>
  <si>
    <t>Paškevičius</t>
  </si>
  <si>
    <t>Tvaska</t>
  </si>
  <si>
    <t>A.Tolstiks,I.Krakoviak-Tolstika,</t>
  </si>
  <si>
    <t>Simonas</t>
  </si>
  <si>
    <t>Rudokas</t>
  </si>
  <si>
    <t>Dovydas</t>
  </si>
  <si>
    <t>Rokas</t>
  </si>
  <si>
    <t>Vanagas</t>
  </si>
  <si>
    <t>Brigita</t>
  </si>
  <si>
    <t>Liudas</t>
  </si>
  <si>
    <t>Kaušpėdas</t>
  </si>
  <si>
    <t>Adomas</t>
  </si>
  <si>
    <t>Jonavičius</t>
  </si>
  <si>
    <t>Vilnius-ind.</t>
  </si>
  <si>
    <t>Edgaras</t>
  </si>
  <si>
    <t>Radzevičius</t>
  </si>
  <si>
    <t>G.Janušauskas,V.Komisaraitis</t>
  </si>
  <si>
    <t>Vestina</t>
  </si>
  <si>
    <t>Leonavičiūtė</t>
  </si>
  <si>
    <t>V.Komisaraitis</t>
  </si>
  <si>
    <t>Krapukaitis</t>
  </si>
  <si>
    <t>R.Bindokienė</t>
  </si>
  <si>
    <t>Žilvinas</t>
  </si>
  <si>
    <t>Jakevičius</t>
  </si>
  <si>
    <t>Brundza</t>
  </si>
  <si>
    <t>Juozas</t>
  </si>
  <si>
    <t>Bindokas</t>
  </si>
  <si>
    <t>Smalenskaitė</t>
  </si>
  <si>
    <t>Justina</t>
  </si>
  <si>
    <t>Kleinytė</t>
  </si>
  <si>
    <t>D.Urbonienė</t>
  </si>
  <si>
    <t xml:space="preserve">Nedas </t>
  </si>
  <si>
    <t>Čeplinskas</t>
  </si>
  <si>
    <t>Airidas</t>
  </si>
  <si>
    <t>Leonavičius</t>
  </si>
  <si>
    <t>Auksė</t>
  </si>
  <si>
    <t>Chvedukaitė</t>
  </si>
  <si>
    <t>Kamandulytė</t>
  </si>
  <si>
    <t>Ugnius</t>
  </si>
  <si>
    <t>Karčiauskas</t>
  </si>
  <si>
    <t>Gerda</t>
  </si>
  <si>
    <t>Žemininkaitė</t>
  </si>
  <si>
    <t>Marijampolė-ind.</t>
  </si>
  <si>
    <t>Roma Voronkova</t>
  </si>
  <si>
    <t>2002 12 05</t>
  </si>
  <si>
    <t>Andrius Valatkevičius</t>
  </si>
  <si>
    <t>Bartkevičius</t>
  </si>
  <si>
    <t>Denisas</t>
  </si>
  <si>
    <t>Tautvydas</t>
  </si>
  <si>
    <t>Peleckis</t>
  </si>
  <si>
    <t>R. Kondratienė, M. Poškus</t>
  </si>
  <si>
    <t>Gytis</t>
  </si>
  <si>
    <t>Petkevičius</t>
  </si>
  <si>
    <t>Greta</t>
  </si>
  <si>
    <t>Karinauskaitė</t>
  </si>
  <si>
    <t>J. Beržanskis</t>
  </si>
  <si>
    <t>Belčenkov</t>
  </si>
  <si>
    <t>V. Žiedienė</t>
  </si>
  <si>
    <t>Lukas</t>
  </si>
  <si>
    <t>Miknius</t>
  </si>
  <si>
    <t>J. Spudis</t>
  </si>
  <si>
    <t>Viktorija</t>
  </si>
  <si>
    <t>Lunskytė</t>
  </si>
  <si>
    <t>E. Reinotas</t>
  </si>
  <si>
    <t>Aninkevičiūtė</t>
  </si>
  <si>
    <t>Strupaitė</t>
  </si>
  <si>
    <t>J. Baikštienė</t>
  </si>
  <si>
    <t>L. Maceika</t>
  </si>
  <si>
    <t>Amelita</t>
  </si>
  <si>
    <t>Taujanskaitė</t>
  </si>
  <si>
    <t>D. Maceikienė</t>
  </si>
  <si>
    <t>Nojus</t>
  </si>
  <si>
    <t>Matuliokas</t>
  </si>
  <si>
    <t>Erika</t>
  </si>
  <si>
    <t>Žičkutė</t>
  </si>
  <si>
    <t>I. Michejeva</t>
  </si>
  <si>
    <t>Gabrielė Justina</t>
  </si>
  <si>
    <t>Kaniušaitė</t>
  </si>
  <si>
    <t>Patricija</t>
  </si>
  <si>
    <t>Kasparaitė</t>
  </si>
  <si>
    <t>Šornelis</t>
  </si>
  <si>
    <t>Katalina</t>
  </si>
  <si>
    <t>Kalvaitytė</t>
  </si>
  <si>
    <t>2001-10-31</t>
  </si>
  <si>
    <t>O. Povilionienė N. Gedgaudienė</t>
  </si>
  <si>
    <t>Ailandas</t>
  </si>
  <si>
    <t>Barauskas</t>
  </si>
  <si>
    <t>2001-11-14</t>
  </si>
  <si>
    <t>E.Dilys</t>
  </si>
  <si>
    <t xml:space="preserve">Mindaugas </t>
  </si>
  <si>
    <t>Budrys</t>
  </si>
  <si>
    <t>2001-01-13</t>
  </si>
  <si>
    <t>Medvedevaitė</t>
  </si>
  <si>
    <t>2001-12-03</t>
  </si>
  <si>
    <t>A. Gavelytė</t>
  </si>
  <si>
    <t>Vanesa</t>
  </si>
  <si>
    <t>Šaikovska</t>
  </si>
  <si>
    <t>2001-04-09</t>
  </si>
  <si>
    <t>R. Ančaluskas</t>
  </si>
  <si>
    <t xml:space="preserve">Augustas  </t>
  </si>
  <si>
    <t>Bukauskas</t>
  </si>
  <si>
    <t>2001-11-09</t>
  </si>
  <si>
    <t>Griška</t>
  </si>
  <si>
    <t>2001-05-13</t>
  </si>
  <si>
    <t xml:space="preserve">Meda </t>
  </si>
  <si>
    <t>Majauskaitė</t>
  </si>
  <si>
    <t>2001-03-21</t>
  </si>
  <si>
    <t>V.L. Maleckai</t>
  </si>
  <si>
    <t xml:space="preserve">Ieva </t>
  </si>
  <si>
    <t>Čėsanaitė</t>
  </si>
  <si>
    <t>2001-05-04</t>
  </si>
  <si>
    <t>Rūta</t>
  </si>
  <si>
    <t>Poškaitė</t>
  </si>
  <si>
    <t>2001-01-21</t>
  </si>
  <si>
    <t>Roma</t>
  </si>
  <si>
    <t>Linkevičiūtė</t>
  </si>
  <si>
    <t>2001-04-22</t>
  </si>
  <si>
    <t>Z. Grabauskienė</t>
  </si>
  <si>
    <t>Skaistė</t>
  </si>
  <si>
    <t>Chudobaitė</t>
  </si>
  <si>
    <t>2001-10-05</t>
  </si>
  <si>
    <t>R. Ramanauskaitė</t>
  </si>
  <si>
    <t>Einaras</t>
  </si>
  <si>
    <t>Ambrazevičius</t>
  </si>
  <si>
    <t>2001-05-28</t>
  </si>
  <si>
    <t>Arnas</t>
  </si>
  <si>
    <t>2001-04-13</t>
  </si>
  <si>
    <t>Vildijus</t>
  </si>
  <si>
    <t>Petkus</t>
  </si>
  <si>
    <t>2001-02-22</t>
  </si>
  <si>
    <t>Mačiulytė</t>
  </si>
  <si>
    <t>A.Gavelytė</t>
  </si>
  <si>
    <t>Garšvaitė</t>
  </si>
  <si>
    <t>Raistė</t>
  </si>
  <si>
    <t>Vaištaraitė</t>
  </si>
  <si>
    <t>D.Jankauskaitė,N.Sabaliauskienė</t>
  </si>
  <si>
    <t>Žvinklytė</t>
  </si>
  <si>
    <t xml:space="preserve">Klaipėda </t>
  </si>
  <si>
    <t>J.R.Beržinskai</t>
  </si>
  <si>
    <t>Rimkutė</t>
  </si>
  <si>
    <t>Kornelija</t>
  </si>
  <si>
    <t>Saunorytė</t>
  </si>
  <si>
    <t>D.D.Senkai</t>
  </si>
  <si>
    <t>Klimukaitė</t>
  </si>
  <si>
    <t>Šotikas</t>
  </si>
  <si>
    <t>Justas</t>
  </si>
  <si>
    <t>Ivanovas</t>
  </si>
  <si>
    <t>A.Šilauskas</t>
  </si>
  <si>
    <t>Austėja</t>
  </si>
  <si>
    <t>Barbšytė</t>
  </si>
  <si>
    <t>Gintarė</t>
  </si>
  <si>
    <t>Paulauskaitė</t>
  </si>
  <si>
    <t>Ūla</t>
  </si>
  <si>
    <t>Černauskaitė</t>
  </si>
  <si>
    <t>Kozlovaitė</t>
  </si>
  <si>
    <t>K.Kozlovienė, A.Šilauskas</t>
  </si>
  <si>
    <t>Rumšaitė</t>
  </si>
  <si>
    <t>E.Norvilas, M.Reinikovas</t>
  </si>
  <si>
    <t>Povilas</t>
  </si>
  <si>
    <t>Šiliauskas</t>
  </si>
  <si>
    <t xml:space="preserve">Vėjūnė </t>
  </si>
  <si>
    <t xml:space="preserve">Povilas </t>
  </si>
  <si>
    <t>Misevičius</t>
  </si>
  <si>
    <t>Vidmantas</t>
  </si>
  <si>
    <t xml:space="preserve"> Gelūnas</t>
  </si>
  <si>
    <t>Lietuvos jaunučių trikovių komandinės pirmenybės</t>
  </si>
  <si>
    <t>Lietuvos jaunučiųir vaikų daugiakovių pirmenybės</t>
  </si>
  <si>
    <t>LSU maniežas</t>
  </si>
  <si>
    <t>2016-03-18-19</t>
  </si>
  <si>
    <t>Kovo 18 d.</t>
  </si>
  <si>
    <t>Val.</t>
  </si>
  <si>
    <t>30-60-200</t>
  </si>
  <si>
    <t>30-rutulys-rutulys</t>
  </si>
  <si>
    <t>60-1000</t>
  </si>
  <si>
    <t>60-aukštis-tolis</t>
  </si>
  <si>
    <t>Rutulys ( 3 kg. ) M</t>
  </si>
  <si>
    <t xml:space="preserve">Aukštis M </t>
  </si>
  <si>
    <t>60 m V</t>
  </si>
  <si>
    <t>Tolis V</t>
  </si>
  <si>
    <t>30 m M</t>
  </si>
  <si>
    <t>30 m V</t>
  </si>
  <si>
    <t>Rutulys ( 4 kg. ) V</t>
  </si>
  <si>
    <t>60 m M</t>
  </si>
  <si>
    <t>Aukštis V</t>
  </si>
  <si>
    <t>Tolis M</t>
  </si>
  <si>
    <t>Rutulys ( 2 kg. ) M</t>
  </si>
  <si>
    <t>Rutulys V</t>
  </si>
  <si>
    <t>1000 m M</t>
  </si>
  <si>
    <t>Rutulys ( 3 kg. ) V</t>
  </si>
  <si>
    <t>1000 m V</t>
  </si>
  <si>
    <t>200 m M</t>
  </si>
  <si>
    <t>200 m V</t>
  </si>
  <si>
    <t>Kovo 19 d.</t>
  </si>
  <si>
    <t>5-kovė mergaitės</t>
  </si>
  <si>
    <t>5-kovė berniukai</t>
  </si>
  <si>
    <t>5-kovė jaunutės</t>
  </si>
  <si>
    <t>60 m b.b. M</t>
  </si>
  <si>
    <t>60 m b.b. V</t>
  </si>
  <si>
    <t>Aukštis M ( 1 sekt.)</t>
  </si>
  <si>
    <t>Aukštis V ( 2 sekt.)</t>
  </si>
  <si>
    <t>Rutulys M</t>
  </si>
  <si>
    <t>600 m M</t>
  </si>
  <si>
    <t>800 m V</t>
  </si>
  <si>
    <t>800 m M</t>
  </si>
  <si>
    <t xml:space="preserve">Varžybų vyr. teisėja                </t>
  </si>
  <si>
    <t xml:space="preserve">  Nina Gedgaudienė</t>
  </si>
  <si>
    <t>(Nacionalinė kategorija)</t>
  </si>
  <si>
    <t>Vaitkevičius</t>
  </si>
  <si>
    <t>Šakiai-ind.</t>
  </si>
  <si>
    <t>dns</t>
  </si>
  <si>
    <t>x</t>
  </si>
  <si>
    <t xml:space="preserve">Tenenė </t>
  </si>
  <si>
    <t>Giedraitis</t>
  </si>
  <si>
    <t>O</t>
  </si>
  <si>
    <t>X</t>
  </si>
  <si>
    <t>1.35</t>
  </si>
  <si>
    <t>1.63</t>
  </si>
  <si>
    <t>1.45</t>
  </si>
  <si>
    <t>1.40</t>
  </si>
  <si>
    <t>1.25</t>
  </si>
  <si>
    <t>1.15</t>
  </si>
  <si>
    <t>1.48</t>
  </si>
  <si>
    <t>-</t>
  </si>
  <si>
    <t>1.51</t>
  </si>
  <si>
    <t>1.54</t>
  </si>
  <si>
    <t>DNS</t>
  </si>
  <si>
    <t>ind.</t>
  </si>
  <si>
    <t>1.50</t>
  </si>
  <si>
    <t>1.55</t>
  </si>
  <si>
    <t>1.30</t>
  </si>
  <si>
    <t>1.65</t>
  </si>
  <si>
    <t>1.73</t>
  </si>
  <si>
    <t>DQ</t>
  </si>
  <si>
    <t>dnf</t>
  </si>
</sst>
</file>

<file path=xl/styles.xml><?xml version="1.0" encoding="utf-8"?>
<styleSheet xmlns="http://schemas.openxmlformats.org/spreadsheetml/2006/main">
  <numFmts count="3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;@"/>
    <numFmt numFmtId="173" formatCode="m:ss.00"/>
    <numFmt numFmtId="174" formatCode="0.0"/>
    <numFmt numFmtId="175" formatCode="#,##0;\-#,##0;&quot;-&quot;"/>
    <numFmt numFmtId="176" formatCode="#,##0.00;\-#,##0.00;&quot;-&quot;"/>
    <numFmt numFmtId="177" formatCode="#,##0%;\-#,##0%;&quot;- &quot;"/>
    <numFmt numFmtId="178" formatCode="#,##0.0%;\-#,##0.0%;&quot;- &quot;"/>
    <numFmt numFmtId="179" formatCode="#,##0.00%;\-#,##0.00%;&quot;- &quot;"/>
    <numFmt numFmtId="180" formatCode="#,##0.0;\-#,##0.0;&quot;-&quot;"/>
    <numFmt numFmtId="181" formatCode="_(* #,##0.00_);_(* \(#,##0.00\);_(* &quot;-&quot;??_);_(@_)"/>
    <numFmt numFmtId="182" formatCode="_-* #,##0_-;\-* #,##0_-;_-* &quot;-&quot;_-;_-@_-"/>
    <numFmt numFmtId="183" formatCode="_-* #,##0.00_-;\-* #,##0.00_-;_-* &quot;-&quot;??_-;_-@_-"/>
    <numFmt numFmtId="184" formatCode="[Red]0%;[Red]\(0%\)"/>
    <numFmt numFmtId="185" formatCode="[$-FC27]yyyy\ &quot;m.&quot;\ mmmm\ d\ &quot;d.&quot;;@"/>
    <numFmt numFmtId="186" formatCode="[m]:ss.00"/>
    <numFmt numFmtId="187" formatCode="hh:mm;@"/>
    <numFmt numFmtId="188" formatCode="0%;\(0%\)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LT"/>
      <family val="0"/>
    </font>
    <font>
      <b/>
      <sz val="9"/>
      <name val="TimesLT"/>
      <family val="0"/>
    </font>
    <font>
      <sz val="10"/>
      <name val="TimesLT"/>
      <family val="0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2"/>
      <name val="Arial"/>
      <family val="2"/>
    </font>
    <font>
      <sz val="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8"/>
      <name val="TimesLT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62" fillId="26" borderId="0" applyNumberFormat="0" applyBorder="0" applyAlignment="0" applyProtection="0"/>
    <xf numFmtId="175" fontId="29" fillId="0" borderId="0" applyFill="0" applyBorder="0" applyAlignment="0">
      <protection/>
    </xf>
    <xf numFmtId="176" fontId="29" fillId="0" borderId="0" applyFill="0" applyBorder="0" applyAlignment="0">
      <protection/>
    </xf>
    <xf numFmtId="177" fontId="29" fillId="0" borderId="0" applyFill="0" applyBorder="0" applyAlignment="0">
      <protection/>
    </xf>
    <xf numFmtId="178" fontId="29" fillId="0" borderId="0" applyFill="0" applyBorder="0" applyAlignment="0">
      <protection/>
    </xf>
    <xf numFmtId="179" fontId="29" fillId="0" borderId="0" applyFill="0" applyBorder="0" applyAlignment="0">
      <protection/>
    </xf>
    <xf numFmtId="175" fontId="29" fillId="0" borderId="0" applyFill="0" applyBorder="0" applyAlignment="0">
      <protection/>
    </xf>
    <xf numFmtId="180" fontId="29" fillId="0" borderId="0" applyFill="0" applyBorder="0" applyAlignment="0">
      <protection/>
    </xf>
    <xf numFmtId="176" fontId="29" fillId="0" borderId="0" applyFill="0" applyBorder="0" applyAlignment="0">
      <protection/>
    </xf>
    <xf numFmtId="0" fontId="63" fillId="27" borderId="4" applyNumberFormat="0" applyAlignment="0" applyProtection="0"/>
    <xf numFmtId="0" fontId="64" fillId="28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4" fontId="29" fillId="0" borderId="0" applyFill="0" applyBorder="0" applyAlignment="0">
      <protection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30" fillId="0" borderId="0" applyFill="0" applyBorder="0" applyAlignment="0">
      <protection/>
    </xf>
    <xf numFmtId="176" fontId="30" fillId="0" borderId="0" applyFill="0" applyBorder="0" applyAlignment="0">
      <protection/>
    </xf>
    <xf numFmtId="175" fontId="30" fillId="0" borderId="0" applyFill="0" applyBorder="0" applyAlignment="0">
      <protection/>
    </xf>
    <xf numFmtId="180" fontId="30" fillId="0" borderId="0" applyFill="0" applyBorder="0" applyAlignment="0">
      <protection/>
    </xf>
    <xf numFmtId="176" fontId="30" fillId="0" borderId="0" applyFill="0" applyBorder="0" applyAlignment="0">
      <protection/>
    </xf>
    <xf numFmtId="0" fontId="65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66" fillId="30" borderId="0" applyNumberFormat="0" applyBorder="0" applyAlignment="0" applyProtection="0"/>
    <xf numFmtId="38" fontId="31" fillId="31" borderId="0" applyNumberFormat="0" applyBorder="0" applyAlignment="0" applyProtection="0"/>
    <xf numFmtId="0" fontId="32" fillId="0" borderId="6" applyNumberFormat="0" applyAlignment="0" applyProtection="0"/>
    <xf numFmtId="0" fontId="32" fillId="0" borderId="7">
      <alignment horizontal="left" vertical="center"/>
      <protection/>
    </xf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0" fillId="32" borderId="4" applyNumberFormat="0" applyAlignment="0" applyProtection="0"/>
    <xf numFmtId="10" fontId="31" fillId="33" borderId="11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13" fillId="31" borderId="12" applyNumberFormat="0" applyAlignment="0" applyProtection="0"/>
    <xf numFmtId="175" fontId="34" fillId="0" borderId="0" applyFill="0" applyBorder="0" applyAlignment="0">
      <protection/>
    </xf>
    <xf numFmtId="176" fontId="34" fillId="0" borderId="0" applyFill="0" applyBorder="0" applyAlignment="0">
      <protection/>
    </xf>
    <xf numFmtId="175" fontId="34" fillId="0" borderId="0" applyFill="0" applyBorder="0" applyAlignment="0">
      <protection/>
    </xf>
    <xf numFmtId="180" fontId="34" fillId="0" borderId="0" applyFill="0" applyBorder="0" applyAlignment="0">
      <protection/>
    </xf>
    <xf numFmtId="176" fontId="34" fillId="0" borderId="0" applyFill="0" applyBorder="0" applyAlignment="0">
      <protection/>
    </xf>
    <xf numFmtId="0" fontId="71" fillId="0" borderId="13" applyNumberFormat="0" applyFill="0" applyAlignment="0" applyProtection="0"/>
    <xf numFmtId="0" fontId="72" fillId="34" borderId="0" applyNumberFormat="0" applyBorder="0" applyAlignment="0" applyProtection="0"/>
    <xf numFmtId="184" fontId="35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85" fontId="2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5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5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4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5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21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21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5" borderId="14" applyNumberFormat="0" applyFont="0" applyAlignment="0" applyProtection="0"/>
    <xf numFmtId="0" fontId="73" fillId="27" borderId="1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5" fontId="37" fillId="0" borderId="0" applyFill="0" applyBorder="0" applyAlignment="0">
      <protection/>
    </xf>
    <xf numFmtId="176" fontId="37" fillId="0" borderId="0" applyFill="0" applyBorder="0" applyAlignment="0">
      <protection/>
    </xf>
    <xf numFmtId="175" fontId="37" fillId="0" borderId="0" applyFill="0" applyBorder="0" applyAlignment="0">
      <protection/>
    </xf>
    <xf numFmtId="180" fontId="37" fillId="0" borderId="0" applyFill="0" applyBorder="0" applyAlignment="0">
      <protection/>
    </xf>
    <xf numFmtId="176" fontId="37" fillId="0" borderId="0" applyFill="0" applyBorder="0" applyAlignment="0">
      <protection/>
    </xf>
    <xf numFmtId="0" fontId="15" fillId="0" borderId="16" applyNumberFormat="0" applyFill="0" applyAlignment="0" applyProtection="0"/>
    <xf numFmtId="49" fontId="29" fillId="0" borderId="0" applyFill="0" applyBorder="0" applyAlignment="0">
      <protection/>
    </xf>
    <xf numFmtId="189" fontId="29" fillId="0" borderId="0" applyFill="0" applyBorder="0" applyAlignment="0">
      <protection/>
    </xf>
    <xf numFmtId="190" fontId="29" fillId="0" borderId="0" applyFill="0" applyBorder="0" applyAlignment="0">
      <protection/>
    </xf>
    <xf numFmtId="0" fontId="74" fillId="0" borderId="0" applyNumberFormat="0" applyFill="0" applyBorder="0" applyAlignment="0" applyProtection="0"/>
    <xf numFmtId="0" fontId="75" fillId="0" borderId="17" applyNumberFormat="0" applyFill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38" fillId="0" borderId="0">
      <alignment/>
      <protection/>
    </xf>
  </cellStyleXfs>
  <cellXfs count="300">
    <xf numFmtId="0" fontId="0" fillId="0" borderId="0" xfId="0" applyFont="1" applyAlignment="1">
      <alignment/>
    </xf>
    <xf numFmtId="0" fontId="2" fillId="0" borderId="0" xfId="498" applyAlignment="1">
      <alignment vertical="center"/>
      <protection/>
    </xf>
    <xf numFmtId="0" fontId="4" fillId="0" borderId="0" xfId="498" applyFont="1" applyAlignment="1">
      <alignment horizontal="center" vertical="center"/>
      <protection/>
    </xf>
    <xf numFmtId="0" fontId="3" fillId="0" borderId="18" xfId="498" applyFont="1" applyBorder="1" applyAlignment="1">
      <alignment horizontal="center" vertical="center"/>
      <protection/>
    </xf>
    <xf numFmtId="0" fontId="3" fillId="0" borderId="0" xfId="498" applyFont="1" applyAlignment="1">
      <alignment horizontal="center" vertical="center"/>
      <protection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center" vertical="center"/>
    </xf>
    <xf numFmtId="0" fontId="3" fillId="0" borderId="11" xfId="498" applyFont="1" applyBorder="1" applyAlignment="1">
      <alignment horizontal="center" vertical="center"/>
      <protection/>
    </xf>
    <xf numFmtId="2" fontId="5" fillId="0" borderId="11" xfId="498" applyNumberFormat="1" applyFont="1" applyFill="1" applyBorder="1" applyAlignment="1">
      <alignment horizontal="center" vertical="center"/>
      <protection/>
    </xf>
    <xf numFmtId="0" fontId="6" fillId="0" borderId="11" xfId="498" applyFont="1" applyFill="1" applyBorder="1" applyAlignment="1">
      <alignment horizontal="center" vertical="center"/>
      <protection/>
    </xf>
    <xf numFmtId="0" fontId="6" fillId="0" borderId="18" xfId="498" applyFont="1" applyFill="1" applyBorder="1" applyAlignment="1">
      <alignment horizontal="center" vertical="center"/>
      <protection/>
    </xf>
    <xf numFmtId="1" fontId="3" fillId="0" borderId="18" xfId="498" applyNumberFormat="1" applyFont="1" applyFill="1" applyBorder="1" applyAlignment="1">
      <alignment horizontal="center" vertical="center"/>
      <protection/>
    </xf>
    <xf numFmtId="0" fontId="3" fillId="0" borderId="19" xfId="498" applyFont="1" applyBorder="1" applyAlignment="1">
      <alignment horizontal="center" vertical="center"/>
      <protection/>
    </xf>
    <xf numFmtId="2" fontId="5" fillId="0" borderId="18" xfId="498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3" fillId="0" borderId="20" xfId="498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2" fillId="0" borderId="0" xfId="498" applyBorder="1" applyAlignment="1">
      <alignment vertical="center"/>
      <protection/>
    </xf>
    <xf numFmtId="0" fontId="3" fillId="0" borderId="0" xfId="498" applyFont="1" applyBorder="1" applyAlignment="1">
      <alignment horizontal="center" vertical="center"/>
      <protection/>
    </xf>
    <xf numFmtId="2" fontId="5" fillId="0" borderId="0" xfId="498" applyNumberFormat="1" applyFont="1" applyBorder="1" applyAlignment="1">
      <alignment horizontal="center" vertical="center"/>
      <protection/>
    </xf>
    <xf numFmtId="0" fontId="3" fillId="0" borderId="21" xfId="498" applyFont="1" applyBorder="1" applyAlignment="1">
      <alignment horizontal="center" vertical="center"/>
      <protection/>
    </xf>
    <xf numFmtId="0" fontId="19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172" fontId="19" fillId="0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3" fillId="0" borderId="24" xfId="498" applyFont="1" applyBorder="1" applyAlignment="1">
      <alignment horizontal="center" vertical="center"/>
      <protection/>
    </xf>
    <xf numFmtId="0" fontId="3" fillId="0" borderId="22" xfId="498" applyFont="1" applyBorder="1" applyAlignment="1">
      <alignment horizontal="center" vertical="center"/>
      <protection/>
    </xf>
    <xf numFmtId="2" fontId="5" fillId="0" borderId="25" xfId="498" applyNumberFormat="1" applyFont="1" applyBorder="1" applyAlignment="1">
      <alignment horizontal="center" vertical="center"/>
      <protection/>
    </xf>
    <xf numFmtId="0" fontId="6" fillId="0" borderId="24" xfId="498" applyFont="1" applyFill="1" applyBorder="1" applyAlignment="1">
      <alignment horizontal="center" vertical="center"/>
      <protection/>
    </xf>
    <xf numFmtId="2" fontId="5" fillId="0" borderId="22" xfId="498" applyNumberFormat="1" applyFont="1" applyBorder="1" applyAlignment="1">
      <alignment horizontal="center" vertical="center"/>
      <protection/>
    </xf>
    <xf numFmtId="173" fontId="24" fillId="36" borderId="0" xfId="498" applyNumberFormat="1" applyFont="1" applyFill="1" applyAlignment="1">
      <alignment horizontal="center" vertical="center"/>
      <protection/>
    </xf>
    <xf numFmtId="173" fontId="5" fillId="0" borderId="18" xfId="498" applyNumberFormat="1" applyFont="1" applyFill="1" applyBorder="1" applyAlignment="1">
      <alignment horizontal="center" vertical="center"/>
      <protection/>
    </xf>
    <xf numFmtId="2" fontId="5" fillId="0" borderId="11" xfId="498" applyNumberFormat="1" applyFont="1" applyBorder="1" applyAlignment="1">
      <alignment horizontal="center" vertical="center"/>
      <protection/>
    </xf>
    <xf numFmtId="2" fontId="5" fillId="0" borderId="26" xfId="498" applyNumberFormat="1" applyFont="1" applyBorder="1" applyAlignment="1">
      <alignment horizontal="center" vertical="center"/>
      <protection/>
    </xf>
    <xf numFmtId="0" fontId="19" fillId="0" borderId="18" xfId="0" applyFont="1" applyBorder="1" applyAlignment="1">
      <alignment horizontal="center" vertical="center"/>
    </xf>
    <xf numFmtId="0" fontId="19" fillId="0" borderId="24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172" fontId="19" fillId="0" borderId="1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19" fillId="0" borderId="0" xfId="498" applyFont="1" applyAlignment="1">
      <alignment vertical="center"/>
      <protection/>
    </xf>
    <xf numFmtId="0" fontId="25" fillId="0" borderId="0" xfId="498" applyFont="1" applyAlignment="1">
      <alignment horizontal="center" vertical="center"/>
      <protection/>
    </xf>
    <xf numFmtId="0" fontId="6" fillId="0" borderId="0" xfId="498" applyFont="1" applyAlignment="1">
      <alignment horizontal="center" vertical="center"/>
      <protection/>
    </xf>
    <xf numFmtId="0" fontId="6" fillId="0" borderId="18" xfId="498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19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172" fontId="19" fillId="0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2" fontId="19" fillId="0" borderId="18" xfId="498" applyNumberFormat="1" applyFont="1" applyFill="1" applyBorder="1" applyAlignment="1">
      <alignment horizontal="center" vertical="center"/>
      <protection/>
    </xf>
    <xf numFmtId="0" fontId="6" fillId="0" borderId="11" xfId="498" applyFont="1" applyBorder="1" applyAlignment="1">
      <alignment horizontal="center" vertical="center"/>
      <protection/>
    </xf>
    <xf numFmtId="0" fontId="19" fillId="36" borderId="11" xfId="0" applyFont="1" applyFill="1" applyBorder="1" applyAlignment="1">
      <alignment horizontal="center" vertical="center"/>
    </xf>
    <xf numFmtId="2" fontId="19" fillId="0" borderId="11" xfId="498" applyNumberFormat="1" applyFont="1" applyFill="1" applyBorder="1" applyAlignment="1">
      <alignment horizontal="center" vertical="center"/>
      <protection/>
    </xf>
    <xf numFmtId="0" fontId="19" fillId="36" borderId="22" xfId="0" applyFont="1" applyFill="1" applyBorder="1" applyAlignment="1">
      <alignment horizontal="right" vertical="center"/>
    </xf>
    <xf numFmtId="0" fontId="6" fillId="36" borderId="23" xfId="0" applyFont="1" applyFill="1" applyBorder="1" applyAlignment="1">
      <alignment horizontal="left" vertical="center"/>
    </xf>
    <xf numFmtId="172" fontId="19" fillId="36" borderId="11" xfId="0" applyNumberFormat="1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0" xfId="498" applyFont="1" applyAlignment="1">
      <alignment vertical="center"/>
      <protection/>
    </xf>
    <xf numFmtId="0" fontId="16" fillId="0" borderId="0" xfId="498" applyFont="1" applyAlignment="1">
      <alignment vertical="center"/>
      <protection/>
    </xf>
    <xf numFmtId="49" fontId="23" fillId="0" borderId="28" xfId="316" applyNumberFormat="1" applyFont="1" applyBorder="1" applyAlignment="1">
      <alignment horizontal="center" vertical="center"/>
      <protection/>
    </xf>
    <xf numFmtId="49" fontId="23" fillId="0" borderId="6" xfId="316" applyNumberFormat="1" applyFont="1" applyBorder="1" applyAlignment="1">
      <alignment horizontal="center" vertical="center"/>
      <protection/>
    </xf>
    <xf numFmtId="49" fontId="23" fillId="0" borderId="29" xfId="316" applyNumberFormat="1" applyFont="1" applyBorder="1" applyAlignment="1">
      <alignment horizontal="center" vertical="center"/>
      <protection/>
    </xf>
    <xf numFmtId="0" fontId="5" fillId="0" borderId="18" xfId="498" applyFont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 vertical="center"/>
    </xf>
    <xf numFmtId="0" fontId="6" fillId="0" borderId="19" xfId="498" applyFont="1" applyBorder="1" applyAlignment="1">
      <alignment horizontal="center" vertical="center"/>
      <protection/>
    </xf>
    <xf numFmtId="2" fontId="6" fillId="0" borderId="18" xfId="498" applyNumberFormat="1" applyFont="1" applyFill="1" applyBorder="1" applyAlignment="1">
      <alignment horizontal="center" vertical="center"/>
      <protection/>
    </xf>
    <xf numFmtId="2" fontId="6" fillId="0" borderId="11" xfId="498" applyNumberFormat="1" applyFont="1" applyFill="1" applyBorder="1" applyAlignment="1">
      <alignment horizontal="center" vertical="center"/>
      <protection/>
    </xf>
    <xf numFmtId="0" fontId="6" fillId="0" borderId="0" xfId="498" applyFont="1" applyAlignment="1">
      <alignment vertical="center"/>
      <protection/>
    </xf>
    <xf numFmtId="0" fontId="26" fillId="0" borderId="0" xfId="498" applyFont="1" applyAlignment="1">
      <alignment vertical="center"/>
      <protection/>
    </xf>
    <xf numFmtId="173" fontId="3" fillId="0" borderId="18" xfId="498" applyNumberFormat="1" applyFont="1" applyFill="1" applyBorder="1" applyAlignment="1">
      <alignment horizontal="center" vertical="center"/>
      <protection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498" applyFont="1" applyBorder="1" applyAlignment="1">
      <alignment horizontal="center" vertical="center"/>
      <protection/>
    </xf>
    <xf numFmtId="2" fontId="19" fillId="0" borderId="22" xfId="498" applyNumberFormat="1" applyFont="1" applyBorder="1" applyAlignment="1">
      <alignment horizontal="center" vertical="center"/>
      <protection/>
    </xf>
    <xf numFmtId="0" fontId="19" fillId="0" borderId="11" xfId="498" applyFont="1" applyBorder="1" applyAlignment="1">
      <alignment horizontal="center" vertical="center"/>
      <protection/>
    </xf>
    <xf numFmtId="2" fontId="19" fillId="0" borderId="11" xfId="498" applyNumberFormat="1" applyFont="1" applyBorder="1" applyAlignment="1">
      <alignment horizontal="center" vertical="center"/>
      <protection/>
    </xf>
    <xf numFmtId="49" fontId="20" fillId="0" borderId="30" xfId="316" applyNumberFormat="1" applyFont="1" applyBorder="1" applyAlignment="1">
      <alignment horizontal="center" vertical="center"/>
      <protection/>
    </xf>
    <xf numFmtId="0" fontId="19" fillId="0" borderId="31" xfId="123" applyFont="1" applyBorder="1">
      <alignment/>
      <protection/>
    </xf>
    <xf numFmtId="0" fontId="19" fillId="0" borderId="0" xfId="123" applyFont="1">
      <alignment/>
      <protection/>
    </xf>
    <xf numFmtId="0" fontId="27" fillId="0" borderId="31" xfId="123" applyFont="1" applyBorder="1">
      <alignment/>
      <protection/>
    </xf>
    <xf numFmtId="0" fontId="27" fillId="0" borderId="0" xfId="123" applyFont="1">
      <alignment/>
      <protection/>
    </xf>
    <xf numFmtId="0" fontId="28" fillId="0" borderId="0" xfId="123" applyFont="1">
      <alignment/>
      <protection/>
    </xf>
    <xf numFmtId="0" fontId="28" fillId="0" borderId="0" xfId="123" applyFont="1">
      <alignment/>
      <protection/>
    </xf>
    <xf numFmtId="0" fontId="6" fillId="0" borderId="0" xfId="123" applyFont="1">
      <alignment/>
      <protection/>
    </xf>
    <xf numFmtId="0" fontId="19" fillId="0" borderId="7" xfId="123" applyFont="1" applyBorder="1">
      <alignment/>
      <protection/>
    </xf>
    <xf numFmtId="0" fontId="19" fillId="0" borderId="0" xfId="123" applyFont="1" applyBorder="1">
      <alignment/>
      <protection/>
    </xf>
    <xf numFmtId="49" fontId="16" fillId="0" borderId="0" xfId="123" applyNumberFormat="1" applyFont="1">
      <alignment/>
      <protection/>
    </xf>
    <xf numFmtId="0" fontId="19" fillId="0" borderId="32" xfId="123" applyFont="1" applyBorder="1">
      <alignment/>
      <protection/>
    </xf>
    <xf numFmtId="0" fontId="19" fillId="0" borderId="18" xfId="123" applyFont="1" applyBorder="1">
      <alignment/>
      <protection/>
    </xf>
    <xf numFmtId="0" fontId="16" fillId="0" borderId="0" xfId="123" applyFont="1">
      <alignment/>
      <protection/>
    </xf>
    <xf numFmtId="0" fontId="19" fillId="0" borderId="0" xfId="123" applyFont="1" applyAlignment="1">
      <alignment horizontal="right" vertical="top"/>
      <protection/>
    </xf>
    <xf numFmtId="0" fontId="23" fillId="0" borderId="0" xfId="123" applyFont="1">
      <alignment/>
      <protection/>
    </xf>
    <xf numFmtId="0" fontId="39" fillId="0" borderId="0" xfId="820" applyFont="1" applyAlignment="1">
      <alignment vertical="center"/>
      <protection/>
    </xf>
    <xf numFmtId="0" fontId="39" fillId="0" borderId="0" xfId="820" applyFont="1" applyAlignment="1">
      <alignment horizontal="right" vertical="center"/>
      <protection/>
    </xf>
    <xf numFmtId="0" fontId="41" fillId="0" borderId="0" xfId="820" applyFont="1" applyAlignment="1">
      <alignment vertical="center"/>
      <protection/>
    </xf>
    <xf numFmtId="0" fontId="43" fillId="0" borderId="11" xfId="820" applyFont="1" applyBorder="1" applyAlignment="1">
      <alignment horizontal="center" vertical="center"/>
      <protection/>
    </xf>
    <xf numFmtId="0" fontId="77" fillId="0" borderId="11" xfId="820" applyFont="1" applyBorder="1" applyAlignment="1">
      <alignment vertical="center"/>
      <protection/>
    </xf>
    <xf numFmtId="0" fontId="42" fillId="0" borderId="11" xfId="820" applyFont="1" applyBorder="1" applyAlignment="1">
      <alignment horizontal="center" vertical="center"/>
      <protection/>
    </xf>
    <xf numFmtId="0" fontId="77" fillId="36" borderId="11" xfId="820" applyFont="1" applyFill="1" applyBorder="1" applyAlignment="1">
      <alignment vertical="center"/>
      <protection/>
    </xf>
    <xf numFmtId="0" fontId="18" fillId="0" borderId="11" xfId="820" applyFont="1" applyBorder="1" applyAlignment="1">
      <alignment vertical="center"/>
      <protection/>
    </xf>
    <xf numFmtId="0" fontId="18" fillId="36" borderId="11" xfId="820" applyFont="1" applyFill="1" applyBorder="1" applyAlignment="1">
      <alignment vertical="center"/>
      <protection/>
    </xf>
    <xf numFmtId="0" fontId="40" fillId="0" borderId="32" xfId="820" applyFont="1" applyBorder="1" applyAlignment="1">
      <alignment horizontal="center" vertical="center"/>
      <protection/>
    </xf>
    <xf numFmtId="0" fontId="40" fillId="0" borderId="0" xfId="820" applyFont="1" applyBorder="1" applyAlignment="1">
      <alignment horizontal="center" vertical="center"/>
      <protection/>
    </xf>
    <xf numFmtId="0" fontId="42" fillId="0" borderId="11" xfId="820" applyFont="1" applyBorder="1" applyAlignment="1">
      <alignment vertical="center"/>
      <protection/>
    </xf>
    <xf numFmtId="0" fontId="42" fillId="0" borderId="11" xfId="820" applyFont="1" applyBorder="1" applyAlignment="1">
      <alignment horizontal="center" vertical="center"/>
      <protection/>
    </xf>
    <xf numFmtId="0" fontId="42" fillId="36" borderId="11" xfId="820" applyFont="1" applyFill="1" applyBorder="1" applyAlignment="1">
      <alignment horizontal="center" vertical="center"/>
      <protection/>
    </xf>
    <xf numFmtId="0" fontId="23" fillId="0" borderId="0" xfId="0" applyNumberFormat="1" applyFont="1" applyFill="1" applyBorder="1" applyAlignment="1">
      <alignment horizontal="center"/>
    </xf>
    <xf numFmtId="0" fontId="44" fillId="0" borderId="0" xfId="0" applyFont="1" applyAlignment="1">
      <alignment vertical="center"/>
    </xf>
    <xf numFmtId="0" fontId="4" fillId="0" borderId="22" xfId="498" applyFont="1" applyBorder="1" applyAlignment="1">
      <alignment horizontal="right" vertical="center"/>
      <protection/>
    </xf>
    <xf numFmtId="0" fontId="4" fillId="0" borderId="23" xfId="498" applyFont="1" applyBorder="1" applyAlignment="1">
      <alignment horizontal="left" vertical="center"/>
      <protection/>
    </xf>
    <xf numFmtId="0" fontId="4" fillId="0" borderId="11" xfId="498" applyFont="1" applyBorder="1" applyAlignment="1">
      <alignment horizontal="center" vertical="center"/>
      <protection/>
    </xf>
    <xf numFmtId="0" fontId="4" fillId="0" borderId="11" xfId="498" applyFont="1" applyBorder="1" applyAlignment="1">
      <alignment horizontal="left" vertical="center"/>
      <protection/>
    </xf>
    <xf numFmtId="0" fontId="22" fillId="0" borderId="11" xfId="0" applyFont="1" applyBorder="1" applyAlignment="1">
      <alignment horizontal="left" vertical="center"/>
    </xf>
    <xf numFmtId="0" fontId="45" fillId="0" borderId="0" xfId="821" applyFont="1" applyFill="1" applyAlignment="1">
      <alignment horizontal="left"/>
      <protection/>
    </xf>
    <xf numFmtId="0" fontId="2" fillId="0" borderId="0" xfId="821" applyFill="1">
      <alignment/>
      <protection/>
    </xf>
    <xf numFmtId="0" fontId="46" fillId="0" borderId="0" xfId="821" applyFont="1" applyFill="1" applyAlignment="1">
      <alignment horizontal="left"/>
      <protection/>
    </xf>
    <xf numFmtId="0" fontId="47" fillId="0" borderId="0" xfId="821" applyFont="1" applyFill="1">
      <alignment/>
      <protection/>
    </xf>
    <xf numFmtId="0" fontId="26" fillId="0" borderId="0" xfId="821" applyFont="1" applyFill="1" applyAlignment="1">
      <alignment horizontal="left"/>
      <protection/>
    </xf>
    <xf numFmtId="0" fontId="26" fillId="0" borderId="0" xfId="821" applyFont="1" applyFill="1" applyAlignment="1">
      <alignment horizontal="center"/>
      <protection/>
    </xf>
    <xf numFmtId="0" fontId="26" fillId="0" borderId="0" xfId="821" applyFont="1" applyFill="1">
      <alignment/>
      <protection/>
    </xf>
    <xf numFmtId="2" fontId="48" fillId="0" borderId="11" xfId="821" applyNumberFormat="1" applyFont="1" applyBorder="1" applyAlignment="1">
      <alignment horizontal="center"/>
      <protection/>
    </xf>
    <xf numFmtId="0" fontId="47" fillId="0" borderId="0" xfId="821" applyFont="1">
      <alignment/>
      <protection/>
    </xf>
    <xf numFmtId="0" fontId="46" fillId="0" borderId="0" xfId="821" applyFont="1" applyAlignment="1">
      <alignment horizontal="left"/>
      <protection/>
    </xf>
    <xf numFmtId="2" fontId="26" fillId="0" borderId="11" xfId="821" applyNumberFormat="1" applyFont="1" applyBorder="1" applyAlignment="1">
      <alignment horizontal="center"/>
      <protection/>
    </xf>
    <xf numFmtId="0" fontId="26" fillId="0" borderId="11" xfId="821" applyFont="1" applyBorder="1">
      <alignment/>
      <protection/>
    </xf>
    <xf numFmtId="0" fontId="2" fillId="0" borderId="0" xfId="821">
      <alignment/>
      <protection/>
    </xf>
    <xf numFmtId="2" fontId="26" fillId="0" borderId="0" xfId="821" applyNumberFormat="1" applyFont="1" applyAlignment="1">
      <alignment horizontal="center"/>
      <protection/>
    </xf>
    <xf numFmtId="0" fontId="26" fillId="0" borderId="0" xfId="821" applyFont="1">
      <alignment/>
      <protection/>
    </xf>
    <xf numFmtId="0" fontId="26" fillId="36" borderId="11" xfId="821" applyFont="1" applyFill="1" applyBorder="1">
      <alignment/>
      <protection/>
    </xf>
    <xf numFmtId="2" fontId="32" fillId="0" borderId="0" xfId="821" applyNumberFormat="1" applyFont="1" applyAlignment="1">
      <alignment horizontal="center"/>
      <protection/>
    </xf>
    <xf numFmtId="0" fontId="49" fillId="0" borderId="0" xfId="821" applyFont="1">
      <alignment/>
      <protection/>
    </xf>
    <xf numFmtId="0" fontId="26" fillId="0" borderId="0" xfId="821" applyFont="1" applyAlignment="1">
      <alignment horizontal="left"/>
      <protection/>
    </xf>
    <xf numFmtId="2" fontId="48" fillId="0" borderId="0" xfId="821" applyNumberFormat="1" applyFont="1" applyAlignment="1">
      <alignment horizontal="left"/>
      <protection/>
    </xf>
    <xf numFmtId="0" fontId="48" fillId="0" borderId="0" xfId="821" applyFont="1" applyAlignment="1">
      <alignment horizontal="left"/>
      <protection/>
    </xf>
    <xf numFmtId="0" fontId="26" fillId="0" borderId="0" xfId="821" applyFont="1" applyAlignment="1">
      <alignment horizontal="center"/>
      <protection/>
    </xf>
    <xf numFmtId="0" fontId="50" fillId="0" borderId="22" xfId="0" applyFont="1" applyBorder="1" applyAlignment="1">
      <alignment horizontal="right" vertical="center"/>
    </xf>
    <xf numFmtId="49" fontId="20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23" fillId="0" borderId="11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0" fontId="4" fillId="0" borderId="11" xfId="498" applyFont="1" applyBorder="1" applyAlignment="1">
      <alignment vertical="center"/>
      <protection/>
    </xf>
    <xf numFmtId="0" fontId="23" fillId="0" borderId="11" xfId="0" applyFont="1" applyBorder="1" applyAlignment="1">
      <alignment vertical="center"/>
    </xf>
    <xf numFmtId="0" fontId="18" fillId="0" borderId="0" xfId="498" applyFont="1" applyAlignment="1">
      <alignment horizontal="left" vertical="center"/>
      <protection/>
    </xf>
    <xf numFmtId="2" fontId="26" fillId="0" borderId="18" xfId="498" applyNumberFormat="1" applyFont="1" applyBorder="1" applyAlignment="1">
      <alignment horizontal="center" vertical="center"/>
      <protection/>
    </xf>
    <xf numFmtId="2" fontId="19" fillId="36" borderId="11" xfId="498" applyNumberFormat="1" applyFont="1" applyFill="1" applyBorder="1" applyAlignment="1">
      <alignment horizontal="center" vertical="center"/>
      <protection/>
    </xf>
    <xf numFmtId="0" fontId="2" fillId="0" borderId="11" xfId="498" applyBorder="1" applyAlignment="1">
      <alignment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498" applyFont="1" applyAlignment="1">
      <alignment vertical="center"/>
      <protection/>
    </xf>
    <xf numFmtId="1" fontId="3" fillId="0" borderId="11" xfId="498" applyNumberFormat="1" applyFont="1" applyFill="1" applyBorder="1" applyAlignment="1">
      <alignment horizontal="center" vertical="center"/>
      <protection/>
    </xf>
    <xf numFmtId="0" fontId="19" fillId="0" borderId="24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172" fontId="19" fillId="0" borderId="18" xfId="0" applyNumberFormat="1" applyFont="1" applyFill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2" fontId="78" fillId="0" borderId="18" xfId="498" applyNumberFormat="1" applyFont="1" applyBorder="1" applyAlignment="1">
      <alignment horizontal="center" vertical="center"/>
      <protection/>
    </xf>
    <xf numFmtId="0" fontId="23" fillId="0" borderId="18" xfId="0" applyFont="1" applyBorder="1" applyAlignment="1">
      <alignment horizontal="left" vertical="center"/>
    </xf>
    <xf numFmtId="0" fontId="19" fillId="36" borderId="18" xfId="0" applyFont="1" applyFill="1" applyBorder="1" applyAlignment="1">
      <alignment horizontal="center" vertical="center"/>
    </xf>
    <xf numFmtId="0" fontId="23" fillId="0" borderId="0" xfId="498" applyFont="1" applyAlignment="1">
      <alignment vertical="center"/>
      <protection/>
    </xf>
    <xf numFmtId="0" fontId="23" fillId="0" borderId="18" xfId="498" applyFont="1" applyBorder="1" applyAlignment="1">
      <alignment horizontal="center" vertical="center"/>
      <protection/>
    </xf>
    <xf numFmtId="2" fontId="19" fillId="0" borderId="18" xfId="498" applyNumberFormat="1" applyFont="1" applyBorder="1" applyAlignment="1">
      <alignment horizontal="center" vertical="center"/>
      <protection/>
    </xf>
    <xf numFmtId="2" fontId="19" fillId="36" borderId="18" xfId="498" applyNumberFormat="1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left" vertical="center"/>
    </xf>
    <xf numFmtId="0" fontId="19" fillId="0" borderId="0" xfId="498" applyFont="1" applyFill="1" applyAlignment="1">
      <alignment vertical="center"/>
      <protection/>
    </xf>
    <xf numFmtId="2" fontId="79" fillId="0" borderId="18" xfId="498" applyNumberFormat="1" applyFont="1" applyFill="1" applyBorder="1" applyAlignment="1">
      <alignment horizontal="center" vertical="center"/>
      <protection/>
    </xf>
    <xf numFmtId="0" fontId="31" fillId="0" borderId="0" xfId="498" applyFont="1" applyAlignment="1">
      <alignment vertical="center"/>
      <protection/>
    </xf>
    <xf numFmtId="0" fontId="23" fillId="0" borderId="11" xfId="498" applyFont="1" applyBorder="1" applyAlignment="1">
      <alignment horizontal="center" vertical="center"/>
      <protection/>
    </xf>
    <xf numFmtId="0" fontId="51" fillId="0" borderId="18" xfId="498" applyFont="1" applyBorder="1" applyAlignment="1">
      <alignment horizontal="center" vertical="center"/>
      <protection/>
    </xf>
    <xf numFmtId="0" fontId="51" fillId="0" borderId="11" xfId="498" applyFont="1" applyBorder="1" applyAlignment="1">
      <alignment horizontal="center" vertical="center"/>
      <protection/>
    </xf>
    <xf numFmtId="0" fontId="25" fillId="0" borderId="33" xfId="498" applyFont="1" applyFill="1" applyBorder="1" applyAlignment="1">
      <alignment horizontal="center" vertical="center"/>
      <protection/>
    </xf>
    <xf numFmtId="0" fontId="6" fillId="0" borderId="34" xfId="498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31" fillId="0" borderId="0" xfId="498" applyFont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173" fontId="3" fillId="0" borderId="11" xfId="498" applyNumberFormat="1" applyFont="1" applyFill="1" applyBorder="1" applyAlignment="1">
      <alignment horizontal="center" vertical="center"/>
      <protection/>
    </xf>
    <xf numFmtId="0" fontId="4" fillId="0" borderId="35" xfId="498" applyFont="1" applyBorder="1" applyAlignment="1">
      <alignment horizontal="center" vertical="center"/>
      <protection/>
    </xf>
    <xf numFmtId="0" fontId="4" fillId="0" borderId="19" xfId="498" applyFont="1" applyBorder="1" applyAlignment="1">
      <alignment horizontal="center" vertical="center"/>
      <protection/>
    </xf>
    <xf numFmtId="0" fontId="4" fillId="0" borderId="36" xfId="498" applyFont="1" applyBorder="1" applyAlignment="1">
      <alignment horizontal="left" vertical="center"/>
      <protection/>
    </xf>
    <xf numFmtId="0" fontId="4" fillId="0" borderId="37" xfId="498" applyFont="1" applyBorder="1" applyAlignment="1">
      <alignment horizontal="left" vertical="center"/>
      <protection/>
    </xf>
    <xf numFmtId="0" fontId="4" fillId="0" borderId="38" xfId="498" applyFont="1" applyBorder="1" applyAlignment="1">
      <alignment horizontal="right" vertical="center"/>
      <protection/>
    </xf>
    <xf numFmtId="0" fontId="4" fillId="0" borderId="20" xfId="498" applyFont="1" applyBorder="1" applyAlignment="1">
      <alignment horizontal="right" vertical="center"/>
      <protection/>
    </xf>
    <xf numFmtId="0" fontId="3" fillId="0" borderId="39" xfId="498" applyFont="1" applyBorder="1" applyAlignment="1">
      <alignment horizontal="center" vertical="center"/>
      <protection/>
    </xf>
    <xf numFmtId="0" fontId="3" fillId="0" borderId="40" xfId="498" applyFont="1" applyBorder="1" applyAlignment="1">
      <alignment horizontal="center" vertical="center"/>
      <protection/>
    </xf>
    <xf numFmtId="0" fontId="3" fillId="0" borderId="35" xfId="498" applyFont="1" applyBorder="1" applyAlignment="1">
      <alignment horizontal="center" vertical="center"/>
      <protection/>
    </xf>
    <xf numFmtId="0" fontId="3" fillId="0" borderId="19" xfId="498" applyFont="1" applyBorder="1" applyAlignment="1">
      <alignment horizontal="center" vertical="center"/>
      <protection/>
    </xf>
    <xf numFmtId="0" fontId="4" fillId="0" borderId="41" xfId="498" applyFont="1" applyBorder="1" applyAlignment="1">
      <alignment horizontal="center" vertical="center"/>
      <protection/>
    </xf>
    <xf numFmtId="0" fontId="4" fillId="0" borderId="42" xfId="498" applyFont="1" applyBorder="1" applyAlignment="1">
      <alignment horizontal="center" vertical="center"/>
      <protection/>
    </xf>
    <xf numFmtId="0" fontId="4" fillId="0" borderId="35" xfId="498" applyFont="1" applyBorder="1" applyAlignment="1">
      <alignment horizontal="left" vertical="center"/>
      <protection/>
    </xf>
    <xf numFmtId="0" fontId="4" fillId="0" borderId="19" xfId="498" applyFont="1" applyBorder="1" applyAlignment="1">
      <alignment horizontal="left" vertical="center"/>
      <protection/>
    </xf>
    <xf numFmtId="0" fontId="16" fillId="0" borderId="0" xfId="0" applyFont="1" applyAlignment="1">
      <alignment horizontal="center" vertical="center"/>
    </xf>
    <xf numFmtId="0" fontId="4" fillId="0" borderId="43" xfId="498" applyFont="1" applyBorder="1" applyAlignment="1">
      <alignment horizontal="center" vertical="center"/>
      <protection/>
    </xf>
    <xf numFmtId="0" fontId="4" fillId="0" borderId="44" xfId="498" applyFont="1" applyBorder="1" applyAlignment="1">
      <alignment horizontal="center" vertical="center"/>
      <protection/>
    </xf>
    <xf numFmtId="0" fontId="4" fillId="0" borderId="35" xfId="498" applyFont="1" applyBorder="1" applyAlignment="1">
      <alignment horizontal="center" vertical="center" wrapText="1"/>
      <protection/>
    </xf>
    <xf numFmtId="0" fontId="4" fillId="0" borderId="19" xfId="498" applyFont="1" applyBorder="1" applyAlignment="1">
      <alignment horizontal="center" vertical="center" wrapText="1"/>
      <protection/>
    </xf>
    <xf numFmtId="0" fontId="6" fillId="0" borderId="39" xfId="498" applyFont="1" applyBorder="1" applyAlignment="1">
      <alignment horizontal="center" vertical="center"/>
      <protection/>
    </xf>
    <xf numFmtId="0" fontId="6" fillId="0" borderId="40" xfId="498" applyFont="1" applyBorder="1" applyAlignment="1">
      <alignment horizontal="center" vertical="center"/>
      <protection/>
    </xf>
    <xf numFmtId="0" fontId="23" fillId="0" borderId="39" xfId="498" applyFont="1" applyBorder="1" applyAlignment="1">
      <alignment horizontal="center" vertical="center"/>
      <protection/>
    </xf>
    <xf numFmtId="0" fontId="23" fillId="0" borderId="40" xfId="498" applyFont="1" applyBorder="1" applyAlignment="1">
      <alignment horizontal="center" vertical="center"/>
      <protection/>
    </xf>
    <xf numFmtId="0" fontId="6" fillId="0" borderId="35" xfId="498" applyFont="1" applyBorder="1" applyAlignment="1">
      <alignment horizontal="center" vertical="center"/>
      <protection/>
    </xf>
    <xf numFmtId="0" fontId="6" fillId="0" borderId="19" xfId="498" applyFont="1" applyBorder="1" applyAlignment="1">
      <alignment horizontal="center" vertical="center"/>
      <protection/>
    </xf>
    <xf numFmtId="0" fontId="25" fillId="0" borderId="38" xfId="498" applyFont="1" applyBorder="1" applyAlignment="1">
      <alignment horizontal="right" vertical="center"/>
      <protection/>
    </xf>
    <xf numFmtId="0" fontId="25" fillId="0" borderId="20" xfId="498" applyFont="1" applyBorder="1" applyAlignment="1">
      <alignment horizontal="right" vertical="center"/>
      <protection/>
    </xf>
    <xf numFmtId="0" fontId="25" fillId="0" borderId="41" xfId="498" applyFont="1" applyBorder="1" applyAlignment="1">
      <alignment horizontal="center" vertical="center"/>
      <protection/>
    </xf>
    <xf numFmtId="0" fontId="25" fillId="0" borderId="42" xfId="498" applyFont="1" applyBorder="1" applyAlignment="1">
      <alignment horizontal="center" vertical="center"/>
      <protection/>
    </xf>
    <xf numFmtId="0" fontId="25" fillId="0" borderId="36" xfId="498" applyFont="1" applyBorder="1" applyAlignment="1">
      <alignment horizontal="left" vertical="center"/>
      <protection/>
    </xf>
    <xf numFmtId="0" fontId="25" fillId="0" borderId="37" xfId="498" applyFont="1" applyBorder="1" applyAlignment="1">
      <alignment horizontal="left" vertical="center"/>
      <protection/>
    </xf>
    <xf numFmtId="0" fontId="25" fillId="0" borderId="35" xfId="498" applyFont="1" applyBorder="1" applyAlignment="1">
      <alignment horizontal="center" vertical="center"/>
      <protection/>
    </xf>
    <xf numFmtId="0" fontId="25" fillId="0" borderId="19" xfId="498" applyFont="1" applyBorder="1" applyAlignment="1">
      <alignment horizontal="center" vertical="center"/>
      <protection/>
    </xf>
    <xf numFmtId="0" fontId="25" fillId="0" borderId="35" xfId="498" applyFont="1" applyBorder="1" applyAlignment="1">
      <alignment vertical="center"/>
      <protection/>
    </xf>
    <xf numFmtId="0" fontId="25" fillId="0" borderId="19" xfId="498" applyFont="1" applyBorder="1" applyAlignment="1">
      <alignment vertical="center"/>
      <protection/>
    </xf>
    <xf numFmtId="0" fontId="4" fillId="0" borderId="31" xfId="498" applyFont="1" applyBorder="1" applyAlignment="1">
      <alignment horizontal="left" vertical="center"/>
      <protection/>
    </xf>
    <xf numFmtId="0" fontId="25" fillId="0" borderId="45" xfId="498" applyFont="1" applyBorder="1" applyAlignment="1">
      <alignment horizontal="center" vertical="center"/>
      <protection/>
    </xf>
    <xf numFmtId="0" fontId="6" fillId="0" borderId="46" xfId="498" applyFont="1" applyBorder="1" applyAlignment="1">
      <alignment horizontal="center" vertical="center"/>
      <protection/>
    </xf>
    <xf numFmtId="0" fontId="3" fillId="0" borderId="31" xfId="498" applyFont="1" applyBorder="1" applyAlignment="1">
      <alignment horizontal="center" vertical="center"/>
      <protection/>
    </xf>
    <xf numFmtId="0" fontId="4" fillId="0" borderId="26" xfId="498" applyFont="1" applyBorder="1" applyAlignment="1">
      <alignment horizontal="right" vertical="center"/>
      <protection/>
    </xf>
    <xf numFmtId="0" fontId="4" fillId="0" borderId="47" xfId="498" applyFont="1" applyBorder="1" applyAlignment="1">
      <alignment horizontal="left" vertical="center"/>
      <protection/>
    </xf>
    <xf numFmtId="0" fontId="4" fillId="0" borderId="31" xfId="498" applyFont="1" applyBorder="1" applyAlignment="1">
      <alignment horizontal="center" vertical="center"/>
      <protection/>
    </xf>
    <xf numFmtId="0" fontId="4" fillId="0" borderId="35" xfId="498" applyFont="1" applyBorder="1" applyAlignment="1">
      <alignment vertical="center"/>
      <protection/>
    </xf>
    <xf numFmtId="0" fontId="4" fillId="0" borderId="31" xfId="498" applyFont="1" applyBorder="1" applyAlignment="1">
      <alignment vertical="center"/>
      <protection/>
    </xf>
    <xf numFmtId="0" fontId="23" fillId="0" borderId="46" xfId="498" applyFont="1" applyBorder="1" applyAlignment="1">
      <alignment horizontal="center" vertical="center"/>
      <protection/>
    </xf>
    <xf numFmtId="0" fontId="23" fillId="0" borderId="35" xfId="498" applyFont="1" applyBorder="1" applyAlignment="1">
      <alignment horizontal="center" vertical="center"/>
      <protection/>
    </xf>
    <xf numFmtId="0" fontId="23" fillId="0" borderId="19" xfId="498" applyFont="1" applyBorder="1" applyAlignment="1">
      <alignment horizontal="center" vertical="center"/>
      <protection/>
    </xf>
    <xf numFmtId="0" fontId="4" fillId="0" borderId="48" xfId="498" applyFont="1" applyBorder="1" applyAlignment="1">
      <alignment horizontal="center" vertical="center"/>
      <protection/>
    </xf>
    <xf numFmtId="0" fontId="4" fillId="0" borderId="49" xfId="498" applyFont="1" applyBorder="1" applyAlignment="1">
      <alignment horizontal="center" vertical="center" wrapText="1"/>
      <protection/>
    </xf>
    <xf numFmtId="0" fontId="4" fillId="0" borderId="50" xfId="498" applyFont="1" applyBorder="1" applyAlignment="1">
      <alignment horizontal="center" vertical="center" wrapText="1"/>
      <protection/>
    </xf>
    <xf numFmtId="0" fontId="51" fillId="0" borderId="39" xfId="498" applyFont="1" applyBorder="1" applyAlignment="1">
      <alignment horizontal="center" vertical="center"/>
      <protection/>
    </xf>
    <xf numFmtId="0" fontId="51" fillId="0" borderId="40" xfId="498" applyFont="1" applyBorder="1" applyAlignment="1">
      <alignment horizontal="center" vertical="center"/>
      <protection/>
    </xf>
    <xf numFmtId="0" fontId="25" fillId="0" borderId="35" xfId="498" applyFont="1" applyBorder="1" applyAlignment="1">
      <alignment horizontal="left" vertical="center"/>
      <protection/>
    </xf>
    <xf numFmtId="0" fontId="25" fillId="0" borderId="19" xfId="498" applyFont="1" applyBorder="1" applyAlignment="1">
      <alignment horizontal="left" vertical="center"/>
      <protection/>
    </xf>
    <xf numFmtId="2" fontId="20" fillId="0" borderId="51" xfId="0" applyNumberFormat="1" applyFont="1" applyBorder="1" applyAlignment="1">
      <alignment horizontal="center" vertical="center"/>
    </xf>
    <xf numFmtId="2" fontId="20" fillId="0" borderId="48" xfId="0" applyNumberFormat="1" applyFont="1" applyBorder="1" applyAlignment="1">
      <alignment horizontal="center" vertical="center"/>
    </xf>
    <xf numFmtId="2" fontId="20" fillId="0" borderId="36" xfId="0" applyNumberFormat="1" applyFont="1" applyBorder="1" applyAlignment="1">
      <alignment horizontal="center" vertical="center"/>
    </xf>
    <xf numFmtId="2" fontId="20" fillId="0" borderId="52" xfId="0" applyNumberFormat="1" applyFont="1" applyBorder="1" applyAlignment="1">
      <alignment horizontal="center" vertical="center"/>
    </xf>
    <xf numFmtId="2" fontId="20" fillId="0" borderId="21" xfId="0" applyNumberFormat="1" applyFont="1" applyBorder="1" applyAlignment="1">
      <alignment horizontal="center" vertical="center"/>
    </xf>
    <xf numFmtId="2" fontId="20" fillId="0" borderId="37" xfId="0" applyNumberFormat="1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5" fillId="0" borderId="43" xfId="498" applyFont="1" applyBorder="1" applyAlignment="1">
      <alignment horizontal="center" vertical="center"/>
      <protection/>
    </xf>
    <xf numFmtId="0" fontId="25" fillId="0" borderId="53" xfId="498" applyFont="1" applyBorder="1" applyAlignment="1">
      <alignment horizontal="center" vertical="center"/>
      <protection/>
    </xf>
    <xf numFmtId="0" fontId="25" fillId="0" borderId="44" xfId="498" applyFont="1" applyBorder="1" applyAlignment="1">
      <alignment horizontal="center" vertical="center"/>
      <protection/>
    </xf>
    <xf numFmtId="0" fontId="25" fillId="0" borderId="41" xfId="498" applyFont="1" applyFill="1" applyBorder="1" applyAlignment="1">
      <alignment horizontal="center" vertical="center"/>
      <protection/>
    </xf>
    <xf numFmtId="0" fontId="25" fillId="0" borderId="42" xfId="498" applyFont="1" applyFill="1" applyBorder="1" applyAlignment="1">
      <alignment horizontal="center" vertical="center"/>
      <protection/>
    </xf>
    <xf numFmtId="2" fontId="20" fillId="0" borderId="51" xfId="0" applyNumberFormat="1" applyFont="1" applyBorder="1" applyAlignment="1">
      <alignment horizontal="center" vertical="center"/>
    </xf>
    <xf numFmtId="2" fontId="20" fillId="0" borderId="48" xfId="0" applyNumberFormat="1" applyFont="1" applyBorder="1" applyAlignment="1">
      <alignment horizontal="center" vertical="center"/>
    </xf>
    <xf numFmtId="2" fontId="20" fillId="0" borderId="36" xfId="0" applyNumberFormat="1" applyFont="1" applyBorder="1" applyAlignment="1">
      <alignment horizontal="center" vertical="center"/>
    </xf>
    <xf numFmtId="2" fontId="20" fillId="0" borderId="52" xfId="0" applyNumberFormat="1" applyFont="1" applyBorder="1" applyAlignment="1">
      <alignment horizontal="center" vertical="center"/>
    </xf>
    <xf numFmtId="2" fontId="20" fillId="0" borderId="21" xfId="0" applyNumberFormat="1" applyFont="1" applyBorder="1" applyAlignment="1">
      <alignment horizontal="center" vertical="center"/>
    </xf>
    <xf numFmtId="2" fontId="20" fillId="0" borderId="37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4" fillId="0" borderId="53" xfId="498" applyFont="1" applyBorder="1" applyAlignment="1">
      <alignment horizontal="center" vertical="center"/>
      <protection/>
    </xf>
    <xf numFmtId="0" fontId="3" fillId="0" borderId="54" xfId="498" applyFont="1" applyBorder="1" applyAlignment="1">
      <alignment horizontal="center" vertical="center"/>
      <protection/>
    </xf>
    <xf numFmtId="0" fontId="3" fillId="0" borderId="55" xfId="498" applyFont="1" applyBorder="1" applyAlignment="1">
      <alignment horizontal="center" vertical="center"/>
      <protection/>
    </xf>
    <xf numFmtId="0" fontId="40" fillId="0" borderId="0" xfId="820" applyFont="1" applyBorder="1" applyAlignment="1">
      <alignment horizontal="center" vertical="center"/>
      <protection/>
    </xf>
  </cellXfs>
  <cellStyles count="832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antraštė" xfId="23"/>
    <cellStyle name="4 antraštė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iškinamasis tekstas" xfId="43"/>
    <cellStyle name="Bad" xfId="44"/>
    <cellStyle name="Calc Currency (0)" xfId="45"/>
    <cellStyle name="Calc Currency (2)" xfId="46"/>
    <cellStyle name="Calc Percent (0)" xfId="47"/>
    <cellStyle name="Calc Percent (1)" xfId="48"/>
    <cellStyle name="Calc Percent (2)" xfId="49"/>
    <cellStyle name="Calc Units (0)" xfId="50"/>
    <cellStyle name="Calc Units (1)" xfId="51"/>
    <cellStyle name="Calc Units (2)" xfId="52"/>
    <cellStyle name="Calculation" xfId="53"/>
    <cellStyle name="Check Cell" xfId="54"/>
    <cellStyle name="Comma" xfId="55"/>
    <cellStyle name="Comma [0]" xfId="56"/>
    <cellStyle name="Comma [00]" xfId="57"/>
    <cellStyle name="Comma 10" xfId="58"/>
    <cellStyle name="Comma 11" xfId="59"/>
    <cellStyle name="Comma 12" xfId="60"/>
    <cellStyle name="Comma 13" xfId="61"/>
    <cellStyle name="Comma 14" xfId="62"/>
    <cellStyle name="Comma 15" xfId="63"/>
    <cellStyle name="Comma 16" xfId="64"/>
    <cellStyle name="Comma 17" xfId="65"/>
    <cellStyle name="Comma 18" xfId="66"/>
    <cellStyle name="Comma 19" xfId="67"/>
    <cellStyle name="Comma 2" xfId="68"/>
    <cellStyle name="Comma 2 2" xfId="69"/>
    <cellStyle name="Comma 2 3" xfId="70"/>
    <cellStyle name="Comma 2_DALYVIAI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0" xfId="83"/>
    <cellStyle name="Comma 30 2" xfId="84"/>
    <cellStyle name="Comma 30 3" xfId="85"/>
    <cellStyle name="Comma 31" xfId="86"/>
    <cellStyle name="Comma 32" xfId="87"/>
    <cellStyle name="Comma 33" xfId="88"/>
    <cellStyle name="Comma 34" xfId="89"/>
    <cellStyle name="Comma 35" xfId="90"/>
    <cellStyle name="Comma 4" xfId="91"/>
    <cellStyle name="Comma 5" xfId="92"/>
    <cellStyle name="Comma 6" xfId="93"/>
    <cellStyle name="Comma 7" xfId="94"/>
    <cellStyle name="Comma 8" xfId="95"/>
    <cellStyle name="Comma 9" xfId="96"/>
    <cellStyle name="Currency" xfId="97"/>
    <cellStyle name="Currency [0]" xfId="98"/>
    <cellStyle name="Currency [00]" xfId="99"/>
    <cellStyle name="Currency 2" xfId="100"/>
    <cellStyle name="Currency 2 2" xfId="101"/>
    <cellStyle name="Date Short" xfId="102"/>
    <cellStyle name="Dziesiętny [0]_PLDT" xfId="103"/>
    <cellStyle name="Dziesiętny_PLDT" xfId="104"/>
    <cellStyle name="Enter Currency (0)" xfId="105"/>
    <cellStyle name="Enter Currency (2)" xfId="106"/>
    <cellStyle name="Enter Units (0)" xfId="107"/>
    <cellStyle name="Enter Units (1)" xfId="108"/>
    <cellStyle name="Enter Units (2)" xfId="109"/>
    <cellStyle name="Explanatory Text" xfId="110"/>
    <cellStyle name="Geras" xfId="111"/>
    <cellStyle name="Good" xfId="112"/>
    <cellStyle name="Grey" xfId="113"/>
    <cellStyle name="Header1" xfId="114"/>
    <cellStyle name="Header2" xfId="115"/>
    <cellStyle name="Heading 1" xfId="116"/>
    <cellStyle name="Heading 2" xfId="117"/>
    <cellStyle name="Heading 3" xfId="118"/>
    <cellStyle name="Heading 4" xfId="119"/>
    <cellStyle name="Hiperłącze" xfId="120"/>
    <cellStyle name="Input" xfId="121"/>
    <cellStyle name="Input [yellow]" xfId="122"/>
    <cellStyle name="Įprastas 2" xfId="123"/>
    <cellStyle name="Įprastas 3" xfId="124"/>
    <cellStyle name="Įprastas 4" xfId="125"/>
    <cellStyle name="Įspėjimo tekstas" xfId="126"/>
    <cellStyle name="Išvestis" xfId="127"/>
    <cellStyle name="Link Currency (0)" xfId="128"/>
    <cellStyle name="Link Currency (2)" xfId="129"/>
    <cellStyle name="Link Units (0)" xfId="130"/>
    <cellStyle name="Link Units (1)" xfId="131"/>
    <cellStyle name="Link Units (2)" xfId="132"/>
    <cellStyle name="Linked Cell" xfId="133"/>
    <cellStyle name="Neutral" xfId="134"/>
    <cellStyle name="Normal - Style1" xfId="135"/>
    <cellStyle name="Normal 10" xfId="136"/>
    <cellStyle name="Normal 10 2" xfId="137"/>
    <cellStyle name="Normal 10 2 2" xfId="138"/>
    <cellStyle name="Normal 10 2 2 2" xfId="139"/>
    <cellStyle name="Normal 10 2 2 3" xfId="140"/>
    <cellStyle name="Normal 10 2 2 4" xfId="141"/>
    <cellStyle name="Normal 10 2 2_DALYVIAI" xfId="142"/>
    <cellStyle name="Normal 10 2 3" xfId="143"/>
    <cellStyle name="Normal 10 2 4" xfId="144"/>
    <cellStyle name="Normal 10 2 5" xfId="145"/>
    <cellStyle name="Normal 10 2_DALYVIAI" xfId="146"/>
    <cellStyle name="Normal 10 3" xfId="147"/>
    <cellStyle name="Normal 10 3 2" xfId="148"/>
    <cellStyle name="Normal 10 3 3" xfId="149"/>
    <cellStyle name="Normal 10 3 4" xfId="150"/>
    <cellStyle name="Normal 10 3_DALYVIAI" xfId="151"/>
    <cellStyle name="Normal 10 4" xfId="152"/>
    <cellStyle name="Normal 10 5" xfId="153"/>
    <cellStyle name="Normal 10 5 2" xfId="154"/>
    <cellStyle name="Normal 10 5 3" xfId="155"/>
    <cellStyle name="Normal 10 5 4" xfId="156"/>
    <cellStyle name="Normal 10 5_DALYVIAI" xfId="157"/>
    <cellStyle name="Normal 10 6" xfId="158"/>
    <cellStyle name="Normal 10 7" xfId="159"/>
    <cellStyle name="Normal 10_DALYVIAI" xfId="160"/>
    <cellStyle name="Normal 11" xfId="161"/>
    <cellStyle name="Normal 11 2" xfId="162"/>
    <cellStyle name="Normal 11 2 2" xfId="163"/>
    <cellStyle name="Normal 11 2 3" xfId="164"/>
    <cellStyle name="Normal 11 2 4" xfId="165"/>
    <cellStyle name="Normal 11 2_DALYVIAI" xfId="166"/>
    <cellStyle name="Normal 11 3" xfId="167"/>
    <cellStyle name="Normal 11 3 2" xfId="168"/>
    <cellStyle name="Normal 11 3 3" xfId="169"/>
    <cellStyle name="Normal 11 3 4" xfId="170"/>
    <cellStyle name="Normal 11 3_DALYVIAI" xfId="171"/>
    <cellStyle name="Normal 11 4" xfId="172"/>
    <cellStyle name="Normal 11 5" xfId="173"/>
    <cellStyle name="Normal 11 5 2" xfId="174"/>
    <cellStyle name="Normal 11 5 3" xfId="175"/>
    <cellStyle name="Normal 11 5 4" xfId="176"/>
    <cellStyle name="Normal 11 5_DALYVIAI" xfId="177"/>
    <cellStyle name="Normal 11 6" xfId="178"/>
    <cellStyle name="Normal 11 7" xfId="179"/>
    <cellStyle name="Normal 11_DALYVIAI" xfId="180"/>
    <cellStyle name="Normal 12" xfId="181"/>
    <cellStyle name="Normal 12 2" xfId="182"/>
    <cellStyle name="Normal 12 2 2" xfId="183"/>
    <cellStyle name="Normal 12 2 3" xfId="184"/>
    <cellStyle name="Normal 12 2 4" xfId="185"/>
    <cellStyle name="Normal 12 2_DALYVIAI" xfId="186"/>
    <cellStyle name="Normal 12 3" xfId="187"/>
    <cellStyle name="Normal 12 4" xfId="188"/>
    <cellStyle name="Normal 12 4 2" xfId="189"/>
    <cellStyle name="Normal 12 4 3" xfId="190"/>
    <cellStyle name="Normal 12 4 4" xfId="191"/>
    <cellStyle name="Normal 12 4_DALYVIAI" xfId="192"/>
    <cellStyle name="Normal 12 5" xfId="193"/>
    <cellStyle name="Normal 12 6" xfId="194"/>
    <cellStyle name="Normal 12_DALYVIAI" xfId="195"/>
    <cellStyle name="Normal 13" xfId="196"/>
    <cellStyle name="Normal 13 2" xfId="197"/>
    <cellStyle name="Normal 13 2 2" xfId="198"/>
    <cellStyle name="Normal 13 2 2 2" xfId="199"/>
    <cellStyle name="Normal 13 2 2 3" xfId="200"/>
    <cellStyle name="Normal 13 2 2 4" xfId="201"/>
    <cellStyle name="Normal 13 2 2_DALYVIAI" xfId="202"/>
    <cellStyle name="Normal 13 2 3" xfId="203"/>
    <cellStyle name="Normal 13 2 4" xfId="204"/>
    <cellStyle name="Normal 13 2 5" xfId="205"/>
    <cellStyle name="Normal 13 2_DALYVIAI" xfId="206"/>
    <cellStyle name="Normal 13 3" xfId="207"/>
    <cellStyle name="Normal 13 3 2" xfId="208"/>
    <cellStyle name="Normal 13 3 3" xfId="209"/>
    <cellStyle name="Normal 13 3 4" xfId="210"/>
    <cellStyle name="Normal 13 3_DALYVIAI" xfId="211"/>
    <cellStyle name="Normal 13 4" xfId="212"/>
    <cellStyle name="Normal 13 5" xfId="213"/>
    <cellStyle name="Normal 13_1500 V" xfId="214"/>
    <cellStyle name="Normal 14" xfId="215"/>
    <cellStyle name="Normal 14 2" xfId="216"/>
    <cellStyle name="Normal 14 2 2" xfId="217"/>
    <cellStyle name="Normal 14 2 2 2" xfId="218"/>
    <cellStyle name="Normal 14 2 2 3" xfId="219"/>
    <cellStyle name="Normal 14 2 2 4" xfId="220"/>
    <cellStyle name="Normal 14 2 2_DALYVIAI" xfId="221"/>
    <cellStyle name="Normal 14 2 3" xfId="222"/>
    <cellStyle name="Normal 14 2 4" xfId="223"/>
    <cellStyle name="Normal 14 2 5" xfId="224"/>
    <cellStyle name="Normal 14 2_DALYVIAI" xfId="225"/>
    <cellStyle name="Normal 14 3" xfId="226"/>
    <cellStyle name="Normal 14 3 2" xfId="227"/>
    <cellStyle name="Normal 14 3 3" xfId="228"/>
    <cellStyle name="Normal 14 3 4" xfId="229"/>
    <cellStyle name="Normal 14 3_DALYVIAI" xfId="230"/>
    <cellStyle name="Normal 14 4" xfId="231"/>
    <cellStyle name="Normal 14 5" xfId="232"/>
    <cellStyle name="Normal 14_DALYVIAI" xfId="233"/>
    <cellStyle name="Normal 15" xfId="234"/>
    <cellStyle name="Normal 15 2" xfId="235"/>
    <cellStyle name="Normal 15 2 2" xfId="236"/>
    <cellStyle name="Normal 15 2 3" xfId="237"/>
    <cellStyle name="Normal 15 2 4" xfId="238"/>
    <cellStyle name="Normal 15 2_DALYVIAI" xfId="239"/>
    <cellStyle name="Normal 15 3" xfId="240"/>
    <cellStyle name="Normal 15 4" xfId="241"/>
    <cellStyle name="Normal 15 4 2" xfId="242"/>
    <cellStyle name="Normal 15 4 3" xfId="243"/>
    <cellStyle name="Normal 15 4 4" xfId="244"/>
    <cellStyle name="Normal 15 4_DALYVIAI" xfId="245"/>
    <cellStyle name="Normal 15 5" xfId="246"/>
    <cellStyle name="Normal 15 6" xfId="247"/>
    <cellStyle name="Normal 15_DALYVIAI" xfId="248"/>
    <cellStyle name="Normal 16" xfId="249"/>
    <cellStyle name="Normal 16 2" xfId="250"/>
    <cellStyle name="Normal 16 2 2" xfId="251"/>
    <cellStyle name="Normal 16 2 3" xfId="252"/>
    <cellStyle name="Normal 16 2 4" xfId="253"/>
    <cellStyle name="Normal 16 2_DALYVIAI" xfId="254"/>
    <cellStyle name="Normal 16 3" xfId="255"/>
    <cellStyle name="Normal 16_DALYVIAI" xfId="256"/>
    <cellStyle name="Normal 17" xfId="257"/>
    <cellStyle name="Normal 17 2" xfId="258"/>
    <cellStyle name="Normal 17 2 2" xfId="259"/>
    <cellStyle name="Normal 17 2 3" xfId="260"/>
    <cellStyle name="Normal 17 2 4" xfId="261"/>
    <cellStyle name="Normal 17 2_DALYVIAI" xfId="262"/>
    <cellStyle name="Normal 17 3" xfId="263"/>
    <cellStyle name="Normal 17 4" xfId="264"/>
    <cellStyle name="Normal 17 4 2" xfId="265"/>
    <cellStyle name="Normal 17 4 3" xfId="266"/>
    <cellStyle name="Normal 17 4 4" xfId="267"/>
    <cellStyle name="Normal 17 4_DALYVIAI" xfId="268"/>
    <cellStyle name="Normal 17 5" xfId="269"/>
    <cellStyle name="Normal 17 6" xfId="270"/>
    <cellStyle name="Normal 17_DALYVIAI" xfId="271"/>
    <cellStyle name="Normal 18" xfId="272"/>
    <cellStyle name="Normal 18 2" xfId="273"/>
    <cellStyle name="Normal 18 2 2" xfId="274"/>
    <cellStyle name="Normal 18 2 2 2" xfId="275"/>
    <cellStyle name="Normal 18 2 2 3" xfId="276"/>
    <cellStyle name="Normal 18 2 2 4" xfId="277"/>
    <cellStyle name="Normal 18 2 2_DALYVIAI" xfId="278"/>
    <cellStyle name="Normal 18 2 3" xfId="279"/>
    <cellStyle name="Normal 18 2 4" xfId="280"/>
    <cellStyle name="Normal 18 2 5" xfId="281"/>
    <cellStyle name="Normal 18 2_DALYVIAI" xfId="282"/>
    <cellStyle name="Normal 18 3" xfId="283"/>
    <cellStyle name="Normal 18 3 2" xfId="284"/>
    <cellStyle name="Normal 18 3 3" xfId="285"/>
    <cellStyle name="Normal 18 3 4" xfId="286"/>
    <cellStyle name="Normal 18 3_DALYVIAI" xfId="287"/>
    <cellStyle name="Normal 18 4" xfId="288"/>
    <cellStyle name="Normal 18 5" xfId="289"/>
    <cellStyle name="Normal 18_DALYVIAI" xfId="290"/>
    <cellStyle name="Normal 19" xfId="291"/>
    <cellStyle name="Normal 19 2" xfId="292"/>
    <cellStyle name="Normal 19 2 2" xfId="293"/>
    <cellStyle name="Normal 19 2 2 2" xfId="294"/>
    <cellStyle name="Normal 19 2 2 3" xfId="295"/>
    <cellStyle name="Normal 19 2 2 4" xfId="296"/>
    <cellStyle name="Normal 19 2 2_DALYVIAI" xfId="297"/>
    <cellStyle name="Normal 19 2 3" xfId="298"/>
    <cellStyle name="Normal 19 2 4" xfId="299"/>
    <cellStyle name="Normal 19 2 5" xfId="300"/>
    <cellStyle name="Normal 19 2_DALYVIAI" xfId="301"/>
    <cellStyle name="Normal 19 3" xfId="302"/>
    <cellStyle name="Normal 19 3 2" xfId="303"/>
    <cellStyle name="Normal 19 3 3" xfId="304"/>
    <cellStyle name="Normal 19 3 4" xfId="305"/>
    <cellStyle name="Normal 19 3_DALYVIAI" xfId="306"/>
    <cellStyle name="Normal 19 4" xfId="307"/>
    <cellStyle name="Normal 19 5" xfId="308"/>
    <cellStyle name="Normal 19_DALYVIAI" xfId="309"/>
    <cellStyle name="Normal 2" xfId="310"/>
    <cellStyle name="Normal 2 2" xfId="311"/>
    <cellStyle name="Normal 2 2 10" xfId="312"/>
    <cellStyle name="Normal 2 2 10 2" xfId="313"/>
    <cellStyle name="Normal 2 2 10 3" xfId="314"/>
    <cellStyle name="Normal 2 2 10 4" xfId="315"/>
    <cellStyle name="Normal 2 2 10_aukstis" xfId="316"/>
    <cellStyle name="Normal 2 2 11" xfId="317"/>
    <cellStyle name="Normal 2 2 12" xfId="318"/>
    <cellStyle name="Normal 2 2 2" xfId="319"/>
    <cellStyle name="Normal 2 2 2 2" xfId="320"/>
    <cellStyle name="Normal 2 2 2 2 2" xfId="321"/>
    <cellStyle name="Normal 2 2 2 2 3" xfId="322"/>
    <cellStyle name="Normal 2 2 2 2 4" xfId="323"/>
    <cellStyle name="Normal 2 2 2 2 5" xfId="324"/>
    <cellStyle name="Normal 2 2 2 2 5 2" xfId="325"/>
    <cellStyle name="Normal 2 2 2 2 5 3" xfId="326"/>
    <cellStyle name="Normal 2 2 2 3" xfId="327"/>
    <cellStyle name="Normal 2 2 2 4" xfId="328"/>
    <cellStyle name="Normal 2 2 2 4 2" xfId="329"/>
    <cellStyle name="Normal 2 2 2 4 3" xfId="330"/>
    <cellStyle name="Normal 2 2 2 4 4" xfId="331"/>
    <cellStyle name="Normal 2 2 2 4_DALYVIAI" xfId="332"/>
    <cellStyle name="Normal 2 2 2 5" xfId="333"/>
    <cellStyle name="Normal 2 2 2 6" xfId="334"/>
    <cellStyle name="Normal 2 2 2_DALYVIAI" xfId="335"/>
    <cellStyle name="Normal 2 2 3" xfId="336"/>
    <cellStyle name="Normal 2 2 3 10" xfId="337"/>
    <cellStyle name="Normal 2 2 3 2" xfId="338"/>
    <cellStyle name="Normal 2 2 3 2 2" xfId="339"/>
    <cellStyle name="Normal 2 2 3 2 2 2" xfId="340"/>
    <cellStyle name="Normal 2 2 3 2 2 2 2" xfId="341"/>
    <cellStyle name="Normal 2 2 3 2 2 2 3" xfId="342"/>
    <cellStyle name="Normal 2 2 3 2 2 2 4" xfId="343"/>
    <cellStyle name="Normal 2 2 3 2 2 2_DALYVIAI" xfId="344"/>
    <cellStyle name="Normal 2 2 3 2 2 3" xfId="345"/>
    <cellStyle name="Normal 2 2 3 2 2 3 2" xfId="346"/>
    <cellStyle name="Normal 2 2 3 2 2 3 3" xfId="347"/>
    <cellStyle name="Normal 2 2 3 2 2 3 4" xfId="348"/>
    <cellStyle name="Normal 2 2 3 2 2 3_DALYVIAI" xfId="349"/>
    <cellStyle name="Normal 2 2 3 2 2 4" xfId="350"/>
    <cellStyle name="Normal 2 2 3 2 2 4 2" xfId="351"/>
    <cellStyle name="Normal 2 2 3 2 2 4 3" xfId="352"/>
    <cellStyle name="Normal 2 2 3 2 2 4 4" xfId="353"/>
    <cellStyle name="Normal 2 2 3 2 2 4_DALYVIAI" xfId="354"/>
    <cellStyle name="Normal 2 2 3 2 2 5" xfId="355"/>
    <cellStyle name="Normal 2 2 3 2 2 5 2" xfId="356"/>
    <cellStyle name="Normal 2 2 3 2 2 5 3" xfId="357"/>
    <cellStyle name="Normal 2 2 3 2 2 5 4" xfId="358"/>
    <cellStyle name="Normal 2 2 3 2 2 5_DALYVIAI" xfId="359"/>
    <cellStyle name="Normal 2 2 3 2 2 6" xfId="360"/>
    <cellStyle name="Normal 2 2 3 2 2 7" xfId="361"/>
    <cellStyle name="Normal 2 2 3 2 2 8" xfId="362"/>
    <cellStyle name="Normal 2 2 3 2 2_DALYVIAI" xfId="363"/>
    <cellStyle name="Normal 2 2 3 2 3" xfId="364"/>
    <cellStyle name="Normal 2 2 3 2 4" xfId="365"/>
    <cellStyle name="Normal 2 2 3 2 5" xfId="366"/>
    <cellStyle name="Normal 2 2 3 2_DALYVIAI" xfId="367"/>
    <cellStyle name="Normal 2 2 3 3" xfId="368"/>
    <cellStyle name="Normal 2 2 3 3 2" xfId="369"/>
    <cellStyle name="Normal 2 2 3 3 2 2" xfId="370"/>
    <cellStyle name="Normal 2 2 3 3 2 3" xfId="371"/>
    <cellStyle name="Normal 2 2 3 3 2 4" xfId="372"/>
    <cellStyle name="Normal 2 2 3 3 2_DALYVIAI" xfId="373"/>
    <cellStyle name="Normal 2 2 3 3 3" xfId="374"/>
    <cellStyle name="Normal 2 2 3 3 3 2" xfId="375"/>
    <cellStyle name="Normal 2 2 3 3 3 3" xfId="376"/>
    <cellStyle name="Normal 2 2 3 3 3 4" xfId="377"/>
    <cellStyle name="Normal 2 2 3 3 3_DALYVIAI" xfId="378"/>
    <cellStyle name="Normal 2 2 3 3 4" xfId="379"/>
    <cellStyle name="Normal 2 2 3 3 5" xfId="380"/>
    <cellStyle name="Normal 2 2 3 3 6" xfId="381"/>
    <cellStyle name="Normal 2 2 3 3 7" xfId="382"/>
    <cellStyle name="Normal 2 2 3 3_DALYVIAI" xfId="383"/>
    <cellStyle name="Normal 2 2 3 4" xfId="384"/>
    <cellStyle name="Normal 2 2 3 4 2" xfId="385"/>
    <cellStyle name="Normal 2 2 3 4 2 2" xfId="386"/>
    <cellStyle name="Normal 2 2 3 4 2 2 2" xfId="387"/>
    <cellStyle name="Normal 2 2 3 4 2 2 3" xfId="388"/>
    <cellStyle name="Normal 2 2 3 4 2 2 4" xfId="389"/>
    <cellStyle name="Normal 2 2 3 4 2 2_DALYVIAI" xfId="390"/>
    <cellStyle name="Normal 2 2 3 4 2 3" xfId="391"/>
    <cellStyle name="Normal 2 2 3 4 2 3 2" xfId="392"/>
    <cellStyle name="Normal 2 2 3 4 2 3 3" xfId="393"/>
    <cellStyle name="Normal 2 2 3 4 2 3 4" xfId="394"/>
    <cellStyle name="Normal 2 2 3 4 2 3_DALYVIAI" xfId="395"/>
    <cellStyle name="Normal 2 2 3 4 2 4" xfId="396"/>
    <cellStyle name="Normal 2 2 3 4 2 5" xfId="397"/>
    <cellStyle name="Normal 2 2 3 4 2 6" xfId="398"/>
    <cellStyle name="Normal 2 2 3 4 2_DALYVIAI" xfId="399"/>
    <cellStyle name="Normal 2 2 3 4 3" xfId="400"/>
    <cellStyle name="Normal 2 2 3 4 4" xfId="401"/>
    <cellStyle name="Normal 2 2 3 4 5" xfId="402"/>
    <cellStyle name="Normal 2 2 3 4_DALYVIAI" xfId="403"/>
    <cellStyle name="Normal 2 2 3 5" xfId="404"/>
    <cellStyle name="Normal 2 2 3 5 2" xfId="405"/>
    <cellStyle name="Normal 2 2 3 5 2 2" xfId="406"/>
    <cellStyle name="Normal 2 2 3 5 2 3" xfId="407"/>
    <cellStyle name="Normal 2 2 3 5 2 4" xfId="408"/>
    <cellStyle name="Normal 2 2 3 5 2_DALYVIAI" xfId="409"/>
    <cellStyle name="Normal 2 2 3 5 3" xfId="410"/>
    <cellStyle name="Normal 2 2 3 5 3 2" xfId="411"/>
    <cellStyle name="Normal 2 2 3 5 3 3" xfId="412"/>
    <cellStyle name="Normal 2 2 3 5 3 4" xfId="413"/>
    <cellStyle name="Normal 2 2 3 5 3_DALYVIAI" xfId="414"/>
    <cellStyle name="Normal 2 2 3 5 4" xfId="415"/>
    <cellStyle name="Normal 2 2 3 5 4 2" xfId="416"/>
    <cellStyle name="Normal 2 2 3 5 4 3" xfId="417"/>
    <cellStyle name="Normal 2 2 3 5 4 4" xfId="418"/>
    <cellStyle name="Normal 2 2 3 5 4_DALYVIAI" xfId="419"/>
    <cellStyle name="Normal 2 2 3 5 5" xfId="420"/>
    <cellStyle name="Normal 2 2 3 5 5 2" xfId="421"/>
    <cellStyle name="Normal 2 2 3 5 5 3" xfId="422"/>
    <cellStyle name="Normal 2 2 3 5 5 4" xfId="423"/>
    <cellStyle name="Normal 2 2 3 5 5_DALYVIAI" xfId="424"/>
    <cellStyle name="Normal 2 2 3 5 6" xfId="425"/>
    <cellStyle name="Normal 2 2 3 5 7" xfId="426"/>
    <cellStyle name="Normal 2 2 3 5 8" xfId="427"/>
    <cellStyle name="Normal 2 2 3 5_DALYVIAI" xfId="428"/>
    <cellStyle name="Normal 2 2 3 6" xfId="429"/>
    <cellStyle name="Normal 2 2 3 6 10" xfId="430"/>
    <cellStyle name="Normal 2 2 3 6 11" xfId="431"/>
    <cellStyle name="Normal 2 2 3 6 12" xfId="432"/>
    <cellStyle name="Normal 2 2 3 6 2" xfId="433"/>
    <cellStyle name="Normal 2 2 3 6 2 2" xfId="434"/>
    <cellStyle name="Normal 2 2 3 6 2_DALYVIAI" xfId="435"/>
    <cellStyle name="Normal 2 2 3 6 3" xfId="436"/>
    <cellStyle name="Normal 2 2 3 6 3 2" xfId="437"/>
    <cellStyle name="Normal 2 2 3 6 3_LJnP0207" xfId="438"/>
    <cellStyle name="Normal 2 2 3 6 4" xfId="439"/>
    <cellStyle name="Normal 2 2 3 6 5" xfId="440"/>
    <cellStyle name="Normal 2 2 3 6 6" xfId="441"/>
    <cellStyle name="Normal 2 2 3 6 7" xfId="442"/>
    <cellStyle name="Normal 2 2 3 6 8" xfId="443"/>
    <cellStyle name="Normal 2 2 3 6 9" xfId="444"/>
    <cellStyle name="Normal 2 2 3 6_DALYVIAI" xfId="445"/>
    <cellStyle name="Normal 2 2 3 7" xfId="446"/>
    <cellStyle name="Normal 2 2 3 8" xfId="447"/>
    <cellStyle name="Normal 2 2 3 9" xfId="448"/>
    <cellStyle name="Normal 2 2 3_DALYVIAI" xfId="449"/>
    <cellStyle name="Normal 2 2 4" xfId="450"/>
    <cellStyle name="Normal 2 2 4 2" xfId="451"/>
    <cellStyle name="Normal 2 2 4 2 2" xfId="452"/>
    <cellStyle name="Normal 2 2 4 2 3" xfId="453"/>
    <cellStyle name="Normal 2 2 4 2 4" xfId="454"/>
    <cellStyle name="Normal 2 2 4 2_DALYVIAI" xfId="455"/>
    <cellStyle name="Normal 2 2 4 3" xfId="456"/>
    <cellStyle name="Normal 2 2 4 4" xfId="457"/>
    <cellStyle name="Normal 2 2 4 5" xfId="458"/>
    <cellStyle name="Normal 2 2 4_DALYVIAI" xfId="459"/>
    <cellStyle name="Normal 2 2 5" xfId="460"/>
    <cellStyle name="Normal 2 2 5 2" xfId="461"/>
    <cellStyle name="Normal 2 2 5 2 2" xfId="462"/>
    <cellStyle name="Normal 2 2 5 2 2 2" xfId="463"/>
    <cellStyle name="Normal 2 2 5 2 2 3" xfId="464"/>
    <cellStyle name="Normal 2 2 5 2 2 4" xfId="465"/>
    <cellStyle name="Normal 2 2 5 2 2_DALYVIAI" xfId="466"/>
    <cellStyle name="Normal 2 2 5 2 3" xfId="467"/>
    <cellStyle name="Normal 2 2 5 2 3 2" xfId="468"/>
    <cellStyle name="Normal 2 2 5 2 3 3" xfId="469"/>
    <cellStyle name="Normal 2 2 5 2 3 4" xfId="470"/>
    <cellStyle name="Normal 2 2 5 2 3_DALYVIAI" xfId="471"/>
    <cellStyle name="Normal 2 2 5 2 4" xfId="472"/>
    <cellStyle name="Normal 2 2 5 2 5" xfId="473"/>
    <cellStyle name="Normal 2 2 5 2 6" xfId="474"/>
    <cellStyle name="Normal 2 2 5 2_DALYVIAI" xfId="475"/>
    <cellStyle name="Normal 2 2 5 3" xfId="476"/>
    <cellStyle name="Normal 2 2 5 4" xfId="477"/>
    <cellStyle name="Normal 2 2 5 5" xfId="478"/>
    <cellStyle name="Normal 2 2 5_DALYVIAI" xfId="479"/>
    <cellStyle name="Normal 2 2 6" xfId="480"/>
    <cellStyle name="Normal 2 2 6 2" xfId="481"/>
    <cellStyle name="Normal 2 2 6 3" xfId="482"/>
    <cellStyle name="Normal 2 2 6 4" xfId="483"/>
    <cellStyle name="Normal 2 2 6_DALYVIAI" xfId="484"/>
    <cellStyle name="Normal 2 2 7" xfId="485"/>
    <cellStyle name="Normal 2 2 7 2" xfId="486"/>
    <cellStyle name="Normal 2 2 7 3" xfId="487"/>
    <cellStyle name="Normal 2 2 7 4" xfId="488"/>
    <cellStyle name="Normal 2 2 7_DALYVIAI" xfId="489"/>
    <cellStyle name="Normal 2 2 8" xfId="490"/>
    <cellStyle name="Normal 2 2 8 2" xfId="491"/>
    <cellStyle name="Normal 2 2 8 3" xfId="492"/>
    <cellStyle name="Normal 2 2 8 4" xfId="493"/>
    <cellStyle name="Normal 2 2 8_DALYVIAI" xfId="494"/>
    <cellStyle name="Normal 2 2 9" xfId="495"/>
    <cellStyle name="Normal 2 2_DALYVIAI" xfId="496"/>
    <cellStyle name="Normal 2 3" xfId="497"/>
    <cellStyle name="Normal 2 4" xfId="498"/>
    <cellStyle name="Normal 2 4 2" xfId="499"/>
    <cellStyle name="Normal 2 4 3" xfId="500"/>
    <cellStyle name="Normal 2 4 3 2" xfId="501"/>
    <cellStyle name="Normal 2 4 3 3" xfId="502"/>
    <cellStyle name="Normal 2 4 3 4" xfId="503"/>
    <cellStyle name="Normal 2 5" xfId="504"/>
    <cellStyle name="Normal 2 6" xfId="505"/>
    <cellStyle name="Normal 2 7" xfId="506"/>
    <cellStyle name="Normal 2 7 2" xfId="507"/>
    <cellStyle name="Normal 2 7 3" xfId="508"/>
    <cellStyle name="Normal 2 7 4" xfId="509"/>
    <cellStyle name="Normal 2 7_DALYVIAI" xfId="510"/>
    <cellStyle name="Normal 2 8" xfId="511"/>
    <cellStyle name="Normal 2 9" xfId="512"/>
    <cellStyle name="Normal 2_2014-01-14" xfId="513"/>
    <cellStyle name="Normal 20" xfId="514"/>
    <cellStyle name="Normal 20 2" xfId="515"/>
    <cellStyle name="Normal 20 2 2" xfId="516"/>
    <cellStyle name="Normal 20 2 2 2" xfId="517"/>
    <cellStyle name="Normal 20 2 2 3" xfId="518"/>
    <cellStyle name="Normal 20 2 2 4" xfId="519"/>
    <cellStyle name="Normal 20 2 2_DALYVIAI" xfId="520"/>
    <cellStyle name="Normal 20 2 3" xfId="521"/>
    <cellStyle name="Normal 20 2 4" xfId="522"/>
    <cellStyle name="Normal 20 2 5" xfId="523"/>
    <cellStyle name="Normal 20 2_DALYVIAI" xfId="524"/>
    <cellStyle name="Normal 20 3" xfId="525"/>
    <cellStyle name="Normal 20 3 2" xfId="526"/>
    <cellStyle name="Normal 20 3 3" xfId="527"/>
    <cellStyle name="Normal 20 3 4" xfId="528"/>
    <cellStyle name="Normal 20 3_DALYVIAI" xfId="529"/>
    <cellStyle name="Normal 20 4" xfId="530"/>
    <cellStyle name="Normal 20 5" xfId="531"/>
    <cellStyle name="Normal 20_DALYVIAI" xfId="532"/>
    <cellStyle name="Normal 21" xfId="533"/>
    <cellStyle name="Normal 21 2" xfId="534"/>
    <cellStyle name="Normal 21 2 2" xfId="535"/>
    <cellStyle name="Normal 21 2 2 2" xfId="536"/>
    <cellStyle name="Normal 21 2 2 3" xfId="537"/>
    <cellStyle name="Normal 21 2 2 4" xfId="538"/>
    <cellStyle name="Normal 21 2 2_DALYVIAI" xfId="539"/>
    <cellStyle name="Normal 21 2 3" xfId="540"/>
    <cellStyle name="Normal 21 2 4" xfId="541"/>
    <cellStyle name="Normal 21 2 5" xfId="542"/>
    <cellStyle name="Normal 21 2_DALYVIAI" xfId="543"/>
    <cellStyle name="Normal 21 3" xfId="544"/>
    <cellStyle name="Normal 21 3 2" xfId="545"/>
    <cellStyle name="Normal 21 3 3" xfId="546"/>
    <cellStyle name="Normal 21 3 4" xfId="547"/>
    <cellStyle name="Normal 21 3_DALYVIAI" xfId="548"/>
    <cellStyle name="Normal 21 4" xfId="549"/>
    <cellStyle name="Normal 21 5" xfId="550"/>
    <cellStyle name="Normal 21_DALYVIAI" xfId="551"/>
    <cellStyle name="Normal 22" xfId="552"/>
    <cellStyle name="Normal 22 2" xfId="553"/>
    <cellStyle name="Normal 22 2 2" xfId="554"/>
    <cellStyle name="Normal 22 2 2 2" xfId="555"/>
    <cellStyle name="Normal 22 2 2 3" xfId="556"/>
    <cellStyle name="Normal 22 2 2 4" xfId="557"/>
    <cellStyle name="Normal 22 2 2_DALYVIAI" xfId="558"/>
    <cellStyle name="Normal 22 2 3" xfId="559"/>
    <cellStyle name="Normal 22 2 4" xfId="560"/>
    <cellStyle name="Normal 22 2 5" xfId="561"/>
    <cellStyle name="Normal 22 2_DALYVIAI" xfId="562"/>
    <cellStyle name="Normal 22 3" xfId="563"/>
    <cellStyle name="Normal 22 3 2" xfId="564"/>
    <cellStyle name="Normal 22 3 3" xfId="565"/>
    <cellStyle name="Normal 22 3 4" xfId="566"/>
    <cellStyle name="Normal 22 3_DALYVIAI" xfId="567"/>
    <cellStyle name="Normal 22 4" xfId="568"/>
    <cellStyle name="Normal 22 5" xfId="569"/>
    <cellStyle name="Normal 22_DALYVIAI" xfId="570"/>
    <cellStyle name="Normal 23" xfId="571"/>
    <cellStyle name="Normal 23 2" xfId="572"/>
    <cellStyle name="Normal 23 3" xfId="573"/>
    <cellStyle name="Normal 24" xfId="574"/>
    <cellStyle name="Normal 24 2" xfId="575"/>
    <cellStyle name="Normal 24 3" xfId="576"/>
    <cellStyle name="Normal 24 4" xfId="577"/>
    <cellStyle name="Normal 24 5" xfId="578"/>
    <cellStyle name="Normal 24_DALYVIAI" xfId="579"/>
    <cellStyle name="Normal 25" xfId="580"/>
    <cellStyle name="Normal 25 2" xfId="581"/>
    <cellStyle name="Normal 25 3" xfId="582"/>
    <cellStyle name="Normal 25_DALYVIAI" xfId="583"/>
    <cellStyle name="Normal 26" xfId="584"/>
    <cellStyle name="Normal 26 2" xfId="585"/>
    <cellStyle name="Normal 26 3" xfId="586"/>
    <cellStyle name="Normal 26 4" xfId="587"/>
    <cellStyle name="Normal 26_DALYVIAI" xfId="588"/>
    <cellStyle name="Normal 27" xfId="589"/>
    <cellStyle name="Normal 28" xfId="590"/>
    <cellStyle name="Normal 29" xfId="591"/>
    <cellStyle name="Normal 3" xfId="592"/>
    <cellStyle name="Normal 3 10" xfId="593"/>
    <cellStyle name="Normal 3 11" xfId="594"/>
    <cellStyle name="Normal 3 12" xfId="595"/>
    <cellStyle name="Normal 3 12 2" xfId="596"/>
    <cellStyle name="Normal 3 12 3" xfId="597"/>
    <cellStyle name="Normal 3 12 4" xfId="598"/>
    <cellStyle name="Normal 3 12_DALYVIAI" xfId="599"/>
    <cellStyle name="Normal 3 13" xfId="600"/>
    <cellStyle name="Normal 3 14" xfId="601"/>
    <cellStyle name="Normal 3 2" xfId="602"/>
    <cellStyle name="Normal 3 3" xfId="603"/>
    <cellStyle name="Normal 3 3 2" xfId="604"/>
    <cellStyle name="Normal 3 3 3" xfId="605"/>
    <cellStyle name="Normal 3 4" xfId="606"/>
    <cellStyle name="Normal 3 4 2" xfId="607"/>
    <cellStyle name="Normal 3 4 3" xfId="608"/>
    <cellStyle name="Normal 3 5" xfId="609"/>
    <cellStyle name="Normal 3 5 2" xfId="610"/>
    <cellStyle name="Normal 3 6" xfId="611"/>
    <cellStyle name="Normal 3 7" xfId="612"/>
    <cellStyle name="Normal 3 8" xfId="613"/>
    <cellStyle name="Normal 3 8 2" xfId="614"/>
    <cellStyle name="Normal 3 9" xfId="615"/>
    <cellStyle name="Normal 3 9 2" xfId="616"/>
    <cellStyle name="Normal 3_1500 V" xfId="617"/>
    <cellStyle name="Normal 30" xfId="618"/>
    <cellStyle name="Normal 31" xfId="619"/>
    <cellStyle name="Normal 4" xfId="620"/>
    <cellStyle name="Normal 4 10" xfId="621"/>
    <cellStyle name="Normal 4 11" xfId="622"/>
    <cellStyle name="Normal 4 11 2" xfId="623"/>
    <cellStyle name="Normal 4 11 3" xfId="624"/>
    <cellStyle name="Normal 4 11 4" xfId="625"/>
    <cellStyle name="Normal 4 11_DALYVIAI" xfId="626"/>
    <cellStyle name="Normal 4 12" xfId="627"/>
    <cellStyle name="Normal 4 13" xfId="628"/>
    <cellStyle name="Normal 4 2" xfId="629"/>
    <cellStyle name="Normal 4 2 2" xfId="630"/>
    <cellStyle name="Normal 4 2 2 2" xfId="631"/>
    <cellStyle name="Normal 4 2 2 3" xfId="632"/>
    <cellStyle name="Normal 4 2 2 4" xfId="633"/>
    <cellStyle name="Normal 4 2 2_DALYVIAI" xfId="634"/>
    <cellStyle name="Normal 4 2 3" xfId="635"/>
    <cellStyle name="Normal 4 2 3 2" xfId="636"/>
    <cellStyle name="Normal 4 2 3 3" xfId="637"/>
    <cellStyle name="Normal 4 2 3 4" xfId="638"/>
    <cellStyle name="Normal 4 2 3_DALYVIAI" xfId="639"/>
    <cellStyle name="Normal 4 2 4" xfId="640"/>
    <cellStyle name="Normal 4 2 5" xfId="641"/>
    <cellStyle name="Normal 4 2 6" xfId="642"/>
    <cellStyle name="Normal 4 2_DALYVIAI" xfId="643"/>
    <cellStyle name="Normal 4 3" xfId="644"/>
    <cellStyle name="Normal 4 3 2" xfId="645"/>
    <cellStyle name="Normal 4 3 3" xfId="646"/>
    <cellStyle name="Normal 4 3 4" xfId="647"/>
    <cellStyle name="Normal 4 3_DALYVIAI" xfId="648"/>
    <cellStyle name="Normal 4 4" xfId="649"/>
    <cellStyle name="Normal 4 4 2" xfId="650"/>
    <cellStyle name="Normal 4 4 3" xfId="651"/>
    <cellStyle name="Normal 4 4 4" xfId="652"/>
    <cellStyle name="Normal 4 4_DALYVIAI" xfId="653"/>
    <cellStyle name="Normal 4 5" xfId="654"/>
    <cellStyle name="Normal 4 5 2" xfId="655"/>
    <cellStyle name="Normal 4 5 3" xfId="656"/>
    <cellStyle name="Normal 4 5 4" xfId="657"/>
    <cellStyle name="Normal 4 5_DALYVIAI" xfId="658"/>
    <cellStyle name="Normal 4 6" xfId="659"/>
    <cellStyle name="Normal 4 6 2" xfId="660"/>
    <cellStyle name="Normal 4 6 3" xfId="661"/>
    <cellStyle name="Normal 4 6 4" xfId="662"/>
    <cellStyle name="Normal 4 6_DALYVIAI" xfId="663"/>
    <cellStyle name="Normal 4 7" xfId="664"/>
    <cellStyle name="Normal 4 7 2" xfId="665"/>
    <cellStyle name="Normal 4 7 3" xfId="666"/>
    <cellStyle name="Normal 4 7 4" xfId="667"/>
    <cellStyle name="Normal 4 7_DALYVIAI" xfId="668"/>
    <cellStyle name="Normal 4 8" xfId="669"/>
    <cellStyle name="Normal 4 8 2" xfId="670"/>
    <cellStyle name="Normal 4 8 3" xfId="671"/>
    <cellStyle name="Normal 4 8 4" xfId="672"/>
    <cellStyle name="Normal 4 8_DALYVIAI" xfId="673"/>
    <cellStyle name="Normal 4 9" xfId="674"/>
    <cellStyle name="Normal 4 9 2" xfId="675"/>
    <cellStyle name="Normal 4 9 2 2" xfId="676"/>
    <cellStyle name="Normal 4 9 2 3" xfId="677"/>
    <cellStyle name="Normal 4 9 2 4" xfId="678"/>
    <cellStyle name="Normal 4 9 2_DALYVIAI" xfId="679"/>
    <cellStyle name="Normal 4 9 3" xfId="680"/>
    <cellStyle name="Normal 4 9 3 2" xfId="681"/>
    <cellStyle name="Normal 4 9 3 3" xfId="682"/>
    <cellStyle name="Normal 4 9 3 4" xfId="683"/>
    <cellStyle name="Normal 4 9 3_DALYVIAI" xfId="684"/>
    <cellStyle name="Normal 4 9 4" xfId="685"/>
    <cellStyle name="Normal 4 9 4 2" xfId="686"/>
    <cellStyle name="Normal 4 9 4 3" xfId="687"/>
    <cellStyle name="Normal 4 9 4 4" xfId="688"/>
    <cellStyle name="Normal 4 9 4_DALYVIAI" xfId="689"/>
    <cellStyle name="Normal 4 9 5" xfId="690"/>
    <cellStyle name="Normal 4 9 5 2" xfId="691"/>
    <cellStyle name="Normal 4 9 5 3" xfId="692"/>
    <cellStyle name="Normal 4 9 5 4" xfId="693"/>
    <cellStyle name="Normal 4 9 5_DALYVIAI" xfId="694"/>
    <cellStyle name="Normal 4 9 6" xfId="695"/>
    <cellStyle name="Normal 4 9 6 2" xfId="696"/>
    <cellStyle name="Normal 4 9 6 3" xfId="697"/>
    <cellStyle name="Normal 4 9 6 4" xfId="698"/>
    <cellStyle name="Normal 4 9 6_DALYVIAI" xfId="699"/>
    <cellStyle name="Normal 4 9 7" xfId="700"/>
    <cellStyle name="Normal 4 9 8" xfId="701"/>
    <cellStyle name="Normal 4 9 9" xfId="702"/>
    <cellStyle name="Normal 4 9_DALYVIAI" xfId="703"/>
    <cellStyle name="Normal 4_DALYVIAI" xfId="704"/>
    <cellStyle name="Normal 5" xfId="705"/>
    <cellStyle name="Normal 5 2" xfId="706"/>
    <cellStyle name="Normal 5 2 2" xfId="707"/>
    <cellStyle name="Normal 5 2 2 2" xfId="708"/>
    <cellStyle name="Normal 5 2 2 3" xfId="709"/>
    <cellStyle name="Normal 5 2 2 4" xfId="710"/>
    <cellStyle name="Normal 5 2 2_DALYVIAI" xfId="711"/>
    <cellStyle name="Normal 5 2 3" xfId="712"/>
    <cellStyle name="Normal 5 2 4" xfId="713"/>
    <cellStyle name="Normal 5 2 5" xfId="714"/>
    <cellStyle name="Normal 5 2_DALYVIAI" xfId="715"/>
    <cellStyle name="Normal 5 3" xfId="716"/>
    <cellStyle name="Normal 5 3 2" xfId="717"/>
    <cellStyle name="Normal 5 3 3" xfId="718"/>
    <cellStyle name="Normal 5 3 4" xfId="719"/>
    <cellStyle name="Normal 5 3_DALYVIAI" xfId="720"/>
    <cellStyle name="Normal 5 4" xfId="721"/>
    <cellStyle name="Normal 5 5" xfId="722"/>
    <cellStyle name="Normal 5_DALYVIAI" xfId="723"/>
    <cellStyle name="Normal 6" xfId="724"/>
    <cellStyle name="Normal 6 2" xfId="725"/>
    <cellStyle name="Normal 6 2 2" xfId="726"/>
    <cellStyle name="Normal 6 2 3" xfId="727"/>
    <cellStyle name="Normal 6 2 4" xfId="728"/>
    <cellStyle name="Normal 6 2_DALYVIAI" xfId="729"/>
    <cellStyle name="Normal 6 3" xfId="730"/>
    <cellStyle name="Normal 6 3 2" xfId="731"/>
    <cellStyle name="Normal 6 3 3" xfId="732"/>
    <cellStyle name="Normal 6 3 4" xfId="733"/>
    <cellStyle name="Normal 6 3_DALYVIAI" xfId="734"/>
    <cellStyle name="Normal 6 4" xfId="735"/>
    <cellStyle name="Normal 6 4 2" xfId="736"/>
    <cellStyle name="Normal 6 4 3" xfId="737"/>
    <cellStyle name="Normal 6 4 4" xfId="738"/>
    <cellStyle name="Normal 6 4_DALYVIAI" xfId="739"/>
    <cellStyle name="Normal 6 5" xfId="740"/>
    <cellStyle name="Normal 6 6" xfId="741"/>
    <cellStyle name="Normal 6 6 2" xfId="742"/>
    <cellStyle name="Normal 6 6 3" xfId="743"/>
    <cellStyle name="Normal 6 6 4" xfId="744"/>
    <cellStyle name="Normal 6 6_DALYVIAI" xfId="745"/>
    <cellStyle name="Normal 6 7" xfId="746"/>
    <cellStyle name="Normal 6 8" xfId="747"/>
    <cellStyle name="Normal 6_DALYVIAI" xfId="748"/>
    <cellStyle name="Normal 7" xfId="749"/>
    <cellStyle name="Normal 7 2" xfId="750"/>
    <cellStyle name="Normal 7 2 2" xfId="751"/>
    <cellStyle name="Normal 7 2 2 2" xfId="752"/>
    <cellStyle name="Normal 7 2 2 3" xfId="753"/>
    <cellStyle name="Normal 7 2 2 4" xfId="754"/>
    <cellStyle name="Normal 7 2 2_DALYVIAI" xfId="755"/>
    <cellStyle name="Normal 7 2 3" xfId="756"/>
    <cellStyle name="Normal 7 2 4" xfId="757"/>
    <cellStyle name="Normal 7 2 5" xfId="758"/>
    <cellStyle name="Normal 7 2_DALYVIAI" xfId="759"/>
    <cellStyle name="Normal 7 3" xfId="760"/>
    <cellStyle name="Normal 7 4" xfId="761"/>
    <cellStyle name="Normal 7 5" xfId="762"/>
    <cellStyle name="Normal 7 6" xfId="763"/>
    <cellStyle name="Normal 7_DALYVIAI" xfId="764"/>
    <cellStyle name="Normal 8" xfId="765"/>
    <cellStyle name="Normal 8 2" xfId="766"/>
    <cellStyle name="Normal 8 2 2" xfId="767"/>
    <cellStyle name="Normal 8 2 2 2" xfId="768"/>
    <cellStyle name="Normal 8 2 2 3" xfId="769"/>
    <cellStyle name="Normal 8 2 2 4" xfId="770"/>
    <cellStyle name="Normal 8 2 2_DALYVIAI" xfId="771"/>
    <cellStyle name="Normal 8 2 3" xfId="772"/>
    <cellStyle name="Normal 8 2 4" xfId="773"/>
    <cellStyle name="Normal 8 2 5" xfId="774"/>
    <cellStyle name="Normal 8 2_DALYVIAI" xfId="775"/>
    <cellStyle name="Normal 8 3" xfId="776"/>
    <cellStyle name="Normal 8 4" xfId="777"/>
    <cellStyle name="Normal 8 4 2" xfId="778"/>
    <cellStyle name="Normal 8 4 3" xfId="779"/>
    <cellStyle name="Normal 8 4 4" xfId="780"/>
    <cellStyle name="Normal 8 4_DALYVIAI" xfId="781"/>
    <cellStyle name="Normal 8 5" xfId="782"/>
    <cellStyle name="Normal 8 6" xfId="783"/>
    <cellStyle name="Normal 8_DALYVIAI" xfId="784"/>
    <cellStyle name="Normal 9" xfId="785"/>
    <cellStyle name="Normal 9 2" xfId="786"/>
    <cellStyle name="Normal 9 2 2" xfId="787"/>
    <cellStyle name="Normal 9 2 3" xfId="788"/>
    <cellStyle name="Normal 9 2 4" xfId="789"/>
    <cellStyle name="Normal 9 2_DALYVIAI" xfId="790"/>
    <cellStyle name="Normal 9 3" xfId="791"/>
    <cellStyle name="Normal 9 3 2" xfId="792"/>
    <cellStyle name="Normal 9 3 2 2" xfId="793"/>
    <cellStyle name="Normal 9 3 2 3" xfId="794"/>
    <cellStyle name="Normal 9 3 2 4" xfId="795"/>
    <cellStyle name="Normal 9 3 2_DALYVIAI" xfId="796"/>
    <cellStyle name="Normal 9 3 3" xfId="797"/>
    <cellStyle name="Normal 9 3 4" xfId="798"/>
    <cellStyle name="Normal 9 3 5" xfId="799"/>
    <cellStyle name="Normal 9 3_DALYVIAI" xfId="800"/>
    <cellStyle name="Normal 9 4" xfId="801"/>
    <cellStyle name="Normal 9 4 2" xfId="802"/>
    <cellStyle name="Normal 9 4 3" xfId="803"/>
    <cellStyle name="Normal 9 4 4" xfId="804"/>
    <cellStyle name="Normal 9 4_DALYVIAI" xfId="805"/>
    <cellStyle name="Normal 9 5" xfId="806"/>
    <cellStyle name="Normal 9 5 2" xfId="807"/>
    <cellStyle name="Normal 9 5 3" xfId="808"/>
    <cellStyle name="Normal 9 5 4" xfId="809"/>
    <cellStyle name="Normal 9 5_DALYVIAI" xfId="810"/>
    <cellStyle name="Normal 9 6" xfId="811"/>
    <cellStyle name="Normal 9 7" xfId="812"/>
    <cellStyle name="Normal 9 7 2" xfId="813"/>
    <cellStyle name="Normal 9 7 3" xfId="814"/>
    <cellStyle name="Normal 9 7 4" xfId="815"/>
    <cellStyle name="Normal 9 7_DALYVIAI" xfId="816"/>
    <cellStyle name="Normal 9 8" xfId="817"/>
    <cellStyle name="Normal 9 9" xfId="818"/>
    <cellStyle name="Normal 9_DALYVIAI" xfId="819"/>
    <cellStyle name="Normal_Komandiniai" xfId="820"/>
    <cellStyle name="Normal_Progr" xfId="821"/>
    <cellStyle name="Note" xfId="822"/>
    <cellStyle name="Output" xfId="823"/>
    <cellStyle name="Paprastas 2" xfId="824"/>
    <cellStyle name="Paprastas 2 2" xfId="825"/>
    <cellStyle name="Pavadinimas" xfId="826"/>
    <cellStyle name="Percent" xfId="827"/>
    <cellStyle name="Percent [0]" xfId="828"/>
    <cellStyle name="Percent [00]" xfId="829"/>
    <cellStyle name="Percent [2]" xfId="830"/>
    <cellStyle name="PrePop Currency (0)" xfId="831"/>
    <cellStyle name="PrePop Currency (2)" xfId="832"/>
    <cellStyle name="PrePop Units (0)" xfId="833"/>
    <cellStyle name="PrePop Units (1)" xfId="834"/>
    <cellStyle name="PrePop Units (2)" xfId="835"/>
    <cellStyle name="Suma" xfId="836"/>
    <cellStyle name="Text Indent A" xfId="837"/>
    <cellStyle name="Text Indent B" xfId="838"/>
    <cellStyle name="Text Indent C" xfId="839"/>
    <cellStyle name="Title" xfId="840"/>
    <cellStyle name="Total" xfId="841"/>
    <cellStyle name="Walutowy [0]_PLDT" xfId="842"/>
    <cellStyle name="Walutowy_PLDT" xfId="843"/>
    <cellStyle name="Warning Text" xfId="844"/>
    <cellStyle name="Обычный_Итоговый спартакиады 1991-92 г" xfId="8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workbookViewId="0" topLeftCell="A8">
      <selection activeCell="T33" sqref="T33"/>
    </sheetView>
  </sheetViews>
  <sheetFormatPr defaultColWidth="9.140625" defaultRowHeight="15"/>
  <cols>
    <col min="1" max="1" width="4.421875" style="117" customWidth="1"/>
    <col min="2" max="2" width="0.42578125" style="117" customWidth="1"/>
    <col min="3" max="3" width="3.7109375" style="117" customWidth="1"/>
    <col min="4" max="11" width="5.7109375" style="117" customWidth="1"/>
    <col min="12" max="12" width="7.7109375" style="117" customWidth="1"/>
    <col min="13" max="35" width="5.7109375" style="117" customWidth="1"/>
    <col min="36" max="36" width="9.00390625" style="117" customWidth="1"/>
    <col min="37" max="51" width="5.7109375" style="117" customWidth="1"/>
    <col min="52" max="16384" width="9.140625" style="117" customWidth="1"/>
  </cols>
  <sheetData>
    <row r="1" ht="12">
      <c r="B1" s="116"/>
    </row>
    <row r="2" ht="12">
      <c r="B2" s="116"/>
    </row>
    <row r="3" ht="12">
      <c r="B3" s="116"/>
    </row>
    <row r="4" ht="12">
      <c r="B4" s="116"/>
    </row>
    <row r="5" ht="12">
      <c r="B5" s="116"/>
    </row>
    <row r="6" ht="12">
      <c r="B6" s="116"/>
    </row>
    <row r="7" ht="12">
      <c r="B7" s="116"/>
    </row>
    <row r="8" ht="12">
      <c r="B8" s="116"/>
    </row>
    <row r="9" ht="12">
      <c r="B9" s="116"/>
    </row>
    <row r="10" ht="12">
      <c r="B10" s="116"/>
    </row>
    <row r="11" spans="2:4" s="119" customFormat="1" ht="18">
      <c r="B11" s="118"/>
      <c r="D11" s="120" t="s">
        <v>65</v>
      </c>
    </row>
    <row r="12" ht="12">
      <c r="B12" s="116"/>
    </row>
    <row r="13" spans="2:4" ht="18">
      <c r="B13" s="116"/>
      <c r="D13" s="121" t="s">
        <v>66</v>
      </c>
    </row>
    <row r="14" ht="12">
      <c r="B14" s="116"/>
    </row>
    <row r="15" spans="2:4" ht="12">
      <c r="B15" s="116"/>
      <c r="D15" s="122"/>
    </row>
    <row r="16" spans="2:4" ht="17.25" customHeight="1">
      <c r="B16" s="116"/>
      <c r="D16" s="122"/>
    </row>
    <row r="17" ht="4.5" customHeight="1">
      <c r="B17" s="116"/>
    </row>
    <row r="18" spans="1:25" ht="3" customHeight="1">
      <c r="A18" s="123"/>
      <c r="B18" s="124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</row>
    <row r="19" ht="4.5" customHeight="1">
      <c r="B19" s="116"/>
    </row>
    <row r="20" ht="12">
      <c r="B20" s="116"/>
    </row>
    <row r="21" ht="12">
      <c r="B21" s="116"/>
    </row>
    <row r="22" ht="12">
      <c r="B22" s="116"/>
    </row>
    <row r="23" ht="12">
      <c r="B23" s="116"/>
    </row>
    <row r="24" ht="12">
      <c r="B24" s="116"/>
    </row>
    <row r="25" ht="12">
      <c r="B25" s="116"/>
    </row>
    <row r="26" ht="12">
      <c r="B26" s="116"/>
    </row>
    <row r="27" ht="12">
      <c r="B27" s="116"/>
    </row>
    <row r="28" ht="12">
      <c r="B28" s="116"/>
    </row>
    <row r="29" spans="2:4" ht="15">
      <c r="B29" s="116"/>
      <c r="D29" s="125" t="s">
        <v>106</v>
      </c>
    </row>
    <row r="30" spans="1:9" ht="6.75" customHeight="1">
      <c r="A30" s="126"/>
      <c r="B30" s="127"/>
      <c r="C30" s="126"/>
      <c r="D30" s="126"/>
      <c r="E30" s="126"/>
      <c r="F30" s="126"/>
      <c r="G30" s="126"/>
      <c r="H30" s="126"/>
      <c r="I30" s="126"/>
    </row>
    <row r="31" ht="6.75" customHeight="1">
      <c r="B31" s="116"/>
    </row>
    <row r="32" spans="2:4" ht="15">
      <c r="B32" s="116"/>
      <c r="D32" s="128" t="s">
        <v>107</v>
      </c>
    </row>
    <row r="33" ht="12">
      <c r="B33" s="116"/>
    </row>
    <row r="34" ht="12">
      <c r="B34" s="116"/>
    </row>
    <row r="35" ht="12">
      <c r="B35" s="116"/>
    </row>
    <row r="36" spans="2:13" ht="12">
      <c r="B36" s="116"/>
      <c r="E36" s="117" t="s">
        <v>67</v>
      </c>
      <c r="L36" s="129" t="s">
        <v>108</v>
      </c>
      <c r="M36" s="117" t="s">
        <v>109</v>
      </c>
    </row>
    <row r="37" spans="2:24" ht="12">
      <c r="B37" s="116"/>
      <c r="N37" s="130" t="s">
        <v>63</v>
      </c>
      <c r="O37" s="130"/>
      <c r="P37" s="130"/>
      <c r="Q37" s="130"/>
      <c r="R37" s="130"/>
      <c r="S37" s="130"/>
      <c r="T37" s="130"/>
      <c r="U37" s="130"/>
      <c r="V37" s="130"/>
      <c r="W37" s="130"/>
      <c r="X37" s="130"/>
    </row>
    <row r="38" ht="12">
      <c r="B38" s="116"/>
    </row>
    <row r="39" spans="2:13" ht="12">
      <c r="B39" s="116"/>
      <c r="E39" s="117" t="s">
        <v>64</v>
      </c>
      <c r="L39" s="117" t="s">
        <v>110</v>
      </c>
      <c r="M39" s="117" t="s">
        <v>111</v>
      </c>
    </row>
    <row r="40" spans="2:24" ht="12">
      <c r="B40" s="116"/>
      <c r="N40" s="130" t="s">
        <v>63</v>
      </c>
      <c r="O40" s="130"/>
      <c r="P40" s="130"/>
      <c r="Q40" s="130"/>
      <c r="R40" s="130"/>
      <c r="S40" s="130"/>
      <c r="T40" s="130"/>
      <c r="U40" s="130"/>
      <c r="V40" s="130"/>
      <c r="W40" s="130"/>
      <c r="X40" s="130"/>
    </row>
    <row r="41" spans="14:24" ht="12"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</row>
  </sheetData>
  <sheetProtection/>
  <printOptions/>
  <pageMargins left="0.35433070866141736" right="0.35433070866141736" top="0.7480314960629921" bottom="0.7874015748031497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A1">
      <selection activeCell="A3" sqref="A3"/>
    </sheetView>
  </sheetViews>
  <sheetFormatPr defaultColWidth="9.140625" defaultRowHeight="15"/>
  <cols>
    <col min="1" max="1" width="5.421875" style="1" customWidth="1"/>
    <col min="2" max="2" width="5.421875" style="1" hidden="1" customWidth="1"/>
    <col min="3" max="3" width="4.28125" style="205" bestFit="1" customWidth="1"/>
    <col min="4" max="4" width="10.28125" style="1" customWidth="1"/>
    <col min="5" max="5" width="14.421875" style="1" customWidth="1"/>
    <col min="6" max="6" width="10.421875" style="1" customWidth="1"/>
    <col min="7" max="7" width="14.421875" style="1" bestFit="1" customWidth="1"/>
    <col min="8" max="8" width="16.00390625" style="1" bestFit="1" customWidth="1"/>
    <col min="9" max="9" width="9.421875" style="104" bestFit="1" customWidth="1"/>
    <col min="10" max="16384" width="9.140625" style="1" customWidth="1"/>
  </cols>
  <sheetData>
    <row r="1" spans="1:16" s="5" customFormat="1" ht="15">
      <c r="A1" s="5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0" s="5" customFormat="1" ht="15">
      <c r="A2" s="5" t="s">
        <v>112</v>
      </c>
      <c r="C2" s="71"/>
      <c r="F2" s="6"/>
      <c r="G2" s="7"/>
      <c r="H2" s="7"/>
      <c r="I2" s="7"/>
      <c r="J2" s="10"/>
    </row>
    <row r="3" spans="1:11" s="20" customFormat="1" ht="12" customHeight="1">
      <c r="A3" s="12"/>
      <c r="B3" s="12"/>
      <c r="D3" s="12"/>
      <c r="E3" s="12"/>
      <c r="F3" s="13"/>
      <c r="G3" s="14"/>
      <c r="H3" s="15"/>
      <c r="I3" s="69"/>
      <c r="J3" s="17"/>
      <c r="K3" s="19"/>
    </row>
    <row r="4" spans="3:9" s="72" customFormat="1" ht="15">
      <c r="C4" s="71"/>
      <c r="E4" s="5" t="s">
        <v>14</v>
      </c>
      <c r="F4" s="5"/>
      <c r="G4" s="6" t="s">
        <v>7</v>
      </c>
      <c r="H4" s="73"/>
      <c r="I4" s="34" t="s">
        <v>0</v>
      </c>
    </row>
    <row r="5" spans="3:9" s="94" customFormat="1" ht="15.75" thickBot="1">
      <c r="C5" s="196"/>
      <c r="D5" s="95">
        <v>1</v>
      </c>
      <c r="E5" s="95" t="s">
        <v>59</v>
      </c>
      <c r="I5" s="95"/>
    </row>
    <row r="6" spans="1:9" s="2" customFormat="1" ht="12.75" customHeight="1">
      <c r="A6" s="234" t="s">
        <v>1</v>
      </c>
      <c r="B6" s="223" t="s">
        <v>49</v>
      </c>
      <c r="C6" s="236" t="s">
        <v>60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42" t="s">
        <v>9</v>
      </c>
    </row>
    <row r="7" spans="1:9" s="4" customFormat="1" ht="13.5" customHeight="1" thickBot="1">
      <c r="A7" s="235"/>
      <c r="B7" s="224"/>
      <c r="C7" s="237"/>
      <c r="D7" s="220"/>
      <c r="E7" s="218"/>
      <c r="F7" s="216"/>
      <c r="G7" s="216"/>
      <c r="H7" s="228"/>
      <c r="I7" s="243"/>
    </row>
    <row r="8" spans="1:16" ht="15" customHeight="1">
      <c r="A8" s="27">
        <f>A7+1</f>
        <v>1</v>
      </c>
      <c r="B8" s="50"/>
      <c r="C8" s="208">
        <v>2</v>
      </c>
      <c r="D8" s="80" t="s">
        <v>47</v>
      </c>
      <c r="E8" s="81" t="s">
        <v>99</v>
      </c>
      <c r="F8" s="82">
        <v>36957</v>
      </c>
      <c r="G8" s="84" t="s">
        <v>25</v>
      </c>
      <c r="H8" s="84" t="s">
        <v>98</v>
      </c>
      <c r="I8" s="103">
        <v>27.4</v>
      </c>
      <c r="J8" s="94"/>
      <c r="K8" s="94"/>
      <c r="L8" s="94"/>
      <c r="M8" s="94"/>
      <c r="N8" s="94"/>
      <c r="O8" s="94"/>
      <c r="P8" s="94"/>
    </row>
    <row r="9" spans="1:9" ht="15" customHeight="1">
      <c r="A9" s="27">
        <f>A8+1</f>
        <v>2</v>
      </c>
      <c r="B9" s="50"/>
      <c r="C9" s="208">
        <v>4</v>
      </c>
      <c r="D9" s="80" t="s">
        <v>287</v>
      </c>
      <c r="E9" s="81" t="s">
        <v>288</v>
      </c>
      <c r="F9" s="82">
        <v>37312</v>
      </c>
      <c r="G9" s="84" t="s">
        <v>298</v>
      </c>
      <c r="H9" s="84" t="s">
        <v>272</v>
      </c>
      <c r="I9" s="103">
        <v>28.43</v>
      </c>
    </row>
    <row r="10" spans="1:9" ht="15" customHeight="1">
      <c r="A10" s="27">
        <f>A9+1</f>
        <v>3</v>
      </c>
      <c r="B10" s="50"/>
      <c r="C10" s="208">
        <v>3</v>
      </c>
      <c r="D10" s="80" t="s">
        <v>46</v>
      </c>
      <c r="E10" s="81" t="s">
        <v>88</v>
      </c>
      <c r="F10" s="82">
        <v>37196</v>
      </c>
      <c r="G10" s="84" t="s">
        <v>25</v>
      </c>
      <c r="H10" s="84" t="s">
        <v>85</v>
      </c>
      <c r="I10" s="103">
        <v>29.71</v>
      </c>
    </row>
    <row r="11" spans="1:16" s="94" customFormat="1" ht="15">
      <c r="A11" s="86"/>
      <c r="B11" s="27"/>
      <c r="C11" s="206"/>
      <c r="D11" s="147"/>
      <c r="E11" s="148"/>
      <c r="F11" s="149"/>
      <c r="G11" s="150"/>
      <c r="H11" s="150"/>
      <c r="I11" s="103"/>
      <c r="J11" s="1"/>
      <c r="K11" s="1"/>
      <c r="L11" s="1"/>
      <c r="M11" s="1"/>
      <c r="N11" s="1"/>
      <c r="O11" s="1"/>
      <c r="P11" s="1"/>
    </row>
    <row r="12" spans="1:9" ht="15" customHeight="1">
      <c r="A12" s="94"/>
      <c r="B12" s="94"/>
      <c r="C12" s="196"/>
      <c r="D12" s="95">
        <v>2</v>
      </c>
      <c r="E12" s="95" t="s">
        <v>59</v>
      </c>
      <c r="F12" s="94"/>
      <c r="G12" s="181"/>
      <c r="H12" s="94"/>
      <c r="I12" s="95"/>
    </row>
    <row r="13" spans="1:16" ht="15" customHeight="1">
      <c r="A13" s="27">
        <f>A12+1</f>
        <v>1</v>
      </c>
      <c r="B13" s="50"/>
      <c r="C13" s="208">
        <v>3</v>
      </c>
      <c r="D13" s="80" t="s">
        <v>294</v>
      </c>
      <c r="E13" s="81" t="s">
        <v>295</v>
      </c>
      <c r="F13" s="82">
        <v>37665</v>
      </c>
      <c r="G13" s="84" t="s">
        <v>298</v>
      </c>
      <c r="H13" s="84" t="s">
        <v>286</v>
      </c>
      <c r="I13" s="103">
        <v>27.47</v>
      </c>
      <c r="J13" s="94"/>
      <c r="K13" s="94"/>
      <c r="L13" s="94"/>
      <c r="M13" s="94"/>
      <c r="N13" s="94"/>
      <c r="O13" s="94"/>
      <c r="P13" s="94"/>
    </row>
    <row r="14" spans="1:9" ht="15" customHeight="1">
      <c r="A14" s="27">
        <f>A13+1</f>
        <v>2</v>
      </c>
      <c r="B14" s="50"/>
      <c r="C14" s="208">
        <v>4</v>
      </c>
      <c r="D14" s="80" t="s">
        <v>261</v>
      </c>
      <c r="E14" s="81" t="s">
        <v>276</v>
      </c>
      <c r="F14" s="82">
        <v>37560</v>
      </c>
      <c r="G14" s="84" t="s">
        <v>37</v>
      </c>
      <c r="H14" s="84" t="s">
        <v>277</v>
      </c>
      <c r="I14" s="103">
        <v>27.67</v>
      </c>
    </row>
    <row r="15" spans="1:16" s="94" customFormat="1" ht="15">
      <c r="A15" s="27">
        <f>A14+1</f>
        <v>3</v>
      </c>
      <c r="B15" s="50"/>
      <c r="C15" s="208">
        <v>2</v>
      </c>
      <c r="D15" s="80" t="s">
        <v>193</v>
      </c>
      <c r="E15" s="81" t="s">
        <v>194</v>
      </c>
      <c r="F15" s="82">
        <v>37410</v>
      </c>
      <c r="G15" s="84" t="s">
        <v>40</v>
      </c>
      <c r="H15" s="84" t="s">
        <v>188</v>
      </c>
      <c r="I15" s="103">
        <v>28.74</v>
      </c>
      <c r="J15" s="1"/>
      <c r="K15" s="1"/>
      <c r="L15" s="1"/>
      <c r="M15" s="1"/>
      <c r="N15" s="1"/>
      <c r="O15" s="1"/>
      <c r="P15" s="1"/>
    </row>
    <row r="16" spans="1:9" ht="15" customHeight="1">
      <c r="A16" s="86"/>
      <c r="B16" s="27"/>
      <c r="C16" s="206"/>
      <c r="D16" s="80"/>
      <c r="E16" s="81"/>
      <c r="F16" s="82"/>
      <c r="G16" s="84"/>
      <c r="H16" s="84"/>
      <c r="I16" s="103"/>
    </row>
    <row r="17" spans="1:9" ht="15" customHeight="1">
      <c r="A17" s="94"/>
      <c r="B17" s="94"/>
      <c r="C17" s="196"/>
      <c r="D17" s="95">
        <v>3</v>
      </c>
      <c r="E17" s="95" t="s">
        <v>59</v>
      </c>
      <c r="F17" s="94"/>
      <c r="G17" s="181"/>
      <c r="H17" s="94"/>
      <c r="I17" s="95"/>
    </row>
    <row r="18" spans="1:9" ht="15" customHeight="1">
      <c r="A18" s="27">
        <f aca="true" t="shared" si="0" ref="A18:A45">A17+1</f>
        <v>1</v>
      </c>
      <c r="B18" s="27"/>
      <c r="C18" s="206">
        <v>4</v>
      </c>
      <c r="D18" s="80" t="s">
        <v>97</v>
      </c>
      <c r="E18" s="81" t="s">
        <v>56</v>
      </c>
      <c r="F18" s="82">
        <v>37000</v>
      </c>
      <c r="G18" s="84" t="s">
        <v>25</v>
      </c>
      <c r="H18" s="84" t="s">
        <v>98</v>
      </c>
      <c r="I18" s="103">
        <v>26.99</v>
      </c>
    </row>
    <row r="19" spans="1:9" s="94" customFormat="1" ht="15">
      <c r="A19" s="27">
        <f t="shared" si="0"/>
        <v>2</v>
      </c>
      <c r="B19" s="50"/>
      <c r="C19" s="208">
        <v>3</v>
      </c>
      <c r="D19" s="80" t="s">
        <v>89</v>
      </c>
      <c r="E19" s="81" t="s">
        <v>90</v>
      </c>
      <c r="F19" s="82">
        <v>37350</v>
      </c>
      <c r="G19" s="84" t="s">
        <v>25</v>
      </c>
      <c r="H19" s="84" t="s">
        <v>85</v>
      </c>
      <c r="I19" s="103">
        <v>27.61</v>
      </c>
    </row>
    <row r="20" spans="1:9" ht="15" customHeight="1">
      <c r="A20" s="27">
        <f t="shared" si="0"/>
        <v>3</v>
      </c>
      <c r="B20" s="50"/>
      <c r="C20" s="208">
        <v>1</v>
      </c>
      <c r="D20" s="80" t="s">
        <v>132</v>
      </c>
      <c r="E20" s="81" t="s">
        <v>160</v>
      </c>
      <c r="F20" s="82">
        <v>36965</v>
      </c>
      <c r="G20" s="84" t="s">
        <v>39</v>
      </c>
      <c r="H20" s="84" t="s">
        <v>142</v>
      </c>
      <c r="I20" s="103">
        <v>27.82</v>
      </c>
    </row>
    <row r="21" spans="1:9" ht="15" customHeight="1">
      <c r="A21" s="27">
        <f t="shared" si="0"/>
        <v>4</v>
      </c>
      <c r="B21" s="50"/>
      <c r="C21" s="208">
        <v>2</v>
      </c>
      <c r="D21" s="80" t="s">
        <v>289</v>
      </c>
      <c r="E21" s="81" t="s">
        <v>290</v>
      </c>
      <c r="F21" s="82">
        <v>37645</v>
      </c>
      <c r="G21" s="84" t="s">
        <v>298</v>
      </c>
      <c r="H21" s="84" t="s">
        <v>277</v>
      </c>
      <c r="I21" s="103">
        <v>27.96</v>
      </c>
    </row>
    <row r="22" spans="1:9" ht="15" customHeight="1">
      <c r="A22" s="94"/>
      <c r="B22" s="94"/>
      <c r="C22" s="196"/>
      <c r="D22" s="95">
        <v>4</v>
      </c>
      <c r="E22" s="95" t="s">
        <v>59</v>
      </c>
      <c r="F22" s="94"/>
      <c r="G22" s="181"/>
      <c r="H22" s="94"/>
      <c r="I22" s="95"/>
    </row>
    <row r="23" spans="1:16" s="94" customFormat="1" ht="15">
      <c r="A23" s="27">
        <f t="shared" si="0"/>
        <v>1</v>
      </c>
      <c r="B23" s="50"/>
      <c r="C23" s="208">
        <v>3</v>
      </c>
      <c r="D23" s="80" t="s">
        <v>91</v>
      </c>
      <c r="E23" s="81" t="s">
        <v>154</v>
      </c>
      <c r="F23" s="82">
        <v>37404</v>
      </c>
      <c r="G23" s="84" t="s">
        <v>39</v>
      </c>
      <c r="H23" s="84" t="s">
        <v>155</v>
      </c>
      <c r="I23" s="103">
        <v>26.81</v>
      </c>
      <c r="J23" s="1"/>
      <c r="K23" s="1"/>
      <c r="L23" s="1"/>
      <c r="M23" s="1"/>
      <c r="N23" s="1"/>
      <c r="O23" s="1"/>
      <c r="P23" s="1"/>
    </row>
    <row r="24" spans="1:16" ht="15" customHeight="1">
      <c r="A24" s="27">
        <f t="shared" si="0"/>
        <v>2</v>
      </c>
      <c r="B24" s="27"/>
      <c r="C24" s="206">
        <v>4</v>
      </c>
      <c r="D24" s="80" t="s">
        <v>255</v>
      </c>
      <c r="E24" s="81" t="s">
        <v>256</v>
      </c>
      <c r="F24" s="82">
        <v>37313</v>
      </c>
      <c r="G24" s="84" t="s">
        <v>269</v>
      </c>
      <c r="H24" s="84" t="s">
        <v>227</v>
      </c>
      <c r="I24" s="103">
        <v>26.92</v>
      </c>
      <c r="J24" s="94"/>
      <c r="K24" s="94"/>
      <c r="L24" s="94"/>
      <c r="M24" s="94"/>
      <c r="N24" s="94"/>
      <c r="O24" s="94"/>
      <c r="P24" s="94"/>
    </row>
    <row r="25" spans="1:9" ht="15" customHeight="1">
      <c r="A25" s="27">
        <f t="shared" si="0"/>
        <v>3</v>
      </c>
      <c r="B25" s="50"/>
      <c r="C25" s="208">
        <v>1</v>
      </c>
      <c r="D25" s="80" t="s">
        <v>345</v>
      </c>
      <c r="E25" s="81" t="s">
        <v>346</v>
      </c>
      <c r="F25" s="82" t="s">
        <v>347</v>
      </c>
      <c r="G25" s="84" t="s">
        <v>34</v>
      </c>
      <c r="H25" s="84" t="s">
        <v>344</v>
      </c>
      <c r="I25" s="103">
        <v>27.07</v>
      </c>
    </row>
    <row r="26" spans="1:9" ht="15" customHeight="1">
      <c r="A26" s="27">
        <f t="shared" si="0"/>
        <v>4</v>
      </c>
      <c r="B26" s="50"/>
      <c r="C26" s="208">
        <v>2</v>
      </c>
      <c r="D26" s="80" t="s">
        <v>129</v>
      </c>
      <c r="E26" s="81" t="s">
        <v>130</v>
      </c>
      <c r="F26" s="82">
        <v>36903</v>
      </c>
      <c r="G26" s="84" t="s">
        <v>113</v>
      </c>
      <c r="H26" s="84" t="s">
        <v>128</v>
      </c>
      <c r="I26" s="103">
        <v>27.55</v>
      </c>
    </row>
    <row r="27" spans="3:9" s="94" customFormat="1" ht="15">
      <c r="C27" s="196"/>
      <c r="D27" s="95">
        <v>5</v>
      </c>
      <c r="E27" s="95" t="s">
        <v>59</v>
      </c>
      <c r="G27" s="181"/>
      <c r="I27" s="95"/>
    </row>
    <row r="28" spans="1:9" ht="15" customHeight="1">
      <c r="A28" s="27">
        <f t="shared" si="0"/>
        <v>1</v>
      </c>
      <c r="B28" s="50"/>
      <c r="C28" s="208">
        <v>3</v>
      </c>
      <c r="D28" s="80" t="s">
        <v>151</v>
      </c>
      <c r="E28" s="81" t="s">
        <v>152</v>
      </c>
      <c r="F28" s="82">
        <v>37443</v>
      </c>
      <c r="G28" s="84" t="s">
        <v>39</v>
      </c>
      <c r="H28" s="84" t="s">
        <v>153</v>
      </c>
      <c r="I28" s="103">
        <v>25.95</v>
      </c>
    </row>
    <row r="29" spans="1:9" ht="15" customHeight="1">
      <c r="A29" s="27">
        <f t="shared" si="0"/>
        <v>2</v>
      </c>
      <c r="B29" s="50"/>
      <c r="C29" s="208">
        <v>2</v>
      </c>
      <c r="D29" s="80" t="s">
        <v>156</v>
      </c>
      <c r="E29" s="81" t="s">
        <v>157</v>
      </c>
      <c r="F29" s="82">
        <v>37299</v>
      </c>
      <c r="G29" s="84" t="s">
        <v>39</v>
      </c>
      <c r="H29" s="84" t="s">
        <v>153</v>
      </c>
      <c r="I29" s="103">
        <v>26.74</v>
      </c>
    </row>
    <row r="30" spans="1:16" ht="15" customHeight="1">
      <c r="A30" s="27">
        <f t="shared" si="0"/>
        <v>3</v>
      </c>
      <c r="B30" s="50"/>
      <c r="C30" s="208">
        <v>1</v>
      </c>
      <c r="D30" s="80" t="s">
        <v>261</v>
      </c>
      <c r="E30" s="81" t="s">
        <v>263</v>
      </c>
      <c r="F30" s="82">
        <v>37134</v>
      </c>
      <c r="G30" s="84" t="s">
        <v>269</v>
      </c>
      <c r="H30" s="84" t="s">
        <v>218</v>
      </c>
      <c r="I30" s="103">
        <v>26.76</v>
      </c>
      <c r="J30" s="94"/>
      <c r="K30" s="94"/>
      <c r="L30" s="94"/>
      <c r="M30" s="94"/>
      <c r="N30" s="94"/>
      <c r="O30" s="94"/>
      <c r="P30" s="94"/>
    </row>
    <row r="31" spans="1:16" s="94" customFormat="1" ht="15">
      <c r="A31" s="27">
        <f t="shared" si="0"/>
        <v>4</v>
      </c>
      <c r="B31" s="27"/>
      <c r="C31" s="206">
        <v>4</v>
      </c>
      <c r="D31" s="80" t="s">
        <v>314</v>
      </c>
      <c r="E31" s="81" t="s">
        <v>315</v>
      </c>
      <c r="F31" s="82">
        <v>37280</v>
      </c>
      <c r="G31" s="84" t="s">
        <v>41</v>
      </c>
      <c r="H31" s="84" t="s">
        <v>316</v>
      </c>
      <c r="I31" s="103">
        <v>26.96</v>
      </c>
      <c r="J31" s="1"/>
      <c r="K31" s="1"/>
      <c r="L31" s="1"/>
      <c r="M31" s="1"/>
      <c r="N31" s="1"/>
      <c r="O31" s="1"/>
      <c r="P31" s="1"/>
    </row>
    <row r="32" spans="1:9" ht="15" customHeight="1">
      <c r="A32" s="94"/>
      <c r="B32" s="94"/>
      <c r="C32" s="196"/>
      <c r="D32" s="95">
        <v>6</v>
      </c>
      <c r="E32" s="95" t="s">
        <v>59</v>
      </c>
      <c r="F32" s="94"/>
      <c r="G32" s="181"/>
      <c r="H32" s="94"/>
      <c r="I32" s="95"/>
    </row>
    <row r="33" spans="1:9" ht="15" customHeight="1">
      <c r="A33" s="27">
        <f t="shared" si="0"/>
        <v>1</v>
      </c>
      <c r="B33" s="50"/>
      <c r="C33" s="208">
        <v>3</v>
      </c>
      <c r="D33" s="80" t="s">
        <v>120</v>
      </c>
      <c r="E33" s="81" t="s">
        <v>121</v>
      </c>
      <c r="F33" s="82">
        <v>36930</v>
      </c>
      <c r="G33" s="84" t="s">
        <v>125</v>
      </c>
      <c r="H33" s="84" t="s">
        <v>117</v>
      </c>
      <c r="I33" s="103">
        <v>25.59</v>
      </c>
    </row>
    <row r="34" spans="1:9" ht="15" customHeight="1">
      <c r="A34" s="27">
        <f t="shared" si="0"/>
        <v>2</v>
      </c>
      <c r="B34" s="27"/>
      <c r="C34" s="206">
        <v>4</v>
      </c>
      <c r="D34" s="80" t="s">
        <v>48</v>
      </c>
      <c r="E34" s="81" t="s">
        <v>103</v>
      </c>
      <c r="F34" s="82">
        <v>37150</v>
      </c>
      <c r="G34" s="84" t="s">
        <v>25</v>
      </c>
      <c r="H34" s="84" t="s">
        <v>100</v>
      </c>
      <c r="I34" s="103">
        <v>26.35</v>
      </c>
    </row>
    <row r="35" spans="1:9" s="94" customFormat="1" ht="15">
      <c r="A35" s="27">
        <f t="shared" si="0"/>
        <v>3</v>
      </c>
      <c r="B35" s="50"/>
      <c r="C35" s="208">
        <v>2</v>
      </c>
      <c r="D35" s="80" t="s">
        <v>314</v>
      </c>
      <c r="E35" s="81" t="s">
        <v>400</v>
      </c>
      <c r="F35" s="82">
        <v>37324</v>
      </c>
      <c r="G35" s="84" t="s">
        <v>393</v>
      </c>
      <c r="H35" s="84" t="s">
        <v>398</v>
      </c>
      <c r="I35" s="103">
        <v>27.85</v>
      </c>
    </row>
    <row r="36" spans="1:9" ht="15" customHeight="1">
      <c r="A36" s="27">
        <f t="shared" si="0"/>
        <v>4</v>
      </c>
      <c r="B36" s="50"/>
      <c r="C36" s="208">
        <v>1</v>
      </c>
      <c r="D36" s="80" t="s">
        <v>136</v>
      </c>
      <c r="E36" s="81" t="s">
        <v>137</v>
      </c>
      <c r="F36" s="82">
        <v>36915</v>
      </c>
      <c r="G36" s="84" t="s">
        <v>113</v>
      </c>
      <c r="H36" s="84" t="s">
        <v>114</v>
      </c>
      <c r="I36" s="103">
        <v>28.34</v>
      </c>
    </row>
    <row r="37" spans="1:9" ht="15" customHeight="1">
      <c r="A37" s="94"/>
      <c r="B37" s="94"/>
      <c r="C37" s="196"/>
      <c r="D37" s="95">
        <v>7</v>
      </c>
      <c r="E37" s="95" t="s">
        <v>59</v>
      </c>
      <c r="F37" s="94"/>
      <c r="G37" s="181"/>
      <c r="H37" s="94"/>
      <c r="I37" s="95"/>
    </row>
    <row r="38" spans="1:9" ht="15" customHeight="1">
      <c r="A38" s="27">
        <f t="shared" si="0"/>
        <v>1</v>
      </c>
      <c r="B38" s="50"/>
      <c r="C38" s="208">
        <v>2</v>
      </c>
      <c r="D38" s="80" t="s">
        <v>278</v>
      </c>
      <c r="E38" s="81" t="s">
        <v>279</v>
      </c>
      <c r="F38" s="82">
        <v>37195</v>
      </c>
      <c r="G38" s="84" t="s">
        <v>37</v>
      </c>
      <c r="H38" s="84" t="s">
        <v>277</v>
      </c>
      <c r="I38" s="103">
        <v>25.96</v>
      </c>
    </row>
    <row r="39" spans="1:16" s="94" customFormat="1" ht="15">
      <c r="A39" s="27">
        <f t="shared" si="0"/>
        <v>2</v>
      </c>
      <c r="B39" s="50"/>
      <c r="C39" s="208">
        <v>1</v>
      </c>
      <c r="D39" s="80" t="s">
        <v>414</v>
      </c>
      <c r="E39" s="81" t="s">
        <v>415</v>
      </c>
      <c r="F39" s="82">
        <v>37156</v>
      </c>
      <c r="G39" s="84" t="s">
        <v>393</v>
      </c>
      <c r="H39" s="84" t="s">
        <v>413</v>
      </c>
      <c r="I39" s="103">
        <v>26.36</v>
      </c>
      <c r="J39" s="1"/>
      <c r="K39" s="1"/>
      <c r="L39" s="1"/>
      <c r="M39" s="1"/>
      <c r="N39" s="1"/>
      <c r="O39" s="1"/>
      <c r="P39" s="1"/>
    </row>
    <row r="40" spans="1:16" ht="15" customHeight="1">
      <c r="A40" s="27">
        <f t="shared" si="0"/>
        <v>3</v>
      </c>
      <c r="B40" s="50"/>
      <c r="C40" s="208">
        <v>3</v>
      </c>
      <c r="D40" s="80" t="s">
        <v>250</v>
      </c>
      <c r="E40" s="81" t="s">
        <v>251</v>
      </c>
      <c r="F40" s="82">
        <v>37131</v>
      </c>
      <c r="G40" s="84" t="s">
        <v>269</v>
      </c>
      <c r="H40" s="84" t="s">
        <v>215</v>
      </c>
      <c r="I40" s="103">
        <v>26.82</v>
      </c>
      <c r="J40" s="94"/>
      <c r="K40" s="94"/>
      <c r="L40" s="94"/>
      <c r="M40" s="94"/>
      <c r="N40" s="94"/>
      <c r="O40" s="94"/>
      <c r="P40" s="94"/>
    </row>
    <row r="41" spans="1:9" ht="15" customHeight="1">
      <c r="A41" s="27"/>
      <c r="B41" s="27"/>
      <c r="C41" s="206">
        <v>4</v>
      </c>
      <c r="D41" s="80" t="s">
        <v>126</v>
      </c>
      <c r="E41" s="81" t="s">
        <v>127</v>
      </c>
      <c r="F41" s="82">
        <v>37243</v>
      </c>
      <c r="G41" s="84" t="s">
        <v>113</v>
      </c>
      <c r="H41" s="84" t="s">
        <v>128</v>
      </c>
      <c r="I41" s="103" t="s">
        <v>488</v>
      </c>
    </row>
    <row r="42" spans="1:9" ht="15" customHeight="1">
      <c r="A42" s="94"/>
      <c r="B42" s="94"/>
      <c r="C42" s="196"/>
      <c r="D42" s="95">
        <v>8</v>
      </c>
      <c r="E42" s="95" t="s">
        <v>59</v>
      </c>
      <c r="F42" s="94"/>
      <c r="G42" s="181"/>
      <c r="H42" s="94"/>
      <c r="I42" s="95"/>
    </row>
    <row r="43" spans="1:9" ht="12.75">
      <c r="A43" s="27">
        <f t="shared" si="0"/>
        <v>1</v>
      </c>
      <c r="B43" s="50"/>
      <c r="C43" s="208">
        <v>4</v>
      </c>
      <c r="D43" s="80" t="s">
        <v>303</v>
      </c>
      <c r="E43" s="81" t="s">
        <v>312</v>
      </c>
      <c r="F43" s="82">
        <v>37277</v>
      </c>
      <c r="G43" s="84" t="s">
        <v>41</v>
      </c>
      <c r="H43" s="84" t="s">
        <v>313</v>
      </c>
      <c r="I43" s="103">
        <v>25.76</v>
      </c>
    </row>
    <row r="44" spans="1:9" ht="12.75">
      <c r="A44" s="27">
        <f t="shared" si="0"/>
        <v>2</v>
      </c>
      <c r="B44" s="50"/>
      <c r="C44" s="208">
        <v>2</v>
      </c>
      <c r="D44" s="80" t="s">
        <v>129</v>
      </c>
      <c r="E44" s="81" t="s">
        <v>257</v>
      </c>
      <c r="F44" s="82">
        <v>36971</v>
      </c>
      <c r="G44" s="84" t="s">
        <v>269</v>
      </c>
      <c r="H44" s="84" t="s">
        <v>258</v>
      </c>
      <c r="I44" s="103">
        <v>26.47</v>
      </c>
    </row>
    <row r="45" spans="1:9" ht="12.75">
      <c r="A45" s="27">
        <f t="shared" si="0"/>
        <v>3</v>
      </c>
      <c r="B45" s="50"/>
      <c r="C45" s="208">
        <v>3</v>
      </c>
      <c r="D45" s="80" t="s">
        <v>341</v>
      </c>
      <c r="E45" s="81" t="s">
        <v>342</v>
      </c>
      <c r="F45" s="82" t="s">
        <v>343</v>
      </c>
      <c r="G45" s="84" t="s">
        <v>34</v>
      </c>
      <c r="H45" s="84" t="s">
        <v>344</v>
      </c>
      <c r="I45" s="103">
        <v>26.79</v>
      </c>
    </row>
    <row r="46" spans="1:9" ht="12.75">
      <c r="A46" s="86"/>
      <c r="B46" s="27"/>
      <c r="C46" s="206"/>
      <c r="D46" s="147"/>
      <c r="E46" s="148"/>
      <c r="F46" s="149"/>
      <c r="G46" s="150"/>
      <c r="H46" s="150"/>
      <c r="I46" s="103"/>
    </row>
    <row r="47" spans="1:9" ht="15">
      <c r="A47" s="94"/>
      <c r="B47" s="94"/>
      <c r="C47" s="196"/>
      <c r="D47" s="95">
        <v>9</v>
      </c>
      <c r="E47" s="95" t="s">
        <v>59</v>
      </c>
      <c r="F47" s="94"/>
      <c r="G47" s="181"/>
      <c r="H47" s="94"/>
      <c r="I47" s="95"/>
    </row>
    <row r="48" spans="1:9" ht="12.75">
      <c r="A48" s="27">
        <f>A47+1</f>
        <v>1</v>
      </c>
      <c r="B48" s="50"/>
      <c r="C48" s="208">
        <v>4</v>
      </c>
      <c r="D48" s="80" t="s">
        <v>48</v>
      </c>
      <c r="E48" s="81" t="s">
        <v>207</v>
      </c>
      <c r="F48" s="82">
        <v>36917</v>
      </c>
      <c r="G48" s="84" t="s">
        <v>42</v>
      </c>
      <c r="H48" s="84" t="s">
        <v>208</v>
      </c>
      <c r="I48" s="103">
        <v>24.98</v>
      </c>
    </row>
    <row r="49" spans="1:9" ht="12.75">
      <c r="A49" s="27">
        <f>A48+1</f>
        <v>2</v>
      </c>
      <c r="B49" s="50"/>
      <c r="C49" s="208">
        <v>2</v>
      </c>
      <c r="D49" s="80" t="s">
        <v>158</v>
      </c>
      <c r="E49" s="81" t="s">
        <v>159</v>
      </c>
      <c r="F49" s="82">
        <v>37019</v>
      </c>
      <c r="G49" s="84" t="s">
        <v>39</v>
      </c>
      <c r="H49" s="84" t="s">
        <v>147</v>
      </c>
      <c r="I49" s="103">
        <v>25.54</v>
      </c>
    </row>
    <row r="50" spans="1:9" ht="12.75">
      <c r="A50" s="27">
        <f>A49+1</f>
        <v>3</v>
      </c>
      <c r="B50" s="50"/>
      <c r="C50" s="208">
        <v>3</v>
      </c>
      <c r="D50" s="80" t="s">
        <v>193</v>
      </c>
      <c r="E50" s="81" t="s">
        <v>223</v>
      </c>
      <c r="F50" s="82">
        <v>36990</v>
      </c>
      <c r="G50" s="84" t="s">
        <v>42</v>
      </c>
      <c r="H50" s="84" t="s">
        <v>215</v>
      </c>
      <c r="I50" s="103">
        <v>31.99</v>
      </c>
    </row>
    <row r="51" spans="1:9" ht="12.75">
      <c r="A51" s="86"/>
      <c r="B51" s="27"/>
      <c r="C51" s="206"/>
      <c r="D51" s="147"/>
      <c r="E51" s="148"/>
      <c r="F51" s="149"/>
      <c r="G51" s="150"/>
      <c r="H51" s="150"/>
      <c r="I51" s="103"/>
    </row>
  </sheetData>
  <sheetProtection/>
  <mergeCells count="9">
    <mergeCell ref="H6:H7"/>
    <mergeCell ref="I6:I7"/>
    <mergeCell ref="A6:A7"/>
    <mergeCell ref="B6:B7"/>
    <mergeCell ref="D6:D7"/>
    <mergeCell ref="E6:E7"/>
    <mergeCell ref="F6:F7"/>
    <mergeCell ref="G6:G7"/>
    <mergeCell ref="C6:C7"/>
  </mergeCells>
  <printOptions horizontalCentered="1"/>
  <pageMargins left="0.5511811023622047" right="0.5511811023622047" top="0.31496062992125984" bottom="0.2362204724409449" header="0.1968503937007874" footer="0.35433070866141736"/>
  <pageSetup fitToWidth="0" fitToHeight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"/>
  <sheetViews>
    <sheetView workbookViewId="0" topLeftCell="A1">
      <selection activeCell="A3" sqref="A3"/>
    </sheetView>
  </sheetViews>
  <sheetFormatPr defaultColWidth="9.140625" defaultRowHeight="15"/>
  <cols>
    <col min="1" max="2" width="5.421875" style="1" customWidth="1"/>
    <col min="3" max="3" width="10.28125" style="1" customWidth="1"/>
    <col min="4" max="4" width="14.421875" style="1" customWidth="1"/>
    <col min="5" max="5" width="10.421875" style="1" customWidth="1"/>
    <col min="6" max="6" width="16.140625" style="1" bestFit="1" customWidth="1"/>
    <col min="7" max="7" width="22.421875" style="1" bestFit="1" customWidth="1"/>
    <col min="8" max="11" width="9.140625" style="1" customWidth="1"/>
    <col min="12" max="13" width="0" style="40" hidden="1" customWidth="1"/>
    <col min="14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112</v>
      </c>
      <c r="E2" s="6"/>
      <c r="F2" s="7"/>
      <c r="G2" s="7"/>
      <c r="H2" s="7"/>
      <c r="I2" s="7"/>
      <c r="J2" s="34"/>
      <c r="K2" s="34"/>
      <c r="L2" s="36"/>
      <c r="M2" s="37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58">
        <v>1.1574074074074073E-05</v>
      </c>
      <c r="G3" s="15"/>
      <c r="H3" s="15"/>
      <c r="I3" s="15"/>
      <c r="J3" s="15"/>
      <c r="K3" s="16"/>
      <c r="L3" s="38"/>
      <c r="M3" s="39"/>
      <c r="N3" s="17"/>
      <c r="O3" s="17"/>
    </row>
    <row r="4" spans="4:15" s="21" customFormat="1" ht="15">
      <c r="D4" s="22" t="s">
        <v>17</v>
      </c>
      <c r="E4" s="5"/>
      <c r="F4" s="23"/>
      <c r="G4" s="24"/>
      <c r="H4" s="229" t="s">
        <v>12</v>
      </c>
      <c r="I4" s="229"/>
      <c r="J4" s="229"/>
      <c r="K4" s="229"/>
      <c r="L4" s="229"/>
      <c r="M4" s="229"/>
      <c r="N4" s="5"/>
      <c r="O4" s="5"/>
    </row>
    <row r="5" ht="12.75" thickBot="1"/>
    <row r="6" spans="1:15" s="2" customFormat="1" ht="12.75" customHeight="1">
      <c r="A6" s="221" t="s">
        <v>1</v>
      </c>
      <c r="B6" s="223" t="s">
        <v>49</v>
      </c>
      <c r="C6" s="219" t="s">
        <v>2</v>
      </c>
      <c r="D6" s="217" t="s">
        <v>3</v>
      </c>
      <c r="E6" s="215" t="s">
        <v>11</v>
      </c>
      <c r="F6" s="215" t="s">
        <v>4</v>
      </c>
      <c r="G6" s="227" t="s">
        <v>61</v>
      </c>
      <c r="H6" s="230" t="s">
        <v>6</v>
      </c>
      <c r="I6" s="231"/>
      <c r="J6" s="230" t="s">
        <v>15</v>
      </c>
      <c r="K6" s="231"/>
      <c r="L6" s="262"/>
      <c r="M6" s="262"/>
      <c r="N6" s="263" t="s">
        <v>10</v>
      </c>
      <c r="O6" s="225" t="s">
        <v>8</v>
      </c>
    </row>
    <row r="7" spans="1:15" s="4" customFormat="1" ht="13.5" customHeight="1" thickBot="1">
      <c r="A7" s="222"/>
      <c r="B7" s="224"/>
      <c r="C7" s="220"/>
      <c r="D7" s="218"/>
      <c r="E7" s="216"/>
      <c r="F7" s="216"/>
      <c r="G7" s="228"/>
      <c r="H7" s="32" t="s">
        <v>9</v>
      </c>
      <c r="I7" s="32" t="s">
        <v>8</v>
      </c>
      <c r="J7" s="32" t="s">
        <v>9</v>
      </c>
      <c r="K7" s="35" t="s">
        <v>8</v>
      </c>
      <c r="L7" s="43"/>
      <c r="M7" s="43"/>
      <c r="N7" s="264"/>
      <c r="O7" s="226"/>
    </row>
    <row r="8" spans="1:15" ht="15" customHeight="1">
      <c r="A8" s="3">
        <f aca="true" t="shared" si="0" ref="A8:A18">A7+1</f>
        <v>1</v>
      </c>
      <c r="B8" s="86">
        <v>59</v>
      </c>
      <c r="C8" s="80" t="s">
        <v>309</v>
      </c>
      <c r="D8" s="81" t="s">
        <v>310</v>
      </c>
      <c r="E8" s="82">
        <v>36931</v>
      </c>
      <c r="F8" s="84" t="s">
        <v>41</v>
      </c>
      <c r="G8" s="84" t="s">
        <v>311</v>
      </c>
      <c r="H8" s="102">
        <v>8.41</v>
      </c>
      <c r="I8" s="3">
        <f aca="true" t="shared" si="1" ref="I8:I18">IF(ISBLANK(H8),"",TRUNC(17.22*(H8-15.4)^2))</f>
        <v>841</v>
      </c>
      <c r="J8" s="106">
        <v>0.0022158564814814814</v>
      </c>
      <c r="K8" s="3">
        <f aca="true" t="shared" si="2" ref="K8:K18">IF(ISBLANK(J8),"",TRUNC(0.03473*((J8/$F$3)-340.4)^2))</f>
        <v>770</v>
      </c>
      <c r="L8" s="42"/>
      <c r="M8" s="41"/>
      <c r="N8" s="31">
        <f aca="true" t="shared" si="3" ref="N8:N18">SUM(I8:M8)-L8</f>
        <v>1611.0022158564816</v>
      </c>
      <c r="O8" s="48">
        <v>18</v>
      </c>
    </row>
    <row r="9" spans="1:15" ht="15" customHeight="1">
      <c r="A9" s="27">
        <f t="shared" si="0"/>
        <v>2</v>
      </c>
      <c r="B9" s="78">
        <v>61</v>
      </c>
      <c r="C9" s="80" t="s">
        <v>145</v>
      </c>
      <c r="D9" s="81" t="s">
        <v>392</v>
      </c>
      <c r="E9" s="82">
        <v>36993</v>
      </c>
      <c r="F9" s="84" t="s">
        <v>393</v>
      </c>
      <c r="G9" s="84" t="s">
        <v>394</v>
      </c>
      <c r="H9" s="102">
        <v>8.67</v>
      </c>
      <c r="I9" s="3">
        <f t="shared" si="1"/>
        <v>779</v>
      </c>
      <c r="J9" s="106">
        <v>0.002169675925925926</v>
      </c>
      <c r="K9" s="3">
        <f t="shared" si="2"/>
        <v>812</v>
      </c>
      <c r="L9" s="42"/>
      <c r="M9" s="41"/>
      <c r="N9" s="31">
        <f t="shared" si="3"/>
        <v>1591.0021696759259</v>
      </c>
      <c r="O9" s="48">
        <v>16</v>
      </c>
    </row>
    <row r="10" spans="1:15" ht="15" customHeight="1">
      <c r="A10" s="3">
        <f t="shared" si="0"/>
        <v>3</v>
      </c>
      <c r="B10" s="78">
        <v>36</v>
      </c>
      <c r="C10" s="80" t="s">
        <v>43</v>
      </c>
      <c r="D10" s="81" t="s">
        <v>51</v>
      </c>
      <c r="E10" s="82">
        <v>37038</v>
      </c>
      <c r="F10" s="84" t="s">
        <v>25</v>
      </c>
      <c r="G10" s="84" t="s">
        <v>85</v>
      </c>
      <c r="H10" s="102">
        <v>8.66</v>
      </c>
      <c r="I10" s="3">
        <f t="shared" si="1"/>
        <v>782</v>
      </c>
      <c r="J10" s="106">
        <v>0.002211458333333333</v>
      </c>
      <c r="K10" s="3">
        <f t="shared" si="2"/>
        <v>774</v>
      </c>
      <c r="L10" s="42"/>
      <c r="M10" s="41"/>
      <c r="N10" s="31">
        <f t="shared" si="3"/>
        <v>1556.0022114583335</v>
      </c>
      <c r="O10" s="48">
        <v>14</v>
      </c>
    </row>
    <row r="11" spans="1:15" ht="15" customHeight="1">
      <c r="A11" s="27">
        <f t="shared" si="0"/>
        <v>4</v>
      </c>
      <c r="B11" s="86">
        <v>37</v>
      </c>
      <c r="C11" s="80" t="s">
        <v>86</v>
      </c>
      <c r="D11" s="81" t="s">
        <v>87</v>
      </c>
      <c r="E11" s="82">
        <v>37293</v>
      </c>
      <c r="F11" s="84" t="s">
        <v>25</v>
      </c>
      <c r="G11" s="84" t="s">
        <v>85</v>
      </c>
      <c r="H11" s="103">
        <v>8.93</v>
      </c>
      <c r="I11" s="3">
        <f t="shared" si="1"/>
        <v>720</v>
      </c>
      <c r="J11" s="106">
        <v>0.002211574074074074</v>
      </c>
      <c r="K11" s="3">
        <f t="shared" si="2"/>
        <v>774</v>
      </c>
      <c r="L11" s="42"/>
      <c r="M11" s="41"/>
      <c r="N11" s="31">
        <f t="shared" si="3"/>
        <v>1494.002211574074</v>
      </c>
      <c r="O11" s="48">
        <v>13</v>
      </c>
    </row>
    <row r="12" spans="1:15" ht="15" customHeight="1">
      <c r="A12" s="3">
        <f t="shared" si="0"/>
        <v>5</v>
      </c>
      <c r="B12" s="78">
        <v>45</v>
      </c>
      <c r="C12" s="80" t="s">
        <v>176</v>
      </c>
      <c r="D12" s="81" t="s">
        <v>177</v>
      </c>
      <c r="E12" s="82">
        <v>36939</v>
      </c>
      <c r="F12" s="84" t="s">
        <v>40</v>
      </c>
      <c r="G12" s="84" t="s">
        <v>175</v>
      </c>
      <c r="H12" s="102">
        <v>8.66</v>
      </c>
      <c r="I12" s="3">
        <f t="shared" si="1"/>
        <v>782</v>
      </c>
      <c r="J12" s="106">
        <v>0.0024202546296296294</v>
      </c>
      <c r="K12" s="3">
        <f t="shared" si="2"/>
        <v>598</v>
      </c>
      <c r="L12" s="42"/>
      <c r="M12" s="41"/>
      <c r="N12" s="31">
        <f t="shared" si="3"/>
        <v>1380.0024202546297</v>
      </c>
      <c r="O12" s="48">
        <v>12</v>
      </c>
    </row>
    <row r="13" spans="1:15" ht="15" customHeight="1">
      <c r="A13" s="27">
        <f t="shared" si="0"/>
        <v>6</v>
      </c>
      <c r="B13" s="78">
        <v>50</v>
      </c>
      <c r="C13" s="80" t="s">
        <v>216</v>
      </c>
      <c r="D13" s="81" t="s">
        <v>217</v>
      </c>
      <c r="E13" s="82">
        <v>37273</v>
      </c>
      <c r="F13" s="84" t="s">
        <v>42</v>
      </c>
      <c r="G13" s="84" t="s">
        <v>218</v>
      </c>
      <c r="H13" s="102">
        <v>9.07</v>
      </c>
      <c r="I13" s="3">
        <f t="shared" si="1"/>
        <v>689</v>
      </c>
      <c r="J13" s="106">
        <v>0.0024025462962962963</v>
      </c>
      <c r="K13" s="3">
        <f t="shared" si="2"/>
        <v>612</v>
      </c>
      <c r="L13" s="42"/>
      <c r="M13" s="41"/>
      <c r="N13" s="31">
        <f t="shared" si="3"/>
        <v>1301.0024025462963</v>
      </c>
      <c r="O13" s="48">
        <v>11</v>
      </c>
    </row>
    <row r="14" spans="1:15" ht="15" customHeight="1">
      <c r="A14" s="3">
        <f t="shared" si="0"/>
        <v>7</v>
      </c>
      <c r="B14" s="78">
        <v>51</v>
      </c>
      <c r="C14" s="80" t="s">
        <v>230</v>
      </c>
      <c r="D14" s="81" t="s">
        <v>231</v>
      </c>
      <c r="E14" s="82">
        <v>37469</v>
      </c>
      <c r="F14" s="84" t="s">
        <v>42</v>
      </c>
      <c r="G14" s="84" t="s">
        <v>218</v>
      </c>
      <c r="H14" s="102">
        <v>8.78</v>
      </c>
      <c r="I14" s="3">
        <f t="shared" si="1"/>
        <v>754</v>
      </c>
      <c r="J14" s="106">
        <v>0.0025413194444444446</v>
      </c>
      <c r="K14" s="3">
        <f t="shared" si="2"/>
        <v>507</v>
      </c>
      <c r="L14" s="42"/>
      <c r="M14" s="41"/>
      <c r="N14" s="31">
        <f t="shared" si="3"/>
        <v>1261.0025413194444</v>
      </c>
      <c r="O14" s="48">
        <v>10</v>
      </c>
    </row>
    <row r="15" spans="1:15" ht="15" customHeight="1">
      <c r="A15" s="27">
        <f t="shared" si="0"/>
        <v>8</v>
      </c>
      <c r="B15" s="86">
        <v>60</v>
      </c>
      <c r="C15" s="80" t="s">
        <v>389</v>
      </c>
      <c r="D15" s="81" t="s">
        <v>390</v>
      </c>
      <c r="E15" s="82">
        <v>37395</v>
      </c>
      <c r="F15" s="84" t="s">
        <v>34</v>
      </c>
      <c r="G15" s="84" t="s">
        <v>391</v>
      </c>
      <c r="H15" s="103">
        <v>9.24</v>
      </c>
      <c r="I15" s="3">
        <f t="shared" si="1"/>
        <v>653</v>
      </c>
      <c r="J15" s="106">
        <v>0.0024785879629629633</v>
      </c>
      <c r="K15" s="3">
        <f t="shared" si="2"/>
        <v>553</v>
      </c>
      <c r="L15" s="42"/>
      <c r="M15" s="41"/>
      <c r="N15" s="31">
        <f t="shared" si="3"/>
        <v>1206.002478587963</v>
      </c>
      <c r="O15" s="48">
        <v>9</v>
      </c>
    </row>
    <row r="16" spans="1:15" ht="15" customHeight="1">
      <c r="A16" s="3">
        <f t="shared" si="0"/>
        <v>9</v>
      </c>
      <c r="B16" s="78">
        <v>41</v>
      </c>
      <c r="C16" s="80" t="s">
        <v>149</v>
      </c>
      <c r="D16" s="81" t="s">
        <v>150</v>
      </c>
      <c r="E16" s="82">
        <v>37390</v>
      </c>
      <c r="F16" s="84" t="s">
        <v>39</v>
      </c>
      <c r="G16" s="84" t="s">
        <v>142</v>
      </c>
      <c r="H16" s="102">
        <v>9.44</v>
      </c>
      <c r="I16" s="3">
        <f t="shared" si="1"/>
        <v>611</v>
      </c>
      <c r="J16" s="106">
        <v>0.002507523148148148</v>
      </c>
      <c r="K16" s="3">
        <f t="shared" si="2"/>
        <v>531</v>
      </c>
      <c r="L16" s="42"/>
      <c r="M16" s="41"/>
      <c r="N16" s="31">
        <f t="shared" si="3"/>
        <v>1142.002507523148</v>
      </c>
      <c r="O16" s="48">
        <v>8</v>
      </c>
    </row>
    <row r="17" spans="1:15" ht="15" customHeight="1">
      <c r="A17" s="27">
        <f t="shared" si="0"/>
        <v>10</v>
      </c>
      <c r="B17" s="78">
        <v>33</v>
      </c>
      <c r="C17" s="80" t="s">
        <v>54</v>
      </c>
      <c r="D17" s="81" t="s">
        <v>73</v>
      </c>
      <c r="E17" s="82">
        <v>37137</v>
      </c>
      <c r="F17" s="84" t="s">
        <v>80</v>
      </c>
      <c r="G17" s="84" t="s">
        <v>72</v>
      </c>
      <c r="H17" s="103">
        <v>9.26</v>
      </c>
      <c r="I17" s="3">
        <f t="shared" si="1"/>
        <v>649</v>
      </c>
      <c r="J17" s="106">
        <v>0.002718402777777778</v>
      </c>
      <c r="K17" s="3">
        <f t="shared" si="2"/>
        <v>386</v>
      </c>
      <c r="L17" s="42"/>
      <c r="M17" s="41"/>
      <c r="N17" s="31">
        <f t="shared" si="3"/>
        <v>1035.0027184027776</v>
      </c>
      <c r="O17" s="48">
        <v>7</v>
      </c>
    </row>
    <row r="18" spans="1:15" ht="15" customHeight="1">
      <c r="A18" s="27">
        <f t="shared" si="0"/>
        <v>11</v>
      </c>
      <c r="B18" s="78">
        <v>38</v>
      </c>
      <c r="C18" s="80" t="s">
        <v>28</v>
      </c>
      <c r="D18" s="81" t="s">
        <v>29</v>
      </c>
      <c r="E18" s="82">
        <v>37020</v>
      </c>
      <c r="F18" s="84" t="s">
        <v>25</v>
      </c>
      <c r="G18" s="84" t="s">
        <v>100</v>
      </c>
      <c r="H18" s="102">
        <v>9.61</v>
      </c>
      <c r="I18" s="3">
        <f t="shared" si="1"/>
        <v>577</v>
      </c>
      <c r="J18" s="106">
        <v>0.00288587962962963</v>
      </c>
      <c r="K18" s="3">
        <f t="shared" si="2"/>
        <v>287</v>
      </c>
      <c r="L18" s="42"/>
      <c r="M18" s="41"/>
      <c r="N18" s="31">
        <f t="shared" si="3"/>
        <v>864.0028858796296</v>
      </c>
      <c r="O18" s="48">
        <v>6</v>
      </c>
    </row>
    <row r="19" spans="1:15" ht="15" customHeight="1">
      <c r="A19" s="3"/>
      <c r="B19" s="78">
        <v>62</v>
      </c>
      <c r="C19" s="80" t="s">
        <v>329</v>
      </c>
      <c r="D19" s="81" t="s">
        <v>395</v>
      </c>
      <c r="E19" s="82">
        <v>37117</v>
      </c>
      <c r="F19" s="84" t="s">
        <v>393</v>
      </c>
      <c r="G19" s="84" t="s">
        <v>394</v>
      </c>
      <c r="H19" s="103" t="s">
        <v>465</v>
      </c>
      <c r="I19" s="3"/>
      <c r="J19" s="59"/>
      <c r="K19" s="3"/>
      <c r="L19" s="42"/>
      <c r="M19" s="41"/>
      <c r="N19" s="31" t="s">
        <v>465</v>
      </c>
      <c r="O19" s="48"/>
    </row>
  </sheetData>
  <sheetProtection/>
  <mergeCells count="13">
    <mergeCell ref="A6:A7"/>
    <mergeCell ref="C6:C7"/>
    <mergeCell ref="D6:D7"/>
    <mergeCell ref="E6:E7"/>
    <mergeCell ref="F6:F7"/>
    <mergeCell ref="G6:G7"/>
    <mergeCell ref="J6:K6"/>
    <mergeCell ref="L6:M6"/>
    <mergeCell ref="B6:B7"/>
    <mergeCell ref="N6:N7"/>
    <mergeCell ref="O6:O7"/>
    <mergeCell ref="H4:M4"/>
    <mergeCell ref="H6:I6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A3" sqref="A3"/>
    </sheetView>
  </sheetViews>
  <sheetFormatPr defaultColWidth="9.140625" defaultRowHeight="15"/>
  <cols>
    <col min="1" max="1" width="5.421875" style="1" customWidth="1"/>
    <col min="2" max="2" width="4.421875" style="205" bestFit="1" customWidth="1"/>
    <col min="3" max="3" width="5.421875" style="1" customWidth="1"/>
    <col min="4" max="4" width="10.28125" style="1" customWidth="1"/>
    <col min="5" max="5" width="14.421875" style="1" customWidth="1"/>
    <col min="6" max="6" width="10.421875" style="1" customWidth="1"/>
    <col min="7" max="7" width="16.140625" style="1" bestFit="1" customWidth="1"/>
    <col min="8" max="8" width="22.421875" style="1" bestFit="1" customWidth="1"/>
    <col min="9" max="9" width="9.140625" style="105" customWidth="1"/>
    <col min="10" max="16384" width="9.140625" style="1" customWidth="1"/>
  </cols>
  <sheetData>
    <row r="1" spans="1:16" s="5" customFormat="1" ht="15">
      <c r="A1" s="5" t="s">
        <v>62</v>
      </c>
      <c r="B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3" s="5" customFormat="1" ht="15">
      <c r="A2" s="5" t="s">
        <v>112</v>
      </c>
      <c r="B2" s="71"/>
      <c r="F2" s="6"/>
      <c r="G2" s="7"/>
      <c r="H2" s="7"/>
      <c r="I2" s="7"/>
      <c r="J2" s="10"/>
      <c r="K2" s="8"/>
      <c r="L2" s="8"/>
      <c r="M2" s="11"/>
    </row>
    <row r="3" spans="1:15" s="20" customFormat="1" ht="12" customHeight="1">
      <c r="A3" s="12"/>
      <c r="C3" s="12"/>
      <c r="D3" s="12"/>
      <c r="E3" s="12"/>
      <c r="F3" s="13"/>
      <c r="G3" s="58">
        <v>1.1574074074074073E-05</v>
      </c>
      <c r="H3" s="15"/>
      <c r="I3" s="15"/>
      <c r="J3" s="17"/>
      <c r="K3" s="17"/>
      <c r="L3" s="17"/>
      <c r="M3" s="17"/>
      <c r="N3" s="18"/>
      <c r="O3" s="19"/>
    </row>
    <row r="4" spans="2:15" s="21" customFormat="1" ht="15">
      <c r="B4" s="20"/>
      <c r="E4" s="22" t="s">
        <v>17</v>
      </c>
      <c r="F4" s="5"/>
      <c r="G4" s="6" t="s">
        <v>6</v>
      </c>
      <c r="H4" s="24"/>
      <c r="I4" s="34" t="s">
        <v>12</v>
      </c>
      <c r="J4" s="25"/>
      <c r="K4" s="25"/>
      <c r="L4" s="25"/>
      <c r="M4" s="25"/>
      <c r="N4" s="26"/>
      <c r="O4" s="8"/>
    </row>
    <row r="5" spans="4:5" ht="15.75" thickBot="1">
      <c r="D5" s="95">
        <v>1</v>
      </c>
      <c r="E5" s="95" t="s">
        <v>59</v>
      </c>
    </row>
    <row r="6" spans="1:9" s="2" customFormat="1" ht="12.75" customHeight="1">
      <c r="A6" s="221" t="s">
        <v>1</v>
      </c>
      <c r="B6" s="265" t="s">
        <v>60</v>
      </c>
      <c r="C6" s="223" t="s">
        <v>49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42" t="s">
        <v>9</v>
      </c>
    </row>
    <row r="7" spans="1:9" s="4" customFormat="1" ht="13.5" customHeight="1" thickBot="1">
      <c r="A7" s="222"/>
      <c r="B7" s="266"/>
      <c r="C7" s="224"/>
      <c r="D7" s="220"/>
      <c r="E7" s="218"/>
      <c r="F7" s="216"/>
      <c r="G7" s="216"/>
      <c r="H7" s="228"/>
      <c r="I7" s="243"/>
    </row>
    <row r="8" spans="1:9" ht="15" customHeight="1">
      <c r="A8" s="78">
        <f>A7+1</f>
        <v>1</v>
      </c>
      <c r="B8" s="197">
        <v>2</v>
      </c>
      <c r="C8" s="86">
        <v>36</v>
      </c>
      <c r="D8" s="80" t="s">
        <v>43</v>
      </c>
      <c r="E8" s="81" t="s">
        <v>51</v>
      </c>
      <c r="F8" s="82">
        <v>37038</v>
      </c>
      <c r="G8" s="84" t="s">
        <v>25</v>
      </c>
      <c r="H8" s="84" t="s">
        <v>85</v>
      </c>
      <c r="I8" s="102">
        <v>8.66</v>
      </c>
    </row>
    <row r="9" spans="1:9" ht="15" customHeight="1">
      <c r="A9" s="78">
        <f>A8+1</f>
        <v>2</v>
      </c>
      <c r="B9" s="197">
        <v>4</v>
      </c>
      <c r="C9" s="86">
        <v>60</v>
      </c>
      <c r="D9" s="80" t="s">
        <v>389</v>
      </c>
      <c r="E9" s="81" t="s">
        <v>390</v>
      </c>
      <c r="F9" s="82">
        <v>37395</v>
      </c>
      <c r="G9" s="84" t="s">
        <v>34</v>
      </c>
      <c r="H9" s="84" t="s">
        <v>391</v>
      </c>
      <c r="I9" s="102">
        <v>9.24</v>
      </c>
    </row>
    <row r="10" spans="1:9" ht="15" customHeight="1">
      <c r="A10" s="86">
        <f>A9+1</f>
        <v>3</v>
      </c>
      <c r="B10" s="206">
        <v>3</v>
      </c>
      <c r="C10" s="78">
        <v>41</v>
      </c>
      <c r="D10" s="80" t="s">
        <v>149</v>
      </c>
      <c r="E10" s="81" t="s">
        <v>150</v>
      </c>
      <c r="F10" s="82">
        <v>37390</v>
      </c>
      <c r="G10" s="84" t="s">
        <v>39</v>
      </c>
      <c r="H10" s="84" t="s">
        <v>142</v>
      </c>
      <c r="I10" s="102">
        <v>9.44</v>
      </c>
    </row>
    <row r="11" spans="1:9" ht="15" customHeight="1">
      <c r="A11" s="78"/>
      <c r="B11" s="197"/>
      <c r="C11" s="110"/>
      <c r="D11" s="80"/>
      <c r="E11" s="81"/>
      <c r="F11" s="82"/>
      <c r="G11" s="84"/>
      <c r="H11" s="84"/>
      <c r="I11" s="102"/>
    </row>
    <row r="12" spans="1:9" ht="15" customHeight="1">
      <c r="A12" s="86"/>
      <c r="B12" s="206"/>
      <c r="C12" s="78"/>
      <c r="D12" s="80"/>
      <c r="E12" s="81"/>
      <c r="F12" s="82"/>
      <c r="G12" s="84"/>
      <c r="H12" s="84"/>
      <c r="I12" s="102"/>
    </row>
    <row r="13" spans="1:9" ht="15" customHeight="1">
      <c r="A13" s="78"/>
      <c r="B13" s="197"/>
      <c r="C13" s="87"/>
      <c r="D13" s="80"/>
      <c r="E13" s="81"/>
      <c r="F13" s="82"/>
      <c r="G13" s="84"/>
      <c r="H13" s="84"/>
      <c r="I13" s="102"/>
    </row>
    <row r="14" spans="1:9" ht="15">
      <c r="A14" s="94"/>
      <c r="B14" s="196"/>
      <c r="C14" s="94"/>
      <c r="D14" s="95">
        <v>2</v>
      </c>
      <c r="E14" s="95" t="s">
        <v>59</v>
      </c>
      <c r="F14" s="94"/>
      <c r="G14" s="181"/>
      <c r="H14" s="94"/>
      <c r="I14" s="95"/>
    </row>
    <row r="15" spans="1:16" s="2" customFormat="1" ht="12.75" customHeight="1">
      <c r="A15" s="86">
        <f>A14+1</f>
        <v>1</v>
      </c>
      <c r="B15" s="206">
        <v>3</v>
      </c>
      <c r="C15" s="86">
        <v>59</v>
      </c>
      <c r="D15" s="80" t="s">
        <v>309</v>
      </c>
      <c r="E15" s="81" t="s">
        <v>310</v>
      </c>
      <c r="F15" s="82">
        <v>36931</v>
      </c>
      <c r="G15" s="84" t="s">
        <v>41</v>
      </c>
      <c r="H15" s="84" t="s">
        <v>311</v>
      </c>
      <c r="I15" s="103">
        <v>8.41</v>
      </c>
      <c r="J15" s="1"/>
      <c r="K15" s="1"/>
      <c r="L15" s="1"/>
      <c r="M15" s="1"/>
      <c r="N15" s="1"/>
      <c r="O15" s="1"/>
      <c r="P15" s="1"/>
    </row>
    <row r="16" spans="1:16" s="4" customFormat="1" ht="13.5" customHeight="1">
      <c r="A16" s="86">
        <f>A15+1</f>
        <v>2</v>
      </c>
      <c r="B16" s="197">
        <v>5</v>
      </c>
      <c r="C16" s="78">
        <v>45</v>
      </c>
      <c r="D16" s="80" t="s">
        <v>176</v>
      </c>
      <c r="E16" s="81" t="s">
        <v>177</v>
      </c>
      <c r="F16" s="82">
        <v>36939</v>
      </c>
      <c r="G16" s="84" t="s">
        <v>40</v>
      </c>
      <c r="H16" s="84" t="s">
        <v>175</v>
      </c>
      <c r="I16" s="102">
        <v>8.66</v>
      </c>
      <c r="J16" s="1"/>
      <c r="K16" s="1"/>
      <c r="L16" s="1"/>
      <c r="M16" s="1"/>
      <c r="N16" s="1"/>
      <c r="O16" s="1"/>
      <c r="P16" s="1"/>
    </row>
    <row r="17" spans="1:16" ht="15" customHeight="1">
      <c r="A17" s="86">
        <f>A16+1</f>
        <v>3</v>
      </c>
      <c r="B17" s="206">
        <v>2</v>
      </c>
      <c r="C17" s="78">
        <v>51</v>
      </c>
      <c r="D17" s="80" t="s">
        <v>230</v>
      </c>
      <c r="E17" s="81" t="s">
        <v>231</v>
      </c>
      <c r="F17" s="82">
        <v>37469</v>
      </c>
      <c r="G17" s="84" t="s">
        <v>42</v>
      </c>
      <c r="H17" s="84" t="s">
        <v>218</v>
      </c>
      <c r="I17" s="102">
        <v>8.78</v>
      </c>
      <c r="J17" s="4"/>
      <c r="K17" s="4"/>
      <c r="L17" s="4"/>
      <c r="M17" s="4"/>
      <c r="N17" s="4"/>
      <c r="O17" s="4"/>
      <c r="P17" s="4"/>
    </row>
    <row r="18" spans="1:16" ht="15" customHeight="1">
      <c r="A18" s="86">
        <f>A17+1</f>
        <v>4</v>
      </c>
      <c r="B18" s="197">
        <v>1</v>
      </c>
      <c r="C18" s="78">
        <v>37</v>
      </c>
      <c r="D18" s="80" t="s">
        <v>86</v>
      </c>
      <c r="E18" s="81" t="s">
        <v>87</v>
      </c>
      <c r="F18" s="82">
        <v>37293</v>
      </c>
      <c r="G18" s="84" t="s">
        <v>25</v>
      </c>
      <c r="H18" s="84" t="s">
        <v>85</v>
      </c>
      <c r="I18" s="102">
        <v>8.93</v>
      </c>
      <c r="J18" s="2"/>
      <c r="K18" s="2"/>
      <c r="L18" s="2"/>
      <c r="M18" s="2"/>
      <c r="N18" s="2"/>
      <c r="O18" s="2"/>
      <c r="P18" s="2"/>
    </row>
    <row r="19" spans="1:9" ht="15" customHeight="1">
      <c r="A19" s="86"/>
      <c r="B19" s="206"/>
      <c r="C19" s="78"/>
      <c r="D19" s="80"/>
      <c r="E19" s="81"/>
      <c r="F19" s="82"/>
      <c r="G19" s="84"/>
      <c r="H19" s="84"/>
      <c r="I19" s="102"/>
    </row>
    <row r="20" spans="1:9" ht="15" customHeight="1">
      <c r="A20" s="78"/>
      <c r="B20" s="197"/>
      <c r="C20" s="79"/>
      <c r="D20" s="80"/>
      <c r="E20" s="81"/>
      <c r="F20" s="82"/>
      <c r="G20" s="84"/>
      <c r="H20" s="84"/>
      <c r="I20" s="103"/>
    </row>
    <row r="21" spans="1:9" ht="15" customHeight="1">
      <c r="A21" s="94"/>
      <c r="B21" s="196"/>
      <c r="C21" s="94"/>
      <c r="D21" s="95">
        <v>3</v>
      </c>
      <c r="E21" s="95" t="s">
        <v>59</v>
      </c>
      <c r="F21" s="94"/>
      <c r="G21" s="181"/>
      <c r="H21" s="94"/>
      <c r="I21" s="95"/>
    </row>
    <row r="22" spans="1:16" ht="15" customHeight="1">
      <c r="A22" s="86">
        <f>A21+1</f>
        <v>1</v>
      </c>
      <c r="B22" s="206">
        <v>4</v>
      </c>
      <c r="C22" s="86">
        <v>61</v>
      </c>
      <c r="D22" s="80" t="s">
        <v>145</v>
      </c>
      <c r="E22" s="81" t="s">
        <v>392</v>
      </c>
      <c r="F22" s="82">
        <v>36993</v>
      </c>
      <c r="G22" s="84" t="s">
        <v>393</v>
      </c>
      <c r="H22" s="84" t="s">
        <v>394</v>
      </c>
      <c r="I22" s="103">
        <v>8.67</v>
      </c>
      <c r="J22" s="4"/>
      <c r="K22" s="4"/>
      <c r="L22" s="4"/>
      <c r="M22" s="4"/>
      <c r="N22" s="4"/>
      <c r="O22" s="4"/>
      <c r="P22" s="4"/>
    </row>
    <row r="23" spans="1:16" ht="12.75">
      <c r="A23" s="78">
        <f>A22+1</f>
        <v>2</v>
      </c>
      <c r="B23" s="197">
        <v>3</v>
      </c>
      <c r="C23" s="78">
        <v>50</v>
      </c>
      <c r="D23" s="80" t="s">
        <v>216</v>
      </c>
      <c r="E23" s="81" t="s">
        <v>217</v>
      </c>
      <c r="F23" s="82">
        <v>37273</v>
      </c>
      <c r="G23" s="84" t="s">
        <v>42</v>
      </c>
      <c r="H23" s="84" t="s">
        <v>218</v>
      </c>
      <c r="I23" s="102">
        <v>9.07</v>
      </c>
      <c r="J23" s="2"/>
      <c r="K23" s="2"/>
      <c r="L23" s="2"/>
      <c r="M23" s="2"/>
      <c r="N23" s="2"/>
      <c r="O23" s="2"/>
      <c r="P23" s="2"/>
    </row>
    <row r="24" spans="1:16" s="2" customFormat="1" ht="12.75" customHeight="1">
      <c r="A24" s="86">
        <f>A23+1</f>
        <v>3</v>
      </c>
      <c r="B24" s="206">
        <v>1</v>
      </c>
      <c r="C24" s="78">
        <v>33</v>
      </c>
      <c r="D24" s="80" t="s">
        <v>54</v>
      </c>
      <c r="E24" s="81" t="s">
        <v>73</v>
      </c>
      <c r="F24" s="82">
        <v>37137</v>
      </c>
      <c r="G24" s="84" t="s">
        <v>80</v>
      </c>
      <c r="H24" s="84" t="s">
        <v>72</v>
      </c>
      <c r="I24" s="103">
        <v>9.26</v>
      </c>
      <c r="J24" s="1"/>
      <c r="K24" s="1"/>
      <c r="L24" s="1"/>
      <c r="M24" s="1"/>
      <c r="N24" s="1"/>
      <c r="O24" s="1"/>
      <c r="P24" s="1"/>
    </row>
    <row r="25" spans="1:16" s="4" customFormat="1" ht="13.5" customHeight="1">
      <c r="A25" s="78">
        <f>A24+1</f>
        <v>4</v>
      </c>
      <c r="B25" s="197">
        <v>5</v>
      </c>
      <c r="C25" s="78">
        <v>38</v>
      </c>
      <c r="D25" s="80" t="s">
        <v>28</v>
      </c>
      <c r="E25" s="81" t="s">
        <v>29</v>
      </c>
      <c r="F25" s="82">
        <v>37020</v>
      </c>
      <c r="G25" s="84" t="s">
        <v>25</v>
      </c>
      <c r="H25" s="84" t="s">
        <v>100</v>
      </c>
      <c r="I25" s="102">
        <v>9.61</v>
      </c>
      <c r="J25" s="1"/>
      <c r="K25" s="1"/>
      <c r="L25" s="1"/>
      <c r="M25" s="1"/>
      <c r="N25" s="1"/>
      <c r="O25" s="1"/>
      <c r="P25" s="1"/>
    </row>
    <row r="26" spans="1:9" ht="15" customHeight="1">
      <c r="A26" s="86"/>
      <c r="B26" s="206">
        <v>2</v>
      </c>
      <c r="C26" s="78">
        <v>62</v>
      </c>
      <c r="D26" s="80" t="s">
        <v>329</v>
      </c>
      <c r="E26" s="81" t="s">
        <v>395</v>
      </c>
      <c r="F26" s="82">
        <v>37117</v>
      </c>
      <c r="G26" s="84" t="s">
        <v>393</v>
      </c>
      <c r="H26" s="84" t="s">
        <v>394</v>
      </c>
      <c r="I26" s="103" t="s">
        <v>465</v>
      </c>
    </row>
    <row r="27" spans="1:9" ht="15" customHeight="1">
      <c r="A27" s="78"/>
      <c r="B27" s="197"/>
      <c r="C27" s="79"/>
      <c r="D27" s="80"/>
      <c r="E27" s="81"/>
      <c r="F27" s="82"/>
      <c r="G27" s="84"/>
      <c r="H27" s="84"/>
      <c r="I27" s="102"/>
    </row>
  </sheetData>
  <sheetProtection/>
  <mergeCells count="9">
    <mergeCell ref="G6:G7"/>
    <mergeCell ref="H6:H7"/>
    <mergeCell ref="I6:I7"/>
    <mergeCell ref="A6:A7"/>
    <mergeCell ref="C6:C7"/>
    <mergeCell ref="D6:D7"/>
    <mergeCell ref="E6:E7"/>
    <mergeCell ref="F6:F7"/>
    <mergeCell ref="B6:B7"/>
  </mergeCells>
  <printOptions horizontalCentered="1"/>
  <pageMargins left="0.5511811023622047" right="0.5511811023622047" top="0.31496062992125984" bottom="0.2362204724409449" header="0.1968503937007874" footer="0.35433070866141736"/>
  <pageSetup fitToWidth="0" fitToHeight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3" sqref="A3"/>
    </sheetView>
  </sheetViews>
  <sheetFormatPr defaultColWidth="9.140625" defaultRowHeight="15"/>
  <cols>
    <col min="1" max="2" width="5.421875" style="75" customWidth="1"/>
    <col min="3" max="3" width="10.28125" style="75" customWidth="1"/>
    <col min="4" max="4" width="14.421875" style="75" customWidth="1"/>
    <col min="5" max="5" width="10.421875" style="75" customWidth="1"/>
    <col min="6" max="6" width="16.140625" style="75" bestFit="1" customWidth="1"/>
    <col min="7" max="7" width="22.421875" style="75" bestFit="1" customWidth="1"/>
    <col min="8" max="8" width="9.140625" style="104" customWidth="1"/>
    <col min="9" max="16384" width="9.140625" style="75" customWidth="1"/>
  </cols>
  <sheetData>
    <row r="1" spans="1:15" s="5" customFormat="1" ht="1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2" s="5" customFormat="1" ht="15">
      <c r="A2" s="5" t="s">
        <v>112</v>
      </c>
      <c r="E2" s="6"/>
      <c r="F2" s="7"/>
      <c r="G2" s="7"/>
      <c r="H2" s="7"/>
      <c r="I2" s="10"/>
      <c r="J2" s="8"/>
      <c r="K2" s="8"/>
      <c r="L2" s="11"/>
    </row>
    <row r="3" spans="1:14" s="71" customFormat="1" ht="12" customHeight="1">
      <c r="A3" s="66"/>
      <c r="B3" s="66"/>
      <c r="C3" s="66"/>
      <c r="D3" s="66"/>
      <c r="E3" s="67"/>
      <c r="F3" s="69"/>
      <c r="G3" s="69"/>
      <c r="H3" s="69"/>
      <c r="I3" s="70"/>
      <c r="J3" s="70"/>
      <c r="K3" s="70"/>
      <c r="L3" s="70"/>
      <c r="M3" s="18"/>
      <c r="N3" s="19"/>
    </row>
    <row r="4" spans="4:14" s="72" customFormat="1" ht="15">
      <c r="D4" s="5" t="s">
        <v>17</v>
      </c>
      <c r="E4" s="5"/>
      <c r="F4" s="6" t="s">
        <v>15</v>
      </c>
      <c r="G4" s="73"/>
      <c r="H4" s="34" t="s">
        <v>12</v>
      </c>
      <c r="I4" s="74"/>
      <c r="J4" s="74"/>
      <c r="K4" s="74"/>
      <c r="L4" s="74"/>
      <c r="M4" s="26"/>
      <c r="N4" s="8"/>
    </row>
    <row r="5" spans="3:4" ht="15.75" thickBot="1">
      <c r="C5" s="95">
        <v>1</v>
      </c>
      <c r="D5" s="95" t="s">
        <v>59</v>
      </c>
    </row>
    <row r="6" spans="1:8" s="76" customFormat="1" ht="12.75" customHeight="1">
      <c r="A6" s="234" t="s">
        <v>1</v>
      </c>
      <c r="B6" s="238" t="s">
        <v>49</v>
      </c>
      <c r="C6" s="240" t="s">
        <v>2</v>
      </c>
      <c r="D6" s="244" t="s">
        <v>3</v>
      </c>
      <c r="E6" s="246" t="s">
        <v>11</v>
      </c>
      <c r="F6" s="267" t="s">
        <v>4</v>
      </c>
      <c r="G6" s="267" t="s">
        <v>61</v>
      </c>
      <c r="H6" s="242" t="s">
        <v>9</v>
      </c>
    </row>
    <row r="7" spans="1:8" s="77" customFormat="1" ht="13.5" customHeight="1" thickBot="1">
      <c r="A7" s="235"/>
      <c r="B7" s="239"/>
      <c r="C7" s="241"/>
      <c r="D7" s="245"/>
      <c r="E7" s="247"/>
      <c r="F7" s="268"/>
      <c r="G7" s="268"/>
      <c r="H7" s="243"/>
    </row>
    <row r="8" spans="1:8" ht="15" customHeight="1">
      <c r="A8" s="78">
        <f aca="true" t="shared" si="0" ref="A8:A18">A7+1</f>
        <v>1</v>
      </c>
      <c r="B8" s="86">
        <v>61</v>
      </c>
      <c r="C8" s="80" t="s">
        <v>145</v>
      </c>
      <c r="D8" s="81" t="s">
        <v>392</v>
      </c>
      <c r="E8" s="82">
        <v>36993</v>
      </c>
      <c r="F8" s="84" t="s">
        <v>393</v>
      </c>
      <c r="G8" s="84" t="s">
        <v>394</v>
      </c>
      <c r="H8" s="106">
        <v>0.002169675925925926</v>
      </c>
    </row>
    <row r="9" spans="1:8" ht="15" customHeight="1">
      <c r="A9" s="86">
        <f t="shared" si="0"/>
        <v>2</v>
      </c>
      <c r="B9" s="78">
        <v>36</v>
      </c>
      <c r="C9" s="80" t="s">
        <v>43</v>
      </c>
      <c r="D9" s="81" t="s">
        <v>51</v>
      </c>
      <c r="E9" s="82">
        <v>37038</v>
      </c>
      <c r="F9" s="84" t="s">
        <v>25</v>
      </c>
      <c r="G9" s="84" t="s">
        <v>85</v>
      </c>
      <c r="H9" s="106">
        <v>0.002211458333333333</v>
      </c>
    </row>
    <row r="10" spans="1:8" ht="15" customHeight="1">
      <c r="A10" s="86">
        <f t="shared" si="0"/>
        <v>3</v>
      </c>
      <c r="B10" s="78">
        <v>37</v>
      </c>
      <c r="C10" s="80" t="s">
        <v>86</v>
      </c>
      <c r="D10" s="81" t="s">
        <v>87</v>
      </c>
      <c r="E10" s="82">
        <v>37293</v>
      </c>
      <c r="F10" s="84" t="s">
        <v>25</v>
      </c>
      <c r="G10" s="84" t="s">
        <v>85</v>
      </c>
      <c r="H10" s="106">
        <v>0.002211574074074074</v>
      </c>
    </row>
    <row r="11" spans="1:8" ht="15" customHeight="1">
      <c r="A11" s="86">
        <f t="shared" si="0"/>
        <v>4</v>
      </c>
      <c r="B11" s="78">
        <v>59</v>
      </c>
      <c r="C11" s="80" t="s">
        <v>309</v>
      </c>
      <c r="D11" s="81" t="s">
        <v>310</v>
      </c>
      <c r="E11" s="82">
        <v>36931</v>
      </c>
      <c r="F11" s="84" t="s">
        <v>41</v>
      </c>
      <c r="G11" s="84" t="s">
        <v>311</v>
      </c>
      <c r="H11" s="106">
        <v>0.0022158564814814814</v>
      </c>
    </row>
    <row r="12" spans="1:8" ht="15" customHeight="1">
      <c r="A12" s="86">
        <f t="shared" si="0"/>
        <v>5</v>
      </c>
      <c r="B12" s="78">
        <v>50</v>
      </c>
      <c r="C12" s="80" t="s">
        <v>216</v>
      </c>
      <c r="D12" s="81" t="s">
        <v>217</v>
      </c>
      <c r="E12" s="82">
        <v>37273</v>
      </c>
      <c r="F12" s="84" t="s">
        <v>42</v>
      </c>
      <c r="G12" s="84" t="s">
        <v>218</v>
      </c>
      <c r="H12" s="106">
        <v>0.0024025462962962963</v>
      </c>
    </row>
    <row r="13" spans="1:8" ht="15" customHeight="1">
      <c r="A13" s="86">
        <f t="shared" si="0"/>
        <v>6</v>
      </c>
      <c r="B13" s="78">
        <v>45</v>
      </c>
      <c r="C13" s="80" t="s">
        <v>176</v>
      </c>
      <c r="D13" s="81" t="s">
        <v>177</v>
      </c>
      <c r="E13" s="82">
        <v>36939</v>
      </c>
      <c r="F13" s="84" t="s">
        <v>40</v>
      </c>
      <c r="G13" s="84" t="s">
        <v>175</v>
      </c>
      <c r="H13" s="106">
        <v>0.0024202546296296294</v>
      </c>
    </row>
    <row r="14" spans="1:8" ht="15" customHeight="1">
      <c r="A14" s="86">
        <f t="shared" si="0"/>
        <v>7</v>
      </c>
      <c r="B14" s="78">
        <v>60</v>
      </c>
      <c r="C14" s="80" t="s">
        <v>389</v>
      </c>
      <c r="D14" s="81" t="s">
        <v>390</v>
      </c>
      <c r="E14" s="82">
        <v>37395</v>
      </c>
      <c r="F14" s="84" t="s">
        <v>34</v>
      </c>
      <c r="G14" s="84" t="s">
        <v>391</v>
      </c>
      <c r="H14" s="106">
        <v>0.0024785879629629633</v>
      </c>
    </row>
    <row r="15" spans="1:8" ht="15" customHeight="1">
      <c r="A15" s="86">
        <f t="shared" si="0"/>
        <v>8</v>
      </c>
      <c r="B15" s="78">
        <v>41</v>
      </c>
      <c r="C15" s="80" t="s">
        <v>149</v>
      </c>
      <c r="D15" s="81" t="s">
        <v>150</v>
      </c>
      <c r="E15" s="82">
        <v>37390</v>
      </c>
      <c r="F15" s="84" t="s">
        <v>39</v>
      </c>
      <c r="G15" s="84" t="s">
        <v>142</v>
      </c>
      <c r="H15" s="106">
        <v>0.002507523148148148</v>
      </c>
    </row>
    <row r="16" spans="1:8" ht="15" customHeight="1">
      <c r="A16" s="86">
        <f t="shared" si="0"/>
        <v>9</v>
      </c>
      <c r="B16" s="78">
        <v>51</v>
      </c>
      <c r="C16" s="80" t="s">
        <v>230</v>
      </c>
      <c r="D16" s="81" t="s">
        <v>231</v>
      </c>
      <c r="E16" s="82">
        <v>37469</v>
      </c>
      <c r="F16" s="84" t="s">
        <v>42</v>
      </c>
      <c r="G16" s="84" t="s">
        <v>218</v>
      </c>
      <c r="H16" s="106">
        <v>0.0025413194444444446</v>
      </c>
    </row>
    <row r="17" spans="1:8" ht="15" customHeight="1">
      <c r="A17" s="86">
        <f t="shared" si="0"/>
        <v>10</v>
      </c>
      <c r="B17" s="78">
        <v>33</v>
      </c>
      <c r="C17" s="80" t="s">
        <v>54</v>
      </c>
      <c r="D17" s="81" t="s">
        <v>73</v>
      </c>
      <c r="E17" s="82">
        <v>37137</v>
      </c>
      <c r="F17" s="84" t="s">
        <v>80</v>
      </c>
      <c r="G17" s="84" t="s">
        <v>72</v>
      </c>
      <c r="H17" s="106">
        <v>0.002718402777777778</v>
      </c>
    </row>
    <row r="18" spans="1:8" ht="15" customHeight="1">
      <c r="A18" s="86">
        <f t="shared" si="0"/>
        <v>11</v>
      </c>
      <c r="B18" s="78">
        <v>38</v>
      </c>
      <c r="C18" s="80" t="s">
        <v>28</v>
      </c>
      <c r="D18" s="81" t="s">
        <v>29</v>
      </c>
      <c r="E18" s="82">
        <v>37020</v>
      </c>
      <c r="F18" s="84" t="s">
        <v>25</v>
      </c>
      <c r="G18" s="84" t="s">
        <v>100</v>
      </c>
      <c r="H18" s="106">
        <v>0.00288587962962963</v>
      </c>
    </row>
  </sheetData>
  <sheetProtection/>
  <mergeCells count="8">
    <mergeCell ref="G6:G7"/>
    <mergeCell ref="H6:H7"/>
    <mergeCell ref="A6:A7"/>
    <mergeCell ref="B6:B7"/>
    <mergeCell ref="C6:C7"/>
    <mergeCell ref="D6:D7"/>
    <mergeCell ref="E6:E7"/>
    <mergeCell ref="F6:F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portrait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workbookViewId="0" topLeftCell="A1">
      <selection activeCell="A3" sqref="A3"/>
    </sheetView>
  </sheetViews>
  <sheetFormatPr defaultColWidth="9.140625" defaultRowHeight="15"/>
  <cols>
    <col min="1" max="2" width="5.421875" style="1" customWidth="1"/>
    <col min="3" max="3" width="10.28125" style="1" customWidth="1"/>
    <col min="4" max="4" width="14.421875" style="1" customWidth="1"/>
    <col min="5" max="5" width="10.421875" style="1" customWidth="1"/>
    <col min="6" max="6" width="16.140625" style="1" bestFit="1" customWidth="1"/>
    <col min="7" max="7" width="22.421875" style="1" bestFit="1" customWidth="1"/>
    <col min="8" max="11" width="9.140625" style="1" customWidth="1"/>
    <col min="12" max="13" width="0" style="40" hidden="1" customWidth="1"/>
    <col min="14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112</v>
      </c>
      <c r="E2" s="6"/>
      <c r="F2" s="7"/>
      <c r="G2" s="7"/>
      <c r="H2" s="7"/>
      <c r="I2" s="7"/>
      <c r="J2" s="34"/>
      <c r="K2" s="34"/>
      <c r="L2" s="36"/>
      <c r="M2" s="37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58">
        <v>1.1574074074074073E-05</v>
      </c>
      <c r="G3" s="15"/>
      <c r="H3" s="15"/>
      <c r="I3" s="15"/>
      <c r="J3" s="15"/>
      <c r="K3" s="16"/>
      <c r="L3" s="38"/>
      <c r="M3" s="39"/>
      <c r="N3" s="17"/>
      <c r="O3" s="17"/>
    </row>
    <row r="4" spans="4:15" s="21" customFormat="1" ht="15">
      <c r="D4" s="22" t="s">
        <v>14</v>
      </c>
      <c r="E4" s="5"/>
      <c r="F4" s="5"/>
      <c r="G4" s="24"/>
      <c r="H4" s="229" t="s">
        <v>12</v>
      </c>
      <c r="I4" s="229"/>
      <c r="J4" s="229"/>
      <c r="K4" s="229"/>
      <c r="L4" s="229"/>
      <c r="M4" s="229"/>
      <c r="N4" s="5"/>
      <c r="O4" s="5"/>
    </row>
    <row r="5" ht="12.75" thickBot="1"/>
    <row r="6" spans="1:15" s="2" customFormat="1" ht="12.75" customHeight="1">
      <c r="A6" s="221" t="s">
        <v>1</v>
      </c>
      <c r="B6" s="223" t="s">
        <v>49</v>
      </c>
      <c r="C6" s="219" t="s">
        <v>2</v>
      </c>
      <c r="D6" s="217" t="s">
        <v>3</v>
      </c>
      <c r="E6" s="215" t="s">
        <v>11</v>
      </c>
      <c r="F6" s="215" t="s">
        <v>4</v>
      </c>
      <c r="G6" s="227" t="s">
        <v>61</v>
      </c>
      <c r="H6" s="230" t="s">
        <v>6</v>
      </c>
      <c r="I6" s="231"/>
      <c r="J6" s="230" t="s">
        <v>15</v>
      </c>
      <c r="K6" s="231"/>
      <c r="L6" s="262"/>
      <c r="M6" s="262"/>
      <c r="N6" s="263" t="s">
        <v>10</v>
      </c>
      <c r="O6" s="225" t="s">
        <v>8</v>
      </c>
    </row>
    <row r="7" spans="1:15" s="4" customFormat="1" ht="13.5" customHeight="1" thickBot="1">
      <c r="A7" s="222"/>
      <c r="B7" s="224"/>
      <c r="C7" s="220"/>
      <c r="D7" s="218"/>
      <c r="E7" s="216"/>
      <c r="F7" s="216"/>
      <c r="G7" s="228"/>
      <c r="H7" s="32" t="s">
        <v>9</v>
      </c>
      <c r="I7" s="32" t="s">
        <v>8</v>
      </c>
      <c r="J7" s="32" t="s">
        <v>9</v>
      </c>
      <c r="K7" s="35" t="s">
        <v>8</v>
      </c>
      <c r="L7" s="43"/>
      <c r="M7" s="43"/>
      <c r="N7" s="264"/>
      <c r="O7" s="226"/>
    </row>
    <row r="8" spans="1:15" ht="15" customHeight="1">
      <c r="A8" s="3">
        <f aca="true" t="shared" si="0" ref="A8:A23">A7+1</f>
        <v>1</v>
      </c>
      <c r="B8" s="86">
        <v>49</v>
      </c>
      <c r="C8" s="80" t="s">
        <v>200</v>
      </c>
      <c r="D8" s="81" t="s">
        <v>201</v>
      </c>
      <c r="E8" s="82">
        <v>37523</v>
      </c>
      <c r="F8" s="84" t="s">
        <v>42</v>
      </c>
      <c r="G8" s="84" t="s">
        <v>197</v>
      </c>
      <c r="H8" s="85">
        <v>7.84</v>
      </c>
      <c r="I8" s="30">
        <f aca="true" t="shared" si="1" ref="I8:I23">IF(ISBLANK(H8),"",TRUNC(59.76*(H8-11)^2))</f>
        <v>596</v>
      </c>
      <c r="J8" s="59">
        <v>0.0019855324074074076</v>
      </c>
      <c r="K8" s="53">
        <f aca="true" t="shared" si="2" ref="K8:K23">IF(ISBLANK(J8),"",TRUNC(0.1139*((J8/$F$3)-240)^2))</f>
        <v>533</v>
      </c>
      <c r="L8" s="42"/>
      <c r="M8" s="41"/>
      <c r="N8" s="31">
        <f>SUM(I8,K8)</f>
        <v>1129</v>
      </c>
      <c r="O8" s="48">
        <v>18</v>
      </c>
    </row>
    <row r="9" spans="1:15" ht="15" customHeight="1">
      <c r="A9" s="3">
        <f t="shared" si="0"/>
        <v>2</v>
      </c>
      <c r="B9" s="86">
        <v>55</v>
      </c>
      <c r="C9" s="80" t="s">
        <v>48</v>
      </c>
      <c r="D9" s="81" t="s">
        <v>280</v>
      </c>
      <c r="E9" s="82">
        <v>37012</v>
      </c>
      <c r="F9" s="84" t="s">
        <v>37</v>
      </c>
      <c r="G9" s="84" t="s">
        <v>277</v>
      </c>
      <c r="H9" s="85">
        <v>7.96</v>
      </c>
      <c r="I9" s="30">
        <f t="shared" si="1"/>
        <v>552</v>
      </c>
      <c r="J9" s="59">
        <v>0.0019856481481481483</v>
      </c>
      <c r="K9" s="53">
        <f t="shared" si="2"/>
        <v>533</v>
      </c>
      <c r="L9" s="42"/>
      <c r="M9" s="41"/>
      <c r="N9" s="31">
        <f aca="true" t="shared" si="3" ref="N9:N23">SUM(I9,K9)</f>
        <v>1085</v>
      </c>
      <c r="O9" s="48">
        <v>16</v>
      </c>
    </row>
    <row r="10" spans="1:15" ht="15" customHeight="1">
      <c r="A10" s="3">
        <f t="shared" si="0"/>
        <v>3</v>
      </c>
      <c r="B10" s="86">
        <v>40</v>
      </c>
      <c r="C10" s="80" t="s">
        <v>122</v>
      </c>
      <c r="D10" s="81" t="s">
        <v>123</v>
      </c>
      <c r="E10" s="82">
        <v>37116</v>
      </c>
      <c r="F10" s="84" t="s">
        <v>125</v>
      </c>
      <c r="G10" s="84" t="s">
        <v>117</v>
      </c>
      <c r="H10" s="85">
        <v>7.99</v>
      </c>
      <c r="I10" s="30">
        <f t="shared" si="1"/>
        <v>541</v>
      </c>
      <c r="J10" s="59">
        <v>0.002109259259259259</v>
      </c>
      <c r="K10" s="53">
        <f t="shared" si="2"/>
        <v>379</v>
      </c>
      <c r="L10" s="42"/>
      <c r="M10" s="41"/>
      <c r="N10" s="31">
        <f t="shared" si="3"/>
        <v>920</v>
      </c>
      <c r="O10" s="48">
        <v>14</v>
      </c>
    </row>
    <row r="11" spans="1:15" ht="15" customHeight="1">
      <c r="A11" s="3">
        <f t="shared" si="0"/>
        <v>4</v>
      </c>
      <c r="B11" s="86">
        <v>42</v>
      </c>
      <c r="C11" s="80" t="s">
        <v>161</v>
      </c>
      <c r="D11" s="81" t="s">
        <v>162</v>
      </c>
      <c r="E11" s="82">
        <v>37188</v>
      </c>
      <c r="F11" s="84" t="s">
        <v>39</v>
      </c>
      <c r="G11" s="84" t="s">
        <v>142</v>
      </c>
      <c r="H11" s="85">
        <v>8.27</v>
      </c>
      <c r="I11" s="30">
        <f t="shared" si="1"/>
        <v>445</v>
      </c>
      <c r="J11" s="59">
        <v>0.002112962962962963</v>
      </c>
      <c r="K11" s="53">
        <f t="shared" si="2"/>
        <v>375</v>
      </c>
      <c r="L11" s="42"/>
      <c r="M11" s="41"/>
      <c r="N11" s="31">
        <f t="shared" si="3"/>
        <v>820</v>
      </c>
      <c r="O11" s="48">
        <v>13</v>
      </c>
    </row>
    <row r="12" spans="1:15" ht="15" customHeight="1">
      <c r="A12" s="3">
        <f t="shared" si="0"/>
        <v>5</v>
      </c>
      <c r="B12" s="86">
        <v>32</v>
      </c>
      <c r="C12" s="80" t="s">
        <v>70</v>
      </c>
      <c r="D12" s="81" t="s">
        <v>71</v>
      </c>
      <c r="E12" s="82">
        <v>36929</v>
      </c>
      <c r="F12" s="84" t="s">
        <v>80</v>
      </c>
      <c r="G12" s="84" t="s">
        <v>72</v>
      </c>
      <c r="H12" s="85">
        <v>8.26</v>
      </c>
      <c r="I12" s="30">
        <f t="shared" si="1"/>
        <v>448</v>
      </c>
      <c r="J12" s="59">
        <v>0.0022094907407407406</v>
      </c>
      <c r="K12" s="53">
        <f t="shared" si="2"/>
        <v>274</v>
      </c>
      <c r="L12" s="42"/>
      <c r="M12" s="41"/>
      <c r="N12" s="31">
        <f t="shared" si="3"/>
        <v>722</v>
      </c>
      <c r="O12" s="48">
        <v>12</v>
      </c>
    </row>
    <row r="13" spans="1:15" ht="15" customHeight="1">
      <c r="A13" s="3">
        <f t="shared" si="0"/>
        <v>6</v>
      </c>
      <c r="B13" s="86">
        <v>43</v>
      </c>
      <c r="C13" s="80" t="s">
        <v>47</v>
      </c>
      <c r="D13" s="81" t="s">
        <v>163</v>
      </c>
      <c r="E13" s="82">
        <v>36969</v>
      </c>
      <c r="F13" s="84" t="s">
        <v>39</v>
      </c>
      <c r="G13" s="84" t="s">
        <v>164</v>
      </c>
      <c r="H13" s="88">
        <v>8.59</v>
      </c>
      <c r="I13" s="30">
        <f t="shared" si="1"/>
        <v>347</v>
      </c>
      <c r="J13" s="59">
        <v>0.0021408564814814814</v>
      </c>
      <c r="K13" s="53">
        <f t="shared" si="2"/>
        <v>344</v>
      </c>
      <c r="L13" s="42"/>
      <c r="M13" s="41"/>
      <c r="N13" s="31">
        <f t="shared" si="3"/>
        <v>691</v>
      </c>
      <c r="O13" s="48">
        <v>11</v>
      </c>
    </row>
    <row r="14" spans="1:15" ht="15" customHeight="1">
      <c r="A14" s="3">
        <f t="shared" si="0"/>
        <v>7</v>
      </c>
      <c r="B14" s="86">
        <v>39</v>
      </c>
      <c r="C14" s="80" t="s">
        <v>132</v>
      </c>
      <c r="D14" s="81" t="s">
        <v>133</v>
      </c>
      <c r="E14" s="82">
        <v>37024</v>
      </c>
      <c r="F14" s="84" t="s">
        <v>113</v>
      </c>
      <c r="G14" s="84" t="s">
        <v>128</v>
      </c>
      <c r="H14" s="85">
        <v>8.28</v>
      </c>
      <c r="I14" s="30">
        <f t="shared" si="1"/>
        <v>442</v>
      </c>
      <c r="J14" s="59">
        <v>0.002274652777777778</v>
      </c>
      <c r="K14" s="53">
        <f t="shared" si="2"/>
        <v>215</v>
      </c>
      <c r="L14" s="42"/>
      <c r="M14" s="41"/>
      <c r="N14" s="31">
        <f t="shared" si="3"/>
        <v>657</v>
      </c>
      <c r="O14" s="48">
        <v>10</v>
      </c>
    </row>
    <row r="15" spans="1:15" ht="15" customHeight="1">
      <c r="A15" s="3">
        <f t="shared" si="0"/>
        <v>8</v>
      </c>
      <c r="B15" s="86">
        <v>46</v>
      </c>
      <c r="C15" s="80" t="s">
        <v>189</v>
      </c>
      <c r="D15" s="81" t="s">
        <v>190</v>
      </c>
      <c r="E15" s="82">
        <v>37388</v>
      </c>
      <c r="F15" s="84" t="s">
        <v>40</v>
      </c>
      <c r="G15" s="84" t="s">
        <v>188</v>
      </c>
      <c r="H15" s="85">
        <v>8.64</v>
      </c>
      <c r="I15" s="30">
        <f t="shared" si="1"/>
        <v>332</v>
      </c>
      <c r="J15" s="59">
        <v>0.0022166666666666667</v>
      </c>
      <c r="K15" s="53">
        <f t="shared" si="2"/>
        <v>267</v>
      </c>
      <c r="L15" s="42"/>
      <c r="M15" s="41"/>
      <c r="N15" s="31">
        <f t="shared" si="3"/>
        <v>599</v>
      </c>
      <c r="O15" s="48">
        <v>9</v>
      </c>
    </row>
    <row r="16" spans="1:15" ht="15" customHeight="1">
      <c r="A16" s="3">
        <f t="shared" si="0"/>
        <v>9</v>
      </c>
      <c r="B16" s="86">
        <v>48</v>
      </c>
      <c r="C16" s="80" t="s">
        <v>132</v>
      </c>
      <c r="D16" s="81" t="s">
        <v>199</v>
      </c>
      <c r="E16" s="82">
        <v>37270</v>
      </c>
      <c r="F16" s="84" t="s">
        <v>42</v>
      </c>
      <c r="G16" s="84" t="s">
        <v>197</v>
      </c>
      <c r="H16" s="85">
        <v>8.26</v>
      </c>
      <c r="I16" s="30">
        <f t="shared" si="1"/>
        <v>448</v>
      </c>
      <c r="J16" s="59">
        <v>0.0023597222222222223</v>
      </c>
      <c r="K16" s="53">
        <f t="shared" si="2"/>
        <v>148</v>
      </c>
      <c r="L16" s="42"/>
      <c r="M16" s="41"/>
      <c r="N16" s="31">
        <f t="shared" si="3"/>
        <v>596</v>
      </c>
      <c r="O16" s="48">
        <v>8</v>
      </c>
    </row>
    <row r="17" spans="1:15" ht="15" customHeight="1">
      <c r="A17" s="3">
        <f t="shared" si="0"/>
        <v>10</v>
      </c>
      <c r="B17" s="86">
        <v>56</v>
      </c>
      <c r="C17" s="80" t="s">
        <v>281</v>
      </c>
      <c r="D17" s="81" t="s">
        <v>282</v>
      </c>
      <c r="E17" s="82">
        <v>37280</v>
      </c>
      <c r="F17" s="84" t="s">
        <v>37</v>
      </c>
      <c r="G17" s="84" t="s">
        <v>277</v>
      </c>
      <c r="H17" s="85">
        <v>8.65</v>
      </c>
      <c r="I17" s="30">
        <f t="shared" si="1"/>
        <v>330</v>
      </c>
      <c r="J17" s="59">
        <v>0.0022403935185185187</v>
      </c>
      <c r="K17" s="53">
        <f t="shared" si="2"/>
        <v>245</v>
      </c>
      <c r="L17" s="42"/>
      <c r="M17" s="41"/>
      <c r="N17" s="31">
        <f t="shared" si="3"/>
        <v>575</v>
      </c>
      <c r="O17" s="48">
        <v>7</v>
      </c>
    </row>
    <row r="18" spans="1:15" ht="15" customHeight="1">
      <c r="A18" s="3">
        <f t="shared" si="0"/>
        <v>11</v>
      </c>
      <c r="B18" s="86">
        <v>44</v>
      </c>
      <c r="C18" s="80" t="s">
        <v>165</v>
      </c>
      <c r="D18" s="81" t="s">
        <v>166</v>
      </c>
      <c r="E18" s="82">
        <v>37238</v>
      </c>
      <c r="F18" s="84" t="s">
        <v>39</v>
      </c>
      <c r="G18" s="84" t="s">
        <v>155</v>
      </c>
      <c r="H18" s="88">
        <v>8.53</v>
      </c>
      <c r="I18" s="30">
        <f t="shared" si="1"/>
        <v>364</v>
      </c>
      <c r="J18" s="59">
        <v>0.0023043981481481483</v>
      </c>
      <c r="K18" s="53">
        <f t="shared" si="2"/>
        <v>190</v>
      </c>
      <c r="L18" s="42"/>
      <c r="M18" s="41"/>
      <c r="N18" s="31">
        <f t="shared" si="3"/>
        <v>554</v>
      </c>
      <c r="O18" s="48">
        <v>6</v>
      </c>
    </row>
    <row r="19" spans="1:15" ht="15" customHeight="1">
      <c r="A19" s="3">
        <f t="shared" si="0"/>
        <v>12</v>
      </c>
      <c r="B19" s="86">
        <v>47</v>
      </c>
      <c r="C19" s="80" t="s">
        <v>191</v>
      </c>
      <c r="D19" s="81" t="s">
        <v>192</v>
      </c>
      <c r="E19" s="82">
        <v>37356</v>
      </c>
      <c r="F19" s="84" t="s">
        <v>40</v>
      </c>
      <c r="G19" s="84" t="s">
        <v>188</v>
      </c>
      <c r="H19" s="88">
        <v>9.4</v>
      </c>
      <c r="I19" s="30">
        <f t="shared" si="1"/>
        <v>152</v>
      </c>
      <c r="J19" s="59">
        <v>0.002230787037037037</v>
      </c>
      <c r="K19" s="53">
        <f t="shared" si="2"/>
        <v>254</v>
      </c>
      <c r="L19" s="42"/>
      <c r="M19" s="41"/>
      <c r="N19" s="31">
        <f t="shared" si="3"/>
        <v>406</v>
      </c>
      <c r="O19" s="48">
        <v>5</v>
      </c>
    </row>
    <row r="20" spans="1:15" ht="15" customHeight="1">
      <c r="A20" s="3">
        <f t="shared" si="0"/>
        <v>13</v>
      </c>
      <c r="B20" s="86">
        <v>52</v>
      </c>
      <c r="C20" s="80" t="s">
        <v>126</v>
      </c>
      <c r="D20" s="81" t="s">
        <v>252</v>
      </c>
      <c r="E20" s="82">
        <v>37382</v>
      </c>
      <c r="F20" s="84" t="s">
        <v>269</v>
      </c>
      <c r="G20" s="84" t="s">
        <v>197</v>
      </c>
      <c r="H20" s="85">
        <v>9.16</v>
      </c>
      <c r="I20" s="30">
        <f t="shared" si="1"/>
        <v>202</v>
      </c>
      <c r="J20" s="59">
        <v>0.0023805555555555555</v>
      </c>
      <c r="K20" s="53">
        <f t="shared" si="2"/>
        <v>134</v>
      </c>
      <c r="L20" s="42"/>
      <c r="M20" s="41"/>
      <c r="N20" s="31">
        <f t="shared" si="3"/>
        <v>336</v>
      </c>
      <c r="O20" s="79" t="s">
        <v>482</v>
      </c>
    </row>
    <row r="21" spans="1:15" ht="15" customHeight="1">
      <c r="A21" s="3">
        <f t="shared" si="0"/>
        <v>14</v>
      </c>
      <c r="B21" s="86">
        <v>34</v>
      </c>
      <c r="C21" s="80" t="s">
        <v>78</v>
      </c>
      <c r="D21" s="81" t="s">
        <v>79</v>
      </c>
      <c r="E21" s="82">
        <v>37125</v>
      </c>
      <c r="F21" s="84" t="s">
        <v>80</v>
      </c>
      <c r="G21" s="84" t="s">
        <v>72</v>
      </c>
      <c r="H21" s="88">
        <v>9.03</v>
      </c>
      <c r="I21" s="30">
        <f t="shared" si="1"/>
        <v>231</v>
      </c>
      <c r="J21" s="59">
        <v>0.0025212962962962962</v>
      </c>
      <c r="K21" s="53">
        <f t="shared" si="2"/>
        <v>55</v>
      </c>
      <c r="L21" s="42"/>
      <c r="M21" s="41"/>
      <c r="N21" s="31">
        <f t="shared" si="3"/>
        <v>286</v>
      </c>
      <c r="O21" s="48">
        <v>4</v>
      </c>
    </row>
    <row r="22" spans="1:15" ht="15" customHeight="1">
      <c r="A22" s="3">
        <f t="shared" si="0"/>
        <v>15</v>
      </c>
      <c r="B22" s="86">
        <v>58</v>
      </c>
      <c r="C22" s="80" t="s">
        <v>417</v>
      </c>
      <c r="D22" s="81" t="s">
        <v>418</v>
      </c>
      <c r="E22" s="82" t="s">
        <v>300</v>
      </c>
      <c r="F22" s="84" t="s">
        <v>30</v>
      </c>
      <c r="G22" s="84" t="s">
        <v>301</v>
      </c>
      <c r="H22" s="88">
        <v>9.07</v>
      </c>
      <c r="I22" s="30">
        <f t="shared" si="1"/>
        <v>222</v>
      </c>
      <c r="J22" s="59">
        <v>0.0025875</v>
      </c>
      <c r="K22" s="53">
        <f t="shared" si="2"/>
        <v>30</v>
      </c>
      <c r="L22" s="42"/>
      <c r="M22" s="41"/>
      <c r="N22" s="31">
        <f t="shared" si="3"/>
        <v>252</v>
      </c>
      <c r="O22" s="48">
        <v>3</v>
      </c>
    </row>
    <row r="23" spans="1:15" ht="15" customHeight="1">
      <c r="A23" s="3">
        <f t="shared" si="0"/>
        <v>16</v>
      </c>
      <c r="B23" s="86">
        <v>35</v>
      </c>
      <c r="C23" s="80" t="s">
        <v>83</v>
      </c>
      <c r="D23" s="81" t="s">
        <v>84</v>
      </c>
      <c r="E23" s="82">
        <v>37357</v>
      </c>
      <c r="F23" s="84" t="s">
        <v>33</v>
      </c>
      <c r="G23" s="84" t="s">
        <v>44</v>
      </c>
      <c r="H23" s="85">
        <v>9.25</v>
      </c>
      <c r="I23" s="30">
        <f t="shared" si="1"/>
        <v>183</v>
      </c>
      <c r="J23" s="59">
        <v>0.002742824074074074</v>
      </c>
      <c r="K23" s="53">
        <f t="shared" si="2"/>
        <v>1</v>
      </c>
      <c r="L23" s="42"/>
      <c r="M23" s="41"/>
      <c r="N23" s="31">
        <f t="shared" si="3"/>
        <v>184</v>
      </c>
      <c r="O23" s="48">
        <v>2</v>
      </c>
    </row>
  </sheetData>
  <sheetProtection/>
  <mergeCells count="13">
    <mergeCell ref="A6:A7"/>
    <mergeCell ref="C6:C7"/>
    <mergeCell ref="D6:D7"/>
    <mergeCell ref="E6:E7"/>
    <mergeCell ref="F6:F7"/>
    <mergeCell ref="G6:G7"/>
    <mergeCell ref="J6:K6"/>
    <mergeCell ref="L6:M6"/>
    <mergeCell ref="B6:B7"/>
    <mergeCell ref="N6:N7"/>
    <mergeCell ref="O6:O7"/>
    <mergeCell ref="H4:M4"/>
    <mergeCell ref="H6:I6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3" sqref="A3"/>
    </sheetView>
  </sheetViews>
  <sheetFormatPr defaultColWidth="9.140625" defaultRowHeight="15"/>
  <cols>
    <col min="1" max="1" width="5.421875" style="1" customWidth="1"/>
    <col min="2" max="2" width="4.28125" style="205" bestFit="1" customWidth="1"/>
    <col min="3" max="3" width="4.421875" style="1" customWidth="1"/>
    <col min="4" max="4" width="11.421875" style="1" customWidth="1"/>
    <col min="5" max="5" width="14.421875" style="1" customWidth="1"/>
    <col min="6" max="6" width="10.421875" style="1" customWidth="1"/>
    <col min="7" max="7" width="16.140625" style="1" bestFit="1" customWidth="1"/>
    <col min="8" max="8" width="22.421875" style="1" bestFit="1" customWidth="1"/>
    <col min="9" max="9" width="9.140625" style="105" customWidth="1"/>
    <col min="10" max="16384" width="9.140625" style="1" customWidth="1"/>
  </cols>
  <sheetData>
    <row r="1" spans="1:16" s="5" customFormat="1" ht="15">
      <c r="A1" s="5" t="s">
        <v>62</v>
      </c>
      <c r="B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3" s="5" customFormat="1" ht="15">
      <c r="A2" s="5" t="s">
        <v>112</v>
      </c>
      <c r="B2" s="71"/>
      <c r="F2" s="6"/>
      <c r="G2" s="7"/>
      <c r="H2" s="7"/>
      <c r="I2" s="7"/>
      <c r="J2" s="10"/>
      <c r="K2" s="8"/>
      <c r="L2" s="8"/>
      <c r="M2" s="11"/>
    </row>
    <row r="3" spans="1:15" s="20" customFormat="1" ht="12" customHeight="1">
      <c r="A3" s="12"/>
      <c r="C3" s="12"/>
      <c r="D3" s="12"/>
      <c r="E3" s="12"/>
      <c r="F3" s="13"/>
      <c r="G3" s="15"/>
      <c r="H3" s="15"/>
      <c r="I3" s="15"/>
      <c r="J3" s="17"/>
      <c r="K3" s="17"/>
      <c r="L3" s="17"/>
      <c r="M3" s="17"/>
      <c r="N3" s="18"/>
      <c r="O3" s="19"/>
    </row>
    <row r="4" spans="2:15" s="21" customFormat="1" ht="15">
      <c r="B4" s="20"/>
      <c r="E4" s="22" t="s">
        <v>14</v>
      </c>
      <c r="F4" s="5"/>
      <c r="G4" s="6" t="s">
        <v>6</v>
      </c>
      <c r="H4" s="24"/>
      <c r="I4" s="34" t="s">
        <v>12</v>
      </c>
      <c r="J4" s="25"/>
      <c r="K4" s="25"/>
      <c r="L4" s="25"/>
      <c r="M4" s="25"/>
      <c r="N4" s="26"/>
      <c r="O4" s="8"/>
    </row>
    <row r="5" spans="4:5" ht="15.75" thickBot="1">
      <c r="D5" s="95">
        <v>1</v>
      </c>
      <c r="E5" s="95" t="s">
        <v>59</v>
      </c>
    </row>
    <row r="6" spans="1:9" s="2" customFormat="1" ht="12.75" customHeight="1">
      <c r="A6" s="234" t="s">
        <v>1</v>
      </c>
      <c r="B6" s="236" t="s">
        <v>60</v>
      </c>
      <c r="C6" s="238" t="s">
        <v>49</v>
      </c>
      <c r="D6" s="240" t="s">
        <v>2</v>
      </c>
      <c r="E6" s="244" t="s">
        <v>3</v>
      </c>
      <c r="F6" s="246" t="s">
        <v>11</v>
      </c>
      <c r="G6" s="246" t="s">
        <v>4</v>
      </c>
      <c r="H6" s="227" t="s">
        <v>61</v>
      </c>
      <c r="I6" s="242" t="s">
        <v>9</v>
      </c>
    </row>
    <row r="7" spans="1:9" s="4" customFormat="1" ht="13.5" customHeight="1" thickBot="1">
      <c r="A7" s="235"/>
      <c r="B7" s="237"/>
      <c r="C7" s="239"/>
      <c r="D7" s="241"/>
      <c r="E7" s="245"/>
      <c r="F7" s="247"/>
      <c r="G7" s="247"/>
      <c r="H7" s="228"/>
      <c r="I7" s="243"/>
    </row>
    <row r="8" spans="1:16" ht="15" customHeight="1">
      <c r="A8" s="86">
        <f>A7+1</f>
        <v>1</v>
      </c>
      <c r="B8" s="206">
        <v>4</v>
      </c>
      <c r="C8" s="86">
        <v>49</v>
      </c>
      <c r="D8" s="80" t="s">
        <v>200</v>
      </c>
      <c r="E8" s="81" t="s">
        <v>201</v>
      </c>
      <c r="F8" s="82">
        <v>37523</v>
      </c>
      <c r="G8" s="84" t="s">
        <v>42</v>
      </c>
      <c r="H8" s="84" t="s">
        <v>197</v>
      </c>
      <c r="I8" s="103">
        <v>7.84</v>
      </c>
      <c r="J8" s="2"/>
      <c r="K8" s="2"/>
      <c r="L8" s="2"/>
      <c r="M8" s="2"/>
      <c r="N8" s="2"/>
      <c r="O8" s="2"/>
      <c r="P8" s="2"/>
    </row>
    <row r="9" spans="1:16" ht="15" customHeight="1">
      <c r="A9" s="86">
        <f>A8+1</f>
        <v>2</v>
      </c>
      <c r="B9" s="206">
        <v>6</v>
      </c>
      <c r="C9" s="86">
        <v>32</v>
      </c>
      <c r="D9" s="80" t="s">
        <v>70</v>
      </c>
      <c r="E9" s="81" t="s">
        <v>71</v>
      </c>
      <c r="F9" s="82">
        <v>36929</v>
      </c>
      <c r="G9" s="84" t="s">
        <v>80</v>
      </c>
      <c r="H9" s="84" t="s">
        <v>72</v>
      </c>
      <c r="I9" s="103">
        <v>8.26</v>
      </c>
      <c r="J9" s="2"/>
      <c r="K9" s="2"/>
      <c r="L9" s="2"/>
      <c r="M9" s="2"/>
      <c r="N9" s="2"/>
      <c r="O9" s="2"/>
      <c r="P9" s="2"/>
    </row>
    <row r="10" spans="1:16" ht="15" customHeight="1">
      <c r="A10" s="86">
        <f>A9+1</f>
        <v>3</v>
      </c>
      <c r="B10" s="206">
        <v>5</v>
      </c>
      <c r="C10" s="86">
        <v>42</v>
      </c>
      <c r="D10" s="80" t="s">
        <v>161</v>
      </c>
      <c r="E10" s="81" t="s">
        <v>162</v>
      </c>
      <c r="F10" s="82">
        <v>37188</v>
      </c>
      <c r="G10" s="84" t="s">
        <v>39</v>
      </c>
      <c r="H10" s="84" t="s">
        <v>142</v>
      </c>
      <c r="I10" s="103">
        <v>8.27</v>
      </c>
      <c r="J10" s="2"/>
      <c r="K10" s="2"/>
      <c r="L10" s="2"/>
      <c r="M10" s="2"/>
      <c r="N10" s="2"/>
      <c r="O10" s="2"/>
      <c r="P10" s="2"/>
    </row>
    <row r="11" spans="1:16" ht="15" customHeight="1">
      <c r="A11" s="86">
        <f>A10+1</f>
        <v>4</v>
      </c>
      <c r="B11" s="206">
        <v>2</v>
      </c>
      <c r="C11" s="86">
        <v>56</v>
      </c>
      <c r="D11" s="80" t="s">
        <v>281</v>
      </c>
      <c r="E11" s="81" t="s">
        <v>282</v>
      </c>
      <c r="F11" s="82">
        <v>37280</v>
      </c>
      <c r="G11" s="84" t="s">
        <v>37</v>
      </c>
      <c r="H11" s="84" t="s">
        <v>277</v>
      </c>
      <c r="I11" s="103">
        <v>8.65</v>
      </c>
      <c r="J11" s="2"/>
      <c r="K11" s="2"/>
      <c r="L11" s="2"/>
      <c r="M11" s="2"/>
      <c r="N11" s="2"/>
      <c r="O11" s="2"/>
      <c r="P11" s="2"/>
    </row>
    <row r="12" spans="1:16" ht="15" customHeight="1">
      <c r="A12" s="86">
        <f>A11+1</f>
        <v>5</v>
      </c>
      <c r="B12" s="206">
        <v>3</v>
      </c>
      <c r="C12" s="86">
        <v>34</v>
      </c>
      <c r="D12" s="80" t="s">
        <v>78</v>
      </c>
      <c r="E12" s="81" t="s">
        <v>79</v>
      </c>
      <c r="F12" s="82">
        <v>37125</v>
      </c>
      <c r="G12" s="84" t="s">
        <v>80</v>
      </c>
      <c r="H12" s="84" t="s">
        <v>72</v>
      </c>
      <c r="I12" s="103">
        <v>9.03</v>
      </c>
      <c r="J12" s="2"/>
      <c r="K12" s="2"/>
      <c r="L12" s="2"/>
      <c r="M12" s="2"/>
      <c r="N12" s="2"/>
      <c r="O12" s="2"/>
      <c r="P12" s="2"/>
    </row>
    <row r="13" spans="1:16" ht="15" customHeight="1">
      <c r="A13" s="86"/>
      <c r="B13" s="206"/>
      <c r="C13" s="86"/>
      <c r="D13" s="80"/>
      <c r="E13" s="81"/>
      <c r="F13" s="82"/>
      <c r="G13" s="84"/>
      <c r="H13" s="84"/>
      <c r="I13" s="103"/>
      <c r="J13" s="2"/>
      <c r="K13" s="2"/>
      <c r="L13" s="2"/>
      <c r="M13" s="2"/>
      <c r="N13" s="2"/>
      <c r="O13" s="2"/>
      <c r="P13" s="2"/>
    </row>
    <row r="14" spans="1:9" ht="15">
      <c r="A14" s="94"/>
      <c r="B14" s="196"/>
      <c r="C14" s="94"/>
      <c r="D14" s="95">
        <v>2</v>
      </c>
      <c r="E14" s="95" t="s">
        <v>59</v>
      </c>
      <c r="F14" s="94"/>
      <c r="G14" s="181"/>
      <c r="H14" s="94"/>
      <c r="I14" s="95"/>
    </row>
    <row r="15" spans="1:16" ht="15" customHeight="1">
      <c r="A15" s="86">
        <f aca="true" t="shared" si="0" ref="A15:A20">A14+1</f>
        <v>1</v>
      </c>
      <c r="B15" s="206">
        <v>3</v>
      </c>
      <c r="C15" s="86">
        <v>55</v>
      </c>
      <c r="D15" s="80" t="s">
        <v>48</v>
      </c>
      <c r="E15" s="81" t="s">
        <v>280</v>
      </c>
      <c r="F15" s="82">
        <v>37012</v>
      </c>
      <c r="G15" s="84" t="s">
        <v>37</v>
      </c>
      <c r="H15" s="84" t="s">
        <v>277</v>
      </c>
      <c r="I15" s="103">
        <v>7.96</v>
      </c>
      <c r="J15" s="2"/>
      <c r="K15" s="2"/>
      <c r="L15" s="2"/>
      <c r="M15" s="2"/>
      <c r="N15" s="2"/>
      <c r="O15" s="2"/>
      <c r="P15" s="2"/>
    </row>
    <row r="16" spans="1:16" s="4" customFormat="1" ht="13.5" customHeight="1">
      <c r="A16" s="86">
        <f t="shared" si="0"/>
        <v>2</v>
      </c>
      <c r="B16" s="206">
        <v>4</v>
      </c>
      <c r="C16" s="86">
        <v>40</v>
      </c>
      <c r="D16" s="80" t="s">
        <v>122</v>
      </c>
      <c r="E16" s="81" t="s">
        <v>123</v>
      </c>
      <c r="F16" s="82">
        <v>37116</v>
      </c>
      <c r="G16" s="84" t="s">
        <v>125</v>
      </c>
      <c r="H16" s="84" t="s">
        <v>117</v>
      </c>
      <c r="I16" s="103">
        <v>7.99</v>
      </c>
      <c r="J16" s="1"/>
      <c r="K16" s="1"/>
      <c r="L16" s="1"/>
      <c r="M16" s="1"/>
      <c r="N16" s="1"/>
      <c r="O16" s="1"/>
      <c r="P16" s="1"/>
    </row>
    <row r="17" spans="1:16" ht="15" customHeight="1">
      <c r="A17" s="86">
        <f t="shared" si="0"/>
        <v>3</v>
      </c>
      <c r="B17" s="206">
        <v>1</v>
      </c>
      <c r="C17" s="86">
        <v>48</v>
      </c>
      <c r="D17" s="80" t="s">
        <v>132</v>
      </c>
      <c r="E17" s="81" t="s">
        <v>199</v>
      </c>
      <c r="F17" s="82">
        <v>37270</v>
      </c>
      <c r="G17" s="84" t="s">
        <v>42</v>
      </c>
      <c r="H17" s="84" t="s">
        <v>197</v>
      </c>
      <c r="I17" s="103">
        <v>8.26</v>
      </c>
      <c r="J17" s="2"/>
      <c r="K17" s="2"/>
      <c r="L17" s="2"/>
      <c r="M17" s="2"/>
      <c r="N17" s="2"/>
      <c r="O17" s="2"/>
      <c r="P17" s="2"/>
    </row>
    <row r="18" spans="1:16" ht="15" customHeight="1">
      <c r="A18" s="86">
        <f t="shared" si="0"/>
        <v>4</v>
      </c>
      <c r="B18" s="206">
        <v>2</v>
      </c>
      <c r="C18" s="86">
        <v>43</v>
      </c>
      <c r="D18" s="80" t="s">
        <v>47</v>
      </c>
      <c r="E18" s="81" t="s">
        <v>163</v>
      </c>
      <c r="F18" s="82">
        <v>36969</v>
      </c>
      <c r="G18" s="84" t="s">
        <v>39</v>
      </c>
      <c r="H18" s="84" t="s">
        <v>164</v>
      </c>
      <c r="I18" s="103">
        <v>8.59</v>
      </c>
      <c r="J18" s="4"/>
      <c r="K18" s="4"/>
      <c r="L18" s="4"/>
      <c r="M18" s="4"/>
      <c r="N18" s="4"/>
      <c r="O18" s="4"/>
      <c r="P18" s="4"/>
    </row>
    <row r="19" spans="1:9" ht="15" customHeight="1">
      <c r="A19" s="86">
        <f t="shared" si="0"/>
        <v>5</v>
      </c>
      <c r="B19" s="206">
        <v>6</v>
      </c>
      <c r="C19" s="86">
        <v>52</v>
      </c>
      <c r="D19" s="80" t="s">
        <v>126</v>
      </c>
      <c r="E19" s="81" t="s">
        <v>252</v>
      </c>
      <c r="F19" s="82">
        <v>37382</v>
      </c>
      <c r="G19" s="84" t="s">
        <v>269</v>
      </c>
      <c r="H19" s="84" t="s">
        <v>197</v>
      </c>
      <c r="I19" s="103">
        <v>9.16</v>
      </c>
    </row>
    <row r="20" spans="1:9" ht="15" customHeight="1">
      <c r="A20" s="86">
        <f t="shared" si="0"/>
        <v>6</v>
      </c>
      <c r="B20" s="206">
        <v>5</v>
      </c>
      <c r="C20" s="86">
        <v>47</v>
      </c>
      <c r="D20" s="80" t="s">
        <v>191</v>
      </c>
      <c r="E20" s="81" t="s">
        <v>192</v>
      </c>
      <c r="F20" s="82">
        <v>37356</v>
      </c>
      <c r="G20" s="84" t="s">
        <v>40</v>
      </c>
      <c r="H20" s="84" t="s">
        <v>188</v>
      </c>
      <c r="I20" s="103">
        <v>9.4</v>
      </c>
    </row>
    <row r="21" spans="1:9" ht="15" customHeight="1">
      <c r="A21" s="94"/>
      <c r="B21" s="196"/>
      <c r="C21" s="94"/>
      <c r="D21" s="95">
        <v>3</v>
      </c>
      <c r="E21" s="95" t="s">
        <v>59</v>
      </c>
      <c r="F21" s="94"/>
      <c r="G21" s="181"/>
      <c r="H21" s="94"/>
      <c r="I21" s="95"/>
    </row>
    <row r="22" spans="1:16" ht="15" customHeight="1">
      <c r="A22" s="86">
        <f>A21+1</f>
        <v>1</v>
      </c>
      <c r="B22" s="206">
        <v>6</v>
      </c>
      <c r="C22" s="86">
        <v>39</v>
      </c>
      <c r="D22" s="80" t="s">
        <v>132</v>
      </c>
      <c r="E22" s="81" t="s">
        <v>133</v>
      </c>
      <c r="F22" s="82">
        <v>37024</v>
      </c>
      <c r="G22" s="84" t="s">
        <v>113</v>
      </c>
      <c r="H22" s="84" t="s">
        <v>128</v>
      </c>
      <c r="I22" s="103">
        <v>8.28</v>
      </c>
      <c r="J22" s="2"/>
      <c r="K22" s="2"/>
      <c r="L22" s="2"/>
      <c r="M22" s="2"/>
      <c r="N22" s="2"/>
      <c r="O22" s="2"/>
      <c r="P22" s="2"/>
    </row>
    <row r="23" spans="1:16" ht="15" customHeight="1">
      <c r="A23" s="86">
        <f>A22+1</f>
        <v>2</v>
      </c>
      <c r="B23" s="206">
        <v>3</v>
      </c>
      <c r="C23" s="86">
        <v>44</v>
      </c>
      <c r="D23" s="80" t="s">
        <v>165</v>
      </c>
      <c r="E23" s="81" t="s">
        <v>166</v>
      </c>
      <c r="F23" s="82">
        <v>37238</v>
      </c>
      <c r="G23" s="84" t="s">
        <v>39</v>
      </c>
      <c r="H23" s="84" t="s">
        <v>155</v>
      </c>
      <c r="I23" s="103">
        <v>8.53</v>
      </c>
      <c r="J23" s="2"/>
      <c r="K23" s="2"/>
      <c r="L23" s="2"/>
      <c r="M23" s="2"/>
      <c r="N23" s="2"/>
      <c r="O23" s="2"/>
      <c r="P23" s="2"/>
    </row>
    <row r="24" spans="1:16" ht="15" customHeight="1">
      <c r="A24" s="86">
        <f>A23+1</f>
        <v>3</v>
      </c>
      <c r="B24" s="206">
        <v>2</v>
      </c>
      <c r="C24" s="86">
        <v>46</v>
      </c>
      <c r="D24" s="80" t="s">
        <v>189</v>
      </c>
      <c r="E24" s="81" t="s">
        <v>190</v>
      </c>
      <c r="F24" s="82">
        <v>37388</v>
      </c>
      <c r="G24" s="84" t="s">
        <v>40</v>
      </c>
      <c r="H24" s="84" t="s">
        <v>188</v>
      </c>
      <c r="I24" s="103">
        <v>8.64</v>
      </c>
      <c r="J24" s="2"/>
      <c r="K24" s="2"/>
      <c r="L24" s="2"/>
      <c r="M24" s="2"/>
      <c r="N24" s="2"/>
      <c r="O24" s="2"/>
      <c r="P24" s="2"/>
    </row>
    <row r="25" spans="1:16" ht="15" customHeight="1">
      <c r="A25" s="86">
        <f>A24+1</f>
        <v>4</v>
      </c>
      <c r="B25" s="206">
        <v>5</v>
      </c>
      <c r="C25" s="86">
        <v>58</v>
      </c>
      <c r="D25" s="80" t="s">
        <v>417</v>
      </c>
      <c r="E25" s="81" t="s">
        <v>418</v>
      </c>
      <c r="F25" s="82" t="s">
        <v>300</v>
      </c>
      <c r="G25" s="84" t="s">
        <v>30</v>
      </c>
      <c r="H25" s="84" t="s">
        <v>301</v>
      </c>
      <c r="I25" s="103">
        <v>9.07</v>
      </c>
      <c r="J25" s="2"/>
      <c r="K25" s="2"/>
      <c r="L25" s="2"/>
      <c r="M25" s="2"/>
      <c r="N25" s="2"/>
      <c r="O25" s="2"/>
      <c r="P25" s="2"/>
    </row>
    <row r="26" spans="1:16" ht="15" customHeight="1">
      <c r="A26" s="86">
        <f>A25+1</f>
        <v>5</v>
      </c>
      <c r="B26" s="206">
        <v>1</v>
      </c>
      <c r="C26" s="86">
        <v>35</v>
      </c>
      <c r="D26" s="80" t="s">
        <v>83</v>
      </c>
      <c r="E26" s="81" t="s">
        <v>84</v>
      </c>
      <c r="F26" s="82">
        <v>37357</v>
      </c>
      <c r="G26" s="84" t="s">
        <v>33</v>
      </c>
      <c r="H26" s="84" t="s">
        <v>44</v>
      </c>
      <c r="I26" s="103">
        <v>9.25</v>
      </c>
      <c r="J26" s="2"/>
      <c r="K26" s="2"/>
      <c r="L26" s="2"/>
      <c r="M26" s="2"/>
      <c r="N26" s="2"/>
      <c r="O26" s="2"/>
      <c r="P26" s="2"/>
    </row>
    <row r="27" spans="1:16" ht="15" customHeight="1">
      <c r="A27" s="86"/>
      <c r="B27" s="206"/>
      <c r="C27" s="86"/>
      <c r="D27" s="80"/>
      <c r="E27" s="81"/>
      <c r="F27" s="82"/>
      <c r="G27" s="84"/>
      <c r="H27" s="84"/>
      <c r="I27" s="103"/>
      <c r="J27" s="2"/>
      <c r="K27" s="2"/>
      <c r="L27" s="2"/>
      <c r="M27" s="2"/>
      <c r="N27" s="2"/>
      <c r="O27" s="2"/>
      <c r="P27" s="2"/>
    </row>
  </sheetData>
  <sheetProtection/>
  <mergeCells count="9">
    <mergeCell ref="I6:I7"/>
    <mergeCell ref="A6:A7"/>
    <mergeCell ref="C6:C7"/>
    <mergeCell ref="D6:D7"/>
    <mergeCell ref="E6:E7"/>
    <mergeCell ref="F6:F7"/>
    <mergeCell ref="G6:G7"/>
    <mergeCell ref="H6:H7"/>
    <mergeCell ref="B6:B7"/>
  </mergeCells>
  <printOptions horizontalCentered="1"/>
  <pageMargins left="0.5511811023622047" right="0.5511811023622047" top="0.31496062992125984" bottom="0.2362204724409449" header="0.1968503937007874" footer="0.35433070866141736"/>
  <pageSetup horizontalDpi="600" verticalDpi="600" orientation="portrait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3" sqref="A3"/>
    </sheetView>
  </sheetViews>
  <sheetFormatPr defaultColWidth="9.140625" defaultRowHeight="15"/>
  <cols>
    <col min="1" max="2" width="5.421875" style="75" customWidth="1"/>
    <col min="3" max="3" width="10.28125" style="75" customWidth="1"/>
    <col min="4" max="4" width="14.421875" style="75" customWidth="1"/>
    <col min="5" max="5" width="10.421875" style="75" customWidth="1"/>
    <col min="6" max="6" width="16.140625" style="75" bestFit="1" customWidth="1"/>
    <col min="7" max="7" width="22.421875" style="75" bestFit="1" customWidth="1"/>
    <col min="8" max="8" width="9.140625" style="104" customWidth="1"/>
    <col min="9" max="16384" width="9.140625" style="75" customWidth="1"/>
  </cols>
  <sheetData>
    <row r="1" spans="1:15" s="5" customFormat="1" ht="1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2" s="5" customFormat="1" ht="15">
      <c r="A2" s="5" t="s">
        <v>112</v>
      </c>
      <c r="E2" s="6"/>
      <c r="F2" s="7"/>
      <c r="G2" s="7"/>
      <c r="H2" s="7"/>
      <c r="I2" s="10"/>
      <c r="J2" s="8"/>
      <c r="K2" s="8"/>
      <c r="L2" s="11"/>
    </row>
    <row r="3" spans="1:14" s="71" customFormat="1" ht="12" customHeight="1">
      <c r="A3" s="66"/>
      <c r="B3" s="66"/>
      <c r="C3" s="66"/>
      <c r="D3" s="66"/>
      <c r="E3" s="67"/>
      <c r="F3" s="69"/>
      <c r="G3" s="69"/>
      <c r="H3" s="69"/>
      <c r="I3" s="70"/>
      <c r="J3" s="70"/>
      <c r="K3" s="70"/>
      <c r="L3" s="70"/>
      <c r="M3" s="18"/>
      <c r="N3" s="19"/>
    </row>
    <row r="4" spans="4:14" s="72" customFormat="1" ht="15">
      <c r="D4" s="5" t="s">
        <v>14</v>
      </c>
      <c r="E4" s="5"/>
      <c r="F4" s="6" t="s">
        <v>15</v>
      </c>
      <c r="G4" s="73"/>
      <c r="H4" s="34" t="s">
        <v>12</v>
      </c>
      <c r="I4" s="74"/>
      <c r="J4" s="74"/>
      <c r="K4" s="74"/>
      <c r="L4" s="74"/>
      <c r="M4" s="26"/>
      <c r="N4" s="8"/>
    </row>
    <row r="5" spans="3:4" ht="15.75" thickBot="1">
      <c r="C5" s="95">
        <v>1</v>
      </c>
      <c r="D5" s="95" t="s">
        <v>59</v>
      </c>
    </row>
    <row r="6" spans="1:8" s="76" customFormat="1" ht="12.75" customHeight="1">
      <c r="A6" s="234" t="s">
        <v>1</v>
      </c>
      <c r="B6" s="238" t="s">
        <v>49</v>
      </c>
      <c r="C6" s="240" t="s">
        <v>2</v>
      </c>
      <c r="D6" s="244" t="s">
        <v>3</v>
      </c>
      <c r="E6" s="246" t="s">
        <v>11</v>
      </c>
      <c r="F6" s="246" t="s">
        <v>4</v>
      </c>
      <c r="G6" s="267" t="s">
        <v>61</v>
      </c>
      <c r="H6" s="242" t="s">
        <v>9</v>
      </c>
    </row>
    <row r="7" spans="1:8" s="77" customFormat="1" ht="13.5" customHeight="1" thickBot="1">
      <c r="A7" s="235"/>
      <c r="B7" s="239"/>
      <c r="C7" s="241"/>
      <c r="D7" s="245"/>
      <c r="E7" s="247"/>
      <c r="F7" s="247"/>
      <c r="G7" s="268"/>
      <c r="H7" s="243"/>
    </row>
    <row r="8" spans="1:8" ht="15" customHeight="1">
      <c r="A8" s="27">
        <f aca="true" t="shared" si="0" ref="A8:A15">A7+1</f>
        <v>1</v>
      </c>
      <c r="B8" s="86">
        <v>43</v>
      </c>
      <c r="C8" s="80" t="s">
        <v>47</v>
      </c>
      <c r="D8" s="81" t="s">
        <v>163</v>
      </c>
      <c r="E8" s="82">
        <v>36969</v>
      </c>
      <c r="F8" s="84" t="s">
        <v>39</v>
      </c>
      <c r="G8" s="84" t="s">
        <v>164</v>
      </c>
      <c r="H8" s="214">
        <v>0.0021408564814814814</v>
      </c>
    </row>
    <row r="9" spans="1:8" ht="15" customHeight="1">
      <c r="A9" s="27">
        <f t="shared" si="0"/>
        <v>2</v>
      </c>
      <c r="B9" s="86">
        <v>46</v>
      </c>
      <c r="C9" s="80" t="s">
        <v>189</v>
      </c>
      <c r="D9" s="81" t="s">
        <v>190</v>
      </c>
      <c r="E9" s="82">
        <v>37388</v>
      </c>
      <c r="F9" s="84" t="s">
        <v>40</v>
      </c>
      <c r="G9" s="84" t="s">
        <v>188</v>
      </c>
      <c r="H9" s="214">
        <v>0.0022166666666666667</v>
      </c>
    </row>
    <row r="10" spans="1:8" ht="15" customHeight="1">
      <c r="A10" s="27">
        <f t="shared" si="0"/>
        <v>3</v>
      </c>
      <c r="B10" s="86">
        <v>47</v>
      </c>
      <c r="C10" s="80" t="s">
        <v>191</v>
      </c>
      <c r="D10" s="81" t="s">
        <v>192</v>
      </c>
      <c r="E10" s="82">
        <v>37356</v>
      </c>
      <c r="F10" s="84" t="s">
        <v>40</v>
      </c>
      <c r="G10" s="84" t="s">
        <v>188</v>
      </c>
      <c r="H10" s="214">
        <v>0.002230787037037037</v>
      </c>
    </row>
    <row r="11" spans="1:8" ht="15" customHeight="1">
      <c r="A11" s="27">
        <f t="shared" si="0"/>
        <v>4</v>
      </c>
      <c r="B11" s="86">
        <v>56</v>
      </c>
      <c r="C11" s="80" t="s">
        <v>281</v>
      </c>
      <c r="D11" s="81" t="s">
        <v>282</v>
      </c>
      <c r="E11" s="82">
        <v>37280</v>
      </c>
      <c r="F11" s="84" t="s">
        <v>37</v>
      </c>
      <c r="G11" s="84" t="s">
        <v>277</v>
      </c>
      <c r="H11" s="214">
        <v>0.0022403935185185187</v>
      </c>
    </row>
    <row r="12" spans="1:8" ht="15" customHeight="1">
      <c r="A12" s="27">
        <f t="shared" si="0"/>
        <v>5</v>
      </c>
      <c r="B12" s="86">
        <v>52</v>
      </c>
      <c r="C12" s="80" t="s">
        <v>126</v>
      </c>
      <c r="D12" s="81" t="s">
        <v>252</v>
      </c>
      <c r="E12" s="82">
        <v>37382</v>
      </c>
      <c r="F12" s="84" t="s">
        <v>269</v>
      </c>
      <c r="G12" s="84" t="s">
        <v>197</v>
      </c>
      <c r="H12" s="214">
        <v>0.0023805555555555555</v>
      </c>
    </row>
    <row r="13" spans="1:8" ht="15" customHeight="1">
      <c r="A13" s="27">
        <f t="shared" si="0"/>
        <v>6</v>
      </c>
      <c r="B13" s="86">
        <v>34</v>
      </c>
      <c r="C13" s="80" t="s">
        <v>78</v>
      </c>
      <c r="D13" s="81" t="s">
        <v>79</v>
      </c>
      <c r="E13" s="82">
        <v>37125</v>
      </c>
      <c r="F13" s="84" t="s">
        <v>80</v>
      </c>
      <c r="G13" s="84" t="s">
        <v>72</v>
      </c>
      <c r="H13" s="214">
        <v>0.0025212962962962962</v>
      </c>
    </row>
    <row r="14" spans="1:8" ht="15" customHeight="1">
      <c r="A14" s="27">
        <f t="shared" si="0"/>
        <v>7</v>
      </c>
      <c r="B14" s="86">
        <v>58</v>
      </c>
      <c r="C14" s="80" t="s">
        <v>417</v>
      </c>
      <c r="D14" s="81" t="s">
        <v>418</v>
      </c>
      <c r="E14" s="82" t="s">
        <v>300</v>
      </c>
      <c r="F14" s="84" t="s">
        <v>30</v>
      </c>
      <c r="G14" s="84" t="s">
        <v>301</v>
      </c>
      <c r="H14" s="214">
        <v>0.0025875</v>
      </c>
    </row>
    <row r="15" spans="1:8" ht="15" customHeight="1">
      <c r="A15" s="27">
        <f t="shared" si="0"/>
        <v>8</v>
      </c>
      <c r="B15" s="86">
        <v>35</v>
      </c>
      <c r="C15" s="80" t="s">
        <v>83</v>
      </c>
      <c r="D15" s="81" t="s">
        <v>84</v>
      </c>
      <c r="E15" s="82">
        <v>37357</v>
      </c>
      <c r="F15" s="84" t="s">
        <v>33</v>
      </c>
      <c r="G15" s="84" t="s">
        <v>44</v>
      </c>
      <c r="H15" s="214">
        <v>0.002742824074074074</v>
      </c>
    </row>
    <row r="16" spans="3:4" ht="15">
      <c r="C16" s="95">
        <v>2</v>
      </c>
      <c r="D16" s="95" t="s">
        <v>59</v>
      </c>
    </row>
    <row r="17" spans="1:8" ht="15" customHeight="1">
      <c r="A17" s="27">
        <f aca="true" t="shared" si="1" ref="A17:A24">A16+1</f>
        <v>1</v>
      </c>
      <c r="B17" s="86">
        <v>49</v>
      </c>
      <c r="C17" s="80" t="s">
        <v>200</v>
      </c>
      <c r="D17" s="81" t="s">
        <v>201</v>
      </c>
      <c r="E17" s="82">
        <v>37523</v>
      </c>
      <c r="F17" s="84" t="s">
        <v>42</v>
      </c>
      <c r="G17" s="84" t="s">
        <v>197</v>
      </c>
      <c r="H17" s="214">
        <v>0.0019855324074074076</v>
      </c>
    </row>
    <row r="18" spans="1:8" ht="15" customHeight="1">
      <c r="A18" s="27">
        <f t="shared" si="1"/>
        <v>2</v>
      </c>
      <c r="B18" s="86">
        <v>55</v>
      </c>
      <c r="C18" s="80" t="s">
        <v>48</v>
      </c>
      <c r="D18" s="81" t="s">
        <v>280</v>
      </c>
      <c r="E18" s="82">
        <v>37012</v>
      </c>
      <c r="F18" s="84" t="s">
        <v>37</v>
      </c>
      <c r="G18" s="84" t="s">
        <v>277</v>
      </c>
      <c r="H18" s="214">
        <v>0.0019856481481481483</v>
      </c>
    </row>
    <row r="19" spans="1:8" ht="15" customHeight="1">
      <c r="A19" s="27">
        <f t="shared" si="1"/>
        <v>3</v>
      </c>
      <c r="B19" s="86">
        <v>40</v>
      </c>
      <c r="C19" s="80" t="s">
        <v>122</v>
      </c>
      <c r="D19" s="81" t="s">
        <v>123</v>
      </c>
      <c r="E19" s="82">
        <v>37116</v>
      </c>
      <c r="F19" s="84" t="s">
        <v>125</v>
      </c>
      <c r="G19" s="84" t="s">
        <v>117</v>
      </c>
      <c r="H19" s="214">
        <v>0.002109259259259259</v>
      </c>
    </row>
    <row r="20" spans="1:8" ht="15" customHeight="1">
      <c r="A20" s="27">
        <f t="shared" si="1"/>
        <v>4</v>
      </c>
      <c r="B20" s="86">
        <v>42</v>
      </c>
      <c r="C20" s="80" t="s">
        <v>161</v>
      </c>
      <c r="D20" s="81" t="s">
        <v>162</v>
      </c>
      <c r="E20" s="82">
        <v>37188</v>
      </c>
      <c r="F20" s="84" t="s">
        <v>39</v>
      </c>
      <c r="G20" s="84" t="s">
        <v>142</v>
      </c>
      <c r="H20" s="214">
        <v>0.002112962962962963</v>
      </c>
    </row>
    <row r="21" spans="1:8" ht="15" customHeight="1">
      <c r="A21" s="27">
        <f t="shared" si="1"/>
        <v>5</v>
      </c>
      <c r="B21" s="86">
        <v>32</v>
      </c>
      <c r="C21" s="80" t="s">
        <v>70</v>
      </c>
      <c r="D21" s="81" t="s">
        <v>71</v>
      </c>
      <c r="E21" s="82">
        <v>36929</v>
      </c>
      <c r="F21" s="84" t="s">
        <v>80</v>
      </c>
      <c r="G21" s="84" t="s">
        <v>72</v>
      </c>
      <c r="H21" s="214">
        <v>0.0022094907407407406</v>
      </c>
    </row>
    <row r="22" spans="1:8" ht="15" customHeight="1">
      <c r="A22" s="27">
        <f t="shared" si="1"/>
        <v>6</v>
      </c>
      <c r="B22" s="86">
        <v>39</v>
      </c>
      <c r="C22" s="80" t="s">
        <v>132</v>
      </c>
      <c r="D22" s="81" t="s">
        <v>133</v>
      </c>
      <c r="E22" s="82">
        <v>37024</v>
      </c>
      <c r="F22" s="84" t="s">
        <v>113</v>
      </c>
      <c r="G22" s="84" t="s">
        <v>128</v>
      </c>
      <c r="H22" s="214">
        <v>0.002274652777777778</v>
      </c>
    </row>
    <row r="23" spans="1:8" ht="15" customHeight="1">
      <c r="A23" s="27">
        <f t="shared" si="1"/>
        <v>7</v>
      </c>
      <c r="B23" s="86">
        <v>44</v>
      </c>
      <c r="C23" s="80" t="s">
        <v>165</v>
      </c>
      <c r="D23" s="81" t="s">
        <v>166</v>
      </c>
      <c r="E23" s="82">
        <v>37238</v>
      </c>
      <c r="F23" s="84" t="s">
        <v>39</v>
      </c>
      <c r="G23" s="84" t="s">
        <v>155</v>
      </c>
      <c r="H23" s="214">
        <v>0.0023043981481481483</v>
      </c>
    </row>
    <row r="24" spans="1:8" ht="15" customHeight="1">
      <c r="A24" s="27">
        <f t="shared" si="1"/>
        <v>8</v>
      </c>
      <c r="B24" s="86">
        <v>48</v>
      </c>
      <c r="C24" s="80" t="s">
        <v>132</v>
      </c>
      <c r="D24" s="81" t="s">
        <v>199</v>
      </c>
      <c r="E24" s="82">
        <v>37270</v>
      </c>
      <c r="F24" s="84" t="s">
        <v>42</v>
      </c>
      <c r="G24" s="84" t="s">
        <v>197</v>
      </c>
      <c r="H24" s="214">
        <v>0.0023597222222222223</v>
      </c>
    </row>
  </sheetData>
  <sheetProtection/>
  <mergeCells count="8">
    <mergeCell ref="G6:G7"/>
    <mergeCell ref="H6:H7"/>
    <mergeCell ref="A6:A7"/>
    <mergeCell ref="B6:B7"/>
    <mergeCell ref="C6:C7"/>
    <mergeCell ref="D6:D7"/>
    <mergeCell ref="E6:E7"/>
    <mergeCell ref="F6:F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portrait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U26"/>
  <sheetViews>
    <sheetView workbookViewId="0" topLeftCell="A1">
      <selection activeCell="A3" sqref="A3"/>
    </sheetView>
  </sheetViews>
  <sheetFormatPr defaultColWidth="9.140625" defaultRowHeight="15"/>
  <cols>
    <col min="1" max="1" width="5.421875" style="1" customWidth="1"/>
    <col min="2" max="2" width="5.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1.421875" style="1" bestFit="1" customWidth="1"/>
    <col min="7" max="7" width="22.421875" style="1" bestFit="1" customWidth="1"/>
    <col min="8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9" s="5" customFormat="1" ht="15">
      <c r="A2" s="5" t="s">
        <v>112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  <c r="P2" s="10"/>
      <c r="Q2" s="8"/>
      <c r="R2" s="8"/>
      <c r="S2" s="11"/>
    </row>
    <row r="3" spans="1:21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5"/>
      <c r="K3" s="16"/>
      <c r="L3" s="16"/>
      <c r="M3" s="17"/>
      <c r="N3" s="17"/>
      <c r="O3" s="17"/>
      <c r="P3" s="17"/>
      <c r="Q3" s="17"/>
      <c r="R3" s="17"/>
      <c r="S3" s="17"/>
      <c r="T3" s="18"/>
      <c r="U3" s="19"/>
    </row>
    <row r="4" spans="4:21" s="21" customFormat="1" ht="15">
      <c r="D4" s="22" t="s">
        <v>13</v>
      </c>
      <c r="E4" s="5"/>
      <c r="F4" s="23"/>
      <c r="G4" s="24"/>
      <c r="H4" s="229" t="s">
        <v>16</v>
      </c>
      <c r="I4" s="229"/>
      <c r="J4" s="229"/>
      <c r="K4" s="229"/>
      <c r="L4" s="229"/>
      <c r="M4" s="229"/>
      <c r="N4" s="5"/>
      <c r="O4" s="5"/>
      <c r="P4" s="25"/>
      <c r="Q4" s="25"/>
      <c r="R4" s="25"/>
      <c r="S4" s="25"/>
      <c r="T4" s="26"/>
      <c r="U4" s="8"/>
    </row>
    <row r="5" ht="12.75" thickBot="1"/>
    <row r="6" spans="1:15" s="2" customFormat="1" ht="12.75" customHeight="1">
      <c r="A6" s="221" t="s">
        <v>1</v>
      </c>
      <c r="B6" s="223" t="s">
        <v>49</v>
      </c>
      <c r="C6" s="219" t="s">
        <v>2</v>
      </c>
      <c r="D6" s="217" t="s">
        <v>3</v>
      </c>
      <c r="E6" s="215" t="s">
        <v>11</v>
      </c>
      <c r="F6" s="215" t="s">
        <v>4</v>
      </c>
      <c r="G6" s="227" t="s">
        <v>61</v>
      </c>
      <c r="H6" s="230" t="s">
        <v>6</v>
      </c>
      <c r="I6" s="231"/>
      <c r="J6" s="230" t="s">
        <v>18</v>
      </c>
      <c r="K6" s="231"/>
      <c r="L6" s="230" t="s">
        <v>19</v>
      </c>
      <c r="M6" s="231"/>
      <c r="N6" s="232" t="s">
        <v>10</v>
      </c>
      <c r="O6" s="225" t="s">
        <v>8</v>
      </c>
    </row>
    <row r="7" spans="1:15" s="4" customFormat="1" ht="13.5" customHeight="1" thickBot="1">
      <c r="A7" s="222"/>
      <c r="B7" s="224"/>
      <c r="C7" s="220"/>
      <c r="D7" s="218"/>
      <c r="E7" s="216"/>
      <c r="F7" s="216"/>
      <c r="G7" s="228"/>
      <c r="H7" s="32" t="s">
        <v>45</v>
      </c>
      <c r="I7" s="32" t="s">
        <v>8</v>
      </c>
      <c r="J7" s="32" t="s">
        <v>45</v>
      </c>
      <c r="K7" s="32" t="s">
        <v>8</v>
      </c>
      <c r="L7" s="32" t="s">
        <v>45</v>
      </c>
      <c r="M7" s="32" t="s">
        <v>8</v>
      </c>
      <c r="N7" s="233"/>
      <c r="O7" s="226"/>
    </row>
    <row r="8" spans="1:15" ht="15" customHeight="1">
      <c r="A8" s="3">
        <f aca="true" t="shared" si="0" ref="A8:A25">A7+1</f>
        <v>1</v>
      </c>
      <c r="B8" s="50"/>
      <c r="C8" s="44" t="s">
        <v>241</v>
      </c>
      <c r="D8" s="45" t="s">
        <v>388</v>
      </c>
      <c r="E8" s="46">
        <v>36975</v>
      </c>
      <c r="F8" s="47" t="s">
        <v>34</v>
      </c>
      <c r="G8" s="47" t="s">
        <v>387</v>
      </c>
      <c r="H8" s="102">
        <v>8.46</v>
      </c>
      <c r="I8" s="27">
        <f aca="true" t="shared" si="1" ref="I8:I25">IF(ISBLANK(H8),"",TRUNC(17.22*(H8-15.4)^2))</f>
        <v>829</v>
      </c>
      <c r="J8" s="60">
        <v>1.51</v>
      </c>
      <c r="K8" s="27">
        <f aca="true" t="shared" si="2" ref="K8:K26">IF(ISBLANK(J8),"",TRUNC(41.34*(J8+10.248)^2)-5000)</f>
        <v>715</v>
      </c>
      <c r="L8" s="60">
        <v>5.3</v>
      </c>
      <c r="M8" s="27">
        <f aca="true" t="shared" si="3" ref="M8:M26">IF(ISBLANK(L8),"",TRUNC(1.9265*(L8+49.75)^2)-5000)</f>
        <v>838</v>
      </c>
      <c r="N8" s="188">
        <f>SUM(I8,K8,M8)</f>
        <v>2382</v>
      </c>
      <c r="O8" s="48">
        <v>18</v>
      </c>
    </row>
    <row r="9" spans="1:15" ht="15" customHeight="1">
      <c r="A9" s="3">
        <f t="shared" si="0"/>
        <v>2</v>
      </c>
      <c r="B9" s="50"/>
      <c r="C9" s="44" t="s">
        <v>416</v>
      </c>
      <c r="D9" s="45" t="s">
        <v>235</v>
      </c>
      <c r="E9" s="46">
        <v>37399</v>
      </c>
      <c r="F9" s="47" t="s">
        <v>41</v>
      </c>
      <c r="G9" s="47" t="s">
        <v>323</v>
      </c>
      <c r="H9" s="102">
        <v>8.42</v>
      </c>
      <c r="I9" s="27">
        <f t="shared" si="1"/>
        <v>838</v>
      </c>
      <c r="J9" s="60">
        <v>1.54</v>
      </c>
      <c r="K9" s="27">
        <f t="shared" si="2"/>
        <v>744</v>
      </c>
      <c r="L9" s="60">
        <v>4.78</v>
      </c>
      <c r="M9" s="27">
        <f t="shared" si="3"/>
        <v>728</v>
      </c>
      <c r="N9" s="188">
        <f aca="true" t="shared" si="4" ref="N9:N25">SUM(I9,K9,M9)</f>
        <v>2310</v>
      </c>
      <c r="O9" s="48">
        <v>16</v>
      </c>
    </row>
    <row r="10" spans="1:15" ht="15" customHeight="1">
      <c r="A10" s="3">
        <f t="shared" si="0"/>
        <v>3</v>
      </c>
      <c r="B10" s="51"/>
      <c r="C10" s="44" t="s">
        <v>204</v>
      </c>
      <c r="D10" s="45" t="s">
        <v>205</v>
      </c>
      <c r="E10" s="46">
        <v>37325</v>
      </c>
      <c r="F10" s="47" t="s">
        <v>42</v>
      </c>
      <c r="G10" s="47" t="s">
        <v>206</v>
      </c>
      <c r="H10" s="102">
        <v>8.35</v>
      </c>
      <c r="I10" s="27">
        <f t="shared" si="1"/>
        <v>855</v>
      </c>
      <c r="J10" s="60">
        <v>1.4</v>
      </c>
      <c r="K10" s="27">
        <f t="shared" si="2"/>
        <v>608</v>
      </c>
      <c r="L10" s="60">
        <v>4.87</v>
      </c>
      <c r="M10" s="27">
        <f t="shared" si="3"/>
        <v>747</v>
      </c>
      <c r="N10" s="188">
        <f t="shared" si="4"/>
        <v>2210</v>
      </c>
      <c r="O10" s="48">
        <v>14</v>
      </c>
    </row>
    <row r="11" spans="1:15" ht="15" customHeight="1">
      <c r="A11" s="3">
        <f t="shared" si="0"/>
        <v>4</v>
      </c>
      <c r="B11" s="50"/>
      <c r="C11" s="44" t="s">
        <v>404</v>
      </c>
      <c r="D11" s="45" t="s">
        <v>405</v>
      </c>
      <c r="E11" s="46">
        <v>36970</v>
      </c>
      <c r="F11" s="47" t="s">
        <v>393</v>
      </c>
      <c r="G11" s="47" t="s">
        <v>403</v>
      </c>
      <c r="H11" s="102">
        <v>8</v>
      </c>
      <c r="I11" s="27">
        <f t="shared" si="1"/>
        <v>942</v>
      </c>
      <c r="J11" s="60">
        <v>1.45</v>
      </c>
      <c r="K11" s="27">
        <f t="shared" si="2"/>
        <v>657</v>
      </c>
      <c r="L11" s="60">
        <v>4.21</v>
      </c>
      <c r="M11" s="27">
        <f t="shared" si="3"/>
        <v>609</v>
      </c>
      <c r="N11" s="188">
        <f t="shared" si="4"/>
        <v>2208</v>
      </c>
      <c r="O11" s="48">
        <v>13</v>
      </c>
    </row>
    <row r="12" spans="1:15" ht="15" customHeight="1">
      <c r="A12" s="3">
        <f t="shared" si="0"/>
        <v>5</v>
      </c>
      <c r="B12" s="50"/>
      <c r="C12" s="44" t="s">
        <v>324</v>
      </c>
      <c r="D12" s="45" t="s">
        <v>325</v>
      </c>
      <c r="E12" s="46">
        <v>37408</v>
      </c>
      <c r="F12" s="47" t="s">
        <v>41</v>
      </c>
      <c r="G12" s="47" t="s">
        <v>326</v>
      </c>
      <c r="H12" s="102">
        <v>9.18</v>
      </c>
      <c r="I12" s="27">
        <f t="shared" si="1"/>
        <v>666</v>
      </c>
      <c r="J12" s="60">
        <v>1.63</v>
      </c>
      <c r="K12" s="27">
        <f t="shared" si="2"/>
        <v>832</v>
      </c>
      <c r="L12" s="60">
        <v>4.5</v>
      </c>
      <c r="M12" s="27">
        <f t="shared" si="3"/>
        <v>669</v>
      </c>
      <c r="N12" s="188">
        <f t="shared" si="4"/>
        <v>2167</v>
      </c>
      <c r="O12" s="48">
        <v>12</v>
      </c>
    </row>
    <row r="13" spans="1:15" ht="15" customHeight="1">
      <c r="A13" s="3">
        <f t="shared" si="0"/>
        <v>6</v>
      </c>
      <c r="B13" s="50"/>
      <c r="C13" s="174" t="s">
        <v>234</v>
      </c>
      <c r="D13" s="45" t="s">
        <v>235</v>
      </c>
      <c r="E13" s="46">
        <v>37172</v>
      </c>
      <c r="F13" s="47" t="s">
        <v>42</v>
      </c>
      <c r="G13" s="47" t="s">
        <v>211</v>
      </c>
      <c r="H13" s="102">
        <v>8.62</v>
      </c>
      <c r="I13" s="27">
        <f t="shared" si="1"/>
        <v>791</v>
      </c>
      <c r="J13" s="60">
        <v>1.4</v>
      </c>
      <c r="K13" s="27">
        <f t="shared" si="2"/>
        <v>608</v>
      </c>
      <c r="L13" s="60">
        <v>4.91</v>
      </c>
      <c r="M13" s="27">
        <f t="shared" si="3"/>
        <v>755</v>
      </c>
      <c r="N13" s="188">
        <f t="shared" si="4"/>
        <v>2154</v>
      </c>
      <c r="O13" s="48">
        <v>11</v>
      </c>
    </row>
    <row r="14" spans="1:15" ht="15" customHeight="1">
      <c r="A14" s="3">
        <f t="shared" si="0"/>
        <v>7</v>
      </c>
      <c r="B14" s="50"/>
      <c r="C14" s="44" t="s">
        <v>141</v>
      </c>
      <c r="D14" s="45" t="s">
        <v>348</v>
      </c>
      <c r="E14" s="46" t="s">
        <v>349</v>
      </c>
      <c r="F14" s="47" t="s">
        <v>34</v>
      </c>
      <c r="G14" s="47" t="s">
        <v>350</v>
      </c>
      <c r="H14" s="102">
        <v>8.52</v>
      </c>
      <c r="I14" s="27">
        <f t="shared" si="1"/>
        <v>815</v>
      </c>
      <c r="J14" s="60">
        <v>1.35</v>
      </c>
      <c r="K14" s="27">
        <f t="shared" si="2"/>
        <v>560</v>
      </c>
      <c r="L14" s="60">
        <v>4.8</v>
      </c>
      <c r="M14" s="27">
        <f t="shared" si="3"/>
        <v>732</v>
      </c>
      <c r="N14" s="188">
        <f t="shared" si="4"/>
        <v>2107</v>
      </c>
      <c r="O14" s="48">
        <v>10</v>
      </c>
    </row>
    <row r="15" spans="1:15" ht="15" customHeight="1">
      <c r="A15" s="3">
        <f t="shared" si="0"/>
        <v>8</v>
      </c>
      <c r="B15" s="50"/>
      <c r="C15" s="44" t="s">
        <v>396</v>
      </c>
      <c r="D15" s="45" t="s">
        <v>397</v>
      </c>
      <c r="E15" s="46">
        <v>37122</v>
      </c>
      <c r="F15" s="47" t="s">
        <v>393</v>
      </c>
      <c r="G15" s="47" t="s">
        <v>398</v>
      </c>
      <c r="H15" s="103">
        <v>9.07</v>
      </c>
      <c r="I15" s="27">
        <f t="shared" si="1"/>
        <v>689</v>
      </c>
      <c r="J15" s="60">
        <v>1.48</v>
      </c>
      <c r="K15" s="27">
        <f t="shared" si="2"/>
        <v>686</v>
      </c>
      <c r="L15" s="60">
        <v>4.47</v>
      </c>
      <c r="M15" s="27">
        <f t="shared" si="3"/>
        <v>663</v>
      </c>
      <c r="N15" s="188">
        <f t="shared" si="4"/>
        <v>2038</v>
      </c>
      <c r="O15" s="48">
        <v>9</v>
      </c>
    </row>
    <row r="16" spans="1:15" ht="15" customHeight="1">
      <c r="A16" s="3">
        <f t="shared" si="0"/>
        <v>9</v>
      </c>
      <c r="B16" s="50"/>
      <c r="C16" s="44" t="s">
        <v>221</v>
      </c>
      <c r="D16" s="45" t="s">
        <v>222</v>
      </c>
      <c r="E16" s="46">
        <v>37034</v>
      </c>
      <c r="F16" s="47" t="s">
        <v>42</v>
      </c>
      <c r="G16" s="47" t="s">
        <v>215</v>
      </c>
      <c r="H16" s="102">
        <v>8.74</v>
      </c>
      <c r="I16" s="27">
        <f t="shared" si="1"/>
        <v>763</v>
      </c>
      <c r="J16" s="60">
        <v>1.35</v>
      </c>
      <c r="K16" s="27">
        <f t="shared" si="2"/>
        <v>560</v>
      </c>
      <c r="L16" s="60">
        <v>4.61</v>
      </c>
      <c r="M16" s="27">
        <f t="shared" si="3"/>
        <v>692</v>
      </c>
      <c r="N16" s="188">
        <f t="shared" si="4"/>
        <v>2015</v>
      </c>
      <c r="O16" s="48">
        <v>8</v>
      </c>
    </row>
    <row r="17" spans="1:15" ht="15" customHeight="1">
      <c r="A17" s="3">
        <f t="shared" si="0"/>
        <v>10</v>
      </c>
      <c r="B17" s="50"/>
      <c r="C17" s="44" t="s">
        <v>209</v>
      </c>
      <c r="D17" s="45" t="s">
        <v>210</v>
      </c>
      <c r="E17" s="46">
        <v>37137</v>
      </c>
      <c r="F17" s="47" t="s">
        <v>42</v>
      </c>
      <c r="G17" s="47" t="s">
        <v>211</v>
      </c>
      <c r="H17" s="103">
        <v>8.87</v>
      </c>
      <c r="I17" s="27">
        <f t="shared" si="1"/>
        <v>734</v>
      </c>
      <c r="J17" s="60">
        <v>1.45</v>
      </c>
      <c r="K17" s="27">
        <f t="shared" si="2"/>
        <v>657</v>
      </c>
      <c r="L17" s="60">
        <v>4.26</v>
      </c>
      <c r="M17" s="27">
        <f t="shared" si="3"/>
        <v>619</v>
      </c>
      <c r="N17" s="188">
        <f t="shared" si="4"/>
        <v>2010</v>
      </c>
      <c r="O17" s="48">
        <v>7</v>
      </c>
    </row>
    <row r="18" spans="1:15" ht="15" customHeight="1">
      <c r="A18" s="3">
        <f t="shared" si="0"/>
        <v>11</v>
      </c>
      <c r="B18" s="50"/>
      <c r="C18" s="44" t="s">
        <v>219</v>
      </c>
      <c r="D18" s="45" t="s">
        <v>220</v>
      </c>
      <c r="E18" s="46">
        <v>37139</v>
      </c>
      <c r="F18" s="47" t="s">
        <v>42</v>
      </c>
      <c r="G18" s="47" t="s">
        <v>211</v>
      </c>
      <c r="H18" s="102">
        <v>8.54</v>
      </c>
      <c r="I18" s="27">
        <f t="shared" si="1"/>
        <v>810</v>
      </c>
      <c r="J18" s="60">
        <v>1.25</v>
      </c>
      <c r="K18" s="27">
        <f t="shared" si="2"/>
        <v>465</v>
      </c>
      <c r="L18" s="60">
        <v>4.72</v>
      </c>
      <c r="M18" s="27">
        <f t="shared" si="3"/>
        <v>715</v>
      </c>
      <c r="N18" s="188">
        <f t="shared" si="4"/>
        <v>1990</v>
      </c>
      <c r="O18" s="48">
        <v>6</v>
      </c>
    </row>
    <row r="19" spans="1:15" ht="15" customHeight="1">
      <c r="A19" s="3">
        <f t="shared" si="0"/>
        <v>12</v>
      </c>
      <c r="B19" s="50"/>
      <c r="C19" s="44" t="s">
        <v>264</v>
      </c>
      <c r="D19" s="45" t="s">
        <v>174</v>
      </c>
      <c r="E19" s="46">
        <v>37409</v>
      </c>
      <c r="F19" s="47" t="s">
        <v>269</v>
      </c>
      <c r="G19" s="47" t="s">
        <v>211</v>
      </c>
      <c r="H19" s="103">
        <v>8.97</v>
      </c>
      <c r="I19" s="27">
        <f t="shared" si="1"/>
        <v>711</v>
      </c>
      <c r="J19" s="60">
        <v>1.4</v>
      </c>
      <c r="K19" s="27">
        <f t="shared" si="2"/>
        <v>608</v>
      </c>
      <c r="L19" s="60">
        <v>4.32</v>
      </c>
      <c r="M19" s="27">
        <f t="shared" si="3"/>
        <v>632</v>
      </c>
      <c r="N19" s="188">
        <f t="shared" si="4"/>
        <v>1951</v>
      </c>
      <c r="O19" s="79" t="s">
        <v>482</v>
      </c>
    </row>
    <row r="20" spans="1:15" ht="15" customHeight="1">
      <c r="A20" s="3">
        <f t="shared" si="0"/>
        <v>13</v>
      </c>
      <c r="B20" s="50"/>
      <c r="C20" s="44" t="s">
        <v>195</v>
      </c>
      <c r="D20" s="45" t="s">
        <v>321</v>
      </c>
      <c r="E20" s="46">
        <v>37539</v>
      </c>
      <c r="F20" s="47" t="s">
        <v>41</v>
      </c>
      <c r="G20" s="47" t="s">
        <v>322</v>
      </c>
      <c r="H20" s="102">
        <v>9.08</v>
      </c>
      <c r="I20" s="27">
        <f t="shared" si="1"/>
        <v>687</v>
      </c>
      <c r="J20" s="60">
        <v>1.4</v>
      </c>
      <c r="K20" s="27">
        <f t="shared" si="2"/>
        <v>608</v>
      </c>
      <c r="L20" s="60">
        <v>4.24</v>
      </c>
      <c r="M20" s="27">
        <f t="shared" si="3"/>
        <v>615</v>
      </c>
      <c r="N20" s="188">
        <f t="shared" si="4"/>
        <v>1910</v>
      </c>
      <c r="O20" s="48">
        <v>5</v>
      </c>
    </row>
    <row r="21" spans="1:15" ht="15" customHeight="1">
      <c r="A21" s="3">
        <f t="shared" si="0"/>
        <v>14</v>
      </c>
      <c r="B21" s="50"/>
      <c r="C21" s="44" t="s">
        <v>351</v>
      </c>
      <c r="D21" s="45" t="s">
        <v>352</v>
      </c>
      <c r="E21" s="46" t="s">
        <v>353</v>
      </c>
      <c r="F21" s="47" t="s">
        <v>34</v>
      </c>
      <c r="G21" s="47" t="s">
        <v>354</v>
      </c>
      <c r="H21" s="102">
        <v>9.04</v>
      </c>
      <c r="I21" s="27">
        <f t="shared" si="1"/>
        <v>696</v>
      </c>
      <c r="J21" s="60">
        <v>1.4</v>
      </c>
      <c r="K21" s="27">
        <f t="shared" si="2"/>
        <v>608</v>
      </c>
      <c r="L21" s="60">
        <v>4.09</v>
      </c>
      <c r="M21" s="27">
        <f t="shared" si="3"/>
        <v>584</v>
      </c>
      <c r="N21" s="188">
        <f t="shared" si="4"/>
        <v>1888</v>
      </c>
      <c r="O21" s="48">
        <v>4</v>
      </c>
    </row>
    <row r="22" spans="1:15" ht="15" customHeight="1">
      <c r="A22" s="3">
        <f t="shared" si="0"/>
        <v>15</v>
      </c>
      <c r="B22" s="50"/>
      <c r="C22" s="44" t="s">
        <v>145</v>
      </c>
      <c r="D22" s="45" t="s">
        <v>146</v>
      </c>
      <c r="E22" s="46">
        <v>36958</v>
      </c>
      <c r="F22" s="47" t="s">
        <v>39</v>
      </c>
      <c r="G22" s="47" t="s">
        <v>147</v>
      </c>
      <c r="H22" s="103">
        <v>9</v>
      </c>
      <c r="I22" s="27">
        <f t="shared" si="1"/>
        <v>705</v>
      </c>
      <c r="J22" s="60">
        <v>1.35</v>
      </c>
      <c r="K22" s="27">
        <f t="shared" si="2"/>
        <v>560</v>
      </c>
      <c r="L22" s="60">
        <v>4.13</v>
      </c>
      <c r="M22" s="27">
        <f t="shared" si="3"/>
        <v>592</v>
      </c>
      <c r="N22" s="188">
        <f t="shared" si="4"/>
        <v>1857</v>
      </c>
      <c r="O22" s="48">
        <v>3</v>
      </c>
    </row>
    <row r="23" spans="1:15" ht="15" customHeight="1">
      <c r="A23" s="3">
        <f t="shared" si="0"/>
        <v>16</v>
      </c>
      <c r="B23" s="50"/>
      <c r="C23" s="44" t="s">
        <v>148</v>
      </c>
      <c r="D23" s="45" t="s">
        <v>146</v>
      </c>
      <c r="E23" s="46">
        <v>36958</v>
      </c>
      <c r="F23" s="47" t="s">
        <v>39</v>
      </c>
      <c r="G23" s="47" t="s">
        <v>147</v>
      </c>
      <c r="H23" s="102">
        <v>8.97</v>
      </c>
      <c r="I23" s="27">
        <f t="shared" si="1"/>
        <v>711</v>
      </c>
      <c r="J23" s="60">
        <v>1.35</v>
      </c>
      <c r="K23" s="27">
        <f t="shared" si="2"/>
        <v>560</v>
      </c>
      <c r="L23" s="60">
        <v>3.97</v>
      </c>
      <c r="M23" s="27">
        <f t="shared" si="3"/>
        <v>559</v>
      </c>
      <c r="N23" s="188">
        <f t="shared" si="4"/>
        <v>1830</v>
      </c>
      <c r="O23" s="48">
        <v>2</v>
      </c>
    </row>
    <row r="24" spans="1:15" ht="15" customHeight="1">
      <c r="A24" s="3">
        <f t="shared" si="0"/>
        <v>17</v>
      </c>
      <c r="B24" s="50"/>
      <c r="C24" s="44" t="s">
        <v>143</v>
      </c>
      <c r="D24" s="45" t="s">
        <v>144</v>
      </c>
      <c r="E24" s="46">
        <v>36973</v>
      </c>
      <c r="F24" s="47" t="s">
        <v>39</v>
      </c>
      <c r="G24" s="47" t="s">
        <v>142</v>
      </c>
      <c r="H24" s="103">
        <v>9.35</v>
      </c>
      <c r="I24" s="27">
        <f t="shared" si="1"/>
        <v>630</v>
      </c>
      <c r="J24" s="60">
        <v>1.4</v>
      </c>
      <c r="K24" s="27">
        <f t="shared" si="2"/>
        <v>608</v>
      </c>
      <c r="L24" s="60">
        <v>4.11</v>
      </c>
      <c r="M24" s="27">
        <f t="shared" si="3"/>
        <v>588</v>
      </c>
      <c r="N24" s="188">
        <f t="shared" si="4"/>
        <v>1826</v>
      </c>
      <c r="O24" s="48">
        <v>1</v>
      </c>
    </row>
    <row r="25" spans="1:15" ht="15" customHeight="1">
      <c r="A25" s="3">
        <f t="shared" si="0"/>
        <v>18</v>
      </c>
      <c r="B25" s="50"/>
      <c r="C25" s="44" t="s">
        <v>232</v>
      </c>
      <c r="D25" s="45" t="s">
        <v>233</v>
      </c>
      <c r="E25" s="46">
        <v>37516</v>
      </c>
      <c r="F25" s="47" t="s">
        <v>42</v>
      </c>
      <c r="G25" s="47" t="s">
        <v>206</v>
      </c>
      <c r="H25" s="102">
        <v>8.82</v>
      </c>
      <c r="I25" s="27">
        <f t="shared" si="1"/>
        <v>745</v>
      </c>
      <c r="J25" s="60">
        <v>1.15</v>
      </c>
      <c r="K25" s="27">
        <f t="shared" si="2"/>
        <v>370</v>
      </c>
      <c r="L25" s="60">
        <v>4.58</v>
      </c>
      <c r="M25" s="27">
        <f t="shared" si="3"/>
        <v>686</v>
      </c>
      <c r="N25" s="188">
        <f t="shared" si="4"/>
        <v>1801</v>
      </c>
      <c r="O25" s="48"/>
    </row>
    <row r="26" spans="1:15" ht="15" customHeight="1">
      <c r="A26" s="3"/>
      <c r="B26" s="62"/>
      <c r="C26" s="44" t="s">
        <v>253</v>
      </c>
      <c r="D26" s="45" t="s">
        <v>254</v>
      </c>
      <c r="E26" s="46">
        <v>37578</v>
      </c>
      <c r="F26" s="47" t="s">
        <v>269</v>
      </c>
      <c r="G26" s="47" t="s">
        <v>227</v>
      </c>
      <c r="H26" s="102" t="s">
        <v>465</v>
      </c>
      <c r="I26" s="3"/>
      <c r="J26" s="33">
        <v>1.35</v>
      </c>
      <c r="K26" s="3">
        <f t="shared" si="2"/>
        <v>560</v>
      </c>
      <c r="L26" s="33">
        <v>4.02</v>
      </c>
      <c r="M26" s="3">
        <f t="shared" si="3"/>
        <v>569</v>
      </c>
      <c r="N26" s="188" t="s">
        <v>489</v>
      </c>
      <c r="O26" s="79" t="s">
        <v>482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mergeCells count="13">
    <mergeCell ref="N6:N7"/>
    <mergeCell ref="O6:O7"/>
    <mergeCell ref="B6:B7"/>
    <mergeCell ref="H4:M4"/>
    <mergeCell ref="A6:A7"/>
    <mergeCell ref="C6:C7"/>
    <mergeCell ref="D6:D7"/>
    <mergeCell ref="E6:E7"/>
    <mergeCell ref="F6:F7"/>
    <mergeCell ref="G6:G7"/>
    <mergeCell ref="H6:I6"/>
    <mergeCell ref="J6:K6"/>
    <mergeCell ref="L6:M6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N26"/>
  <sheetViews>
    <sheetView workbookViewId="0" topLeftCell="A1">
      <selection activeCell="C8" sqref="C8:BN26"/>
    </sheetView>
  </sheetViews>
  <sheetFormatPr defaultColWidth="9.140625" defaultRowHeight="15"/>
  <cols>
    <col min="1" max="1" width="5.421875" style="1" customWidth="1"/>
    <col min="2" max="2" width="5.421875" style="1" hidden="1" customWidth="1"/>
    <col min="3" max="3" width="2.8515625" style="212" bestFit="1" customWidth="1"/>
    <col min="4" max="4" width="9.28125" style="1" customWidth="1"/>
    <col min="5" max="5" width="12.140625" style="1" customWidth="1"/>
    <col min="6" max="6" width="10.28125" style="1" customWidth="1"/>
    <col min="7" max="7" width="8.00390625" style="1" bestFit="1" customWidth="1"/>
    <col min="8" max="8" width="10.28125" style="1" bestFit="1" customWidth="1"/>
    <col min="9" max="9" width="1.8515625" style="1" customWidth="1"/>
    <col min="10" max="11" width="1.421875" style="1" customWidth="1"/>
    <col min="12" max="42" width="1.8515625" style="1" customWidth="1"/>
    <col min="43" max="44" width="0.85546875" style="1" customWidth="1"/>
    <col min="45" max="45" width="1.8515625" style="1" customWidth="1"/>
    <col min="46" max="47" width="0.9921875" style="1" customWidth="1"/>
    <col min="48" max="50" width="1.8515625" style="1" customWidth="1"/>
    <col min="51" max="65" width="1.8515625" style="1" hidden="1" customWidth="1"/>
    <col min="66" max="66" width="5.8515625" style="1" customWidth="1"/>
    <col min="67" max="16384" width="9.140625" style="1" customWidth="1"/>
  </cols>
  <sheetData>
    <row r="1" spans="1:16" s="5" customFormat="1" ht="15">
      <c r="A1" s="5" t="s">
        <v>62</v>
      </c>
      <c r="C1" s="213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20" s="5" customFormat="1" ht="15">
      <c r="A2" s="5" t="s">
        <v>112</v>
      </c>
      <c r="C2" s="213"/>
      <c r="F2" s="6"/>
      <c r="G2" s="7"/>
      <c r="H2" s="7"/>
      <c r="I2" s="7"/>
      <c r="J2" s="7"/>
      <c r="K2" s="34"/>
      <c r="L2" s="34"/>
      <c r="M2" s="34"/>
      <c r="N2" s="8"/>
      <c r="O2" s="10"/>
      <c r="P2" s="10"/>
      <c r="Q2" s="10"/>
      <c r="R2" s="8"/>
      <c r="S2" s="8"/>
      <c r="T2" s="11"/>
    </row>
    <row r="3" spans="1:22" s="20" customFormat="1" ht="12" customHeight="1">
      <c r="A3" s="12"/>
      <c r="B3" s="12"/>
      <c r="C3" s="211"/>
      <c r="D3" s="12"/>
      <c r="E3" s="12"/>
      <c r="F3" s="13"/>
      <c r="G3" s="14"/>
      <c r="H3" s="15"/>
      <c r="I3" s="15"/>
      <c r="J3" s="15"/>
      <c r="K3" s="15"/>
      <c r="L3" s="16"/>
      <c r="M3" s="16"/>
      <c r="N3" s="17"/>
      <c r="O3" s="17"/>
      <c r="P3" s="17"/>
      <c r="Q3" s="17"/>
      <c r="R3" s="17"/>
      <c r="S3" s="17"/>
      <c r="T3" s="17"/>
      <c r="U3" s="18"/>
      <c r="V3" s="19"/>
    </row>
    <row r="4" spans="3:22" s="21" customFormat="1" ht="15">
      <c r="C4" s="211"/>
      <c r="E4" s="22" t="s">
        <v>13</v>
      </c>
      <c r="F4" s="5"/>
      <c r="G4" s="6" t="s">
        <v>18</v>
      </c>
      <c r="H4" s="24"/>
      <c r="I4" s="229" t="s">
        <v>16</v>
      </c>
      <c r="J4" s="229"/>
      <c r="K4" s="229"/>
      <c r="L4" s="229"/>
      <c r="M4" s="229"/>
      <c r="N4" s="229"/>
      <c r="O4" s="5"/>
      <c r="P4" s="5"/>
      <c r="Q4" s="25"/>
      <c r="R4" s="25"/>
      <c r="S4" s="25"/>
      <c r="T4" s="25"/>
      <c r="U4" s="26"/>
      <c r="V4" s="8"/>
    </row>
    <row r="5" ht="12.75" thickBot="1"/>
    <row r="6" spans="1:66" s="2" customFormat="1" ht="12.75" customHeight="1">
      <c r="A6" s="221" t="s">
        <v>1</v>
      </c>
      <c r="B6" s="223" t="s">
        <v>49</v>
      </c>
      <c r="C6" s="265" t="s">
        <v>58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69">
        <v>1.15</v>
      </c>
      <c r="J6" s="270"/>
      <c r="K6" s="271"/>
      <c r="L6" s="269">
        <v>1.2</v>
      </c>
      <c r="M6" s="270"/>
      <c r="N6" s="271"/>
      <c r="O6" s="269">
        <v>1.25</v>
      </c>
      <c r="P6" s="270"/>
      <c r="Q6" s="271"/>
      <c r="R6" s="269">
        <v>1.3</v>
      </c>
      <c r="S6" s="270"/>
      <c r="T6" s="271"/>
      <c r="U6" s="269">
        <v>1.35</v>
      </c>
      <c r="V6" s="270"/>
      <c r="W6" s="271"/>
      <c r="X6" s="269">
        <v>1.4</v>
      </c>
      <c r="Y6" s="270"/>
      <c r="Z6" s="271"/>
      <c r="AA6" s="269">
        <v>1.45</v>
      </c>
      <c r="AB6" s="270"/>
      <c r="AC6" s="271"/>
      <c r="AD6" s="269">
        <v>1.48</v>
      </c>
      <c r="AE6" s="270"/>
      <c r="AF6" s="271"/>
      <c r="AG6" s="269">
        <v>1.51</v>
      </c>
      <c r="AH6" s="270"/>
      <c r="AI6" s="271"/>
      <c r="AJ6" s="269">
        <v>1.54</v>
      </c>
      <c r="AK6" s="270"/>
      <c r="AL6" s="271"/>
      <c r="AM6" s="269">
        <v>1.57</v>
      </c>
      <c r="AN6" s="270"/>
      <c r="AO6" s="271"/>
      <c r="AP6" s="269">
        <v>1.6</v>
      </c>
      <c r="AQ6" s="270"/>
      <c r="AR6" s="271"/>
      <c r="AS6" s="269">
        <v>1.63</v>
      </c>
      <c r="AT6" s="270"/>
      <c r="AU6" s="271"/>
      <c r="AV6" s="269">
        <v>1.66</v>
      </c>
      <c r="AW6" s="270"/>
      <c r="AX6" s="271"/>
      <c r="AY6" s="275"/>
      <c r="AZ6" s="276"/>
      <c r="BA6" s="277"/>
      <c r="BB6" s="269"/>
      <c r="BC6" s="270"/>
      <c r="BD6" s="271"/>
      <c r="BE6" s="275"/>
      <c r="BF6" s="276"/>
      <c r="BG6" s="277"/>
      <c r="BH6" s="269"/>
      <c r="BI6" s="270"/>
      <c r="BJ6" s="271"/>
      <c r="BK6" s="275"/>
      <c r="BL6" s="276"/>
      <c r="BM6" s="277"/>
      <c r="BN6" s="281" t="s">
        <v>9</v>
      </c>
    </row>
    <row r="7" spans="1:66" s="4" customFormat="1" ht="13.5" customHeight="1" thickBot="1">
      <c r="A7" s="222"/>
      <c r="B7" s="224"/>
      <c r="C7" s="266"/>
      <c r="D7" s="220"/>
      <c r="E7" s="218"/>
      <c r="F7" s="216"/>
      <c r="G7" s="216"/>
      <c r="H7" s="228"/>
      <c r="I7" s="272"/>
      <c r="J7" s="273"/>
      <c r="K7" s="274"/>
      <c r="L7" s="272"/>
      <c r="M7" s="273"/>
      <c r="N7" s="274"/>
      <c r="O7" s="272"/>
      <c r="P7" s="273"/>
      <c r="Q7" s="274"/>
      <c r="R7" s="272"/>
      <c r="S7" s="273"/>
      <c r="T7" s="274"/>
      <c r="U7" s="272"/>
      <c r="V7" s="273"/>
      <c r="W7" s="274"/>
      <c r="X7" s="272"/>
      <c r="Y7" s="273"/>
      <c r="Z7" s="274"/>
      <c r="AA7" s="272"/>
      <c r="AB7" s="273"/>
      <c r="AC7" s="274"/>
      <c r="AD7" s="272"/>
      <c r="AE7" s="273"/>
      <c r="AF7" s="274"/>
      <c r="AG7" s="272"/>
      <c r="AH7" s="273"/>
      <c r="AI7" s="274"/>
      <c r="AJ7" s="272"/>
      <c r="AK7" s="273"/>
      <c r="AL7" s="274"/>
      <c r="AM7" s="272"/>
      <c r="AN7" s="273"/>
      <c r="AO7" s="274"/>
      <c r="AP7" s="272"/>
      <c r="AQ7" s="273"/>
      <c r="AR7" s="274"/>
      <c r="AS7" s="272"/>
      <c r="AT7" s="273"/>
      <c r="AU7" s="274"/>
      <c r="AV7" s="272"/>
      <c r="AW7" s="273"/>
      <c r="AX7" s="274"/>
      <c r="AY7" s="278"/>
      <c r="AZ7" s="279"/>
      <c r="BA7" s="280"/>
      <c r="BB7" s="272"/>
      <c r="BC7" s="273"/>
      <c r="BD7" s="274"/>
      <c r="BE7" s="278"/>
      <c r="BF7" s="279"/>
      <c r="BG7" s="280"/>
      <c r="BH7" s="272"/>
      <c r="BI7" s="273"/>
      <c r="BJ7" s="274"/>
      <c r="BK7" s="278"/>
      <c r="BL7" s="279"/>
      <c r="BM7" s="280"/>
      <c r="BN7" s="282"/>
    </row>
    <row r="8" spans="1:66" ht="15" customHeight="1" thickBot="1">
      <c r="A8" s="3">
        <f aca="true" t="shared" si="0" ref="A8:A26">A7+1</f>
        <v>1</v>
      </c>
      <c r="B8" s="50"/>
      <c r="C8" s="207">
        <v>3</v>
      </c>
      <c r="D8" s="44" t="s">
        <v>324</v>
      </c>
      <c r="E8" s="45" t="s">
        <v>325</v>
      </c>
      <c r="F8" s="46">
        <v>37408</v>
      </c>
      <c r="G8" s="47" t="s">
        <v>41</v>
      </c>
      <c r="H8" s="47" t="s">
        <v>326</v>
      </c>
      <c r="I8" s="96"/>
      <c r="J8" s="97"/>
      <c r="K8" s="98"/>
      <c r="L8" s="96"/>
      <c r="M8" s="97"/>
      <c r="N8" s="98"/>
      <c r="O8" s="96"/>
      <c r="P8" s="97"/>
      <c r="Q8" s="98"/>
      <c r="R8" s="96"/>
      <c r="S8" s="97"/>
      <c r="T8" s="98"/>
      <c r="U8" s="96"/>
      <c r="V8" s="97"/>
      <c r="W8" s="98"/>
      <c r="X8" s="96"/>
      <c r="Y8" s="97"/>
      <c r="Z8" s="98"/>
      <c r="AA8" s="96"/>
      <c r="AB8" s="97"/>
      <c r="AC8" s="98"/>
      <c r="AD8" s="97"/>
      <c r="AE8" s="97"/>
      <c r="AF8" s="98"/>
      <c r="AG8" s="97" t="s">
        <v>469</v>
      </c>
      <c r="AH8" s="97"/>
      <c r="AI8" s="98"/>
      <c r="AJ8" s="97" t="s">
        <v>469</v>
      </c>
      <c r="AK8" s="97"/>
      <c r="AL8" s="98"/>
      <c r="AM8" s="97" t="s">
        <v>469</v>
      </c>
      <c r="AN8" s="97"/>
      <c r="AO8" s="98"/>
      <c r="AP8" s="97" t="s">
        <v>469</v>
      </c>
      <c r="AQ8" s="97"/>
      <c r="AR8" s="98"/>
      <c r="AS8" s="97" t="s">
        <v>469</v>
      </c>
      <c r="AT8" s="97"/>
      <c r="AU8" s="98"/>
      <c r="AV8" s="97" t="s">
        <v>470</v>
      </c>
      <c r="AW8" s="97" t="s">
        <v>470</v>
      </c>
      <c r="AX8" s="98" t="s">
        <v>470</v>
      </c>
      <c r="AY8" s="97"/>
      <c r="AZ8" s="97"/>
      <c r="BA8" s="98"/>
      <c r="BB8" s="97"/>
      <c r="BC8" s="97"/>
      <c r="BD8" s="98"/>
      <c r="BE8" s="97"/>
      <c r="BF8" s="97"/>
      <c r="BG8" s="98"/>
      <c r="BH8" s="97"/>
      <c r="BI8" s="97"/>
      <c r="BJ8" s="98"/>
      <c r="BK8" s="97"/>
      <c r="BL8" s="97"/>
      <c r="BM8" s="98"/>
      <c r="BN8" s="115" t="s">
        <v>472</v>
      </c>
    </row>
    <row r="9" spans="1:66" ht="15" customHeight="1" thickBot="1">
      <c r="A9" s="3">
        <f t="shared" si="0"/>
        <v>2</v>
      </c>
      <c r="B9" s="50"/>
      <c r="C9" s="207">
        <v>6</v>
      </c>
      <c r="D9" s="44" t="s">
        <v>416</v>
      </c>
      <c r="E9" s="45" t="s">
        <v>235</v>
      </c>
      <c r="F9" s="46">
        <v>37399</v>
      </c>
      <c r="G9" s="47" t="s">
        <v>41</v>
      </c>
      <c r="H9" s="47" t="s">
        <v>323</v>
      </c>
      <c r="I9" s="96"/>
      <c r="J9" s="97"/>
      <c r="K9" s="98"/>
      <c r="L9" s="96"/>
      <c r="M9" s="97"/>
      <c r="N9" s="98"/>
      <c r="O9" s="96"/>
      <c r="P9" s="97"/>
      <c r="Q9" s="98"/>
      <c r="R9" s="96"/>
      <c r="S9" s="97"/>
      <c r="T9" s="98"/>
      <c r="U9" s="96"/>
      <c r="V9" s="97"/>
      <c r="W9" s="98"/>
      <c r="X9" s="96" t="s">
        <v>469</v>
      </c>
      <c r="Y9" s="97"/>
      <c r="Z9" s="98"/>
      <c r="AA9" s="96" t="s">
        <v>469</v>
      </c>
      <c r="AB9" s="97"/>
      <c r="AC9" s="98"/>
      <c r="AD9" s="97" t="s">
        <v>470</v>
      </c>
      <c r="AE9" s="97" t="s">
        <v>469</v>
      </c>
      <c r="AF9" s="98"/>
      <c r="AG9" s="97" t="s">
        <v>470</v>
      </c>
      <c r="AH9" s="97" t="s">
        <v>469</v>
      </c>
      <c r="AI9" s="98"/>
      <c r="AJ9" s="97" t="s">
        <v>470</v>
      </c>
      <c r="AK9" s="97" t="s">
        <v>470</v>
      </c>
      <c r="AL9" s="98" t="s">
        <v>469</v>
      </c>
      <c r="AM9" s="97" t="s">
        <v>470</v>
      </c>
      <c r="AN9" s="97" t="s">
        <v>470</v>
      </c>
      <c r="AO9" s="98" t="s">
        <v>470</v>
      </c>
      <c r="AP9" s="97"/>
      <c r="AQ9" s="97"/>
      <c r="AR9" s="98"/>
      <c r="AS9" s="97"/>
      <c r="AT9" s="97"/>
      <c r="AU9" s="98"/>
      <c r="AV9" s="97"/>
      <c r="AW9" s="97"/>
      <c r="AX9" s="98"/>
      <c r="AY9" s="97"/>
      <c r="AZ9" s="97"/>
      <c r="BA9" s="98"/>
      <c r="BB9" s="97"/>
      <c r="BC9" s="97"/>
      <c r="BD9" s="98"/>
      <c r="BE9" s="97"/>
      <c r="BF9" s="97"/>
      <c r="BG9" s="98"/>
      <c r="BH9" s="97"/>
      <c r="BI9" s="97"/>
      <c r="BJ9" s="98"/>
      <c r="BK9" s="97"/>
      <c r="BL9" s="97"/>
      <c r="BM9" s="98"/>
      <c r="BN9" s="115" t="s">
        <v>480</v>
      </c>
    </row>
    <row r="10" spans="1:66" ht="15" customHeight="1" thickBot="1">
      <c r="A10" s="3">
        <f t="shared" si="0"/>
        <v>3</v>
      </c>
      <c r="B10" s="50"/>
      <c r="C10" s="207">
        <v>13</v>
      </c>
      <c r="D10" s="44" t="s">
        <v>241</v>
      </c>
      <c r="E10" s="45" t="s">
        <v>388</v>
      </c>
      <c r="F10" s="46">
        <v>36975</v>
      </c>
      <c r="G10" s="47" t="s">
        <v>34</v>
      </c>
      <c r="H10" s="47" t="s">
        <v>387</v>
      </c>
      <c r="I10" s="96"/>
      <c r="J10" s="97"/>
      <c r="K10" s="98"/>
      <c r="L10" s="96"/>
      <c r="M10" s="97"/>
      <c r="N10" s="98"/>
      <c r="O10" s="96"/>
      <c r="P10" s="97"/>
      <c r="Q10" s="98"/>
      <c r="R10" s="96"/>
      <c r="S10" s="97"/>
      <c r="T10" s="98"/>
      <c r="U10" s="96" t="s">
        <v>469</v>
      </c>
      <c r="V10" s="97"/>
      <c r="W10" s="98"/>
      <c r="X10" s="96" t="s">
        <v>469</v>
      </c>
      <c r="Y10" s="97"/>
      <c r="Z10" s="98"/>
      <c r="AA10" s="96" t="s">
        <v>470</v>
      </c>
      <c r="AB10" s="97" t="s">
        <v>470</v>
      </c>
      <c r="AC10" s="98" t="s">
        <v>469</v>
      </c>
      <c r="AD10" s="97" t="s">
        <v>469</v>
      </c>
      <c r="AE10" s="97"/>
      <c r="AF10" s="98"/>
      <c r="AG10" s="97" t="s">
        <v>470</v>
      </c>
      <c r="AH10" s="97" t="s">
        <v>470</v>
      </c>
      <c r="AI10" s="98" t="s">
        <v>469</v>
      </c>
      <c r="AJ10" s="97" t="s">
        <v>470</v>
      </c>
      <c r="AK10" s="97" t="s">
        <v>478</v>
      </c>
      <c r="AL10" s="98"/>
      <c r="AM10" s="97"/>
      <c r="AN10" s="97"/>
      <c r="AO10" s="98"/>
      <c r="AP10" s="97"/>
      <c r="AQ10" s="97"/>
      <c r="AR10" s="98"/>
      <c r="AS10" s="97"/>
      <c r="AT10" s="97"/>
      <c r="AU10" s="98"/>
      <c r="AV10" s="97"/>
      <c r="AW10" s="97"/>
      <c r="AX10" s="98"/>
      <c r="AY10" s="97"/>
      <c r="AZ10" s="97"/>
      <c r="BA10" s="98"/>
      <c r="BB10" s="97"/>
      <c r="BC10" s="97"/>
      <c r="BD10" s="98"/>
      <c r="BE10" s="97"/>
      <c r="BF10" s="97"/>
      <c r="BG10" s="98"/>
      <c r="BH10" s="97"/>
      <c r="BI10" s="97"/>
      <c r="BJ10" s="98"/>
      <c r="BK10" s="97"/>
      <c r="BL10" s="97"/>
      <c r="BM10" s="98"/>
      <c r="BN10" s="115" t="s">
        <v>479</v>
      </c>
    </row>
    <row r="11" spans="1:66" ht="15" customHeight="1" thickBot="1">
      <c r="A11" s="3">
        <f t="shared" si="0"/>
        <v>4</v>
      </c>
      <c r="B11" s="50"/>
      <c r="C11" s="207">
        <v>12</v>
      </c>
      <c r="D11" s="44" t="s">
        <v>396</v>
      </c>
      <c r="E11" s="45" t="s">
        <v>397</v>
      </c>
      <c r="F11" s="46">
        <v>37122</v>
      </c>
      <c r="G11" s="47" t="s">
        <v>393</v>
      </c>
      <c r="H11" s="47" t="s">
        <v>398</v>
      </c>
      <c r="I11" s="96"/>
      <c r="J11" s="97"/>
      <c r="K11" s="98"/>
      <c r="L11" s="96"/>
      <c r="M11" s="97"/>
      <c r="N11" s="98"/>
      <c r="O11" s="96"/>
      <c r="P11" s="97"/>
      <c r="Q11" s="98"/>
      <c r="R11" s="96" t="s">
        <v>469</v>
      </c>
      <c r="S11" s="97"/>
      <c r="T11" s="98"/>
      <c r="U11" s="96" t="s">
        <v>469</v>
      </c>
      <c r="V11" s="97"/>
      <c r="W11" s="98"/>
      <c r="X11" s="96" t="s">
        <v>469</v>
      </c>
      <c r="Y11" s="97"/>
      <c r="Z11" s="98"/>
      <c r="AA11" s="96" t="s">
        <v>470</v>
      </c>
      <c r="AB11" s="97" t="s">
        <v>470</v>
      </c>
      <c r="AC11" s="98" t="s">
        <v>469</v>
      </c>
      <c r="AD11" s="97" t="s">
        <v>470</v>
      </c>
      <c r="AE11" s="97" t="s">
        <v>469</v>
      </c>
      <c r="AF11" s="98"/>
      <c r="AG11" s="97" t="s">
        <v>470</v>
      </c>
      <c r="AH11" s="97" t="s">
        <v>470</v>
      </c>
      <c r="AI11" s="98" t="s">
        <v>470</v>
      </c>
      <c r="AJ11" s="97"/>
      <c r="AK11" s="97"/>
      <c r="AL11" s="98"/>
      <c r="AM11" s="97"/>
      <c r="AN11" s="97"/>
      <c r="AO11" s="98"/>
      <c r="AP11" s="97"/>
      <c r="AQ11" s="97"/>
      <c r="AR11" s="98"/>
      <c r="AS11" s="97"/>
      <c r="AT11" s="97"/>
      <c r="AU11" s="98"/>
      <c r="AV11" s="97"/>
      <c r="AW11" s="97"/>
      <c r="AX11" s="98"/>
      <c r="AY11" s="97"/>
      <c r="AZ11" s="97"/>
      <c r="BA11" s="98"/>
      <c r="BB11" s="97"/>
      <c r="BC11" s="97"/>
      <c r="BD11" s="98"/>
      <c r="BE11" s="97"/>
      <c r="BF11" s="97"/>
      <c r="BG11" s="98"/>
      <c r="BH11" s="97"/>
      <c r="BI11" s="97"/>
      <c r="BJ11" s="98"/>
      <c r="BK11" s="97"/>
      <c r="BL11" s="97"/>
      <c r="BM11" s="98"/>
      <c r="BN11" s="115" t="s">
        <v>477</v>
      </c>
    </row>
    <row r="12" spans="1:66" ht="15" customHeight="1" thickBot="1">
      <c r="A12" s="3">
        <f t="shared" si="0"/>
        <v>5</v>
      </c>
      <c r="B12" s="50"/>
      <c r="C12" s="207">
        <v>4</v>
      </c>
      <c r="D12" s="44" t="s">
        <v>404</v>
      </c>
      <c r="E12" s="45" t="s">
        <v>405</v>
      </c>
      <c r="F12" s="46">
        <v>36970</v>
      </c>
      <c r="G12" s="47" t="s">
        <v>393</v>
      </c>
      <c r="H12" s="47" t="s">
        <v>403</v>
      </c>
      <c r="I12" s="96"/>
      <c r="J12" s="97"/>
      <c r="K12" s="98"/>
      <c r="L12" s="96"/>
      <c r="M12" s="97"/>
      <c r="N12" s="98"/>
      <c r="O12" s="96"/>
      <c r="P12" s="97"/>
      <c r="Q12" s="98"/>
      <c r="R12" s="96" t="s">
        <v>469</v>
      </c>
      <c r="S12" s="97"/>
      <c r="T12" s="98"/>
      <c r="U12" s="96" t="s">
        <v>469</v>
      </c>
      <c r="V12" s="97"/>
      <c r="W12" s="98"/>
      <c r="X12" s="96" t="s">
        <v>469</v>
      </c>
      <c r="Y12" s="97"/>
      <c r="Z12" s="98"/>
      <c r="AA12" s="96" t="s">
        <v>470</v>
      </c>
      <c r="AB12" s="97" t="s">
        <v>469</v>
      </c>
      <c r="AC12" s="98"/>
      <c r="AD12" s="97" t="s">
        <v>470</v>
      </c>
      <c r="AE12" s="97" t="s">
        <v>470</v>
      </c>
      <c r="AF12" s="98" t="s">
        <v>470</v>
      </c>
      <c r="AG12" s="97"/>
      <c r="AH12" s="97"/>
      <c r="AI12" s="98"/>
      <c r="AJ12" s="97"/>
      <c r="AK12" s="97"/>
      <c r="AL12" s="98"/>
      <c r="AM12" s="97"/>
      <c r="AN12" s="97"/>
      <c r="AO12" s="98"/>
      <c r="AP12" s="97"/>
      <c r="AQ12" s="97"/>
      <c r="AR12" s="98"/>
      <c r="AS12" s="97"/>
      <c r="AT12" s="97"/>
      <c r="AU12" s="98"/>
      <c r="AV12" s="97"/>
      <c r="AW12" s="97"/>
      <c r="AX12" s="98"/>
      <c r="AY12" s="97"/>
      <c r="AZ12" s="97"/>
      <c r="BA12" s="98"/>
      <c r="BB12" s="97"/>
      <c r="BC12" s="97"/>
      <c r="BD12" s="98"/>
      <c r="BE12" s="97"/>
      <c r="BF12" s="97"/>
      <c r="BG12" s="98"/>
      <c r="BH12" s="97"/>
      <c r="BI12" s="97"/>
      <c r="BJ12" s="98"/>
      <c r="BK12" s="97"/>
      <c r="BL12" s="97"/>
      <c r="BM12" s="98"/>
      <c r="BN12" s="115" t="s">
        <v>473</v>
      </c>
    </row>
    <row r="13" spans="1:66" ht="15" customHeight="1" thickBot="1">
      <c r="A13" s="3">
        <f t="shared" si="0"/>
        <v>6</v>
      </c>
      <c r="B13" s="50"/>
      <c r="C13" s="207">
        <v>10</v>
      </c>
      <c r="D13" s="44" t="s">
        <v>209</v>
      </c>
      <c r="E13" s="45" t="s">
        <v>210</v>
      </c>
      <c r="F13" s="46">
        <v>37137</v>
      </c>
      <c r="G13" s="47" t="s">
        <v>42</v>
      </c>
      <c r="H13" s="47" t="s">
        <v>211</v>
      </c>
      <c r="I13" s="96"/>
      <c r="J13" s="97"/>
      <c r="K13" s="98"/>
      <c r="L13" s="96"/>
      <c r="M13" s="97"/>
      <c r="N13" s="98"/>
      <c r="O13" s="96"/>
      <c r="P13" s="97"/>
      <c r="Q13" s="98"/>
      <c r="R13" s="96" t="s">
        <v>469</v>
      </c>
      <c r="S13" s="97"/>
      <c r="T13" s="98"/>
      <c r="U13" s="96" t="s">
        <v>469</v>
      </c>
      <c r="V13" s="97"/>
      <c r="W13" s="98"/>
      <c r="X13" s="96" t="s">
        <v>469</v>
      </c>
      <c r="Y13" s="97"/>
      <c r="Z13" s="98"/>
      <c r="AA13" s="96" t="s">
        <v>470</v>
      </c>
      <c r="AB13" s="97" t="s">
        <v>470</v>
      </c>
      <c r="AC13" s="98" t="s">
        <v>469</v>
      </c>
      <c r="AD13" s="97" t="s">
        <v>470</v>
      </c>
      <c r="AE13" s="97" t="s">
        <v>470</v>
      </c>
      <c r="AF13" s="98" t="s">
        <v>470</v>
      </c>
      <c r="AG13" s="97"/>
      <c r="AH13" s="97"/>
      <c r="AI13" s="98"/>
      <c r="AJ13" s="97"/>
      <c r="AK13" s="97"/>
      <c r="AL13" s="98"/>
      <c r="AM13" s="97"/>
      <c r="AN13" s="97"/>
      <c r="AO13" s="98"/>
      <c r="AP13" s="97"/>
      <c r="AQ13" s="97"/>
      <c r="AR13" s="98"/>
      <c r="AS13" s="97"/>
      <c r="AT13" s="97"/>
      <c r="AU13" s="98"/>
      <c r="AV13" s="97"/>
      <c r="AW13" s="97"/>
      <c r="AX13" s="98"/>
      <c r="AY13" s="97"/>
      <c r="AZ13" s="97"/>
      <c r="BA13" s="98"/>
      <c r="BB13" s="97"/>
      <c r="BC13" s="97"/>
      <c r="BD13" s="98"/>
      <c r="BE13" s="97"/>
      <c r="BF13" s="97"/>
      <c r="BG13" s="98"/>
      <c r="BH13" s="97"/>
      <c r="BI13" s="97"/>
      <c r="BJ13" s="98"/>
      <c r="BK13" s="97"/>
      <c r="BL13" s="97"/>
      <c r="BM13" s="98"/>
      <c r="BN13" s="115" t="s">
        <v>473</v>
      </c>
    </row>
    <row r="14" spans="1:66" ht="15" customHeight="1" thickBot="1">
      <c r="A14" s="3">
        <f t="shared" si="0"/>
        <v>7</v>
      </c>
      <c r="B14" s="50"/>
      <c r="C14" s="207">
        <v>5</v>
      </c>
      <c r="D14" s="44" t="s">
        <v>264</v>
      </c>
      <c r="E14" s="45" t="s">
        <v>174</v>
      </c>
      <c r="F14" s="46">
        <v>37409</v>
      </c>
      <c r="G14" s="47" t="s">
        <v>269</v>
      </c>
      <c r="H14" s="47" t="s">
        <v>211</v>
      </c>
      <c r="I14" s="96"/>
      <c r="J14" s="97"/>
      <c r="K14" s="98"/>
      <c r="L14" s="96" t="s">
        <v>469</v>
      </c>
      <c r="M14" s="97"/>
      <c r="N14" s="98"/>
      <c r="O14" s="96" t="s">
        <v>469</v>
      </c>
      <c r="P14" s="97"/>
      <c r="Q14" s="98"/>
      <c r="R14" s="96" t="s">
        <v>469</v>
      </c>
      <c r="S14" s="97"/>
      <c r="T14" s="98"/>
      <c r="U14" s="96" t="s">
        <v>470</v>
      </c>
      <c r="V14" s="97" t="s">
        <v>469</v>
      </c>
      <c r="W14" s="98"/>
      <c r="X14" s="96" t="s">
        <v>470</v>
      </c>
      <c r="Y14" s="97" t="s">
        <v>470</v>
      </c>
      <c r="Z14" s="98" t="s">
        <v>469</v>
      </c>
      <c r="AA14" s="96" t="s">
        <v>470</v>
      </c>
      <c r="AB14" s="97" t="s">
        <v>470</v>
      </c>
      <c r="AC14" s="98" t="s">
        <v>470</v>
      </c>
      <c r="AD14" s="97"/>
      <c r="AE14" s="97"/>
      <c r="AF14" s="98"/>
      <c r="AG14" s="97"/>
      <c r="AH14" s="97"/>
      <c r="AI14" s="98"/>
      <c r="AJ14" s="97"/>
      <c r="AK14" s="97"/>
      <c r="AL14" s="98"/>
      <c r="AM14" s="97"/>
      <c r="AN14" s="97"/>
      <c r="AO14" s="98"/>
      <c r="AP14" s="97"/>
      <c r="AQ14" s="97"/>
      <c r="AR14" s="98"/>
      <c r="AS14" s="97"/>
      <c r="AT14" s="97"/>
      <c r="AU14" s="98"/>
      <c r="AV14" s="97"/>
      <c r="AW14" s="97"/>
      <c r="AX14" s="98"/>
      <c r="AY14" s="97"/>
      <c r="AZ14" s="97"/>
      <c r="BA14" s="98"/>
      <c r="BB14" s="97"/>
      <c r="BC14" s="97"/>
      <c r="BD14" s="98"/>
      <c r="BE14" s="97"/>
      <c r="BF14" s="97"/>
      <c r="BG14" s="98"/>
      <c r="BH14" s="97"/>
      <c r="BI14" s="97"/>
      <c r="BJ14" s="98"/>
      <c r="BK14" s="97"/>
      <c r="BL14" s="97"/>
      <c r="BM14" s="98"/>
      <c r="BN14" s="115" t="s">
        <v>474</v>
      </c>
    </row>
    <row r="15" spans="1:66" ht="15" customHeight="1" thickBot="1">
      <c r="A15" s="3">
        <f t="shared" si="0"/>
        <v>8</v>
      </c>
      <c r="B15" s="50"/>
      <c r="C15" s="207">
        <v>19</v>
      </c>
      <c r="D15" s="174" t="s">
        <v>234</v>
      </c>
      <c r="E15" s="45" t="s">
        <v>235</v>
      </c>
      <c r="F15" s="46">
        <v>37172</v>
      </c>
      <c r="G15" s="47" t="s">
        <v>42</v>
      </c>
      <c r="H15" s="47" t="s">
        <v>211</v>
      </c>
      <c r="I15" s="96"/>
      <c r="J15" s="97"/>
      <c r="K15" s="98"/>
      <c r="L15" s="96"/>
      <c r="M15" s="97"/>
      <c r="N15" s="98"/>
      <c r="O15" s="96"/>
      <c r="P15" s="97"/>
      <c r="Q15" s="98"/>
      <c r="R15" s="96" t="s">
        <v>469</v>
      </c>
      <c r="S15" s="97"/>
      <c r="T15" s="98"/>
      <c r="U15" s="96" t="s">
        <v>469</v>
      </c>
      <c r="V15" s="97"/>
      <c r="W15" s="98"/>
      <c r="X15" s="96" t="s">
        <v>469</v>
      </c>
      <c r="Y15" s="97"/>
      <c r="Z15" s="98"/>
      <c r="AA15" s="96" t="s">
        <v>470</v>
      </c>
      <c r="AB15" s="97" t="s">
        <v>470</v>
      </c>
      <c r="AC15" s="98" t="s">
        <v>470</v>
      </c>
      <c r="AD15" s="97"/>
      <c r="AE15" s="97"/>
      <c r="AF15" s="98"/>
      <c r="AG15" s="97"/>
      <c r="AH15" s="97"/>
      <c r="AI15" s="98"/>
      <c r="AJ15" s="97"/>
      <c r="AK15" s="97"/>
      <c r="AL15" s="98"/>
      <c r="AM15" s="97"/>
      <c r="AN15" s="97"/>
      <c r="AO15" s="98"/>
      <c r="AP15" s="97"/>
      <c r="AQ15" s="97"/>
      <c r="AR15" s="98"/>
      <c r="AS15" s="97"/>
      <c r="AT15" s="97"/>
      <c r="AU15" s="98"/>
      <c r="AV15" s="97"/>
      <c r="AW15" s="97"/>
      <c r="AX15" s="98"/>
      <c r="AY15" s="97"/>
      <c r="AZ15" s="97"/>
      <c r="BA15" s="98"/>
      <c r="BB15" s="97"/>
      <c r="BC15" s="97"/>
      <c r="BD15" s="98"/>
      <c r="BE15" s="97"/>
      <c r="BF15" s="97"/>
      <c r="BG15" s="98"/>
      <c r="BH15" s="97"/>
      <c r="BI15" s="97"/>
      <c r="BJ15" s="98"/>
      <c r="BK15" s="97"/>
      <c r="BL15" s="97"/>
      <c r="BM15" s="98"/>
      <c r="BN15" s="115" t="s">
        <v>474</v>
      </c>
    </row>
    <row r="16" spans="1:66" ht="15" customHeight="1" thickBot="1">
      <c r="A16" s="3">
        <f t="shared" si="0"/>
        <v>9</v>
      </c>
      <c r="B16" s="50"/>
      <c r="C16" s="207">
        <v>7</v>
      </c>
      <c r="D16" s="44" t="s">
        <v>195</v>
      </c>
      <c r="E16" s="45" t="s">
        <v>321</v>
      </c>
      <c r="F16" s="46">
        <v>37539</v>
      </c>
      <c r="G16" s="47" t="s">
        <v>41</v>
      </c>
      <c r="H16" s="47" t="s">
        <v>322</v>
      </c>
      <c r="I16" s="96"/>
      <c r="J16" s="97"/>
      <c r="K16" s="98"/>
      <c r="L16" s="96"/>
      <c r="M16" s="97"/>
      <c r="N16" s="98"/>
      <c r="O16" s="96"/>
      <c r="P16" s="97"/>
      <c r="Q16" s="98"/>
      <c r="R16" s="96" t="s">
        <v>469</v>
      </c>
      <c r="S16" s="97"/>
      <c r="T16" s="98"/>
      <c r="U16" s="96" t="s">
        <v>469</v>
      </c>
      <c r="V16" s="97"/>
      <c r="W16" s="98"/>
      <c r="X16" s="96" t="s">
        <v>470</v>
      </c>
      <c r="Y16" s="97" t="s">
        <v>469</v>
      </c>
      <c r="Z16" s="98"/>
      <c r="AA16" s="96" t="s">
        <v>470</v>
      </c>
      <c r="AB16" s="97" t="s">
        <v>470</v>
      </c>
      <c r="AC16" s="98" t="s">
        <v>470</v>
      </c>
      <c r="AD16" s="97"/>
      <c r="AE16" s="97"/>
      <c r="AF16" s="98"/>
      <c r="AG16" s="97"/>
      <c r="AH16" s="97"/>
      <c r="AI16" s="98"/>
      <c r="AJ16" s="97"/>
      <c r="AK16" s="97"/>
      <c r="AL16" s="98"/>
      <c r="AM16" s="97"/>
      <c r="AN16" s="97"/>
      <c r="AO16" s="98"/>
      <c r="AP16" s="97"/>
      <c r="AQ16" s="97"/>
      <c r="AR16" s="98"/>
      <c r="AS16" s="97"/>
      <c r="AT16" s="97"/>
      <c r="AU16" s="98"/>
      <c r="AV16" s="97"/>
      <c r="AW16" s="97"/>
      <c r="AX16" s="98"/>
      <c r="AY16" s="97"/>
      <c r="AZ16" s="97"/>
      <c r="BA16" s="98"/>
      <c r="BB16" s="97"/>
      <c r="BC16" s="97"/>
      <c r="BD16" s="98"/>
      <c r="BE16" s="97"/>
      <c r="BF16" s="97"/>
      <c r="BG16" s="98"/>
      <c r="BH16" s="97"/>
      <c r="BI16" s="97"/>
      <c r="BJ16" s="98"/>
      <c r="BK16" s="97"/>
      <c r="BL16" s="97"/>
      <c r="BM16" s="98"/>
      <c r="BN16" s="115" t="s">
        <v>474</v>
      </c>
    </row>
    <row r="17" spans="1:66" ht="15" customHeight="1" thickBot="1">
      <c r="A17" s="3">
        <f t="shared" si="0"/>
        <v>10</v>
      </c>
      <c r="B17" s="50"/>
      <c r="C17" s="207">
        <v>14</v>
      </c>
      <c r="D17" s="44" t="s">
        <v>143</v>
      </c>
      <c r="E17" s="45" t="s">
        <v>144</v>
      </c>
      <c r="F17" s="46">
        <v>36973</v>
      </c>
      <c r="G17" s="47" t="s">
        <v>39</v>
      </c>
      <c r="H17" s="47" t="s">
        <v>142</v>
      </c>
      <c r="I17" s="96"/>
      <c r="J17" s="97"/>
      <c r="K17" s="98"/>
      <c r="L17" s="96"/>
      <c r="M17" s="97"/>
      <c r="N17" s="98"/>
      <c r="O17" s="96" t="s">
        <v>469</v>
      </c>
      <c r="P17" s="97"/>
      <c r="Q17" s="98"/>
      <c r="R17" s="96" t="s">
        <v>469</v>
      </c>
      <c r="S17" s="97"/>
      <c r="T17" s="98"/>
      <c r="U17" s="96" t="s">
        <v>469</v>
      </c>
      <c r="V17" s="97"/>
      <c r="W17" s="98"/>
      <c r="X17" s="96" t="s">
        <v>469</v>
      </c>
      <c r="Y17" s="97"/>
      <c r="Z17" s="98"/>
      <c r="AA17" s="96" t="s">
        <v>470</v>
      </c>
      <c r="AB17" s="97" t="s">
        <v>470</v>
      </c>
      <c r="AC17" s="98" t="s">
        <v>470</v>
      </c>
      <c r="AD17" s="97"/>
      <c r="AE17" s="97"/>
      <c r="AF17" s="98"/>
      <c r="AG17" s="97"/>
      <c r="AH17" s="97"/>
      <c r="AI17" s="98"/>
      <c r="AJ17" s="97"/>
      <c r="AK17" s="97"/>
      <c r="AL17" s="98"/>
      <c r="AM17" s="97"/>
      <c r="AN17" s="97"/>
      <c r="AO17" s="98"/>
      <c r="AP17" s="97"/>
      <c r="AQ17" s="97"/>
      <c r="AR17" s="98"/>
      <c r="AS17" s="97"/>
      <c r="AT17" s="97"/>
      <c r="AU17" s="98"/>
      <c r="AV17" s="97"/>
      <c r="AW17" s="97"/>
      <c r="AX17" s="98"/>
      <c r="AY17" s="97"/>
      <c r="AZ17" s="97"/>
      <c r="BA17" s="98"/>
      <c r="BB17" s="97"/>
      <c r="BC17" s="97"/>
      <c r="BD17" s="98"/>
      <c r="BE17" s="97"/>
      <c r="BF17" s="97"/>
      <c r="BG17" s="98"/>
      <c r="BH17" s="97"/>
      <c r="BI17" s="97"/>
      <c r="BJ17" s="98"/>
      <c r="BK17" s="97"/>
      <c r="BL17" s="97"/>
      <c r="BM17" s="98"/>
      <c r="BN17" s="115" t="s">
        <v>474</v>
      </c>
    </row>
    <row r="18" spans="1:66" ht="15" customHeight="1" thickBot="1">
      <c r="A18" s="3">
        <f t="shared" si="0"/>
        <v>11</v>
      </c>
      <c r="B18" s="50"/>
      <c r="C18" s="207">
        <v>15</v>
      </c>
      <c r="D18" s="44" t="s">
        <v>204</v>
      </c>
      <c r="E18" s="45" t="s">
        <v>205</v>
      </c>
      <c r="F18" s="46">
        <v>37325</v>
      </c>
      <c r="G18" s="47" t="s">
        <v>42</v>
      </c>
      <c r="H18" s="47" t="s">
        <v>206</v>
      </c>
      <c r="I18" s="96"/>
      <c r="J18" s="97"/>
      <c r="K18" s="98"/>
      <c r="L18" s="96"/>
      <c r="M18" s="97"/>
      <c r="N18" s="98"/>
      <c r="O18" s="96"/>
      <c r="P18" s="97"/>
      <c r="Q18" s="98"/>
      <c r="R18" s="96"/>
      <c r="S18" s="97"/>
      <c r="T18" s="98"/>
      <c r="U18" s="96" t="s">
        <v>470</v>
      </c>
      <c r="V18" s="97" t="s">
        <v>469</v>
      </c>
      <c r="W18" s="98"/>
      <c r="X18" s="96" t="s">
        <v>469</v>
      </c>
      <c r="Y18" s="97"/>
      <c r="Z18" s="98"/>
      <c r="AA18" s="96" t="s">
        <v>470</v>
      </c>
      <c r="AB18" s="97" t="s">
        <v>470</v>
      </c>
      <c r="AC18" s="98" t="s">
        <v>470</v>
      </c>
      <c r="AD18" s="97"/>
      <c r="AE18" s="97"/>
      <c r="AF18" s="98"/>
      <c r="AG18" s="97"/>
      <c r="AH18" s="97"/>
      <c r="AI18" s="98"/>
      <c r="AJ18" s="97"/>
      <c r="AK18" s="97"/>
      <c r="AL18" s="98"/>
      <c r="AM18" s="97"/>
      <c r="AN18" s="97"/>
      <c r="AO18" s="98"/>
      <c r="AP18" s="97"/>
      <c r="AQ18" s="97"/>
      <c r="AR18" s="98"/>
      <c r="AS18" s="97"/>
      <c r="AT18" s="97"/>
      <c r="AU18" s="98"/>
      <c r="AV18" s="97"/>
      <c r="AW18" s="97"/>
      <c r="AX18" s="98"/>
      <c r="AY18" s="97"/>
      <c r="AZ18" s="97"/>
      <c r="BA18" s="98"/>
      <c r="BB18" s="97"/>
      <c r="BC18" s="97"/>
      <c r="BD18" s="98"/>
      <c r="BE18" s="97"/>
      <c r="BF18" s="97"/>
      <c r="BG18" s="98"/>
      <c r="BH18" s="97"/>
      <c r="BI18" s="97"/>
      <c r="BJ18" s="98"/>
      <c r="BK18" s="97"/>
      <c r="BL18" s="97"/>
      <c r="BM18" s="98"/>
      <c r="BN18" s="115" t="s">
        <v>474</v>
      </c>
    </row>
    <row r="19" spans="1:66" ht="15" customHeight="1" thickBot="1">
      <c r="A19" s="3">
        <f t="shared" si="0"/>
        <v>12</v>
      </c>
      <c r="B19" s="50"/>
      <c r="C19" s="207">
        <v>18</v>
      </c>
      <c r="D19" s="44" t="s">
        <v>351</v>
      </c>
      <c r="E19" s="45" t="s">
        <v>352</v>
      </c>
      <c r="F19" s="46" t="s">
        <v>353</v>
      </c>
      <c r="G19" s="47" t="s">
        <v>34</v>
      </c>
      <c r="H19" s="47" t="s">
        <v>354</v>
      </c>
      <c r="I19" s="96"/>
      <c r="J19" s="97"/>
      <c r="K19" s="98"/>
      <c r="L19" s="96"/>
      <c r="M19" s="97"/>
      <c r="N19" s="98"/>
      <c r="O19" s="96" t="s">
        <v>469</v>
      </c>
      <c r="P19" s="97"/>
      <c r="Q19" s="98"/>
      <c r="R19" s="96" t="s">
        <v>469</v>
      </c>
      <c r="S19" s="97"/>
      <c r="T19" s="98"/>
      <c r="U19" s="96" t="s">
        <v>470</v>
      </c>
      <c r="V19" s="97" t="s">
        <v>469</v>
      </c>
      <c r="W19" s="98"/>
      <c r="X19" s="96" t="s">
        <v>469</v>
      </c>
      <c r="Y19" s="97"/>
      <c r="Z19" s="98"/>
      <c r="AA19" s="96" t="s">
        <v>470</v>
      </c>
      <c r="AB19" s="97" t="s">
        <v>470</v>
      </c>
      <c r="AC19" s="98" t="s">
        <v>470</v>
      </c>
      <c r="AD19" s="97"/>
      <c r="AE19" s="97"/>
      <c r="AF19" s="98"/>
      <c r="AG19" s="97"/>
      <c r="AH19" s="97"/>
      <c r="AI19" s="98"/>
      <c r="AJ19" s="97"/>
      <c r="AK19" s="97"/>
      <c r="AL19" s="98"/>
      <c r="AM19" s="97"/>
      <c r="AN19" s="97"/>
      <c r="AO19" s="98"/>
      <c r="AP19" s="97"/>
      <c r="AQ19" s="97"/>
      <c r="AR19" s="98"/>
      <c r="AS19" s="97"/>
      <c r="AT19" s="97"/>
      <c r="AU19" s="98"/>
      <c r="AV19" s="97"/>
      <c r="AW19" s="97"/>
      <c r="AX19" s="98"/>
      <c r="AY19" s="97"/>
      <c r="AZ19" s="97"/>
      <c r="BA19" s="98"/>
      <c r="BB19" s="97"/>
      <c r="BC19" s="97"/>
      <c r="BD19" s="98"/>
      <c r="BE19" s="97"/>
      <c r="BF19" s="97"/>
      <c r="BG19" s="98"/>
      <c r="BH19" s="97"/>
      <c r="BI19" s="97"/>
      <c r="BJ19" s="98"/>
      <c r="BK19" s="97"/>
      <c r="BL19" s="97"/>
      <c r="BM19" s="98"/>
      <c r="BN19" s="115" t="s">
        <v>474</v>
      </c>
    </row>
    <row r="20" spans="1:66" ht="15" customHeight="1" thickBot="1">
      <c r="A20" s="3">
        <f t="shared" si="0"/>
        <v>13</v>
      </c>
      <c r="B20" s="50"/>
      <c r="C20" s="207">
        <v>1</v>
      </c>
      <c r="D20" s="44" t="s">
        <v>148</v>
      </c>
      <c r="E20" s="45" t="s">
        <v>146</v>
      </c>
      <c r="F20" s="46">
        <v>36958</v>
      </c>
      <c r="G20" s="47" t="s">
        <v>39</v>
      </c>
      <c r="H20" s="47" t="s">
        <v>147</v>
      </c>
      <c r="I20" s="96"/>
      <c r="J20" s="97"/>
      <c r="K20" s="98"/>
      <c r="L20" s="96"/>
      <c r="M20" s="97"/>
      <c r="N20" s="98"/>
      <c r="O20" s="96" t="s">
        <v>469</v>
      </c>
      <c r="P20" s="97"/>
      <c r="Q20" s="98"/>
      <c r="R20" s="96" t="s">
        <v>470</v>
      </c>
      <c r="S20" s="97" t="s">
        <v>469</v>
      </c>
      <c r="T20" s="98"/>
      <c r="U20" s="96" t="s">
        <v>469</v>
      </c>
      <c r="V20" s="97"/>
      <c r="W20" s="98"/>
      <c r="X20" s="96" t="s">
        <v>470</v>
      </c>
      <c r="Y20" s="97" t="s">
        <v>470</v>
      </c>
      <c r="Z20" s="98" t="s">
        <v>470</v>
      </c>
      <c r="AA20" s="96"/>
      <c r="AB20" s="97"/>
      <c r="AC20" s="98"/>
      <c r="AD20" s="97"/>
      <c r="AE20" s="97"/>
      <c r="AF20" s="98"/>
      <c r="AG20" s="97"/>
      <c r="AH20" s="97"/>
      <c r="AI20" s="98"/>
      <c r="AJ20" s="97"/>
      <c r="AK20" s="97"/>
      <c r="AL20" s="98"/>
      <c r="AM20" s="97"/>
      <c r="AN20" s="97"/>
      <c r="AO20" s="98"/>
      <c r="AP20" s="97"/>
      <c r="AQ20" s="97"/>
      <c r="AR20" s="98"/>
      <c r="AS20" s="97"/>
      <c r="AT20" s="97"/>
      <c r="AU20" s="98"/>
      <c r="AV20" s="97"/>
      <c r="AW20" s="97"/>
      <c r="AX20" s="98"/>
      <c r="AY20" s="97"/>
      <c r="AZ20" s="97"/>
      <c r="BA20" s="98"/>
      <c r="BB20" s="97"/>
      <c r="BC20" s="97"/>
      <c r="BD20" s="98"/>
      <c r="BE20" s="97"/>
      <c r="BF20" s="97"/>
      <c r="BG20" s="98"/>
      <c r="BH20" s="97"/>
      <c r="BI20" s="97"/>
      <c r="BJ20" s="98"/>
      <c r="BK20" s="97"/>
      <c r="BL20" s="97"/>
      <c r="BM20" s="98"/>
      <c r="BN20" s="115" t="s">
        <v>471</v>
      </c>
    </row>
    <row r="21" spans="1:66" ht="15" customHeight="1" thickBot="1">
      <c r="A21" s="3">
        <f t="shared" si="0"/>
        <v>14</v>
      </c>
      <c r="B21" s="50"/>
      <c r="C21" s="207">
        <v>2</v>
      </c>
      <c r="D21" s="44" t="s">
        <v>141</v>
      </c>
      <c r="E21" s="45" t="s">
        <v>348</v>
      </c>
      <c r="F21" s="46" t="s">
        <v>349</v>
      </c>
      <c r="G21" s="47" t="s">
        <v>34</v>
      </c>
      <c r="H21" s="47" t="s">
        <v>350</v>
      </c>
      <c r="I21" s="96"/>
      <c r="J21" s="97"/>
      <c r="K21" s="98"/>
      <c r="L21" s="96"/>
      <c r="M21" s="97"/>
      <c r="N21" s="98"/>
      <c r="O21" s="96" t="s">
        <v>469</v>
      </c>
      <c r="P21" s="97"/>
      <c r="Q21" s="98"/>
      <c r="R21" s="96" t="s">
        <v>469</v>
      </c>
      <c r="S21" s="97"/>
      <c r="T21" s="98"/>
      <c r="U21" s="96" t="s">
        <v>469</v>
      </c>
      <c r="V21" s="97"/>
      <c r="W21" s="98"/>
      <c r="X21" s="96" t="s">
        <v>470</v>
      </c>
      <c r="Y21" s="97" t="s">
        <v>470</v>
      </c>
      <c r="Z21" s="98" t="s">
        <v>470</v>
      </c>
      <c r="AA21" s="96"/>
      <c r="AB21" s="97"/>
      <c r="AC21" s="98"/>
      <c r="AD21" s="97"/>
      <c r="AE21" s="97"/>
      <c r="AF21" s="98"/>
      <c r="AG21" s="97"/>
      <c r="AH21" s="97"/>
      <c r="AI21" s="98"/>
      <c r="AJ21" s="97"/>
      <c r="AK21" s="97"/>
      <c r="AL21" s="98"/>
      <c r="AM21" s="97"/>
      <c r="AN21" s="97"/>
      <c r="AO21" s="98"/>
      <c r="AP21" s="97"/>
      <c r="AQ21" s="97"/>
      <c r="AR21" s="98"/>
      <c r="AS21" s="97"/>
      <c r="AT21" s="97"/>
      <c r="AU21" s="98"/>
      <c r="AV21" s="97"/>
      <c r="AW21" s="97"/>
      <c r="AX21" s="98"/>
      <c r="AY21" s="97"/>
      <c r="AZ21" s="97"/>
      <c r="BA21" s="98"/>
      <c r="BB21" s="97"/>
      <c r="BC21" s="97"/>
      <c r="BD21" s="98"/>
      <c r="BE21" s="97"/>
      <c r="BF21" s="97"/>
      <c r="BG21" s="98"/>
      <c r="BH21" s="97"/>
      <c r="BI21" s="97"/>
      <c r="BJ21" s="98"/>
      <c r="BK21" s="97"/>
      <c r="BL21" s="97"/>
      <c r="BM21" s="98"/>
      <c r="BN21" s="115" t="s">
        <v>471</v>
      </c>
    </row>
    <row r="22" spans="1:66" ht="15" customHeight="1" thickBot="1">
      <c r="A22" s="3">
        <f t="shared" si="0"/>
        <v>15</v>
      </c>
      <c r="B22" s="50"/>
      <c r="C22" s="207">
        <v>11</v>
      </c>
      <c r="D22" s="44" t="s">
        <v>221</v>
      </c>
      <c r="E22" s="45" t="s">
        <v>222</v>
      </c>
      <c r="F22" s="46">
        <v>37034</v>
      </c>
      <c r="G22" s="47" t="s">
        <v>42</v>
      </c>
      <c r="H22" s="47" t="s">
        <v>215</v>
      </c>
      <c r="I22" s="96"/>
      <c r="J22" s="97"/>
      <c r="K22" s="98"/>
      <c r="L22" s="96"/>
      <c r="M22" s="97"/>
      <c r="N22" s="98"/>
      <c r="O22" s="96" t="s">
        <v>469</v>
      </c>
      <c r="P22" s="97"/>
      <c r="Q22" s="98"/>
      <c r="R22" s="96" t="s">
        <v>469</v>
      </c>
      <c r="S22" s="97"/>
      <c r="T22" s="98"/>
      <c r="U22" s="96" t="s">
        <v>470</v>
      </c>
      <c r="V22" s="97" t="s">
        <v>469</v>
      </c>
      <c r="W22" s="98"/>
      <c r="X22" s="96" t="s">
        <v>470</v>
      </c>
      <c r="Y22" s="97" t="s">
        <v>470</v>
      </c>
      <c r="Z22" s="98" t="s">
        <v>470</v>
      </c>
      <c r="AA22" s="96"/>
      <c r="AB22" s="97"/>
      <c r="AC22" s="98"/>
      <c r="AD22" s="97"/>
      <c r="AE22" s="97"/>
      <c r="AF22" s="98"/>
      <c r="AG22" s="97"/>
      <c r="AH22" s="97"/>
      <c r="AI22" s="98"/>
      <c r="AJ22" s="97"/>
      <c r="AK22" s="97"/>
      <c r="AL22" s="98"/>
      <c r="AM22" s="97"/>
      <c r="AN22" s="97"/>
      <c r="AO22" s="98"/>
      <c r="AP22" s="97"/>
      <c r="AQ22" s="97"/>
      <c r="AR22" s="98"/>
      <c r="AS22" s="97"/>
      <c r="AT22" s="97"/>
      <c r="AU22" s="98"/>
      <c r="AV22" s="97"/>
      <c r="AW22" s="97"/>
      <c r="AX22" s="98"/>
      <c r="AY22" s="97"/>
      <c r="AZ22" s="97"/>
      <c r="BA22" s="98"/>
      <c r="BB22" s="97"/>
      <c r="BC22" s="97"/>
      <c r="BD22" s="98"/>
      <c r="BE22" s="97"/>
      <c r="BF22" s="97"/>
      <c r="BG22" s="98"/>
      <c r="BH22" s="97"/>
      <c r="BI22" s="97"/>
      <c r="BJ22" s="98"/>
      <c r="BK22" s="97"/>
      <c r="BL22" s="97"/>
      <c r="BM22" s="98"/>
      <c r="BN22" s="115" t="s">
        <v>471</v>
      </c>
    </row>
    <row r="23" spans="1:66" ht="15" customHeight="1" thickBot="1">
      <c r="A23" s="3">
        <f t="shared" si="0"/>
        <v>16</v>
      </c>
      <c r="B23" s="52"/>
      <c r="C23" s="207">
        <v>16</v>
      </c>
      <c r="D23" s="44" t="s">
        <v>253</v>
      </c>
      <c r="E23" s="45" t="s">
        <v>254</v>
      </c>
      <c r="F23" s="46">
        <v>37578</v>
      </c>
      <c r="G23" s="47" t="s">
        <v>269</v>
      </c>
      <c r="H23" s="47" t="s">
        <v>227</v>
      </c>
      <c r="I23" s="96"/>
      <c r="J23" s="97"/>
      <c r="K23" s="98"/>
      <c r="L23" s="96"/>
      <c r="M23" s="97"/>
      <c r="N23" s="98"/>
      <c r="O23" s="96" t="s">
        <v>469</v>
      </c>
      <c r="P23" s="97"/>
      <c r="Q23" s="98"/>
      <c r="R23" s="96" t="s">
        <v>470</v>
      </c>
      <c r="S23" s="97" t="s">
        <v>469</v>
      </c>
      <c r="T23" s="98"/>
      <c r="U23" s="96" t="s">
        <v>470</v>
      </c>
      <c r="V23" s="97" t="s">
        <v>470</v>
      </c>
      <c r="W23" s="98" t="s">
        <v>469</v>
      </c>
      <c r="X23" s="96" t="s">
        <v>470</v>
      </c>
      <c r="Y23" s="97" t="s">
        <v>470</v>
      </c>
      <c r="Z23" s="98" t="s">
        <v>470</v>
      </c>
      <c r="AA23" s="96"/>
      <c r="AB23" s="97"/>
      <c r="AC23" s="98"/>
      <c r="AD23" s="97"/>
      <c r="AE23" s="97"/>
      <c r="AF23" s="98"/>
      <c r="AG23" s="97"/>
      <c r="AH23" s="97"/>
      <c r="AI23" s="98"/>
      <c r="AJ23" s="97"/>
      <c r="AK23" s="97"/>
      <c r="AL23" s="98"/>
      <c r="AM23" s="97"/>
      <c r="AN23" s="97"/>
      <c r="AO23" s="98"/>
      <c r="AP23" s="97"/>
      <c r="AQ23" s="97"/>
      <c r="AR23" s="98"/>
      <c r="AS23" s="97"/>
      <c r="AT23" s="97"/>
      <c r="AU23" s="98"/>
      <c r="AV23" s="97"/>
      <c r="AW23" s="97"/>
      <c r="AX23" s="98"/>
      <c r="AY23" s="97"/>
      <c r="AZ23" s="97"/>
      <c r="BA23" s="98"/>
      <c r="BB23" s="97"/>
      <c r="BC23" s="97"/>
      <c r="BD23" s="98"/>
      <c r="BE23" s="97"/>
      <c r="BF23" s="97"/>
      <c r="BG23" s="98"/>
      <c r="BH23" s="97"/>
      <c r="BI23" s="97"/>
      <c r="BJ23" s="98"/>
      <c r="BK23" s="97"/>
      <c r="BL23" s="97"/>
      <c r="BM23" s="98"/>
      <c r="BN23" s="115" t="s">
        <v>471</v>
      </c>
    </row>
    <row r="24" spans="1:66" ht="15" customHeight="1" thickBot="1">
      <c r="A24" s="3">
        <f t="shared" si="0"/>
        <v>17</v>
      </c>
      <c r="B24" s="50"/>
      <c r="C24" s="207">
        <v>17</v>
      </c>
      <c r="D24" s="44" t="s">
        <v>145</v>
      </c>
      <c r="E24" s="45" t="s">
        <v>146</v>
      </c>
      <c r="F24" s="46">
        <v>36958</v>
      </c>
      <c r="G24" s="47" t="s">
        <v>39</v>
      </c>
      <c r="H24" s="47" t="s">
        <v>147</v>
      </c>
      <c r="I24" s="96"/>
      <c r="J24" s="97"/>
      <c r="K24" s="98"/>
      <c r="L24" s="96"/>
      <c r="M24" s="97"/>
      <c r="N24" s="98"/>
      <c r="O24" s="96" t="s">
        <v>469</v>
      </c>
      <c r="P24" s="97"/>
      <c r="Q24" s="98"/>
      <c r="R24" s="96" t="s">
        <v>469</v>
      </c>
      <c r="S24" s="97"/>
      <c r="T24" s="98"/>
      <c r="U24" s="96" t="s">
        <v>469</v>
      </c>
      <c r="V24" s="97"/>
      <c r="W24" s="98"/>
      <c r="X24" s="96" t="s">
        <v>470</v>
      </c>
      <c r="Y24" s="97" t="s">
        <v>470</v>
      </c>
      <c r="Z24" s="98" t="s">
        <v>470</v>
      </c>
      <c r="AA24" s="96"/>
      <c r="AB24" s="97"/>
      <c r="AC24" s="98"/>
      <c r="AD24" s="97"/>
      <c r="AE24" s="97"/>
      <c r="AF24" s="98"/>
      <c r="AG24" s="97"/>
      <c r="AH24" s="97"/>
      <c r="AI24" s="98"/>
      <c r="AJ24" s="97"/>
      <c r="AK24" s="97"/>
      <c r="AL24" s="98"/>
      <c r="AM24" s="97"/>
      <c r="AN24" s="97"/>
      <c r="AO24" s="98"/>
      <c r="AP24" s="97"/>
      <c r="AQ24" s="97"/>
      <c r="AR24" s="98"/>
      <c r="AS24" s="97"/>
      <c r="AT24" s="97"/>
      <c r="AU24" s="98"/>
      <c r="AV24" s="97"/>
      <c r="AW24" s="97"/>
      <c r="AX24" s="98"/>
      <c r="AY24" s="97"/>
      <c r="AZ24" s="97"/>
      <c r="BA24" s="98"/>
      <c r="BB24" s="97"/>
      <c r="BC24" s="97"/>
      <c r="BD24" s="98"/>
      <c r="BE24" s="97"/>
      <c r="BF24" s="97"/>
      <c r="BG24" s="98"/>
      <c r="BH24" s="97"/>
      <c r="BI24" s="97"/>
      <c r="BJ24" s="98"/>
      <c r="BK24" s="97"/>
      <c r="BL24" s="97"/>
      <c r="BM24" s="98"/>
      <c r="BN24" s="115" t="s">
        <v>471</v>
      </c>
    </row>
    <row r="25" spans="1:66" ht="15" customHeight="1" thickBot="1">
      <c r="A25" s="3">
        <f t="shared" si="0"/>
        <v>18</v>
      </c>
      <c r="B25" s="50"/>
      <c r="C25" s="207">
        <v>8</v>
      </c>
      <c r="D25" s="44" t="s">
        <v>219</v>
      </c>
      <c r="E25" s="45" t="s">
        <v>220</v>
      </c>
      <c r="F25" s="46">
        <v>37139</v>
      </c>
      <c r="G25" s="47" t="s">
        <v>42</v>
      </c>
      <c r="H25" s="47" t="s">
        <v>211</v>
      </c>
      <c r="I25" s="96"/>
      <c r="J25" s="97"/>
      <c r="K25" s="98"/>
      <c r="L25" s="96" t="s">
        <v>469</v>
      </c>
      <c r="M25" s="97"/>
      <c r="N25" s="98"/>
      <c r="O25" s="96" t="s">
        <v>470</v>
      </c>
      <c r="P25" s="97" t="s">
        <v>469</v>
      </c>
      <c r="Q25" s="98"/>
      <c r="R25" s="96" t="s">
        <v>470</v>
      </c>
      <c r="S25" s="97" t="s">
        <v>470</v>
      </c>
      <c r="T25" s="98" t="s">
        <v>470</v>
      </c>
      <c r="U25" s="96"/>
      <c r="V25" s="97"/>
      <c r="W25" s="98"/>
      <c r="X25" s="96"/>
      <c r="Y25" s="97"/>
      <c r="Z25" s="98"/>
      <c r="AA25" s="96"/>
      <c r="AB25" s="97"/>
      <c r="AC25" s="98"/>
      <c r="AD25" s="97"/>
      <c r="AE25" s="97"/>
      <c r="AF25" s="98"/>
      <c r="AG25" s="97"/>
      <c r="AH25" s="97"/>
      <c r="AI25" s="98"/>
      <c r="AJ25" s="97"/>
      <c r="AK25" s="97"/>
      <c r="AL25" s="98"/>
      <c r="AM25" s="97"/>
      <c r="AN25" s="97"/>
      <c r="AO25" s="98"/>
      <c r="AP25" s="97"/>
      <c r="AQ25" s="97"/>
      <c r="AR25" s="98"/>
      <c r="AS25" s="97"/>
      <c r="AT25" s="97"/>
      <c r="AU25" s="98"/>
      <c r="AV25" s="97"/>
      <c r="AW25" s="97"/>
      <c r="AX25" s="98"/>
      <c r="AY25" s="97"/>
      <c r="AZ25" s="97"/>
      <c r="BA25" s="98"/>
      <c r="BB25" s="97"/>
      <c r="BC25" s="97"/>
      <c r="BD25" s="98"/>
      <c r="BE25" s="97"/>
      <c r="BF25" s="97"/>
      <c r="BG25" s="98"/>
      <c r="BH25" s="97"/>
      <c r="BI25" s="97"/>
      <c r="BJ25" s="98"/>
      <c r="BK25" s="97"/>
      <c r="BL25" s="97"/>
      <c r="BM25" s="98"/>
      <c r="BN25" s="115" t="s">
        <v>475</v>
      </c>
    </row>
    <row r="26" spans="1:66" ht="15" customHeight="1" thickBot="1">
      <c r="A26" s="3">
        <f t="shared" si="0"/>
        <v>19</v>
      </c>
      <c r="B26" s="50"/>
      <c r="C26" s="207">
        <v>9</v>
      </c>
      <c r="D26" s="44" t="s">
        <v>232</v>
      </c>
      <c r="E26" s="45" t="s">
        <v>233</v>
      </c>
      <c r="F26" s="46">
        <v>37516</v>
      </c>
      <c r="G26" s="47" t="s">
        <v>42</v>
      </c>
      <c r="H26" s="47" t="s">
        <v>206</v>
      </c>
      <c r="I26" s="96" t="s">
        <v>469</v>
      </c>
      <c r="J26" s="97"/>
      <c r="K26" s="98"/>
      <c r="L26" s="96" t="s">
        <v>470</v>
      </c>
      <c r="M26" s="97" t="s">
        <v>470</v>
      </c>
      <c r="N26" s="98" t="s">
        <v>470</v>
      </c>
      <c r="O26" s="96"/>
      <c r="P26" s="97"/>
      <c r="Q26" s="98"/>
      <c r="R26" s="96"/>
      <c r="S26" s="97"/>
      <c r="T26" s="98"/>
      <c r="U26" s="96"/>
      <c r="V26" s="97"/>
      <c r="W26" s="98"/>
      <c r="X26" s="96"/>
      <c r="Y26" s="97"/>
      <c r="Z26" s="98"/>
      <c r="AA26" s="96"/>
      <c r="AB26" s="97"/>
      <c r="AC26" s="98"/>
      <c r="AD26" s="97"/>
      <c r="AE26" s="97"/>
      <c r="AF26" s="98"/>
      <c r="AG26" s="97"/>
      <c r="AH26" s="97"/>
      <c r="AI26" s="98"/>
      <c r="AJ26" s="97"/>
      <c r="AK26" s="97"/>
      <c r="AL26" s="98"/>
      <c r="AM26" s="97"/>
      <c r="AN26" s="97"/>
      <c r="AO26" s="98"/>
      <c r="AP26" s="97"/>
      <c r="AQ26" s="97"/>
      <c r="AR26" s="98"/>
      <c r="AS26" s="97"/>
      <c r="AT26" s="97"/>
      <c r="AU26" s="98"/>
      <c r="AV26" s="97"/>
      <c r="AW26" s="97"/>
      <c r="AX26" s="98"/>
      <c r="AY26" s="97"/>
      <c r="AZ26" s="97"/>
      <c r="BA26" s="98"/>
      <c r="BB26" s="97"/>
      <c r="BC26" s="97"/>
      <c r="BD26" s="98"/>
      <c r="BE26" s="97"/>
      <c r="BF26" s="97"/>
      <c r="BG26" s="98"/>
      <c r="BH26" s="97"/>
      <c r="BI26" s="97"/>
      <c r="BJ26" s="98"/>
      <c r="BK26" s="97"/>
      <c r="BL26" s="97"/>
      <c r="BM26" s="98"/>
      <c r="BN26" s="115" t="s">
        <v>476</v>
      </c>
    </row>
    <row r="32" ht="15" customHeight="1"/>
    <row r="33" ht="15" customHeight="1"/>
    <row r="34" ht="15" customHeight="1"/>
  </sheetData>
  <sheetProtection/>
  <mergeCells count="29">
    <mergeCell ref="C6:C7"/>
    <mergeCell ref="I4:N4"/>
    <mergeCell ref="BN6:BN7"/>
    <mergeCell ref="AS6:AU7"/>
    <mergeCell ref="AV6:AX7"/>
    <mergeCell ref="AY6:BA7"/>
    <mergeCell ref="BB6:BD7"/>
    <mergeCell ref="BH6:BJ7"/>
    <mergeCell ref="BK6:BM7"/>
    <mergeCell ref="R6:T7"/>
    <mergeCell ref="O6:Q7"/>
    <mergeCell ref="I6:K7"/>
    <mergeCell ref="L6:N7"/>
    <mergeCell ref="BE6:BG7"/>
    <mergeCell ref="AJ6:AL7"/>
    <mergeCell ref="AG6:AI7"/>
    <mergeCell ref="AD6:AF7"/>
    <mergeCell ref="U6:W7"/>
    <mergeCell ref="AM6:AO7"/>
    <mergeCell ref="G6:G7"/>
    <mergeCell ref="H6:H7"/>
    <mergeCell ref="AP6:AR7"/>
    <mergeCell ref="A6:A7"/>
    <mergeCell ref="B6:B7"/>
    <mergeCell ref="D6:D7"/>
    <mergeCell ref="E6:E7"/>
    <mergeCell ref="F6:F7"/>
    <mergeCell ref="AA6:AC7"/>
    <mergeCell ref="X6:Z7"/>
  </mergeCells>
  <printOptions horizontalCentered="1"/>
  <pageMargins left="0.35433070866141736" right="0.35433070866141736" top="0.31496062992125984" bottom="0.4330708661417323" header="0.1968503937007874" footer="0.35433070866141736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3" sqref="A3"/>
    </sheetView>
  </sheetViews>
  <sheetFormatPr defaultColWidth="9.140625" defaultRowHeight="15"/>
  <cols>
    <col min="1" max="1" width="5.421875" style="75" customWidth="1"/>
    <col min="2" max="2" width="5.421875" style="75" hidden="1" customWidth="1"/>
    <col min="3" max="3" width="3.8515625" style="196" customWidth="1"/>
    <col min="4" max="4" width="11.421875" style="75" customWidth="1"/>
    <col min="5" max="5" width="12.421875" style="75" bestFit="1" customWidth="1"/>
    <col min="6" max="6" width="10.421875" style="75" customWidth="1"/>
    <col min="7" max="7" width="14.28125" style="75" bestFit="1" customWidth="1"/>
    <col min="8" max="8" width="21.140625" style="75" bestFit="1" customWidth="1"/>
    <col min="9" max="11" width="8.7109375" style="75" customWidth="1"/>
    <col min="12" max="12" width="9.140625" style="203" customWidth="1"/>
    <col min="13" max="16384" width="9.140625" style="75" customWidth="1"/>
  </cols>
  <sheetData>
    <row r="1" spans="1:16" s="5" customFormat="1" ht="15">
      <c r="A1" s="5" t="s">
        <v>62</v>
      </c>
      <c r="C1" s="71"/>
      <c r="F1" s="6"/>
      <c r="G1" s="7"/>
      <c r="H1" s="7"/>
      <c r="I1" s="7"/>
      <c r="J1" s="7"/>
      <c r="K1" s="7"/>
      <c r="L1" s="200"/>
      <c r="M1" s="34"/>
      <c r="N1" s="8"/>
      <c r="O1" s="9"/>
      <c r="P1" s="9"/>
    </row>
    <row r="2" spans="1:12" s="5" customFormat="1" ht="15">
      <c r="A2" s="5" t="s">
        <v>112</v>
      </c>
      <c r="C2" s="71"/>
      <c r="F2" s="6"/>
      <c r="G2" s="7"/>
      <c r="H2" s="7"/>
      <c r="I2" s="34"/>
      <c r="J2" s="34"/>
      <c r="K2" s="34"/>
      <c r="L2" s="201"/>
    </row>
    <row r="3" spans="1:14" s="71" customFormat="1" ht="12" customHeight="1">
      <c r="A3" s="66"/>
      <c r="B3" s="66"/>
      <c r="D3" s="66"/>
      <c r="E3" s="66"/>
      <c r="F3" s="67"/>
      <c r="G3" s="68"/>
      <c r="H3" s="69"/>
      <c r="I3" s="69"/>
      <c r="J3" s="69"/>
      <c r="K3" s="108"/>
      <c r="L3" s="202"/>
      <c r="M3" s="18"/>
      <c r="N3" s="19"/>
    </row>
    <row r="4" spans="3:14" s="72" customFormat="1" ht="15">
      <c r="C4" s="71"/>
      <c r="E4" s="5" t="s">
        <v>13</v>
      </c>
      <c r="F4" s="5"/>
      <c r="G4" s="109"/>
      <c r="H4" s="73"/>
      <c r="I4" s="229" t="s">
        <v>16</v>
      </c>
      <c r="J4" s="229"/>
      <c r="K4" s="229"/>
      <c r="L4" s="229"/>
      <c r="M4" s="26"/>
      <c r="N4" s="8"/>
    </row>
    <row r="5" ht="12.75" thickBot="1"/>
    <row r="6" spans="1:12" s="76" customFormat="1" ht="12.75" customHeight="1">
      <c r="A6" s="234" t="s">
        <v>1</v>
      </c>
      <c r="B6" s="238" t="s">
        <v>49</v>
      </c>
      <c r="C6" s="236" t="s">
        <v>58</v>
      </c>
      <c r="D6" s="240" t="s">
        <v>2</v>
      </c>
      <c r="E6" s="244" t="s">
        <v>3</v>
      </c>
      <c r="F6" s="246" t="s">
        <v>11</v>
      </c>
      <c r="G6" s="246" t="s">
        <v>4</v>
      </c>
      <c r="H6" s="267" t="s">
        <v>61</v>
      </c>
      <c r="I6" s="283" t="s">
        <v>19</v>
      </c>
      <c r="J6" s="284"/>
      <c r="K6" s="285"/>
      <c r="L6" s="209" t="s">
        <v>9</v>
      </c>
    </row>
    <row r="7" spans="1:12" s="77" customFormat="1" ht="13.5" customHeight="1" thickBot="1">
      <c r="A7" s="235"/>
      <c r="B7" s="239"/>
      <c r="C7" s="237"/>
      <c r="D7" s="241"/>
      <c r="E7" s="245"/>
      <c r="F7" s="247"/>
      <c r="G7" s="247"/>
      <c r="H7" s="268"/>
      <c r="I7" s="101">
        <v>1</v>
      </c>
      <c r="J7" s="101">
        <v>2</v>
      </c>
      <c r="K7" s="101">
        <v>3</v>
      </c>
      <c r="L7" s="210"/>
    </row>
    <row r="8" spans="1:12" ht="15" customHeight="1">
      <c r="A8" s="78">
        <f aca="true" t="shared" si="0" ref="A8:A26">A7+1</f>
        <v>1</v>
      </c>
      <c r="B8" s="110"/>
      <c r="C8" s="197">
        <v>10</v>
      </c>
      <c r="D8" s="44" t="s">
        <v>241</v>
      </c>
      <c r="E8" s="45" t="s">
        <v>388</v>
      </c>
      <c r="F8" s="46">
        <v>36975</v>
      </c>
      <c r="G8" s="47" t="s">
        <v>34</v>
      </c>
      <c r="H8" s="47" t="s">
        <v>387</v>
      </c>
      <c r="I8" s="112" t="s">
        <v>466</v>
      </c>
      <c r="J8" s="112">
        <v>5.26</v>
      </c>
      <c r="K8" s="113">
        <v>5.3</v>
      </c>
      <c r="L8" s="204">
        <f aca="true" t="shared" si="1" ref="L8:L26">MAX(I8:K8)</f>
        <v>5.3</v>
      </c>
    </row>
    <row r="9" spans="1:12" ht="15" customHeight="1">
      <c r="A9" s="78">
        <f t="shared" si="0"/>
        <v>2</v>
      </c>
      <c r="B9" s="79"/>
      <c r="C9" s="197">
        <v>3</v>
      </c>
      <c r="D9" s="44" t="s">
        <v>234</v>
      </c>
      <c r="E9" s="45" t="s">
        <v>235</v>
      </c>
      <c r="F9" s="46">
        <v>37172</v>
      </c>
      <c r="G9" s="47" t="s">
        <v>42</v>
      </c>
      <c r="H9" s="47" t="s">
        <v>211</v>
      </c>
      <c r="I9" s="112">
        <v>4.68</v>
      </c>
      <c r="J9" s="112">
        <v>4.81</v>
      </c>
      <c r="K9" s="113">
        <v>4.91</v>
      </c>
      <c r="L9" s="204">
        <f t="shared" si="1"/>
        <v>4.91</v>
      </c>
    </row>
    <row r="10" spans="1:12" ht="15" customHeight="1">
      <c r="A10" s="86">
        <f t="shared" si="0"/>
        <v>3</v>
      </c>
      <c r="B10" s="79"/>
      <c r="C10" s="206">
        <v>12</v>
      </c>
      <c r="D10" s="44" t="s">
        <v>204</v>
      </c>
      <c r="E10" s="45" t="s">
        <v>205</v>
      </c>
      <c r="F10" s="46">
        <v>37325</v>
      </c>
      <c r="G10" s="47" t="s">
        <v>42</v>
      </c>
      <c r="H10" s="47" t="s">
        <v>206</v>
      </c>
      <c r="I10" s="112" t="s">
        <v>466</v>
      </c>
      <c r="J10" s="112">
        <v>4.87</v>
      </c>
      <c r="K10" s="113" t="s">
        <v>466</v>
      </c>
      <c r="L10" s="204">
        <f t="shared" si="1"/>
        <v>4.87</v>
      </c>
    </row>
    <row r="11" spans="1:12" ht="15" customHeight="1">
      <c r="A11" s="78">
        <f t="shared" si="0"/>
        <v>4</v>
      </c>
      <c r="B11" s="79"/>
      <c r="C11" s="197">
        <v>18</v>
      </c>
      <c r="D11" s="44" t="s">
        <v>141</v>
      </c>
      <c r="E11" s="45" t="s">
        <v>348</v>
      </c>
      <c r="F11" s="46" t="s">
        <v>349</v>
      </c>
      <c r="G11" s="47" t="s">
        <v>34</v>
      </c>
      <c r="H11" s="47" t="s">
        <v>350</v>
      </c>
      <c r="I11" s="112">
        <v>4.52</v>
      </c>
      <c r="J11" s="112">
        <v>4.72</v>
      </c>
      <c r="K11" s="113">
        <v>4.8</v>
      </c>
      <c r="L11" s="204">
        <f t="shared" si="1"/>
        <v>4.8</v>
      </c>
    </row>
    <row r="12" spans="1:12" ht="15" customHeight="1">
      <c r="A12" s="86">
        <f t="shared" si="0"/>
        <v>5</v>
      </c>
      <c r="B12" s="87"/>
      <c r="C12" s="206">
        <v>16</v>
      </c>
      <c r="D12" s="44" t="s">
        <v>416</v>
      </c>
      <c r="E12" s="45" t="s">
        <v>235</v>
      </c>
      <c r="F12" s="46">
        <v>37399</v>
      </c>
      <c r="G12" s="47" t="s">
        <v>41</v>
      </c>
      <c r="H12" s="47" t="s">
        <v>323</v>
      </c>
      <c r="I12" s="112">
        <v>4.78</v>
      </c>
      <c r="J12" s="112" t="s">
        <v>466</v>
      </c>
      <c r="K12" s="113">
        <v>4.12</v>
      </c>
      <c r="L12" s="204">
        <f t="shared" si="1"/>
        <v>4.78</v>
      </c>
    </row>
    <row r="13" spans="1:12" ht="15" customHeight="1">
      <c r="A13" s="78">
        <f t="shared" si="0"/>
        <v>6</v>
      </c>
      <c r="B13" s="79"/>
      <c r="C13" s="197">
        <v>5</v>
      </c>
      <c r="D13" s="44" t="s">
        <v>219</v>
      </c>
      <c r="E13" s="45" t="s">
        <v>220</v>
      </c>
      <c r="F13" s="46">
        <v>37139</v>
      </c>
      <c r="G13" s="47" t="s">
        <v>42</v>
      </c>
      <c r="H13" s="47" t="s">
        <v>211</v>
      </c>
      <c r="I13" s="112">
        <v>4.72</v>
      </c>
      <c r="J13" s="112">
        <v>4.53</v>
      </c>
      <c r="K13" s="113">
        <v>4.54</v>
      </c>
      <c r="L13" s="204">
        <f t="shared" si="1"/>
        <v>4.72</v>
      </c>
    </row>
    <row r="14" spans="1:12" ht="15" customHeight="1">
      <c r="A14" s="86">
        <f t="shared" si="0"/>
        <v>7</v>
      </c>
      <c r="B14" s="79"/>
      <c r="C14" s="206">
        <v>8</v>
      </c>
      <c r="D14" s="44" t="s">
        <v>221</v>
      </c>
      <c r="E14" s="45" t="s">
        <v>222</v>
      </c>
      <c r="F14" s="46">
        <v>37034</v>
      </c>
      <c r="G14" s="47" t="s">
        <v>42</v>
      </c>
      <c r="H14" s="47" t="s">
        <v>215</v>
      </c>
      <c r="I14" s="112">
        <v>4.61</v>
      </c>
      <c r="J14" s="112">
        <v>4.48</v>
      </c>
      <c r="K14" s="113">
        <v>4.47</v>
      </c>
      <c r="L14" s="204">
        <f t="shared" si="1"/>
        <v>4.61</v>
      </c>
    </row>
    <row r="15" spans="1:12" ht="15" customHeight="1">
      <c r="A15" s="78">
        <f t="shared" si="0"/>
        <v>8</v>
      </c>
      <c r="B15" s="93"/>
      <c r="C15" s="197">
        <v>6</v>
      </c>
      <c r="D15" s="44" t="s">
        <v>232</v>
      </c>
      <c r="E15" s="45" t="s">
        <v>233</v>
      </c>
      <c r="F15" s="46">
        <v>37516</v>
      </c>
      <c r="G15" s="47" t="s">
        <v>42</v>
      </c>
      <c r="H15" s="47" t="s">
        <v>206</v>
      </c>
      <c r="I15" s="112">
        <v>4.58</v>
      </c>
      <c r="J15" s="112">
        <v>4.48</v>
      </c>
      <c r="K15" s="113">
        <v>4.38</v>
      </c>
      <c r="L15" s="204">
        <f t="shared" si="1"/>
        <v>4.58</v>
      </c>
    </row>
    <row r="16" spans="1:12" ht="15" customHeight="1">
      <c r="A16" s="86">
        <f t="shared" si="0"/>
        <v>9</v>
      </c>
      <c r="B16" s="79"/>
      <c r="C16" s="206">
        <v>19</v>
      </c>
      <c r="D16" s="44" t="s">
        <v>324</v>
      </c>
      <c r="E16" s="45" t="s">
        <v>325</v>
      </c>
      <c r="F16" s="46">
        <v>37408</v>
      </c>
      <c r="G16" s="47" t="s">
        <v>41</v>
      </c>
      <c r="H16" s="47" t="s">
        <v>326</v>
      </c>
      <c r="I16" s="112">
        <v>4.44</v>
      </c>
      <c r="J16" s="112">
        <v>4.37</v>
      </c>
      <c r="K16" s="113">
        <v>4.5</v>
      </c>
      <c r="L16" s="204">
        <f t="shared" si="1"/>
        <v>4.5</v>
      </c>
    </row>
    <row r="17" spans="1:12" ht="15" customHeight="1">
      <c r="A17" s="78">
        <f t="shared" si="0"/>
        <v>10</v>
      </c>
      <c r="B17" s="79"/>
      <c r="C17" s="197">
        <v>9</v>
      </c>
      <c r="D17" s="44" t="s">
        <v>396</v>
      </c>
      <c r="E17" s="45" t="s">
        <v>397</v>
      </c>
      <c r="F17" s="46">
        <v>37122</v>
      </c>
      <c r="G17" s="47" t="s">
        <v>393</v>
      </c>
      <c r="H17" s="47" t="s">
        <v>398</v>
      </c>
      <c r="I17" s="112" t="s">
        <v>466</v>
      </c>
      <c r="J17" s="112">
        <v>4.47</v>
      </c>
      <c r="K17" s="113" t="s">
        <v>466</v>
      </c>
      <c r="L17" s="204">
        <f t="shared" si="1"/>
        <v>4.47</v>
      </c>
    </row>
    <row r="18" spans="1:12" ht="15" customHeight="1">
      <c r="A18" s="86">
        <f t="shared" si="0"/>
        <v>11</v>
      </c>
      <c r="B18" s="79"/>
      <c r="C18" s="206">
        <v>2</v>
      </c>
      <c r="D18" s="44" t="s">
        <v>264</v>
      </c>
      <c r="E18" s="45" t="s">
        <v>174</v>
      </c>
      <c r="F18" s="46">
        <v>37409</v>
      </c>
      <c r="G18" s="47" t="s">
        <v>269</v>
      </c>
      <c r="H18" s="47" t="s">
        <v>211</v>
      </c>
      <c r="I18" s="112">
        <v>4.12</v>
      </c>
      <c r="J18" s="112">
        <v>4.32</v>
      </c>
      <c r="K18" s="114">
        <v>3.95</v>
      </c>
      <c r="L18" s="204">
        <f t="shared" si="1"/>
        <v>4.32</v>
      </c>
    </row>
    <row r="19" spans="1:12" ht="15" customHeight="1">
      <c r="A19" s="78">
        <f t="shared" si="0"/>
        <v>12</v>
      </c>
      <c r="B19" s="79"/>
      <c r="C19" s="197">
        <v>7</v>
      </c>
      <c r="D19" s="44" t="s">
        <v>209</v>
      </c>
      <c r="E19" s="45" t="s">
        <v>210</v>
      </c>
      <c r="F19" s="46">
        <v>37137</v>
      </c>
      <c r="G19" s="47" t="s">
        <v>42</v>
      </c>
      <c r="H19" s="47" t="s">
        <v>211</v>
      </c>
      <c r="I19" s="112">
        <v>4.26</v>
      </c>
      <c r="J19" s="112">
        <v>4.22</v>
      </c>
      <c r="K19" s="113" t="s">
        <v>466</v>
      </c>
      <c r="L19" s="204">
        <f t="shared" si="1"/>
        <v>4.26</v>
      </c>
    </row>
    <row r="20" spans="1:12" ht="15" customHeight="1">
      <c r="A20" s="86">
        <f t="shared" si="0"/>
        <v>13</v>
      </c>
      <c r="B20" s="79"/>
      <c r="C20" s="206">
        <v>4</v>
      </c>
      <c r="D20" s="44" t="s">
        <v>195</v>
      </c>
      <c r="E20" s="45" t="s">
        <v>321</v>
      </c>
      <c r="F20" s="46">
        <v>37539</v>
      </c>
      <c r="G20" s="47" t="s">
        <v>41</v>
      </c>
      <c r="H20" s="47" t="s">
        <v>322</v>
      </c>
      <c r="I20" s="112">
        <v>4.24</v>
      </c>
      <c r="J20" s="112" t="s">
        <v>466</v>
      </c>
      <c r="K20" s="113">
        <v>4.18</v>
      </c>
      <c r="L20" s="204">
        <f t="shared" si="1"/>
        <v>4.24</v>
      </c>
    </row>
    <row r="21" spans="1:12" ht="15" customHeight="1">
      <c r="A21" s="78">
        <f t="shared" si="0"/>
        <v>14</v>
      </c>
      <c r="B21" s="79"/>
      <c r="C21" s="197">
        <v>1</v>
      </c>
      <c r="D21" s="44" t="s">
        <v>404</v>
      </c>
      <c r="E21" s="45" t="s">
        <v>405</v>
      </c>
      <c r="F21" s="46">
        <v>36970</v>
      </c>
      <c r="G21" s="47" t="s">
        <v>393</v>
      </c>
      <c r="H21" s="47" t="s">
        <v>403</v>
      </c>
      <c r="I21" s="112">
        <v>4.21</v>
      </c>
      <c r="J21" s="112">
        <v>4.2</v>
      </c>
      <c r="K21" s="113">
        <v>4.21</v>
      </c>
      <c r="L21" s="204">
        <f t="shared" si="1"/>
        <v>4.21</v>
      </c>
    </row>
    <row r="22" spans="1:12" ht="15" customHeight="1">
      <c r="A22" s="86">
        <f t="shared" si="0"/>
        <v>15</v>
      </c>
      <c r="B22" s="79"/>
      <c r="C22" s="206">
        <v>14</v>
      </c>
      <c r="D22" s="44" t="s">
        <v>145</v>
      </c>
      <c r="E22" s="45" t="s">
        <v>146</v>
      </c>
      <c r="F22" s="46">
        <v>36958</v>
      </c>
      <c r="G22" s="47" t="s">
        <v>39</v>
      </c>
      <c r="H22" s="47" t="s">
        <v>147</v>
      </c>
      <c r="I22" s="112">
        <v>4.13</v>
      </c>
      <c r="J22" s="112">
        <v>4.05</v>
      </c>
      <c r="K22" s="113">
        <v>4.04</v>
      </c>
      <c r="L22" s="204">
        <f t="shared" si="1"/>
        <v>4.13</v>
      </c>
    </row>
    <row r="23" spans="1:12" ht="15" customHeight="1">
      <c r="A23" s="78">
        <f t="shared" si="0"/>
        <v>16</v>
      </c>
      <c r="B23" s="79"/>
      <c r="C23" s="197">
        <v>11</v>
      </c>
      <c r="D23" s="44" t="s">
        <v>143</v>
      </c>
      <c r="E23" s="45" t="s">
        <v>144</v>
      </c>
      <c r="F23" s="46">
        <v>36973</v>
      </c>
      <c r="G23" s="47" t="s">
        <v>39</v>
      </c>
      <c r="H23" s="47" t="s">
        <v>142</v>
      </c>
      <c r="I23" s="112">
        <v>4.09</v>
      </c>
      <c r="J23" s="112">
        <v>4.11</v>
      </c>
      <c r="K23" s="113">
        <v>4.1</v>
      </c>
      <c r="L23" s="204">
        <f t="shared" si="1"/>
        <v>4.11</v>
      </c>
    </row>
    <row r="24" spans="1:12" ht="15" customHeight="1">
      <c r="A24" s="86">
        <f t="shared" si="0"/>
        <v>17</v>
      </c>
      <c r="B24" s="79"/>
      <c r="C24" s="206">
        <v>15</v>
      </c>
      <c r="D24" s="44" t="s">
        <v>351</v>
      </c>
      <c r="E24" s="45" t="s">
        <v>352</v>
      </c>
      <c r="F24" s="46" t="s">
        <v>353</v>
      </c>
      <c r="G24" s="47" t="s">
        <v>34</v>
      </c>
      <c r="H24" s="47" t="s">
        <v>354</v>
      </c>
      <c r="I24" s="112" t="s">
        <v>466</v>
      </c>
      <c r="J24" s="112" t="s">
        <v>466</v>
      </c>
      <c r="K24" s="113">
        <v>4.09</v>
      </c>
      <c r="L24" s="204">
        <f t="shared" si="1"/>
        <v>4.09</v>
      </c>
    </row>
    <row r="25" spans="1:12" ht="15" customHeight="1">
      <c r="A25" s="78">
        <f t="shared" si="0"/>
        <v>18</v>
      </c>
      <c r="B25" s="79"/>
      <c r="C25" s="197">
        <v>13</v>
      </c>
      <c r="D25" s="44" t="s">
        <v>253</v>
      </c>
      <c r="E25" s="45" t="s">
        <v>254</v>
      </c>
      <c r="F25" s="46">
        <v>37578</v>
      </c>
      <c r="G25" s="47" t="s">
        <v>269</v>
      </c>
      <c r="H25" s="47" t="s">
        <v>227</v>
      </c>
      <c r="I25" s="112">
        <v>3.92</v>
      </c>
      <c r="J25" s="112">
        <v>3.91</v>
      </c>
      <c r="K25" s="113">
        <v>4.02</v>
      </c>
      <c r="L25" s="204">
        <f t="shared" si="1"/>
        <v>4.02</v>
      </c>
    </row>
    <row r="26" spans="1:12" ht="15" customHeight="1">
      <c r="A26" s="86">
        <f t="shared" si="0"/>
        <v>19</v>
      </c>
      <c r="B26" s="79"/>
      <c r="C26" s="206">
        <v>17</v>
      </c>
      <c r="D26" s="44" t="s">
        <v>148</v>
      </c>
      <c r="E26" s="45" t="s">
        <v>146</v>
      </c>
      <c r="F26" s="46">
        <v>36958</v>
      </c>
      <c r="G26" s="47" t="s">
        <v>39</v>
      </c>
      <c r="H26" s="47" t="s">
        <v>147</v>
      </c>
      <c r="I26" s="112">
        <v>3.97</v>
      </c>
      <c r="J26" s="114">
        <v>3.95</v>
      </c>
      <c r="K26" s="111">
        <v>3.95</v>
      </c>
      <c r="L26" s="204">
        <f t="shared" si="1"/>
        <v>3.97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10">
    <mergeCell ref="G6:G7"/>
    <mergeCell ref="H6:H7"/>
    <mergeCell ref="I6:K6"/>
    <mergeCell ref="I4:L4"/>
    <mergeCell ref="A6:A7"/>
    <mergeCell ref="B6:B7"/>
    <mergeCell ref="D6:D7"/>
    <mergeCell ref="E6:E7"/>
    <mergeCell ref="F6:F7"/>
    <mergeCell ref="C6:C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7">
      <selection activeCell="O30" sqref="O30"/>
    </sheetView>
  </sheetViews>
  <sheetFormatPr defaultColWidth="9.140625" defaultRowHeight="15"/>
  <cols>
    <col min="1" max="1" width="6.421875" style="173" customWidth="1"/>
    <col min="2" max="6" width="18.28125" style="164" customWidth="1"/>
    <col min="7" max="16384" width="9.140625" style="164" customWidth="1"/>
  </cols>
  <sheetData>
    <row r="1" s="153" customFormat="1" ht="16.5">
      <c r="A1" s="152" t="s">
        <v>421</v>
      </c>
    </row>
    <row r="2" s="153" customFormat="1" ht="16.5">
      <c r="A2" s="152" t="s">
        <v>422</v>
      </c>
    </row>
    <row r="3" s="155" customFormat="1" ht="6.75">
      <c r="A3" s="154"/>
    </row>
    <row r="4" spans="1:6" s="153" customFormat="1" ht="12">
      <c r="A4" s="156" t="s">
        <v>423</v>
      </c>
      <c r="F4" s="153" t="s">
        <v>424</v>
      </c>
    </row>
    <row r="5" s="155" customFormat="1" ht="6.75">
      <c r="A5" s="154"/>
    </row>
    <row r="6" spans="1:6" s="153" customFormat="1" ht="12">
      <c r="A6" s="157"/>
      <c r="B6" s="158" t="s">
        <v>425</v>
      </c>
      <c r="C6" s="158"/>
      <c r="D6" s="158"/>
      <c r="E6" s="158"/>
      <c r="F6" s="158"/>
    </row>
    <row r="7" s="155" customFormat="1" ht="6.75">
      <c r="A7" s="154"/>
    </row>
    <row r="8" spans="1:6" s="160" customFormat="1" ht="18" customHeight="1">
      <c r="A8" s="159" t="s">
        <v>426</v>
      </c>
      <c r="B8" s="159" t="s">
        <v>427</v>
      </c>
      <c r="C8" s="159" t="s">
        <v>428</v>
      </c>
      <c r="D8" s="159" t="s">
        <v>429</v>
      </c>
      <c r="E8" s="159" t="s">
        <v>430</v>
      </c>
      <c r="F8" s="159"/>
    </row>
    <row r="9" s="160" customFormat="1" ht="6.75">
      <c r="A9" s="161"/>
    </row>
    <row r="10" spans="1:6" ht="12">
      <c r="A10" s="162">
        <v>13</v>
      </c>
      <c r="B10" s="163"/>
      <c r="C10" s="163" t="s">
        <v>431</v>
      </c>
      <c r="D10" s="163"/>
      <c r="E10" s="163" t="s">
        <v>432</v>
      </c>
      <c r="F10" s="163"/>
    </row>
    <row r="11" spans="1:6" ht="12">
      <c r="A11" s="162">
        <v>13</v>
      </c>
      <c r="B11" s="163"/>
      <c r="C11" s="163"/>
      <c r="D11" s="163"/>
      <c r="E11" s="163" t="s">
        <v>434</v>
      </c>
      <c r="F11" s="163"/>
    </row>
    <row r="12" spans="1:6" ht="12">
      <c r="A12" s="162">
        <v>13.15</v>
      </c>
      <c r="B12" s="163" t="s">
        <v>435</v>
      </c>
      <c r="C12" s="163"/>
      <c r="D12" s="163"/>
      <c r="E12" s="163"/>
      <c r="F12" s="163"/>
    </row>
    <row r="13" spans="1:6" ht="12">
      <c r="A13" s="162">
        <v>13.4</v>
      </c>
      <c r="B13" s="163" t="s">
        <v>436</v>
      </c>
      <c r="C13" s="163"/>
      <c r="D13" s="163"/>
      <c r="E13" s="163"/>
      <c r="F13" s="163"/>
    </row>
    <row r="14" spans="1:6" ht="12">
      <c r="A14" s="162">
        <v>13.45</v>
      </c>
      <c r="B14" s="163"/>
      <c r="C14" s="163" t="s">
        <v>437</v>
      </c>
      <c r="D14" s="163"/>
      <c r="E14" s="163"/>
      <c r="F14" s="163"/>
    </row>
    <row r="15" spans="1:6" ht="12">
      <c r="A15" s="162">
        <v>14</v>
      </c>
      <c r="B15" s="163"/>
      <c r="C15" s="163"/>
      <c r="D15" s="163" t="s">
        <v>438</v>
      </c>
      <c r="E15" s="163"/>
      <c r="F15" s="163"/>
    </row>
    <row r="16" spans="1:6" ht="12">
      <c r="A16" s="162">
        <v>14.1</v>
      </c>
      <c r="B16" s="163"/>
      <c r="C16" s="163"/>
      <c r="D16" s="163" t="s">
        <v>433</v>
      </c>
      <c r="E16" s="163" t="s">
        <v>439</v>
      </c>
      <c r="F16" s="163"/>
    </row>
    <row r="17" spans="1:6" ht="12">
      <c r="A17" s="162">
        <v>14.1</v>
      </c>
      <c r="B17" s="163"/>
      <c r="C17" s="163"/>
      <c r="D17" s="163"/>
      <c r="E17" s="163" t="s">
        <v>440</v>
      </c>
      <c r="F17" s="163"/>
    </row>
    <row r="18" spans="1:6" ht="12">
      <c r="A18" s="162">
        <v>14.2</v>
      </c>
      <c r="B18" s="163" t="s">
        <v>438</v>
      </c>
      <c r="C18" s="163" t="s">
        <v>441</v>
      </c>
      <c r="D18" s="163"/>
      <c r="E18" s="163"/>
      <c r="F18" s="163"/>
    </row>
    <row r="19" spans="1:6" ht="12">
      <c r="A19" s="162">
        <v>14.45</v>
      </c>
      <c r="B19" s="163" t="s">
        <v>433</v>
      </c>
      <c r="C19" s="163"/>
      <c r="D19" s="163"/>
      <c r="E19" s="163"/>
      <c r="F19" s="163"/>
    </row>
    <row r="20" spans="1:6" ht="12">
      <c r="A20" s="162">
        <v>15</v>
      </c>
      <c r="B20" s="163"/>
      <c r="C20" s="163"/>
      <c r="D20" s="163"/>
      <c r="E20" s="163"/>
      <c r="F20" s="163"/>
    </row>
    <row r="21" spans="1:6" ht="12">
      <c r="A21" s="162">
        <v>15.1</v>
      </c>
      <c r="B21" s="163"/>
      <c r="C21" s="163"/>
      <c r="D21" s="163" t="s">
        <v>443</v>
      </c>
      <c r="E21" s="163"/>
      <c r="F21" s="163"/>
    </row>
    <row r="22" spans="1:6" ht="12">
      <c r="A22" s="162">
        <v>15.2</v>
      </c>
      <c r="B22" s="163"/>
      <c r="C22" s="163" t="s">
        <v>444</v>
      </c>
      <c r="D22" s="163" t="s">
        <v>445</v>
      </c>
      <c r="E22" s="163"/>
      <c r="F22" s="163"/>
    </row>
    <row r="23" spans="1:6" ht="12">
      <c r="A23" s="162">
        <v>15.35</v>
      </c>
      <c r="C23" s="163"/>
      <c r="D23" s="163"/>
      <c r="E23" s="163" t="s">
        <v>438</v>
      </c>
      <c r="F23" s="163"/>
    </row>
    <row r="24" spans="1:6" ht="12">
      <c r="A24" s="162">
        <v>15.45</v>
      </c>
      <c r="B24" s="163"/>
      <c r="C24" s="163"/>
      <c r="D24" s="163"/>
      <c r="E24" s="163" t="s">
        <v>433</v>
      </c>
      <c r="F24" s="163"/>
    </row>
    <row r="25" spans="1:6" ht="12">
      <c r="A25" s="162">
        <v>15.55</v>
      </c>
      <c r="B25" s="163"/>
      <c r="C25" s="163" t="s">
        <v>435</v>
      </c>
      <c r="D25" s="163"/>
      <c r="E25" s="163"/>
      <c r="F25" s="163"/>
    </row>
    <row r="26" spans="1:6" ht="12">
      <c r="A26" s="162">
        <v>16.05</v>
      </c>
      <c r="B26" s="163"/>
      <c r="C26" s="163" t="s">
        <v>436</v>
      </c>
      <c r="D26" s="163"/>
      <c r="E26" s="163"/>
      <c r="F26" s="163"/>
    </row>
    <row r="27" spans="1:6" ht="12">
      <c r="A27" s="162">
        <v>16.2</v>
      </c>
      <c r="B27" s="163" t="s">
        <v>446</v>
      </c>
      <c r="C27" s="163"/>
      <c r="D27" s="163"/>
      <c r="E27" s="163"/>
      <c r="F27" s="163"/>
    </row>
    <row r="28" spans="1:6" ht="12">
      <c r="A28" s="162">
        <v>16.45</v>
      </c>
      <c r="B28" s="163" t="s">
        <v>447</v>
      </c>
      <c r="C28" s="163"/>
      <c r="D28" s="163"/>
      <c r="E28" s="163"/>
      <c r="F28" s="163"/>
    </row>
    <row r="29" s="160" customFormat="1" ht="6.75">
      <c r="A29" s="161"/>
    </row>
    <row r="30" spans="1:6" ht="12">
      <c r="A30" s="165"/>
      <c r="B30" s="158" t="s">
        <v>448</v>
      </c>
      <c r="C30" s="166"/>
      <c r="D30" s="166"/>
      <c r="E30" s="166"/>
      <c r="F30" s="166"/>
    </row>
    <row r="31" s="160" customFormat="1" ht="6" customHeight="1">
      <c r="A31" s="161"/>
    </row>
    <row r="32" spans="1:6" s="160" customFormat="1" ht="18" customHeight="1">
      <c r="A32" s="159" t="s">
        <v>426</v>
      </c>
      <c r="B32" s="159"/>
      <c r="C32" s="159" t="s">
        <v>449</v>
      </c>
      <c r="D32" s="159" t="s">
        <v>450</v>
      </c>
      <c r="E32" s="159" t="s">
        <v>451</v>
      </c>
      <c r="F32" s="159"/>
    </row>
    <row r="33" s="160" customFormat="1" ht="6.75">
      <c r="A33" s="161"/>
    </row>
    <row r="34" spans="1:6" ht="12">
      <c r="A34" s="162">
        <v>10</v>
      </c>
      <c r="B34" s="163"/>
      <c r="C34" s="163" t="s">
        <v>452</v>
      </c>
      <c r="D34" s="163"/>
      <c r="E34" s="163"/>
      <c r="F34" s="163"/>
    </row>
    <row r="35" spans="1:6" ht="12">
      <c r="A35" s="162">
        <v>10.1</v>
      </c>
      <c r="B35" s="163"/>
      <c r="C35" s="163"/>
      <c r="D35" s="163" t="s">
        <v>453</v>
      </c>
      <c r="E35" s="163"/>
      <c r="F35" s="163"/>
    </row>
    <row r="36" spans="1:6" ht="12">
      <c r="A36" s="162">
        <v>10.2</v>
      </c>
      <c r="B36" s="163"/>
      <c r="C36" s="163"/>
      <c r="D36" s="163"/>
      <c r="E36" s="163" t="s">
        <v>452</v>
      </c>
      <c r="F36" s="163"/>
    </row>
    <row r="37" spans="1:6" ht="12">
      <c r="A37" s="162">
        <v>10.3</v>
      </c>
      <c r="B37" s="163"/>
      <c r="C37" s="163"/>
      <c r="D37" s="163"/>
      <c r="E37" s="163"/>
      <c r="F37" s="163"/>
    </row>
    <row r="38" spans="1:6" ht="12">
      <c r="A38" s="162">
        <v>10.45</v>
      </c>
      <c r="B38" s="163"/>
      <c r="C38" s="163" t="s">
        <v>454</v>
      </c>
      <c r="D38" s="163"/>
      <c r="E38" s="163"/>
      <c r="F38" s="163"/>
    </row>
    <row r="39" spans="1:6" ht="12">
      <c r="A39" s="162">
        <v>11</v>
      </c>
      <c r="B39" s="163"/>
      <c r="C39" s="163"/>
      <c r="D39" s="163" t="s">
        <v>455</v>
      </c>
      <c r="E39" s="163"/>
      <c r="F39" s="163"/>
    </row>
    <row r="40" spans="1:6" ht="12">
      <c r="A40" s="162">
        <v>11.45</v>
      </c>
      <c r="B40" s="163"/>
      <c r="C40" s="163"/>
      <c r="D40" s="163"/>
      <c r="E40" s="163" t="s">
        <v>454</v>
      </c>
      <c r="F40" s="163"/>
    </row>
    <row r="41" spans="1:6" ht="12">
      <c r="A41" s="162">
        <v>12</v>
      </c>
      <c r="B41" s="163"/>
      <c r="C41" s="167" t="s">
        <v>456</v>
      </c>
      <c r="D41" s="167"/>
      <c r="E41" s="167"/>
      <c r="F41" s="163"/>
    </row>
    <row r="42" spans="1:6" ht="12">
      <c r="A42" s="162">
        <v>12.35</v>
      </c>
      <c r="B42" s="163"/>
      <c r="C42" s="167"/>
      <c r="D42" s="167" t="s">
        <v>442</v>
      </c>
      <c r="E42" s="167"/>
      <c r="F42" s="163"/>
    </row>
    <row r="43" spans="1:6" ht="12">
      <c r="A43" s="162">
        <v>13.15</v>
      </c>
      <c r="B43" s="163"/>
      <c r="C43" s="167" t="s">
        <v>440</v>
      </c>
      <c r="D43" s="167"/>
      <c r="E43" s="167"/>
      <c r="F43" s="163"/>
    </row>
    <row r="44" spans="1:6" ht="12">
      <c r="A44" s="162">
        <v>13.05</v>
      </c>
      <c r="B44" s="163"/>
      <c r="C44" s="167"/>
      <c r="D44" s="167"/>
      <c r="E44" s="167" t="s">
        <v>456</v>
      </c>
      <c r="F44" s="163"/>
    </row>
    <row r="45" spans="1:6" ht="12">
      <c r="A45" s="162">
        <v>13.35</v>
      </c>
      <c r="B45" s="163"/>
      <c r="C45" s="167"/>
      <c r="D45" s="167" t="s">
        <v>434</v>
      </c>
      <c r="E45" s="167"/>
      <c r="F45" s="163"/>
    </row>
    <row r="46" spans="1:6" ht="12">
      <c r="A46" s="162">
        <v>14</v>
      </c>
      <c r="B46" s="163"/>
      <c r="C46" s="167" t="s">
        <v>457</v>
      </c>
      <c r="D46" s="167"/>
      <c r="E46" s="167" t="s">
        <v>440</v>
      </c>
      <c r="F46" s="163"/>
    </row>
    <row r="47" spans="1:6" ht="12">
      <c r="A47" s="162">
        <v>14.2</v>
      </c>
      <c r="B47" s="163"/>
      <c r="C47" s="163"/>
      <c r="D47" s="163" t="s">
        <v>458</v>
      </c>
      <c r="E47" s="163"/>
      <c r="F47" s="163"/>
    </row>
    <row r="48" spans="1:6" ht="12">
      <c r="A48" s="162">
        <v>14.4</v>
      </c>
      <c r="B48" s="163"/>
      <c r="C48" s="163"/>
      <c r="D48" s="163"/>
      <c r="E48" s="163" t="s">
        <v>459</v>
      </c>
      <c r="F48" s="163"/>
    </row>
    <row r="51" spans="1:6" ht="4.5" customHeight="1">
      <c r="A51" s="168"/>
      <c r="B51" s="169"/>
      <c r="C51" s="169"/>
      <c r="D51" s="169"/>
      <c r="E51" s="169"/>
      <c r="F51" s="169"/>
    </row>
    <row r="52" spans="2:6" s="170" customFormat="1" ht="12.75">
      <c r="B52" s="171" t="s">
        <v>460</v>
      </c>
      <c r="D52" s="172" t="s">
        <v>461</v>
      </c>
      <c r="E52" s="172"/>
      <c r="F52" s="172"/>
    </row>
    <row r="53" s="170" customFormat="1" ht="12">
      <c r="D53" s="170" t="s">
        <v>462</v>
      </c>
    </row>
    <row r="54" spans="1:6" s="170" customFormat="1" ht="6.75" customHeight="1">
      <c r="A54" s="171"/>
      <c r="B54" s="172"/>
      <c r="C54" s="172"/>
      <c r="D54" s="172"/>
      <c r="E54" s="172"/>
      <c r="F54" s="172"/>
    </row>
    <row r="55" s="170" customFormat="1" ht="12"/>
  </sheetData>
  <sheetProtection/>
  <printOptions/>
  <pageMargins left="0.25" right="0.25" top="0.75" bottom="0.75" header="0.3" footer="0.3"/>
  <pageSetup fitToHeight="0" fitToWidth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3" sqref="A3"/>
    </sheetView>
  </sheetViews>
  <sheetFormatPr defaultColWidth="9.140625" defaultRowHeight="15"/>
  <cols>
    <col min="1" max="1" width="5.421875" style="1" customWidth="1"/>
    <col min="2" max="2" width="5.421875" style="1" hidden="1" customWidth="1"/>
    <col min="3" max="3" width="5.421875" style="205" customWidth="1"/>
    <col min="4" max="4" width="10.28125" style="1" customWidth="1"/>
    <col min="5" max="5" width="14.421875" style="1" customWidth="1"/>
    <col min="6" max="6" width="10.421875" style="1" customWidth="1"/>
    <col min="7" max="7" width="11.421875" style="1" bestFit="1" customWidth="1"/>
    <col min="8" max="8" width="22.421875" style="1" bestFit="1" customWidth="1"/>
    <col min="9" max="9" width="9.421875" style="104" bestFit="1" customWidth="1"/>
    <col min="10" max="16384" width="9.140625" style="1" customWidth="1"/>
  </cols>
  <sheetData>
    <row r="1" spans="1:16" s="5" customFormat="1" ht="15">
      <c r="A1" s="5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3" s="5" customFormat="1" ht="15">
      <c r="A2" s="5" t="s">
        <v>112</v>
      </c>
      <c r="C2" s="71"/>
      <c r="F2" s="6"/>
      <c r="G2" s="7"/>
      <c r="H2" s="7"/>
      <c r="I2" s="7"/>
      <c r="J2" s="10"/>
      <c r="K2" s="8"/>
      <c r="L2" s="8"/>
      <c r="M2" s="11"/>
    </row>
    <row r="3" spans="1:15" s="20" customFormat="1" ht="12" customHeight="1">
      <c r="A3" s="12"/>
      <c r="B3" s="12"/>
      <c r="D3" s="12"/>
      <c r="E3" s="12"/>
      <c r="F3" s="13"/>
      <c r="G3" s="14"/>
      <c r="H3" s="15"/>
      <c r="I3" s="69"/>
      <c r="J3" s="17"/>
      <c r="K3" s="17"/>
      <c r="L3" s="17"/>
      <c r="M3" s="17"/>
      <c r="N3" s="18"/>
      <c r="O3" s="19"/>
    </row>
    <row r="4" spans="3:15" s="21" customFormat="1" ht="15">
      <c r="C4" s="20"/>
      <c r="D4" s="72"/>
      <c r="E4" s="5" t="s">
        <v>13</v>
      </c>
      <c r="F4" s="5"/>
      <c r="G4" s="6" t="s">
        <v>6</v>
      </c>
      <c r="H4" s="24"/>
      <c r="I4" s="34" t="s">
        <v>16</v>
      </c>
      <c r="J4" s="25"/>
      <c r="K4" s="25"/>
      <c r="L4" s="25"/>
      <c r="M4" s="25"/>
      <c r="N4" s="26"/>
      <c r="O4" s="8"/>
    </row>
    <row r="5" spans="4:9" ht="15.75" thickBot="1">
      <c r="D5" s="95">
        <v>1</v>
      </c>
      <c r="E5" s="95" t="s">
        <v>59</v>
      </c>
      <c r="F5" s="94"/>
      <c r="G5" s="94"/>
      <c r="I5" s="95"/>
    </row>
    <row r="6" spans="1:9" s="2" customFormat="1" ht="12.75" customHeight="1">
      <c r="A6" s="221" t="s">
        <v>1</v>
      </c>
      <c r="B6" s="223" t="s">
        <v>49</v>
      </c>
      <c r="C6" s="265" t="s">
        <v>60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42" t="s">
        <v>9</v>
      </c>
    </row>
    <row r="7" spans="1:9" s="4" customFormat="1" ht="13.5" customHeight="1" thickBot="1">
      <c r="A7" s="222"/>
      <c r="B7" s="224"/>
      <c r="C7" s="266"/>
      <c r="D7" s="220"/>
      <c r="E7" s="218"/>
      <c r="F7" s="216"/>
      <c r="G7" s="216"/>
      <c r="H7" s="228"/>
      <c r="I7" s="243"/>
    </row>
    <row r="8" spans="1:9" ht="15" customHeight="1">
      <c r="A8" s="86">
        <f>A7+1</f>
        <v>1</v>
      </c>
      <c r="B8" s="79"/>
      <c r="C8" s="206">
        <v>5</v>
      </c>
      <c r="D8" s="80" t="s">
        <v>232</v>
      </c>
      <c r="E8" s="81" t="s">
        <v>233</v>
      </c>
      <c r="F8" s="82">
        <v>37516</v>
      </c>
      <c r="G8" s="84" t="s">
        <v>42</v>
      </c>
      <c r="H8" s="84" t="s">
        <v>206</v>
      </c>
      <c r="I8" s="103">
        <v>8.82</v>
      </c>
    </row>
    <row r="9" spans="1:9" ht="15" customHeight="1">
      <c r="A9" s="86">
        <f>A8+1</f>
        <v>2</v>
      </c>
      <c r="B9" s="79"/>
      <c r="C9" s="206">
        <v>2</v>
      </c>
      <c r="D9" s="80" t="s">
        <v>148</v>
      </c>
      <c r="E9" s="81" t="s">
        <v>146</v>
      </c>
      <c r="F9" s="82">
        <v>36958</v>
      </c>
      <c r="G9" s="84" t="s">
        <v>39</v>
      </c>
      <c r="H9" s="84" t="s">
        <v>147</v>
      </c>
      <c r="I9" s="103">
        <v>8.97</v>
      </c>
    </row>
    <row r="10" spans="1:9" ht="15" customHeight="1">
      <c r="A10" s="86">
        <f>A9+1</f>
        <v>3</v>
      </c>
      <c r="B10" s="79"/>
      <c r="C10" s="206">
        <v>3</v>
      </c>
      <c r="D10" s="80" t="s">
        <v>145</v>
      </c>
      <c r="E10" s="81" t="s">
        <v>146</v>
      </c>
      <c r="F10" s="82">
        <v>36958</v>
      </c>
      <c r="G10" s="84" t="s">
        <v>39</v>
      </c>
      <c r="H10" s="84" t="s">
        <v>147</v>
      </c>
      <c r="I10" s="103">
        <v>9</v>
      </c>
    </row>
    <row r="11" spans="1:9" ht="15" customHeight="1">
      <c r="A11" s="86"/>
      <c r="B11" s="79"/>
      <c r="C11" s="206">
        <v>4</v>
      </c>
      <c r="D11" s="80" t="s">
        <v>253</v>
      </c>
      <c r="E11" s="81" t="s">
        <v>254</v>
      </c>
      <c r="F11" s="82">
        <v>37578</v>
      </c>
      <c r="G11" s="84" t="s">
        <v>269</v>
      </c>
      <c r="H11" s="84" t="s">
        <v>227</v>
      </c>
      <c r="I11" s="103" t="s">
        <v>465</v>
      </c>
    </row>
    <row r="12" spans="1:9" ht="15" customHeight="1">
      <c r="A12" s="86"/>
      <c r="B12" s="79"/>
      <c r="C12" s="206"/>
      <c r="D12" s="80"/>
      <c r="E12" s="81"/>
      <c r="F12" s="82"/>
      <c r="G12" s="84"/>
      <c r="H12" s="84"/>
      <c r="I12" s="103"/>
    </row>
    <row r="13" spans="1:9" ht="15" customHeight="1">
      <c r="A13" s="86"/>
      <c r="B13" s="79"/>
      <c r="C13" s="206"/>
      <c r="D13" s="80"/>
      <c r="E13" s="81"/>
      <c r="F13" s="82"/>
      <c r="G13" s="84"/>
      <c r="H13" s="84"/>
      <c r="I13" s="103"/>
    </row>
    <row r="14" spans="1:9" ht="15">
      <c r="A14" s="94"/>
      <c r="B14" s="94"/>
      <c r="C14" s="196"/>
      <c r="D14" s="95">
        <v>2</v>
      </c>
      <c r="E14" s="95" t="s">
        <v>59</v>
      </c>
      <c r="F14" s="94"/>
      <c r="G14" s="181"/>
      <c r="H14" s="94"/>
      <c r="I14" s="95"/>
    </row>
    <row r="15" spans="1:9" ht="15" customHeight="1">
      <c r="A15" s="86">
        <f>A14+1</f>
        <v>1</v>
      </c>
      <c r="B15" s="79"/>
      <c r="C15" s="206">
        <v>6</v>
      </c>
      <c r="D15" s="80" t="s">
        <v>219</v>
      </c>
      <c r="E15" s="81" t="s">
        <v>220</v>
      </c>
      <c r="F15" s="82">
        <v>37139</v>
      </c>
      <c r="G15" s="84" t="s">
        <v>42</v>
      </c>
      <c r="H15" s="84" t="s">
        <v>211</v>
      </c>
      <c r="I15" s="103">
        <v>8.54</v>
      </c>
    </row>
    <row r="16" spans="1:9" ht="15" customHeight="1">
      <c r="A16" s="86">
        <f>A15+1</f>
        <v>2</v>
      </c>
      <c r="B16" s="79"/>
      <c r="C16" s="206">
        <v>3</v>
      </c>
      <c r="D16" s="80" t="s">
        <v>264</v>
      </c>
      <c r="E16" s="81" t="s">
        <v>174</v>
      </c>
      <c r="F16" s="82">
        <v>37409</v>
      </c>
      <c r="G16" s="84" t="s">
        <v>269</v>
      </c>
      <c r="H16" s="84" t="s">
        <v>211</v>
      </c>
      <c r="I16" s="103">
        <v>8.97</v>
      </c>
    </row>
    <row r="17" spans="1:9" ht="15" customHeight="1">
      <c r="A17" s="86">
        <f>A16+1</f>
        <v>3</v>
      </c>
      <c r="B17" s="79"/>
      <c r="C17" s="206">
        <v>5</v>
      </c>
      <c r="D17" s="80" t="s">
        <v>351</v>
      </c>
      <c r="E17" s="81" t="s">
        <v>352</v>
      </c>
      <c r="F17" s="82" t="s">
        <v>353</v>
      </c>
      <c r="G17" s="84" t="s">
        <v>34</v>
      </c>
      <c r="H17" s="84" t="s">
        <v>354</v>
      </c>
      <c r="I17" s="103">
        <v>9.04</v>
      </c>
    </row>
    <row r="18" spans="1:9" ht="15" customHeight="1">
      <c r="A18" s="86">
        <f>A17+1</f>
        <v>4</v>
      </c>
      <c r="B18" s="79"/>
      <c r="C18" s="206">
        <v>4</v>
      </c>
      <c r="D18" s="80" t="s">
        <v>195</v>
      </c>
      <c r="E18" s="81" t="s">
        <v>321</v>
      </c>
      <c r="F18" s="82">
        <v>37539</v>
      </c>
      <c r="G18" s="84" t="s">
        <v>41</v>
      </c>
      <c r="H18" s="84" t="s">
        <v>322</v>
      </c>
      <c r="I18" s="103">
        <v>9.08</v>
      </c>
    </row>
    <row r="19" spans="1:9" ht="15" customHeight="1">
      <c r="A19" s="86">
        <f>A18+1</f>
        <v>5</v>
      </c>
      <c r="B19" s="79"/>
      <c r="C19" s="206">
        <v>2</v>
      </c>
      <c r="D19" s="80" t="s">
        <v>143</v>
      </c>
      <c r="E19" s="81" t="s">
        <v>144</v>
      </c>
      <c r="F19" s="82">
        <v>36973</v>
      </c>
      <c r="G19" s="84" t="s">
        <v>39</v>
      </c>
      <c r="H19" s="84" t="s">
        <v>142</v>
      </c>
      <c r="I19" s="103">
        <v>9.35</v>
      </c>
    </row>
    <row r="20" spans="1:9" ht="15" customHeight="1">
      <c r="A20" s="86"/>
      <c r="B20" s="79"/>
      <c r="C20" s="206"/>
      <c r="D20" s="80"/>
      <c r="E20" s="81"/>
      <c r="F20" s="82"/>
      <c r="G20" s="84"/>
      <c r="H20" s="84"/>
      <c r="I20" s="103"/>
    </row>
    <row r="21" spans="1:9" ht="15" customHeight="1">
      <c r="A21" s="94"/>
      <c r="B21" s="94"/>
      <c r="C21" s="196"/>
      <c r="D21" s="95">
        <v>3</v>
      </c>
      <c r="E21" s="95" t="s">
        <v>59</v>
      </c>
      <c r="F21" s="94"/>
      <c r="G21" s="181"/>
      <c r="H21" s="94"/>
      <c r="I21" s="95"/>
    </row>
    <row r="22" spans="1:9" ht="15" customHeight="1">
      <c r="A22" s="86">
        <f>A21+1</f>
        <v>1</v>
      </c>
      <c r="B22" s="79"/>
      <c r="C22" s="206">
        <v>5</v>
      </c>
      <c r="D22" s="80" t="s">
        <v>404</v>
      </c>
      <c r="E22" s="81" t="s">
        <v>405</v>
      </c>
      <c r="F22" s="82">
        <v>36970</v>
      </c>
      <c r="G22" s="84" t="s">
        <v>393</v>
      </c>
      <c r="H22" s="84" t="s">
        <v>403</v>
      </c>
      <c r="I22" s="103">
        <v>8</v>
      </c>
    </row>
    <row r="23" spans="1:9" ht="15" customHeight="1">
      <c r="A23" s="86">
        <f>A22+1</f>
        <v>2</v>
      </c>
      <c r="B23" s="79"/>
      <c r="C23" s="206">
        <v>2</v>
      </c>
      <c r="D23" s="80" t="s">
        <v>141</v>
      </c>
      <c r="E23" s="81" t="s">
        <v>348</v>
      </c>
      <c r="F23" s="82" t="s">
        <v>349</v>
      </c>
      <c r="G23" s="84" t="s">
        <v>34</v>
      </c>
      <c r="H23" s="84" t="s">
        <v>350</v>
      </c>
      <c r="I23" s="103">
        <v>8.52</v>
      </c>
    </row>
    <row r="24" spans="1:9" ht="15" customHeight="1">
      <c r="A24" s="86">
        <f>A23+1</f>
        <v>3</v>
      </c>
      <c r="B24" s="79"/>
      <c r="C24" s="206">
        <v>6</v>
      </c>
      <c r="D24" s="80" t="s">
        <v>221</v>
      </c>
      <c r="E24" s="81" t="s">
        <v>222</v>
      </c>
      <c r="F24" s="82">
        <v>37034</v>
      </c>
      <c r="G24" s="84" t="s">
        <v>42</v>
      </c>
      <c r="H24" s="84" t="s">
        <v>215</v>
      </c>
      <c r="I24" s="103">
        <v>8.74</v>
      </c>
    </row>
    <row r="25" spans="1:9" ht="15" customHeight="1">
      <c r="A25" s="86">
        <f>A24+1</f>
        <v>4</v>
      </c>
      <c r="B25" s="79"/>
      <c r="C25" s="206">
        <v>3</v>
      </c>
      <c r="D25" s="80" t="s">
        <v>209</v>
      </c>
      <c r="E25" s="81" t="s">
        <v>210</v>
      </c>
      <c r="F25" s="82">
        <v>37137</v>
      </c>
      <c r="G25" s="84" t="s">
        <v>42</v>
      </c>
      <c r="H25" s="84" t="s">
        <v>211</v>
      </c>
      <c r="I25" s="103">
        <v>8.87</v>
      </c>
    </row>
    <row r="26" spans="1:9" ht="15" customHeight="1">
      <c r="A26" s="86">
        <f>A25+1</f>
        <v>5</v>
      </c>
      <c r="B26" s="79"/>
      <c r="C26" s="206">
        <v>4</v>
      </c>
      <c r="D26" s="80" t="s">
        <v>396</v>
      </c>
      <c r="E26" s="81" t="s">
        <v>397</v>
      </c>
      <c r="F26" s="82">
        <v>37122</v>
      </c>
      <c r="G26" s="84" t="s">
        <v>393</v>
      </c>
      <c r="H26" s="84" t="s">
        <v>398</v>
      </c>
      <c r="I26" s="103">
        <v>9.07</v>
      </c>
    </row>
    <row r="27" spans="1:9" ht="15" customHeight="1">
      <c r="A27" s="86"/>
      <c r="B27" s="79"/>
      <c r="C27" s="206"/>
      <c r="D27" s="80"/>
      <c r="E27" s="81"/>
      <c r="F27" s="82"/>
      <c r="G27" s="84"/>
      <c r="H27" s="84"/>
      <c r="I27" s="103"/>
    </row>
    <row r="28" spans="1:9" ht="15" customHeight="1">
      <c r="A28" s="94"/>
      <c r="B28" s="94"/>
      <c r="C28" s="196"/>
      <c r="D28" s="95">
        <v>4</v>
      </c>
      <c r="E28" s="95" t="s">
        <v>59</v>
      </c>
      <c r="F28" s="94"/>
      <c r="G28" s="181"/>
      <c r="H28" s="94"/>
      <c r="I28" s="95"/>
    </row>
    <row r="29" spans="1:9" ht="15" customHeight="1">
      <c r="A29" s="86">
        <f>A28+1</f>
        <v>1</v>
      </c>
      <c r="B29" s="79"/>
      <c r="C29" s="206">
        <v>6</v>
      </c>
      <c r="D29" s="80" t="s">
        <v>204</v>
      </c>
      <c r="E29" s="81" t="s">
        <v>205</v>
      </c>
      <c r="F29" s="82">
        <v>37325</v>
      </c>
      <c r="G29" s="84" t="s">
        <v>42</v>
      </c>
      <c r="H29" s="84" t="s">
        <v>206</v>
      </c>
      <c r="I29" s="103">
        <v>8.35</v>
      </c>
    </row>
    <row r="30" spans="1:9" ht="15" customHeight="1">
      <c r="A30" s="86">
        <f>A29+1</f>
        <v>2</v>
      </c>
      <c r="B30" s="79"/>
      <c r="C30" s="206">
        <v>2</v>
      </c>
      <c r="D30" s="80" t="s">
        <v>416</v>
      </c>
      <c r="E30" s="81" t="s">
        <v>235</v>
      </c>
      <c r="F30" s="82">
        <v>37399</v>
      </c>
      <c r="G30" s="84" t="s">
        <v>41</v>
      </c>
      <c r="H30" s="84" t="s">
        <v>323</v>
      </c>
      <c r="I30" s="103">
        <v>8.42</v>
      </c>
    </row>
    <row r="31" spans="1:9" ht="15" customHeight="1">
      <c r="A31" s="86">
        <f>A30+1</f>
        <v>3</v>
      </c>
      <c r="B31" s="79"/>
      <c r="C31" s="206">
        <v>3</v>
      </c>
      <c r="D31" s="80" t="s">
        <v>241</v>
      </c>
      <c r="E31" s="81" t="s">
        <v>388</v>
      </c>
      <c r="F31" s="82">
        <v>36975</v>
      </c>
      <c r="G31" s="84" t="s">
        <v>34</v>
      </c>
      <c r="H31" s="84" t="s">
        <v>387</v>
      </c>
      <c r="I31" s="103">
        <v>8.46</v>
      </c>
    </row>
    <row r="32" spans="1:9" ht="15" customHeight="1">
      <c r="A32" s="86">
        <f>A31+1</f>
        <v>4</v>
      </c>
      <c r="B32" s="79"/>
      <c r="C32" s="206">
        <v>5</v>
      </c>
      <c r="D32" s="80" t="s">
        <v>234</v>
      </c>
      <c r="E32" s="81" t="s">
        <v>235</v>
      </c>
      <c r="F32" s="82">
        <v>37172</v>
      </c>
      <c r="G32" s="84" t="s">
        <v>42</v>
      </c>
      <c r="H32" s="84" t="s">
        <v>211</v>
      </c>
      <c r="I32" s="103">
        <v>8.62</v>
      </c>
    </row>
    <row r="33" spans="1:9" ht="15" customHeight="1">
      <c r="A33" s="86">
        <f>A32+1</f>
        <v>5</v>
      </c>
      <c r="B33" s="79"/>
      <c r="C33" s="206">
        <v>4</v>
      </c>
      <c r="D33" s="80" t="s">
        <v>324</v>
      </c>
      <c r="E33" s="81" t="s">
        <v>325</v>
      </c>
      <c r="F33" s="82">
        <v>37408</v>
      </c>
      <c r="G33" s="84" t="s">
        <v>41</v>
      </c>
      <c r="H33" s="84" t="s">
        <v>326</v>
      </c>
      <c r="I33" s="103">
        <v>9.18</v>
      </c>
    </row>
    <row r="34" spans="1:9" ht="15" customHeight="1">
      <c r="A34" s="86"/>
      <c r="B34" s="79"/>
      <c r="C34" s="206"/>
      <c r="D34" s="80"/>
      <c r="E34" s="81"/>
      <c r="F34" s="82"/>
      <c r="G34" s="84"/>
      <c r="H34" s="84"/>
      <c r="I34" s="103"/>
    </row>
  </sheetData>
  <sheetProtection/>
  <mergeCells count="9">
    <mergeCell ref="I6:I7"/>
    <mergeCell ref="A6:A7"/>
    <mergeCell ref="B6:B7"/>
    <mergeCell ref="D6:D7"/>
    <mergeCell ref="E6:E7"/>
    <mergeCell ref="F6:F7"/>
    <mergeCell ref="G6:G7"/>
    <mergeCell ref="H6:H7"/>
    <mergeCell ref="C6:C7"/>
  </mergeCells>
  <printOptions horizontalCentered="1"/>
  <pageMargins left="0.5511811023622047" right="0.5511811023622047" top="0.31496062992125984" bottom="0.2362204724409449" header="0.1968503937007874" footer="0.35433070866141736"/>
  <pageSetup horizontalDpi="600" verticalDpi="600" orientation="portrait" paperSize="9" scale="95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"/>
  <sheetViews>
    <sheetView workbookViewId="0" topLeftCell="A1">
      <selection activeCell="A3" sqref="A3"/>
    </sheetView>
  </sheetViews>
  <sheetFormatPr defaultColWidth="9.140625" defaultRowHeight="15"/>
  <cols>
    <col min="1" max="1" width="5.421875" style="1" customWidth="1"/>
    <col min="2" max="2" width="5.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1.421875" style="1" bestFit="1" customWidth="1"/>
    <col min="7" max="7" width="20.421875" style="1" bestFit="1" customWidth="1"/>
    <col min="8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9" s="5" customFormat="1" ht="15">
      <c r="A2" s="5" t="s">
        <v>112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  <c r="P2" s="10"/>
      <c r="Q2" s="8"/>
      <c r="R2" s="8"/>
      <c r="S2" s="11"/>
    </row>
    <row r="3" spans="1:21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5"/>
      <c r="K3" s="16"/>
      <c r="L3" s="16"/>
      <c r="M3" s="17"/>
      <c r="N3" s="17"/>
      <c r="O3" s="17"/>
      <c r="P3" s="17"/>
      <c r="Q3" s="17"/>
      <c r="R3" s="17"/>
      <c r="S3" s="17"/>
      <c r="T3" s="18"/>
      <c r="U3" s="19"/>
    </row>
    <row r="4" spans="4:21" s="21" customFormat="1" ht="15">
      <c r="D4" s="22" t="s">
        <v>14</v>
      </c>
      <c r="E4" s="5"/>
      <c r="F4" s="23"/>
      <c r="G4" s="24"/>
      <c r="H4" s="229" t="s">
        <v>16</v>
      </c>
      <c r="I4" s="229"/>
      <c r="J4" s="229"/>
      <c r="K4" s="229"/>
      <c r="L4" s="229"/>
      <c r="M4" s="229"/>
      <c r="N4" s="5"/>
      <c r="O4" s="5"/>
      <c r="P4" s="25"/>
      <c r="Q4" s="25"/>
      <c r="R4" s="25"/>
      <c r="S4" s="25"/>
      <c r="T4" s="26"/>
      <c r="U4" s="8"/>
    </row>
    <row r="5" ht="12.75" thickBot="1"/>
    <row r="6" spans="1:15" s="2" customFormat="1" ht="12.75" customHeight="1">
      <c r="A6" s="221" t="s">
        <v>1</v>
      </c>
      <c r="B6" s="223" t="s">
        <v>49</v>
      </c>
      <c r="C6" s="219" t="s">
        <v>2</v>
      </c>
      <c r="D6" s="217" t="s">
        <v>3</v>
      </c>
      <c r="E6" s="215" t="s">
        <v>11</v>
      </c>
      <c r="F6" s="215" t="s">
        <v>4</v>
      </c>
      <c r="G6" s="227" t="s">
        <v>61</v>
      </c>
      <c r="H6" s="230" t="s">
        <v>6</v>
      </c>
      <c r="I6" s="231"/>
      <c r="J6" s="230" t="s">
        <v>18</v>
      </c>
      <c r="K6" s="231"/>
      <c r="L6" s="230" t="s">
        <v>19</v>
      </c>
      <c r="M6" s="231"/>
      <c r="N6" s="232" t="s">
        <v>10</v>
      </c>
      <c r="O6" s="225" t="s">
        <v>8</v>
      </c>
    </row>
    <row r="7" spans="1:15" s="4" customFormat="1" ht="13.5" customHeight="1" thickBot="1">
      <c r="A7" s="222"/>
      <c r="B7" s="224"/>
      <c r="C7" s="220"/>
      <c r="D7" s="218"/>
      <c r="E7" s="216"/>
      <c r="F7" s="216"/>
      <c r="G7" s="228"/>
      <c r="H7" s="32" t="s">
        <v>45</v>
      </c>
      <c r="I7" s="32" t="s">
        <v>8</v>
      </c>
      <c r="J7" s="32" t="s">
        <v>45</v>
      </c>
      <c r="K7" s="32" t="s">
        <v>8</v>
      </c>
      <c r="L7" s="32" t="s">
        <v>45</v>
      </c>
      <c r="M7" s="32" t="s">
        <v>8</v>
      </c>
      <c r="N7" s="233"/>
      <c r="O7" s="226"/>
    </row>
    <row r="8" spans="1:15" ht="15" customHeight="1">
      <c r="A8" s="3">
        <f aca="true" t="shared" si="0" ref="A8:A23">A7+1</f>
        <v>1</v>
      </c>
      <c r="B8" s="50"/>
      <c r="C8" s="80" t="s">
        <v>270</v>
      </c>
      <c r="D8" s="81" t="s">
        <v>271</v>
      </c>
      <c r="E8" s="82">
        <v>37112</v>
      </c>
      <c r="F8" s="84" t="s">
        <v>37</v>
      </c>
      <c r="G8" s="84" t="s">
        <v>272</v>
      </c>
      <c r="H8" s="85">
        <v>7.67</v>
      </c>
      <c r="I8" s="29">
        <f aca="true" t="shared" si="1" ref="I8:I23">IF(ISBLANK(H8),"",TRUNC(59.76*(H8-11)^2))</f>
        <v>662</v>
      </c>
      <c r="J8" s="60">
        <v>1.55</v>
      </c>
      <c r="K8" s="27">
        <f aca="true" t="shared" si="2" ref="K8:K23">IF(ISBLANK(J8),"",TRUNC(35.04*(J8+10.966)^2)-5000)</f>
        <v>489</v>
      </c>
      <c r="L8" s="28">
        <v>5.93</v>
      </c>
      <c r="M8" s="27">
        <f aca="true" t="shared" si="3" ref="M8:M23">IF(ISBLANK(L8),"",TRUNC(1.82116*(L8+50)^2)-5000)</f>
        <v>696</v>
      </c>
      <c r="N8" s="31">
        <f aca="true" t="shared" si="4" ref="N8:N23">SUM(I8:M8)-J8-L8</f>
        <v>1847</v>
      </c>
      <c r="O8" s="48">
        <v>18</v>
      </c>
    </row>
    <row r="9" spans="1:15" ht="15" customHeight="1">
      <c r="A9" s="3">
        <f t="shared" si="0"/>
        <v>2</v>
      </c>
      <c r="B9" s="184"/>
      <c r="C9" s="80" t="s">
        <v>355</v>
      </c>
      <c r="D9" s="81" t="s">
        <v>356</v>
      </c>
      <c r="E9" s="82" t="s">
        <v>357</v>
      </c>
      <c r="F9" s="84" t="s">
        <v>34</v>
      </c>
      <c r="G9" s="84" t="s">
        <v>350</v>
      </c>
      <c r="H9" s="85">
        <v>7.83</v>
      </c>
      <c r="I9" s="29">
        <f t="shared" si="1"/>
        <v>600</v>
      </c>
      <c r="J9" s="60">
        <v>1.73</v>
      </c>
      <c r="K9" s="27">
        <f t="shared" si="2"/>
        <v>648</v>
      </c>
      <c r="L9" s="28">
        <v>5.33</v>
      </c>
      <c r="M9" s="27">
        <f t="shared" si="3"/>
        <v>575</v>
      </c>
      <c r="N9" s="31">
        <f t="shared" si="4"/>
        <v>1823</v>
      </c>
      <c r="O9" s="48">
        <v>16</v>
      </c>
    </row>
    <row r="10" spans="1:15" ht="15" customHeight="1">
      <c r="A10" s="3">
        <f t="shared" si="0"/>
        <v>3</v>
      </c>
      <c r="B10" s="184"/>
      <c r="C10" s="80" t="s">
        <v>183</v>
      </c>
      <c r="D10" s="81" t="s">
        <v>184</v>
      </c>
      <c r="E10" s="82">
        <v>36929</v>
      </c>
      <c r="F10" s="84" t="s">
        <v>40</v>
      </c>
      <c r="G10" s="84" t="s">
        <v>185</v>
      </c>
      <c r="H10" s="85">
        <v>7.95</v>
      </c>
      <c r="I10" s="29">
        <f t="shared" si="1"/>
        <v>555</v>
      </c>
      <c r="J10" s="60">
        <v>1.5</v>
      </c>
      <c r="K10" s="27">
        <f t="shared" si="2"/>
        <v>445</v>
      </c>
      <c r="L10" s="28">
        <v>5.59</v>
      </c>
      <c r="M10" s="27">
        <f t="shared" si="3"/>
        <v>627</v>
      </c>
      <c r="N10" s="31">
        <f t="shared" si="4"/>
        <v>1627.0000000000002</v>
      </c>
      <c r="O10" s="48">
        <v>14</v>
      </c>
    </row>
    <row r="11" spans="1:15" ht="15" customHeight="1">
      <c r="A11" s="3">
        <f t="shared" si="0"/>
        <v>4</v>
      </c>
      <c r="B11" s="184"/>
      <c r="C11" s="80" t="s">
        <v>225</v>
      </c>
      <c r="D11" s="81" t="s">
        <v>226</v>
      </c>
      <c r="E11" s="82">
        <v>36945</v>
      </c>
      <c r="F11" s="84" t="s">
        <v>42</v>
      </c>
      <c r="G11" s="84" t="s">
        <v>227</v>
      </c>
      <c r="H11" s="85">
        <v>8.12</v>
      </c>
      <c r="I11" s="29">
        <f t="shared" si="1"/>
        <v>495</v>
      </c>
      <c r="J11" s="60">
        <v>1.5</v>
      </c>
      <c r="K11" s="27">
        <f t="shared" si="2"/>
        <v>445</v>
      </c>
      <c r="L11" s="28">
        <v>5.3</v>
      </c>
      <c r="M11" s="27">
        <f t="shared" si="3"/>
        <v>569</v>
      </c>
      <c r="N11" s="31">
        <f t="shared" si="4"/>
        <v>1509</v>
      </c>
      <c r="O11" s="48">
        <v>13</v>
      </c>
    </row>
    <row r="12" spans="1:15" ht="15" customHeight="1">
      <c r="A12" s="3">
        <f t="shared" si="0"/>
        <v>5</v>
      </c>
      <c r="B12" s="50"/>
      <c r="C12" s="80" t="s">
        <v>259</v>
      </c>
      <c r="D12" s="81" t="s">
        <v>260</v>
      </c>
      <c r="E12" s="82">
        <v>36912</v>
      </c>
      <c r="F12" s="84" t="s">
        <v>269</v>
      </c>
      <c r="G12" s="84" t="s">
        <v>206</v>
      </c>
      <c r="H12" s="85">
        <v>8.22</v>
      </c>
      <c r="I12" s="29">
        <f t="shared" si="1"/>
        <v>461</v>
      </c>
      <c r="J12" s="60">
        <v>1.45</v>
      </c>
      <c r="K12" s="27">
        <f t="shared" si="2"/>
        <v>401</v>
      </c>
      <c r="L12" s="28">
        <v>5.35</v>
      </c>
      <c r="M12" s="27">
        <f t="shared" si="3"/>
        <v>579</v>
      </c>
      <c r="N12" s="31">
        <f t="shared" si="4"/>
        <v>1441.0000000000002</v>
      </c>
      <c r="O12" s="79" t="s">
        <v>482</v>
      </c>
    </row>
    <row r="13" spans="1:15" ht="15" customHeight="1">
      <c r="A13" s="3">
        <f t="shared" si="0"/>
        <v>6</v>
      </c>
      <c r="B13" s="184"/>
      <c r="C13" s="80" t="s">
        <v>228</v>
      </c>
      <c r="D13" s="81" t="s">
        <v>229</v>
      </c>
      <c r="E13" s="82">
        <v>36946</v>
      </c>
      <c r="F13" s="84" t="s">
        <v>42</v>
      </c>
      <c r="G13" s="84" t="s">
        <v>206</v>
      </c>
      <c r="H13" s="85">
        <v>8.1</v>
      </c>
      <c r="I13" s="29">
        <f t="shared" si="1"/>
        <v>502</v>
      </c>
      <c r="J13" s="60">
        <v>1.5</v>
      </c>
      <c r="K13" s="27">
        <f t="shared" si="2"/>
        <v>445</v>
      </c>
      <c r="L13" s="28">
        <v>4.93</v>
      </c>
      <c r="M13" s="27">
        <f t="shared" si="3"/>
        <v>494</v>
      </c>
      <c r="N13" s="31">
        <f t="shared" si="4"/>
        <v>1440.9999999999998</v>
      </c>
      <c r="O13" s="48">
        <v>12</v>
      </c>
    </row>
    <row r="14" spans="1:15" ht="15" customHeight="1">
      <c r="A14" s="3">
        <f t="shared" si="0"/>
        <v>7</v>
      </c>
      <c r="B14" s="184"/>
      <c r="C14" s="89" t="s">
        <v>48</v>
      </c>
      <c r="D14" s="90" t="s">
        <v>131</v>
      </c>
      <c r="E14" s="91">
        <v>37010</v>
      </c>
      <c r="F14" s="92" t="s">
        <v>113</v>
      </c>
      <c r="G14" s="92" t="s">
        <v>128</v>
      </c>
      <c r="H14" s="85">
        <v>8.56</v>
      </c>
      <c r="I14" s="29">
        <f t="shared" si="1"/>
        <v>355</v>
      </c>
      <c r="J14" s="60">
        <v>1.65</v>
      </c>
      <c r="K14" s="27">
        <f t="shared" si="2"/>
        <v>577</v>
      </c>
      <c r="L14" s="28">
        <v>4.84</v>
      </c>
      <c r="M14" s="27">
        <f t="shared" si="3"/>
        <v>477</v>
      </c>
      <c r="N14" s="31">
        <f t="shared" si="4"/>
        <v>1409</v>
      </c>
      <c r="O14" s="48">
        <v>11</v>
      </c>
    </row>
    <row r="15" spans="1:15" ht="15" customHeight="1">
      <c r="A15" s="3">
        <f t="shared" si="0"/>
        <v>8</v>
      </c>
      <c r="B15" s="50"/>
      <c r="C15" s="80" t="s">
        <v>97</v>
      </c>
      <c r="D15" s="81" t="s">
        <v>358</v>
      </c>
      <c r="E15" s="82" t="s">
        <v>359</v>
      </c>
      <c r="F15" s="84" t="s">
        <v>34</v>
      </c>
      <c r="G15" s="84" t="s">
        <v>350</v>
      </c>
      <c r="H15" s="85">
        <v>8.23</v>
      </c>
      <c r="I15" s="29">
        <f t="shared" si="1"/>
        <v>458</v>
      </c>
      <c r="J15" s="60">
        <v>1.45</v>
      </c>
      <c r="K15" s="27">
        <f t="shared" si="2"/>
        <v>401</v>
      </c>
      <c r="L15" s="28">
        <v>5.19</v>
      </c>
      <c r="M15" s="27">
        <f t="shared" si="3"/>
        <v>547</v>
      </c>
      <c r="N15" s="31">
        <f t="shared" si="4"/>
        <v>1406</v>
      </c>
      <c r="O15" s="48">
        <v>10</v>
      </c>
    </row>
    <row r="16" spans="1:15" ht="15" customHeight="1">
      <c r="A16" s="3">
        <f t="shared" si="0"/>
        <v>9</v>
      </c>
      <c r="B16" s="50"/>
      <c r="C16" s="80" t="s">
        <v>134</v>
      </c>
      <c r="D16" s="81" t="s">
        <v>135</v>
      </c>
      <c r="E16" s="82">
        <v>37528</v>
      </c>
      <c r="F16" s="84" t="s">
        <v>113</v>
      </c>
      <c r="G16" s="84" t="s">
        <v>128</v>
      </c>
      <c r="H16" s="85">
        <v>8.44</v>
      </c>
      <c r="I16" s="29">
        <f t="shared" si="1"/>
        <v>391</v>
      </c>
      <c r="J16" s="60">
        <v>1.55</v>
      </c>
      <c r="K16" s="27">
        <f t="shared" si="2"/>
        <v>489</v>
      </c>
      <c r="L16" s="28">
        <v>4.86</v>
      </c>
      <c r="M16" s="27">
        <f t="shared" si="3"/>
        <v>480</v>
      </c>
      <c r="N16" s="31">
        <f t="shared" si="4"/>
        <v>1360</v>
      </c>
      <c r="O16" s="48">
        <v>9</v>
      </c>
    </row>
    <row r="17" spans="1:15" ht="15" customHeight="1">
      <c r="A17" s="3">
        <f t="shared" si="0"/>
        <v>10</v>
      </c>
      <c r="B17" s="185"/>
      <c r="C17" s="80" t="s">
        <v>91</v>
      </c>
      <c r="D17" s="81" t="s">
        <v>57</v>
      </c>
      <c r="E17" s="82">
        <v>37344</v>
      </c>
      <c r="F17" s="84" t="s">
        <v>25</v>
      </c>
      <c r="G17" s="84" t="s">
        <v>92</v>
      </c>
      <c r="H17" s="88">
        <v>8.48</v>
      </c>
      <c r="I17" s="29">
        <f t="shared" si="1"/>
        <v>379</v>
      </c>
      <c r="J17" s="60">
        <v>1.45</v>
      </c>
      <c r="K17" s="27">
        <f t="shared" si="2"/>
        <v>401</v>
      </c>
      <c r="L17" s="28">
        <v>4.84</v>
      </c>
      <c r="M17" s="27">
        <f t="shared" si="3"/>
        <v>477</v>
      </c>
      <c r="N17" s="31">
        <f t="shared" si="4"/>
        <v>1257</v>
      </c>
      <c r="O17" s="48">
        <v>8</v>
      </c>
    </row>
    <row r="18" spans="1:15" ht="15" customHeight="1">
      <c r="A18" s="3">
        <f t="shared" si="0"/>
        <v>11</v>
      </c>
      <c r="B18" s="185"/>
      <c r="C18" s="80" t="s">
        <v>327</v>
      </c>
      <c r="D18" s="81" t="s">
        <v>328</v>
      </c>
      <c r="E18" s="82">
        <v>36903</v>
      </c>
      <c r="F18" s="84" t="s">
        <v>41</v>
      </c>
      <c r="G18" s="84" t="s">
        <v>319</v>
      </c>
      <c r="H18" s="88">
        <v>8.39</v>
      </c>
      <c r="I18" s="29">
        <f t="shared" si="1"/>
        <v>407</v>
      </c>
      <c r="J18" s="60">
        <v>1.4</v>
      </c>
      <c r="K18" s="27">
        <f t="shared" si="2"/>
        <v>358</v>
      </c>
      <c r="L18" s="28">
        <v>4.68</v>
      </c>
      <c r="M18" s="27">
        <f t="shared" si="3"/>
        <v>445</v>
      </c>
      <c r="N18" s="31">
        <f t="shared" si="4"/>
        <v>1209.9999999999998</v>
      </c>
      <c r="O18" s="48">
        <v>7</v>
      </c>
    </row>
    <row r="19" spans="1:15" ht="15" customHeight="1">
      <c r="A19" s="3">
        <f t="shared" si="0"/>
        <v>12</v>
      </c>
      <c r="B19" s="185"/>
      <c r="C19" s="80" t="s">
        <v>261</v>
      </c>
      <c r="D19" s="81" t="s">
        <v>262</v>
      </c>
      <c r="E19" s="82">
        <v>37421</v>
      </c>
      <c r="F19" s="84" t="s">
        <v>269</v>
      </c>
      <c r="G19" s="84" t="s">
        <v>206</v>
      </c>
      <c r="H19" s="85">
        <v>8.52</v>
      </c>
      <c r="I19" s="29">
        <f t="shared" si="1"/>
        <v>367</v>
      </c>
      <c r="J19" s="60">
        <v>1.4</v>
      </c>
      <c r="K19" s="27">
        <f t="shared" si="2"/>
        <v>358</v>
      </c>
      <c r="L19" s="28">
        <v>4.79</v>
      </c>
      <c r="M19" s="27">
        <f t="shared" si="3"/>
        <v>467</v>
      </c>
      <c r="N19" s="31">
        <f t="shared" si="4"/>
        <v>1192</v>
      </c>
      <c r="O19" s="79" t="s">
        <v>482</v>
      </c>
    </row>
    <row r="20" spans="1:15" ht="15" customHeight="1">
      <c r="A20" s="3">
        <f t="shared" si="0"/>
        <v>13</v>
      </c>
      <c r="B20" s="185"/>
      <c r="C20" s="80" t="s">
        <v>267</v>
      </c>
      <c r="D20" s="81" t="s">
        <v>268</v>
      </c>
      <c r="E20" s="82">
        <v>37418</v>
      </c>
      <c r="F20" s="84" t="s">
        <v>269</v>
      </c>
      <c r="G20" s="84" t="s">
        <v>215</v>
      </c>
      <c r="H20" s="88">
        <v>8.36</v>
      </c>
      <c r="I20" s="29">
        <f t="shared" si="1"/>
        <v>416</v>
      </c>
      <c r="J20" s="60">
        <v>1.3</v>
      </c>
      <c r="K20" s="27">
        <f t="shared" si="2"/>
        <v>271</v>
      </c>
      <c r="L20" s="28">
        <v>4.94</v>
      </c>
      <c r="M20" s="27">
        <f t="shared" si="3"/>
        <v>496</v>
      </c>
      <c r="N20" s="31">
        <f t="shared" si="4"/>
        <v>1183</v>
      </c>
      <c r="O20" s="79" t="s">
        <v>482</v>
      </c>
    </row>
    <row r="21" spans="1:15" ht="15" customHeight="1">
      <c r="A21" s="3">
        <f t="shared" si="0"/>
        <v>14</v>
      </c>
      <c r="B21" s="40"/>
      <c r="C21" s="80" t="s">
        <v>132</v>
      </c>
      <c r="D21" s="81" t="s">
        <v>463</v>
      </c>
      <c r="E21" s="82">
        <v>37426</v>
      </c>
      <c r="F21" s="84" t="s">
        <v>269</v>
      </c>
      <c r="G21" s="84" t="s">
        <v>227</v>
      </c>
      <c r="H21" s="85">
        <v>8.84</v>
      </c>
      <c r="I21" s="29">
        <f t="shared" si="1"/>
        <v>278</v>
      </c>
      <c r="J21" s="60">
        <v>1.5</v>
      </c>
      <c r="K21" s="27">
        <f t="shared" si="2"/>
        <v>445</v>
      </c>
      <c r="L21" s="28">
        <v>4.7</v>
      </c>
      <c r="M21" s="27">
        <f t="shared" si="3"/>
        <v>449</v>
      </c>
      <c r="N21" s="31">
        <f t="shared" si="4"/>
        <v>1172</v>
      </c>
      <c r="O21" s="79" t="s">
        <v>482</v>
      </c>
    </row>
    <row r="22" spans="1:15" ht="15" customHeight="1">
      <c r="A22" s="3">
        <f t="shared" si="0"/>
        <v>15</v>
      </c>
      <c r="B22" s="185"/>
      <c r="C22" s="80" t="s">
        <v>225</v>
      </c>
      <c r="D22" s="81" t="s">
        <v>336</v>
      </c>
      <c r="E22" s="82">
        <v>37071</v>
      </c>
      <c r="F22" s="84" t="s">
        <v>41</v>
      </c>
      <c r="G22" s="84" t="s">
        <v>316</v>
      </c>
      <c r="H22" s="88">
        <v>8.51</v>
      </c>
      <c r="I22" s="29">
        <f t="shared" si="1"/>
        <v>370</v>
      </c>
      <c r="J22" s="60">
        <v>1.25</v>
      </c>
      <c r="K22" s="27">
        <f t="shared" si="2"/>
        <v>229</v>
      </c>
      <c r="L22" s="28">
        <v>4.59</v>
      </c>
      <c r="M22" s="27">
        <f t="shared" si="3"/>
        <v>427</v>
      </c>
      <c r="N22" s="31">
        <f t="shared" si="4"/>
        <v>1026.0000000000002</v>
      </c>
      <c r="O22" s="48">
        <v>6</v>
      </c>
    </row>
    <row r="23" spans="1:15" ht="15" customHeight="1">
      <c r="A23" s="3">
        <f t="shared" si="0"/>
        <v>16</v>
      </c>
      <c r="B23" s="40"/>
      <c r="C23" s="80" t="s">
        <v>401</v>
      </c>
      <c r="D23" s="81" t="s">
        <v>467</v>
      </c>
      <c r="E23" s="82">
        <v>37030</v>
      </c>
      <c r="F23" s="84" t="s">
        <v>25</v>
      </c>
      <c r="G23" s="84" t="s">
        <v>468</v>
      </c>
      <c r="H23" s="85">
        <v>8.92</v>
      </c>
      <c r="I23" s="29">
        <f t="shared" si="1"/>
        <v>258</v>
      </c>
      <c r="J23" s="60">
        <v>1.35</v>
      </c>
      <c r="K23" s="27">
        <f t="shared" si="2"/>
        <v>315</v>
      </c>
      <c r="L23" s="28">
        <v>3.85</v>
      </c>
      <c r="M23" s="27">
        <f t="shared" si="3"/>
        <v>281</v>
      </c>
      <c r="N23" s="31">
        <f t="shared" si="4"/>
        <v>854</v>
      </c>
      <c r="O23" s="48">
        <v>5</v>
      </c>
    </row>
  </sheetData>
  <sheetProtection/>
  <mergeCells count="13">
    <mergeCell ref="N6:N7"/>
    <mergeCell ref="O6:O7"/>
    <mergeCell ref="B6:B7"/>
    <mergeCell ref="H4:M4"/>
    <mergeCell ref="A6:A7"/>
    <mergeCell ref="C6:C7"/>
    <mergeCell ref="D6:D7"/>
    <mergeCell ref="E6:E7"/>
    <mergeCell ref="F6:F7"/>
    <mergeCell ref="G6:G7"/>
    <mergeCell ref="H6:I6"/>
    <mergeCell ref="J6:K6"/>
    <mergeCell ref="L6:M6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3" sqref="A3"/>
    </sheetView>
  </sheetViews>
  <sheetFormatPr defaultColWidth="9.140625" defaultRowHeight="15"/>
  <cols>
    <col min="1" max="1" width="5.421875" style="75" customWidth="1"/>
    <col min="2" max="2" width="5.421875" style="75" hidden="1" customWidth="1"/>
    <col min="3" max="3" width="2.8515625" style="196" bestFit="1" customWidth="1"/>
    <col min="4" max="4" width="11.421875" style="75" customWidth="1"/>
    <col min="5" max="5" width="12.421875" style="75" bestFit="1" customWidth="1"/>
    <col min="6" max="6" width="10.421875" style="75" customWidth="1"/>
    <col min="7" max="7" width="14.28125" style="75" bestFit="1" customWidth="1"/>
    <col min="8" max="8" width="21.140625" style="75" bestFit="1" customWidth="1"/>
    <col min="9" max="11" width="8.7109375" style="75" customWidth="1"/>
    <col min="12" max="12" width="9.140625" style="203" customWidth="1"/>
    <col min="13" max="16384" width="9.140625" style="75" customWidth="1"/>
  </cols>
  <sheetData>
    <row r="1" spans="1:16" s="5" customFormat="1" ht="15">
      <c r="A1" s="5" t="s">
        <v>62</v>
      </c>
      <c r="C1" s="71"/>
      <c r="F1" s="6"/>
      <c r="G1" s="7"/>
      <c r="H1" s="7"/>
      <c r="I1" s="7"/>
      <c r="J1" s="7"/>
      <c r="K1" s="7"/>
      <c r="L1" s="200"/>
      <c r="M1" s="34"/>
      <c r="N1" s="8"/>
      <c r="O1" s="9"/>
      <c r="P1" s="9"/>
    </row>
    <row r="2" spans="1:12" s="5" customFormat="1" ht="15">
      <c r="A2" s="5" t="s">
        <v>112</v>
      </c>
      <c r="C2" s="71"/>
      <c r="F2" s="6"/>
      <c r="G2" s="7"/>
      <c r="H2" s="7"/>
      <c r="I2" s="34"/>
      <c r="J2" s="34"/>
      <c r="K2" s="34"/>
      <c r="L2" s="201"/>
    </row>
    <row r="3" spans="1:14" s="71" customFormat="1" ht="12" customHeight="1">
      <c r="A3" s="66"/>
      <c r="B3" s="66"/>
      <c r="D3" s="66"/>
      <c r="E3" s="66"/>
      <c r="F3" s="67"/>
      <c r="G3" s="68"/>
      <c r="H3" s="69"/>
      <c r="I3" s="69"/>
      <c r="J3" s="69"/>
      <c r="K3" s="108"/>
      <c r="L3" s="202"/>
      <c r="M3" s="18"/>
      <c r="N3" s="19"/>
    </row>
    <row r="4" spans="3:14" s="72" customFormat="1" ht="15">
      <c r="C4" s="71"/>
      <c r="E4" s="5" t="s">
        <v>14</v>
      </c>
      <c r="F4" s="5"/>
      <c r="G4" s="109"/>
      <c r="H4" s="73"/>
      <c r="I4" s="229" t="s">
        <v>16</v>
      </c>
      <c r="J4" s="229"/>
      <c r="K4" s="229"/>
      <c r="L4" s="229"/>
      <c r="M4" s="26"/>
      <c r="N4" s="8"/>
    </row>
    <row r="5" ht="12.75" thickBot="1"/>
    <row r="6" spans="1:12" s="76" customFormat="1" ht="12.75" customHeight="1">
      <c r="A6" s="234" t="s">
        <v>1</v>
      </c>
      <c r="B6" s="238" t="s">
        <v>49</v>
      </c>
      <c r="C6" s="236" t="s">
        <v>58</v>
      </c>
      <c r="D6" s="240" t="s">
        <v>2</v>
      </c>
      <c r="E6" s="244" t="s">
        <v>3</v>
      </c>
      <c r="F6" s="246" t="s">
        <v>11</v>
      </c>
      <c r="G6" s="246" t="s">
        <v>4</v>
      </c>
      <c r="H6" s="267" t="s">
        <v>61</v>
      </c>
      <c r="I6" s="283" t="s">
        <v>19</v>
      </c>
      <c r="J6" s="284"/>
      <c r="K6" s="285"/>
      <c r="L6" s="286" t="s">
        <v>9</v>
      </c>
    </row>
    <row r="7" spans="1:12" s="77" customFormat="1" ht="13.5" customHeight="1" thickBot="1">
      <c r="A7" s="235"/>
      <c r="B7" s="239"/>
      <c r="C7" s="237"/>
      <c r="D7" s="241"/>
      <c r="E7" s="245"/>
      <c r="F7" s="247"/>
      <c r="G7" s="247"/>
      <c r="H7" s="268"/>
      <c r="I7" s="101">
        <v>1</v>
      </c>
      <c r="J7" s="101">
        <v>2</v>
      </c>
      <c r="K7" s="101">
        <v>3</v>
      </c>
      <c r="L7" s="287"/>
    </row>
    <row r="8" spans="1:12" ht="15" customHeight="1">
      <c r="A8" s="78">
        <f aca="true" t="shared" si="0" ref="A8:A16">A7+1</f>
        <v>1</v>
      </c>
      <c r="B8" s="110"/>
      <c r="C8" s="197">
        <v>4</v>
      </c>
      <c r="D8" s="80" t="s">
        <v>270</v>
      </c>
      <c r="E8" s="81" t="s">
        <v>271</v>
      </c>
      <c r="F8" s="82">
        <v>37112</v>
      </c>
      <c r="G8" s="84" t="s">
        <v>37</v>
      </c>
      <c r="H8" s="84" t="s">
        <v>272</v>
      </c>
      <c r="I8" s="114">
        <v>5.83</v>
      </c>
      <c r="J8" s="114">
        <v>5.83</v>
      </c>
      <c r="K8" s="198">
        <v>5.93</v>
      </c>
      <c r="L8" s="204">
        <f aca="true" t="shared" si="1" ref="L8:L23">MAX(I8:K8)</f>
        <v>5.93</v>
      </c>
    </row>
    <row r="9" spans="1:12" ht="15" customHeight="1">
      <c r="A9" s="78">
        <f t="shared" si="0"/>
        <v>2</v>
      </c>
      <c r="B9" s="110"/>
      <c r="C9" s="197">
        <v>10</v>
      </c>
      <c r="D9" s="80" t="s">
        <v>183</v>
      </c>
      <c r="E9" s="81" t="s">
        <v>184</v>
      </c>
      <c r="F9" s="82">
        <v>36929</v>
      </c>
      <c r="G9" s="84" t="s">
        <v>40</v>
      </c>
      <c r="H9" s="84" t="s">
        <v>185</v>
      </c>
      <c r="I9" s="114">
        <v>5.59</v>
      </c>
      <c r="J9" s="114" t="s">
        <v>466</v>
      </c>
      <c r="K9" s="198">
        <v>5.08</v>
      </c>
      <c r="L9" s="204">
        <f t="shared" si="1"/>
        <v>5.59</v>
      </c>
    </row>
    <row r="10" spans="1:12" ht="15" customHeight="1">
      <c r="A10" s="78">
        <f t="shared" si="0"/>
        <v>3</v>
      </c>
      <c r="B10" s="110"/>
      <c r="C10" s="197">
        <v>3</v>
      </c>
      <c r="D10" s="80" t="s">
        <v>259</v>
      </c>
      <c r="E10" s="81" t="s">
        <v>260</v>
      </c>
      <c r="F10" s="82">
        <v>36912</v>
      </c>
      <c r="G10" s="84" t="s">
        <v>269</v>
      </c>
      <c r="H10" s="84" t="s">
        <v>206</v>
      </c>
      <c r="I10" s="114">
        <v>5.35</v>
      </c>
      <c r="J10" s="114">
        <v>5.3</v>
      </c>
      <c r="K10" s="198">
        <v>5.09</v>
      </c>
      <c r="L10" s="204">
        <f t="shared" si="1"/>
        <v>5.35</v>
      </c>
    </row>
    <row r="11" spans="1:12" ht="15" customHeight="1">
      <c r="A11" s="78">
        <f t="shared" si="0"/>
        <v>4</v>
      </c>
      <c r="B11" s="110"/>
      <c r="C11" s="197">
        <v>14</v>
      </c>
      <c r="D11" s="80" t="s">
        <v>355</v>
      </c>
      <c r="E11" s="81" t="s">
        <v>356</v>
      </c>
      <c r="F11" s="82" t="s">
        <v>357</v>
      </c>
      <c r="G11" s="84" t="s">
        <v>34</v>
      </c>
      <c r="H11" s="84" t="s">
        <v>350</v>
      </c>
      <c r="I11" s="114">
        <v>5.18</v>
      </c>
      <c r="J11" s="114">
        <v>5.33</v>
      </c>
      <c r="K11" s="198">
        <v>4.88</v>
      </c>
      <c r="L11" s="204">
        <f t="shared" si="1"/>
        <v>5.33</v>
      </c>
    </row>
    <row r="12" spans="1:12" ht="15" customHeight="1">
      <c r="A12" s="78">
        <f t="shared" si="0"/>
        <v>5</v>
      </c>
      <c r="B12" s="110"/>
      <c r="C12" s="197">
        <v>11</v>
      </c>
      <c r="D12" s="80" t="s">
        <v>225</v>
      </c>
      <c r="E12" s="81" t="s">
        <v>226</v>
      </c>
      <c r="F12" s="82">
        <v>36945</v>
      </c>
      <c r="G12" s="84" t="s">
        <v>42</v>
      </c>
      <c r="H12" s="84" t="s">
        <v>227</v>
      </c>
      <c r="I12" s="114">
        <v>4.62</v>
      </c>
      <c r="J12" s="114">
        <v>5.05</v>
      </c>
      <c r="K12" s="198">
        <v>5.3</v>
      </c>
      <c r="L12" s="204">
        <f t="shared" si="1"/>
        <v>5.3</v>
      </c>
    </row>
    <row r="13" spans="1:12" ht="15" customHeight="1">
      <c r="A13" s="78">
        <f t="shared" si="0"/>
        <v>6</v>
      </c>
      <c r="B13" s="110"/>
      <c r="C13" s="197">
        <v>9</v>
      </c>
      <c r="D13" s="80" t="s">
        <v>97</v>
      </c>
      <c r="E13" s="81" t="s">
        <v>358</v>
      </c>
      <c r="F13" s="82" t="s">
        <v>359</v>
      </c>
      <c r="G13" s="84" t="s">
        <v>34</v>
      </c>
      <c r="H13" s="84" t="s">
        <v>350</v>
      </c>
      <c r="I13" s="114">
        <v>5.19</v>
      </c>
      <c r="J13" s="114">
        <v>5.14</v>
      </c>
      <c r="K13" s="198">
        <v>5</v>
      </c>
      <c r="L13" s="204">
        <f t="shared" si="1"/>
        <v>5.19</v>
      </c>
    </row>
    <row r="14" spans="1:12" ht="15" customHeight="1">
      <c r="A14" s="78">
        <f t="shared" si="0"/>
        <v>7</v>
      </c>
      <c r="B14" s="110"/>
      <c r="C14" s="197">
        <v>8</v>
      </c>
      <c r="D14" s="80" t="s">
        <v>267</v>
      </c>
      <c r="E14" s="81" t="s">
        <v>268</v>
      </c>
      <c r="F14" s="82">
        <v>37418</v>
      </c>
      <c r="G14" s="84" t="s">
        <v>269</v>
      </c>
      <c r="H14" s="84" t="s">
        <v>215</v>
      </c>
      <c r="I14" s="114">
        <v>4.67</v>
      </c>
      <c r="J14" s="114">
        <v>4.74</v>
      </c>
      <c r="K14" s="198">
        <v>4.94</v>
      </c>
      <c r="L14" s="204">
        <f t="shared" si="1"/>
        <v>4.94</v>
      </c>
    </row>
    <row r="15" spans="1:12" ht="15" customHeight="1">
      <c r="A15" s="78">
        <f t="shared" si="0"/>
        <v>8</v>
      </c>
      <c r="B15" s="110"/>
      <c r="C15" s="197">
        <v>13</v>
      </c>
      <c r="D15" s="80" t="s">
        <v>228</v>
      </c>
      <c r="E15" s="81" t="s">
        <v>229</v>
      </c>
      <c r="F15" s="82">
        <v>36946</v>
      </c>
      <c r="G15" s="84" t="s">
        <v>42</v>
      </c>
      <c r="H15" s="84" t="s">
        <v>206</v>
      </c>
      <c r="I15" s="114">
        <v>4.93</v>
      </c>
      <c r="J15" s="114">
        <v>4.1</v>
      </c>
      <c r="K15" s="198">
        <v>4.71</v>
      </c>
      <c r="L15" s="204">
        <f t="shared" si="1"/>
        <v>4.93</v>
      </c>
    </row>
    <row r="16" spans="1:12" ht="15" customHeight="1">
      <c r="A16" s="78">
        <f t="shared" si="0"/>
        <v>9</v>
      </c>
      <c r="B16" s="110"/>
      <c r="C16" s="197">
        <v>5</v>
      </c>
      <c r="D16" s="80" t="s">
        <v>134</v>
      </c>
      <c r="E16" s="81" t="s">
        <v>135</v>
      </c>
      <c r="F16" s="82">
        <v>37528</v>
      </c>
      <c r="G16" s="84" t="s">
        <v>113</v>
      </c>
      <c r="H16" s="84" t="s">
        <v>128</v>
      </c>
      <c r="I16" s="114">
        <v>4.86</v>
      </c>
      <c r="J16" s="114">
        <v>4.86</v>
      </c>
      <c r="K16" s="198" t="s">
        <v>466</v>
      </c>
      <c r="L16" s="204">
        <f t="shared" si="1"/>
        <v>4.86</v>
      </c>
    </row>
    <row r="17" spans="1:12" ht="15" customHeight="1">
      <c r="A17" s="78">
        <f>A18+1</f>
        <v>11</v>
      </c>
      <c r="B17" s="110"/>
      <c r="C17" s="197">
        <v>12</v>
      </c>
      <c r="D17" s="89" t="s">
        <v>48</v>
      </c>
      <c r="E17" s="90" t="s">
        <v>131</v>
      </c>
      <c r="F17" s="91">
        <v>37010</v>
      </c>
      <c r="G17" s="92" t="s">
        <v>113</v>
      </c>
      <c r="H17" s="92" t="s">
        <v>128</v>
      </c>
      <c r="I17" s="183">
        <v>4.84</v>
      </c>
      <c r="J17" s="183">
        <v>4.73</v>
      </c>
      <c r="K17" s="199" t="s">
        <v>466</v>
      </c>
      <c r="L17" s="204">
        <f t="shared" si="1"/>
        <v>4.84</v>
      </c>
    </row>
    <row r="18" spans="1:12" ht="15" customHeight="1">
      <c r="A18" s="78">
        <f>A16+1</f>
        <v>10</v>
      </c>
      <c r="B18" s="110"/>
      <c r="C18" s="197">
        <v>7</v>
      </c>
      <c r="D18" s="80" t="s">
        <v>91</v>
      </c>
      <c r="E18" s="81" t="s">
        <v>57</v>
      </c>
      <c r="F18" s="82">
        <v>37344</v>
      </c>
      <c r="G18" s="84" t="s">
        <v>25</v>
      </c>
      <c r="H18" s="84" t="s">
        <v>92</v>
      </c>
      <c r="I18" s="114" t="s">
        <v>466</v>
      </c>
      <c r="J18" s="114">
        <v>4.59</v>
      </c>
      <c r="K18" s="198">
        <v>4.84</v>
      </c>
      <c r="L18" s="204">
        <f t="shared" si="1"/>
        <v>4.84</v>
      </c>
    </row>
    <row r="19" spans="1:12" ht="15" customHeight="1">
      <c r="A19" s="78">
        <f>A17+1</f>
        <v>12</v>
      </c>
      <c r="B19" s="110"/>
      <c r="C19" s="197">
        <v>1</v>
      </c>
      <c r="D19" s="80" t="s">
        <v>261</v>
      </c>
      <c r="E19" s="81" t="s">
        <v>262</v>
      </c>
      <c r="F19" s="82">
        <v>37421</v>
      </c>
      <c r="G19" s="84" t="s">
        <v>269</v>
      </c>
      <c r="H19" s="84" t="s">
        <v>206</v>
      </c>
      <c r="I19" s="114">
        <v>4.79</v>
      </c>
      <c r="J19" s="114">
        <v>4.51</v>
      </c>
      <c r="K19" s="198">
        <v>4.43</v>
      </c>
      <c r="L19" s="204">
        <f t="shared" si="1"/>
        <v>4.79</v>
      </c>
    </row>
    <row r="20" spans="1:12" ht="15" customHeight="1">
      <c r="A20" s="78">
        <f>A19+1</f>
        <v>13</v>
      </c>
      <c r="B20" s="110"/>
      <c r="C20" s="197">
        <v>16</v>
      </c>
      <c r="D20" s="80" t="s">
        <v>132</v>
      </c>
      <c r="E20" s="81" t="s">
        <v>463</v>
      </c>
      <c r="F20" s="82">
        <v>37426</v>
      </c>
      <c r="G20" s="84" t="s">
        <v>269</v>
      </c>
      <c r="H20" s="84" t="s">
        <v>227</v>
      </c>
      <c r="I20" s="114">
        <v>4.64</v>
      </c>
      <c r="J20" s="114">
        <v>4.48</v>
      </c>
      <c r="K20" s="198">
        <v>4.7</v>
      </c>
      <c r="L20" s="204">
        <f t="shared" si="1"/>
        <v>4.7</v>
      </c>
    </row>
    <row r="21" spans="1:12" ht="15" customHeight="1">
      <c r="A21" s="78">
        <f>A20+1</f>
        <v>14</v>
      </c>
      <c r="B21" s="110"/>
      <c r="C21" s="197">
        <v>6</v>
      </c>
      <c r="D21" s="80" t="s">
        <v>327</v>
      </c>
      <c r="E21" s="81" t="s">
        <v>328</v>
      </c>
      <c r="F21" s="82">
        <v>36903</v>
      </c>
      <c r="G21" s="84" t="s">
        <v>41</v>
      </c>
      <c r="H21" s="84" t="s">
        <v>319</v>
      </c>
      <c r="I21" s="114">
        <v>4.68</v>
      </c>
      <c r="J21" s="114">
        <v>4.52</v>
      </c>
      <c r="K21" s="198">
        <v>4.6</v>
      </c>
      <c r="L21" s="204">
        <f t="shared" si="1"/>
        <v>4.68</v>
      </c>
    </row>
    <row r="22" spans="1:12" ht="15" customHeight="1">
      <c r="A22" s="78">
        <f>A21+1</f>
        <v>15</v>
      </c>
      <c r="B22" s="110"/>
      <c r="C22" s="197">
        <v>2</v>
      </c>
      <c r="D22" s="80" t="s">
        <v>225</v>
      </c>
      <c r="E22" s="81" t="s">
        <v>336</v>
      </c>
      <c r="F22" s="82">
        <v>37071</v>
      </c>
      <c r="G22" s="84" t="s">
        <v>41</v>
      </c>
      <c r="H22" s="84" t="s">
        <v>316</v>
      </c>
      <c r="I22" s="114">
        <v>4.59</v>
      </c>
      <c r="J22" s="114">
        <v>4.41</v>
      </c>
      <c r="K22" s="198">
        <v>4.49</v>
      </c>
      <c r="L22" s="204">
        <f t="shared" si="1"/>
        <v>4.59</v>
      </c>
    </row>
    <row r="23" spans="1:12" ht="15" customHeight="1">
      <c r="A23" s="78">
        <f>A22+1</f>
        <v>16</v>
      </c>
      <c r="B23" s="110"/>
      <c r="C23" s="197">
        <v>15</v>
      </c>
      <c r="D23" s="80" t="s">
        <v>401</v>
      </c>
      <c r="E23" s="81" t="s">
        <v>467</v>
      </c>
      <c r="F23" s="82">
        <v>37030</v>
      </c>
      <c r="G23" s="84" t="s">
        <v>25</v>
      </c>
      <c r="H23" s="84" t="s">
        <v>468</v>
      </c>
      <c r="I23" s="114" t="s">
        <v>466</v>
      </c>
      <c r="J23" s="114">
        <v>3.85</v>
      </c>
      <c r="K23" s="198" t="s">
        <v>466</v>
      </c>
      <c r="L23" s="204">
        <f t="shared" si="1"/>
        <v>3.85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mergeCells count="11">
    <mergeCell ref="G6:G7"/>
    <mergeCell ref="H6:H7"/>
    <mergeCell ref="I6:K6"/>
    <mergeCell ref="C6:C7"/>
    <mergeCell ref="L6:L7"/>
    <mergeCell ref="I4:L4"/>
    <mergeCell ref="A6:A7"/>
    <mergeCell ref="B6:B7"/>
    <mergeCell ref="D6:D7"/>
    <mergeCell ref="E6:E7"/>
    <mergeCell ref="F6:F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S23"/>
  <sheetViews>
    <sheetView workbookViewId="0" topLeftCell="A1">
      <selection activeCell="A3" sqref="A3"/>
    </sheetView>
  </sheetViews>
  <sheetFormatPr defaultColWidth="9.140625" defaultRowHeight="15"/>
  <cols>
    <col min="1" max="1" width="5.421875" style="75" customWidth="1"/>
    <col min="2" max="2" width="5.421875" style="75" hidden="1" customWidth="1"/>
    <col min="3" max="3" width="3.140625" style="196" bestFit="1" customWidth="1"/>
    <col min="4" max="4" width="8.8515625" style="75" customWidth="1"/>
    <col min="5" max="5" width="11.140625" style="75" customWidth="1"/>
    <col min="6" max="6" width="10.421875" style="75" customWidth="1"/>
    <col min="7" max="7" width="8.140625" style="75" bestFit="1" customWidth="1"/>
    <col min="8" max="8" width="8.00390625" style="75" customWidth="1"/>
    <col min="9" max="44" width="1.7109375" style="75" customWidth="1"/>
    <col min="45" max="45" width="8.421875" style="75" customWidth="1"/>
    <col min="46" max="16384" width="9.140625" style="75" customWidth="1"/>
  </cols>
  <sheetData>
    <row r="1" spans="1:16" s="5" customFormat="1" ht="15">
      <c r="A1" s="5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20" s="5" customFormat="1" ht="15">
      <c r="A2" s="5" t="s">
        <v>112</v>
      </c>
      <c r="C2" s="71"/>
      <c r="F2" s="6"/>
      <c r="G2" s="7"/>
      <c r="H2" s="7"/>
      <c r="I2" s="7"/>
      <c r="J2" s="7"/>
      <c r="K2" s="34"/>
      <c r="L2" s="34"/>
      <c r="M2" s="34"/>
      <c r="N2" s="8"/>
      <c r="O2" s="10"/>
      <c r="P2" s="10"/>
      <c r="Q2" s="10"/>
      <c r="R2" s="8"/>
      <c r="S2" s="8"/>
      <c r="T2" s="11"/>
    </row>
    <row r="3" spans="1:40" s="71" customFormat="1" ht="12" customHeight="1">
      <c r="A3" s="66"/>
      <c r="B3" s="66"/>
      <c r="D3" s="66"/>
      <c r="E3" s="66"/>
      <c r="F3" s="67"/>
      <c r="G3" s="68"/>
      <c r="H3" s="69"/>
      <c r="I3" s="69"/>
      <c r="J3" s="69"/>
      <c r="K3" s="69"/>
      <c r="L3" s="108"/>
      <c r="M3" s="108"/>
      <c r="N3" s="70"/>
      <c r="O3" s="70"/>
      <c r="P3" s="70"/>
      <c r="Q3" s="70"/>
      <c r="R3" s="70"/>
      <c r="S3" s="70"/>
      <c r="T3" s="70"/>
      <c r="U3" s="18"/>
      <c r="V3" s="19"/>
      <c r="AM3" s="18"/>
      <c r="AN3" s="19"/>
    </row>
    <row r="4" spans="3:40" s="72" customFormat="1" ht="15">
      <c r="C4" s="71"/>
      <c r="E4" s="5" t="s">
        <v>14</v>
      </c>
      <c r="F4" s="5"/>
      <c r="G4" s="6" t="s">
        <v>18</v>
      </c>
      <c r="H4" s="73"/>
      <c r="I4" s="229" t="s">
        <v>16</v>
      </c>
      <c r="J4" s="229"/>
      <c r="K4" s="229"/>
      <c r="L4" s="229"/>
      <c r="M4" s="229"/>
      <c r="N4" s="229"/>
      <c r="O4" s="5"/>
      <c r="P4" s="5"/>
      <c r="Q4" s="74"/>
      <c r="R4" s="74"/>
      <c r="S4" s="74"/>
      <c r="T4" s="74"/>
      <c r="U4" s="26"/>
      <c r="V4" s="8"/>
      <c r="AM4" s="26"/>
      <c r="AN4" s="8"/>
    </row>
    <row r="5" ht="12.75" thickBot="1"/>
    <row r="6" spans="1:45" s="76" customFormat="1" ht="12.75" customHeight="1">
      <c r="A6" s="234" t="s">
        <v>1</v>
      </c>
      <c r="B6" s="238" t="s">
        <v>49</v>
      </c>
      <c r="C6" s="260" t="s">
        <v>58</v>
      </c>
      <c r="D6" s="240" t="s">
        <v>2</v>
      </c>
      <c r="E6" s="244" t="s">
        <v>3</v>
      </c>
      <c r="F6" s="246" t="s">
        <v>11</v>
      </c>
      <c r="G6" s="246" t="s">
        <v>4</v>
      </c>
      <c r="H6" s="267" t="s">
        <v>61</v>
      </c>
      <c r="I6" s="288">
        <v>1.25</v>
      </c>
      <c r="J6" s="289"/>
      <c r="K6" s="290"/>
      <c r="L6" s="288">
        <v>1.3</v>
      </c>
      <c r="M6" s="289"/>
      <c r="N6" s="290"/>
      <c r="O6" s="288">
        <v>1.35</v>
      </c>
      <c r="P6" s="289"/>
      <c r="Q6" s="290"/>
      <c r="R6" s="288">
        <v>1.4</v>
      </c>
      <c r="S6" s="289"/>
      <c r="T6" s="290"/>
      <c r="U6" s="288">
        <v>1.45</v>
      </c>
      <c r="V6" s="289"/>
      <c r="W6" s="290"/>
      <c r="X6" s="288">
        <v>1.5</v>
      </c>
      <c r="Y6" s="289"/>
      <c r="Z6" s="290"/>
      <c r="AA6" s="288">
        <v>1.55</v>
      </c>
      <c r="AB6" s="289"/>
      <c r="AC6" s="290"/>
      <c r="AD6" s="288">
        <v>1.6</v>
      </c>
      <c r="AE6" s="289"/>
      <c r="AF6" s="290"/>
      <c r="AG6" s="288">
        <v>1.65</v>
      </c>
      <c r="AH6" s="289"/>
      <c r="AI6" s="290"/>
      <c r="AJ6" s="288">
        <v>1.7</v>
      </c>
      <c r="AK6" s="289"/>
      <c r="AL6" s="290"/>
      <c r="AM6" s="288">
        <v>1.73</v>
      </c>
      <c r="AN6" s="289"/>
      <c r="AO6" s="290"/>
      <c r="AP6" s="288">
        <v>1.76</v>
      </c>
      <c r="AQ6" s="289"/>
      <c r="AR6" s="290"/>
      <c r="AS6" s="294" t="s">
        <v>9</v>
      </c>
    </row>
    <row r="7" spans="1:45" s="77" customFormat="1" ht="13.5" customHeight="1" thickBot="1">
      <c r="A7" s="235"/>
      <c r="B7" s="239"/>
      <c r="C7" s="261"/>
      <c r="D7" s="241"/>
      <c r="E7" s="245"/>
      <c r="F7" s="247"/>
      <c r="G7" s="247"/>
      <c r="H7" s="268"/>
      <c r="I7" s="291"/>
      <c r="J7" s="292"/>
      <c r="K7" s="293"/>
      <c r="L7" s="291"/>
      <c r="M7" s="292"/>
      <c r="N7" s="293"/>
      <c r="O7" s="291"/>
      <c r="P7" s="292"/>
      <c r="Q7" s="293"/>
      <c r="R7" s="291"/>
      <c r="S7" s="292"/>
      <c r="T7" s="293"/>
      <c r="U7" s="291"/>
      <c r="V7" s="292"/>
      <c r="W7" s="293"/>
      <c r="X7" s="291"/>
      <c r="Y7" s="292"/>
      <c r="Z7" s="293"/>
      <c r="AA7" s="291"/>
      <c r="AB7" s="292"/>
      <c r="AC7" s="293"/>
      <c r="AD7" s="291"/>
      <c r="AE7" s="292"/>
      <c r="AF7" s="293"/>
      <c r="AG7" s="291"/>
      <c r="AH7" s="292"/>
      <c r="AI7" s="293"/>
      <c r="AJ7" s="291"/>
      <c r="AK7" s="292"/>
      <c r="AL7" s="293"/>
      <c r="AM7" s="291"/>
      <c r="AN7" s="292"/>
      <c r="AO7" s="293"/>
      <c r="AP7" s="291"/>
      <c r="AQ7" s="292"/>
      <c r="AR7" s="293"/>
      <c r="AS7" s="295"/>
    </row>
    <row r="8" spans="1:45" ht="15" customHeight="1" thickBot="1">
      <c r="A8" s="78">
        <f>A7+1</f>
        <v>1</v>
      </c>
      <c r="B8" s="87"/>
      <c r="C8" s="197">
        <v>13</v>
      </c>
      <c r="D8" s="80" t="s">
        <v>355</v>
      </c>
      <c r="E8" s="81" t="s">
        <v>356</v>
      </c>
      <c r="F8" s="82" t="s">
        <v>357</v>
      </c>
      <c r="G8" s="84" t="s">
        <v>34</v>
      </c>
      <c r="H8" s="84" t="s">
        <v>350</v>
      </c>
      <c r="I8" s="96"/>
      <c r="J8" s="97"/>
      <c r="K8" s="98"/>
      <c r="L8" s="96"/>
      <c r="M8" s="97"/>
      <c r="N8" s="98"/>
      <c r="O8" s="96"/>
      <c r="P8" s="97"/>
      <c r="Q8" s="98"/>
      <c r="R8" s="96"/>
      <c r="S8" s="97"/>
      <c r="T8" s="98"/>
      <c r="U8" s="96"/>
      <c r="V8" s="97"/>
      <c r="W8" s="98"/>
      <c r="X8" s="96"/>
      <c r="Y8" s="97"/>
      <c r="Z8" s="98"/>
      <c r="AA8" s="96" t="s">
        <v>470</v>
      </c>
      <c r="AB8" s="97" t="s">
        <v>469</v>
      </c>
      <c r="AC8" s="98"/>
      <c r="AD8" s="97" t="s">
        <v>469</v>
      </c>
      <c r="AE8" s="97"/>
      <c r="AF8" s="98"/>
      <c r="AG8" s="97" t="s">
        <v>469</v>
      </c>
      <c r="AH8" s="97"/>
      <c r="AI8" s="98"/>
      <c r="AJ8" s="97" t="s">
        <v>470</v>
      </c>
      <c r="AK8" s="97" t="s">
        <v>470</v>
      </c>
      <c r="AL8" s="98" t="s">
        <v>469</v>
      </c>
      <c r="AM8" s="96" t="s">
        <v>470</v>
      </c>
      <c r="AN8" s="97" t="s">
        <v>470</v>
      </c>
      <c r="AO8" s="98" t="s">
        <v>469</v>
      </c>
      <c r="AP8" s="96" t="s">
        <v>470</v>
      </c>
      <c r="AQ8" s="97" t="s">
        <v>470</v>
      </c>
      <c r="AR8" s="98" t="s">
        <v>470</v>
      </c>
      <c r="AS8" s="115" t="s">
        <v>487</v>
      </c>
    </row>
    <row r="9" spans="1:45" ht="15" customHeight="1" thickBot="1">
      <c r="A9" s="78">
        <f>A8+1</f>
        <v>2</v>
      </c>
      <c r="B9" s="87"/>
      <c r="C9" s="197">
        <v>11</v>
      </c>
      <c r="D9" s="80" t="s">
        <v>48</v>
      </c>
      <c r="E9" s="81" t="s">
        <v>131</v>
      </c>
      <c r="F9" s="82">
        <v>37010</v>
      </c>
      <c r="G9" s="84" t="s">
        <v>113</v>
      </c>
      <c r="H9" s="84" t="s">
        <v>128</v>
      </c>
      <c r="I9" s="96"/>
      <c r="J9" s="97"/>
      <c r="K9" s="98"/>
      <c r="L9" s="96"/>
      <c r="M9" s="97"/>
      <c r="N9" s="98"/>
      <c r="O9" s="96"/>
      <c r="P9" s="97"/>
      <c r="Q9" s="98"/>
      <c r="R9" s="96"/>
      <c r="S9" s="97"/>
      <c r="T9" s="98"/>
      <c r="U9" s="96" t="s">
        <v>469</v>
      </c>
      <c r="V9" s="97"/>
      <c r="W9" s="98"/>
      <c r="X9" s="96" t="s">
        <v>469</v>
      </c>
      <c r="Y9" s="97"/>
      <c r="Z9" s="98"/>
      <c r="AA9" s="96" t="s">
        <v>469</v>
      </c>
      <c r="AB9" s="97"/>
      <c r="AC9" s="98"/>
      <c r="AD9" s="97" t="s">
        <v>470</v>
      </c>
      <c r="AE9" s="97" t="s">
        <v>469</v>
      </c>
      <c r="AF9" s="98"/>
      <c r="AG9" s="97" t="s">
        <v>470</v>
      </c>
      <c r="AH9" s="97" t="s">
        <v>469</v>
      </c>
      <c r="AI9" s="98"/>
      <c r="AJ9" s="97" t="s">
        <v>470</v>
      </c>
      <c r="AK9" s="97" t="s">
        <v>470</v>
      </c>
      <c r="AL9" s="98" t="s">
        <v>470</v>
      </c>
      <c r="AM9" s="96"/>
      <c r="AN9" s="97"/>
      <c r="AO9" s="98"/>
      <c r="AP9" s="96"/>
      <c r="AQ9" s="97"/>
      <c r="AR9" s="98"/>
      <c r="AS9" s="115" t="s">
        <v>486</v>
      </c>
    </row>
    <row r="10" spans="1:45" ht="15" customHeight="1" thickBot="1">
      <c r="A10" s="78">
        <f>A9+1</f>
        <v>3</v>
      </c>
      <c r="B10" s="79"/>
      <c r="C10" s="197">
        <v>4</v>
      </c>
      <c r="D10" s="80" t="s">
        <v>270</v>
      </c>
      <c r="E10" s="81" t="s">
        <v>271</v>
      </c>
      <c r="F10" s="82">
        <v>37112</v>
      </c>
      <c r="G10" s="84" t="s">
        <v>37</v>
      </c>
      <c r="H10" s="84" t="s">
        <v>272</v>
      </c>
      <c r="I10" s="96"/>
      <c r="J10" s="97"/>
      <c r="K10" s="98"/>
      <c r="L10" s="96"/>
      <c r="M10" s="97"/>
      <c r="N10" s="98"/>
      <c r="O10" s="96"/>
      <c r="P10" s="97"/>
      <c r="Q10" s="98"/>
      <c r="R10" s="96"/>
      <c r="S10" s="97"/>
      <c r="T10" s="98"/>
      <c r="U10" s="96" t="s">
        <v>469</v>
      </c>
      <c r="V10" s="97"/>
      <c r="W10" s="98"/>
      <c r="X10" s="96" t="s">
        <v>469</v>
      </c>
      <c r="Y10" s="97"/>
      <c r="Z10" s="98"/>
      <c r="AA10" s="96" t="s">
        <v>469</v>
      </c>
      <c r="AB10" s="97"/>
      <c r="AC10" s="98"/>
      <c r="AD10" s="97" t="s">
        <v>470</v>
      </c>
      <c r="AE10" s="97" t="s">
        <v>470</v>
      </c>
      <c r="AF10" s="98" t="s">
        <v>470</v>
      </c>
      <c r="AG10" s="97"/>
      <c r="AH10" s="97"/>
      <c r="AI10" s="98"/>
      <c r="AJ10" s="97"/>
      <c r="AK10" s="97"/>
      <c r="AL10" s="98"/>
      <c r="AM10" s="96"/>
      <c r="AN10" s="97"/>
      <c r="AO10" s="98"/>
      <c r="AP10" s="96"/>
      <c r="AQ10" s="97"/>
      <c r="AR10" s="98"/>
      <c r="AS10" s="115" t="s">
        <v>484</v>
      </c>
    </row>
    <row r="11" spans="1:45" ht="15" customHeight="1" thickBot="1">
      <c r="A11" s="78">
        <f>A10+1</f>
        <v>4</v>
      </c>
      <c r="B11" s="87"/>
      <c r="C11" s="197">
        <v>12</v>
      </c>
      <c r="D11" s="80" t="s">
        <v>228</v>
      </c>
      <c r="E11" s="81" t="s">
        <v>229</v>
      </c>
      <c r="F11" s="82">
        <v>36946</v>
      </c>
      <c r="G11" s="84" t="s">
        <v>42</v>
      </c>
      <c r="H11" s="84" t="s">
        <v>206</v>
      </c>
      <c r="I11" s="96"/>
      <c r="J11" s="97"/>
      <c r="K11" s="98"/>
      <c r="L11" s="96"/>
      <c r="M11" s="97"/>
      <c r="N11" s="98"/>
      <c r="O11" s="96"/>
      <c r="P11" s="97"/>
      <c r="Q11" s="98"/>
      <c r="R11" s="96" t="s">
        <v>469</v>
      </c>
      <c r="S11" s="97"/>
      <c r="T11" s="98"/>
      <c r="U11" s="96" t="s">
        <v>469</v>
      </c>
      <c r="V11" s="97"/>
      <c r="W11" s="98"/>
      <c r="X11" s="96" t="s">
        <v>469</v>
      </c>
      <c r="Y11" s="97"/>
      <c r="Z11" s="98"/>
      <c r="AA11" s="96" t="s">
        <v>470</v>
      </c>
      <c r="AB11" s="97" t="s">
        <v>470</v>
      </c>
      <c r="AC11" s="98" t="s">
        <v>470</v>
      </c>
      <c r="AD11" s="97"/>
      <c r="AE11" s="97"/>
      <c r="AF11" s="98"/>
      <c r="AG11" s="97"/>
      <c r="AH11" s="97"/>
      <c r="AI11" s="98"/>
      <c r="AJ11" s="97"/>
      <c r="AK11" s="97"/>
      <c r="AL11" s="98"/>
      <c r="AM11" s="96"/>
      <c r="AN11" s="97"/>
      <c r="AO11" s="98"/>
      <c r="AP11" s="96"/>
      <c r="AQ11" s="97"/>
      <c r="AR11" s="98"/>
      <c r="AS11" s="115" t="s">
        <v>483</v>
      </c>
    </row>
    <row r="12" spans="1:45" ht="15" customHeight="1" thickBot="1">
      <c r="A12" s="78">
        <v>4</v>
      </c>
      <c r="B12" s="87"/>
      <c r="C12" s="197">
        <v>10</v>
      </c>
      <c r="D12" s="80" t="s">
        <v>183</v>
      </c>
      <c r="E12" s="81" t="s">
        <v>184</v>
      </c>
      <c r="F12" s="82">
        <v>36929</v>
      </c>
      <c r="G12" s="84" t="s">
        <v>40</v>
      </c>
      <c r="H12" s="84" t="s">
        <v>185</v>
      </c>
      <c r="I12" s="96"/>
      <c r="J12" s="97"/>
      <c r="K12" s="98"/>
      <c r="L12" s="96"/>
      <c r="M12" s="97"/>
      <c r="N12" s="98"/>
      <c r="O12" s="96" t="s">
        <v>469</v>
      </c>
      <c r="P12" s="97"/>
      <c r="Q12" s="98"/>
      <c r="R12" s="96" t="s">
        <v>469</v>
      </c>
      <c r="S12" s="97"/>
      <c r="T12" s="98"/>
      <c r="U12" s="96" t="s">
        <v>469</v>
      </c>
      <c r="V12" s="97"/>
      <c r="W12" s="98"/>
      <c r="X12" s="96" t="s">
        <v>469</v>
      </c>
      <c r="Y12" s="97"/>
      <c r="Z12" s="98"/>
      <c r="AA12" s="96" t="s">
        <v>470</v>
      </c>
      <c r="AB12" s="97" t="s">
        <v>470</v>
      </c>
      <c r="AC12" s="98" t="s">
        <v>470</v>
      </c>
      <c r="AD12" s="97"/>
      <c r="AE12" s="97"/>
      <c r="AF12" s="98"/>
      <c r="AG12" s="97"/>
      <c r="AH12" s="97"/>
      <c r="AI12" s="98"/>
      <c r="AJ12" s="97"/>
      <c r="AK12" s="97"/>
      <c r="AL12" s="98"/>
      <c r="AM12" s="96"/>
      <c r="AN12" s="97"/>
      <c r="AO12" s="98"/>
      <c r="AP12" s="96"/>
      <c r="AQ12" s="97"/>
      <c r="AR12" s="98"/>
      <c r="AS12" s="115" t="s">
        <v>483</v>
      </c>
    </row>
    <row r="13" spans="1:45" ht="15" customHeight="1" thickBot="1">
      <c r="A13" s="78">
        <v>4</v>
      </c>
      <c r="B13" s="79"/>
      <c r="C13" s="197">
        <v>5</v>
      </c>
      <c r="D13" s="80" t="s">
        <v>134</v>
      </c>
      <c r="E13" s="81" t="s">
        <v>135</v>
      </c>
      <c r="F13" s="82">
        <v>37528</v>
      </c>
      <c r="G13" s="84" t="s">
        <v>113</v>
      </c>
      <c r="H13" s="84" t="s">
        <v>128</v>
      </c>
      <c r="I13" s="96"/>
      <c r="J13" s="97"/>
      <c r="K13" s="98"/>
      <c r="L13" s="96" t="s">
        <v>469</v>
      </c>
      <c r="M13" s="97"/>
      <c r="N13" s="98"/>
      <c r="O13" s="96" t="s">
        <v>469</v>
      </c>
      <c r="P13" s="97"/>
      <c r="Q13" s="98"/>
      <c r="R13" s="96" t="s">
        <v>469</v>
      </c>
      <c r="S13" s="97"/>
      <c r="T13" s="98"/>
      <c r="U13" s="96" t="s">
        <v>469</v>
      </c>
      <c r="V13" s="97"/>
      <c r="W13" s="98"/>
      <c r="X13" s="96" t="s">
        <v>469</v>
      </c>
      <c r="Y13" s="97"/>
      <c r="Z13" s="98"/>
      <c r="AA13" s="96" t="s">
        <v>470</v>
      </c>
      <c r="AB13" s="97" t="s">
        <v>470</v>
      </c>
      <c r="AC13" s="98" t="s">
        <v>470</v>
      </c>
      <c r="AD13" s="97"/>
      <c r="AE13" s="97"/>
      <c r="AF13" s="98"/>
      <c r="AG13" s="97"/>
      <c r="AH13" s="97"/>
      <c r="AI13" s="98"/>
      <c r="AJ13" s="97"/>
      <c r="AK13" s="97"/>
      <c r="AL13" s="98"/>
      <c r="AM13" s="96"/>
      <c r="AN13" s="97"/>
      <c r="AO13" s="98"/>
      <c r="AP13" s="96"/>
      <c r="AQ13" s="97"/>
      <c r="AR13" s="98"/>
      <c r="AS13" s="115" t="s">
        <v>483</v>
      </c>
    </row>
    <row r="14" spans="1:45" ht="15" customHeight="1" thickBot="1">
      <c r="A14" s="78">
        <v>4</v>
      </c>
      <c r="B14" s="79"/>
      <c r="C14" s="197">
        <v>2</v>
      </c>
      <c r="D14" s="80" t="s">
        <v>132</v>
      </c>
      <c r="E14" s="81" t="s">
        <v>463</v>
      </c>
      <c r="F14" s="82">
        <v>37426</v>
      </c>
      <c r="G14" s="84" t="s">
        <v>269</v>
      </c>
      <c r="H14" s="84" t="s">
        <v>227</v>
      </c>
      <c r="I14" s="96"/>
      <c r="J14" s="97"/>
      <c r="K14" s="98"/>
      <c r="L14" s="96"/>
      <c r="M14" s="97"/>
      <c r="N14" s="98"/>
      <c r="O14" s="96"/>
      <c r="P14" s="97"/>
      <c r="Q14" s="98"/>
      <c r="R14" s="96" t="s">
        <v>469</v>
      </c>
      <c r="S14" s="97"/>
      <c r="T14" s="98"/>
      <c r="U14" s="96" t="s">
        <v>469</v>
      </c>
      <c r="V14" s="97"/>
      <c r="W14" s="98"/>
      <c r="X14" s="96" t="s">
        <v>469</v>
      </c>
      <c r="Y14" s="97"/>
      <c r="Z14" s="98"/>
      <c r="AA14" s="96" t="s">
        <v>470</v>
      </c>
      <c r="AB14" s="97" t="s">
        <v>470</v>
      </c>
      <c r="AC14" s="98" t="s">
        <v>470</v>
      </c>
      <c r="AD14" s="97"/>
      <c r="AE14" s="97"/>
      <c r="AF14" s="98"/>
      <c r="AG14" s="97"/>
      <c r="AH14" s="97"/>
      <c r="AI14" s="98"/>
      <c r="AJ14" s="97"/>
      <c r="AK14" s="97"/>
      <c r="AL14" s="98"/>
      <c r="AM14" s="96"/>
      <c r="AN14" s="97"/>
      <c r="AO14" s="98"/>
      <c r="AP14" s="96"/>
      <c r="AQ14" s="97"/>
      <c r="AR14" s="98"/>
      <c r="AS14" s="115" t="s">
        <v>483</v>
      </c>
    </row>
    <row r="15" spans="1:45" ht="15.75" customHeight="1" thickBot="1">
      <c r="A15" s="78">
        <v>8</v>
      </c>
      <c r="B15" s="79"/>
      <c r="C15" s="197">
        <v>1</v>
      </c>
      <c r="D15" s="80" t="s">
        <v>225</v>
      </c>
      <c r="E15" s="81" t="s">
        <v>226</v>
      </c>
      <c r="F15" s="82">
        <v>36945</v>
      </c>
      <c r="G15" s="84" t="s">
        <v>269</v>
      </c>
      <c r="H15" s="84" t="s">
        <v>227</v>
      </c>
      <c r="I15" s="96"/>
      <c r="J15" s="97"/>
      <c r="K15" s="98"/>
      <c r="L15" s="96"/>
      <c r="M15" s="97"/>
      <c r="N15" s="98"/>
      <c r="O15" s="96"/>
      <c r="P15" s="97"/>
      <c r="Q15" s="98"/>
      <c r="R15" s="96" t="s">
        <v>469</v>
      </c>
      <c r="S15" s="97"/>
      <c r="T15" s="98"/>
      <c r="U15" s="96" t="s">
        <v>470</v>
      </c>
      <c r="V15" s="97" t="s">
        <v>469</v>
      </c>
      <c r="W15" s="98"/>
      <c r="X15" s="96" t="s">
        <v>470</v>
      </c>
      <c r="Y15" s="97" t="s">
        <v>469</v>
      </c>
      <c r="Z15" s="98"/>
      <c r="AA15" s="96" t="s">
        <v>470</v>
      </c>
      <c r="AB15" s="97" t="s">
        <v>470</v>
      </c>
      <c r="AC15" s="98" t="s">
        <v>470</v>
      </c>
      <c r="AD15" s="97"/>
      <c r="AE15" s="97"/>
      <c r="AF15" s="98"/>
      <c r="AG15" s="97"/>
      <c r="AH15" s="97"/>
      <c r="AI15" s="98"/>
      <c r="AJ15" s="97"/>
      <c r="AK15" s="97"/>
      <c r="AL15" s="98"/>
      <c r="AM15" s="96"/>
      <c r="AN15" s="97"/>
      <c r="AO15" s="98"/>
      <c r="AP15" s="96"/>
      <c r="AQ15" s="97"/>
      <c r="AR15" s="98"/>
      <c r="AS15" s="115" t="s">
        <v>483</v>
      </c>
    </row>
    <row r="16" spans="1:45" ht="15" customHeight="1" thickBot="1">
      <c r="A16" s="78">
        <v>9</v>
      </c>
      <c r="B16" s="79"/>
      <c r="C16" s="197">
        <v>7</v>
      </c>
      <c r="D16" s="80" t="s">
        <v>91</v>
      </c>
      <c r="E16" s="81" t="s">
        <v>57</v>
      </c>
      <c r="F16" s="82">
        <v>37344</v>
      </c>
      <c r="G16" s="84" t="s">
        <v>25</v>
      </c>
      <c r="H16" s="84" t="s">
        <v>92</v>
      </c>
      <c r="I16" s="96"/>
      <c r="J16" s="97"/>
      <c r="K16" s="98"/>
      <c r="L16" s="96" t="s">
        <v>469</v>
      </c>
      <c r="M16" s="97"/>
      <c r="N16" s="98"/>
      <c r="O16" s="96" t="s">
        <v>478</v>
      </c>
      <c r="P16" s="97"/>
      <c r="Q16" s="98"/>
      <c r="R16" s="96" t="s">
        <v>469</v>
      </c>
      <c r="S16" s="97"/>
      <c r="T16" s="98"/>
      <c r="U16" s="96" t="s">
        <v>469</v>
      </c>
      <c r="V16" s="97"/>
      <c r="W16" s="98"/>
      <c r="X16" s="96" t="s">
        <v>470</v>
      </c>
      <c r="Y16" s="97" t="s">
        <v>470</v>
      </c>
      <c r="Z16" s="98" t="s">
        <v>470</v>
      </c>
      <c r="AA16" s="96"/>
      <c r="AB16" s="97"/>
      <c r="AC16" s="98"/>
      <c r="AD16" s="96"/>
      <c r="AE16" s="97"/>
      <c r="AF16" s="98"/>
      <c r="AG16" s="96"/>
      <c r="AH16" s="97"/>
      <c r="AI16" s="98"/>
      <c r="AJ16" s="96"/>
      <c r="AK16" s="97"/>
      <c r="AL16" s="98"/>
      <c r="AM16" s="96"/>
      <c r="AN16" s="97"/>
      <c r="AO16" s="98"/>
      <c r="AP16" s="96"/>
      <c r="AQ16" s="97"/>
      <c r="AR16" s="98"/>
      <c r="AS16" s="115" t="s">
        <v>473</v>
      </c>
    </row>
    <row r="17" spans="1:45" ht="15" customHeight="1" thickBot="1">
      <c r="A17" s="78">
        <v>10</v>
      </c>
      <c r="B17" s="79"/>
      <c r="C17" s="197">
        <v>3</v>
      </c>
      <c r="D17" s="80" t="s">
        <v>259</v>
      </c>
      <c r="E17" s="81" t="s">
        <v>260</v>
      </c>
      <c r="F17" s="82">
        <v>36912</v>
      </c>
      <c r="G17" s="84" t="s">
        <v>269</v>
      </c>
      <c r="H17" s="84" t="s">
        <v>206</v>
      </c>
      <c r="I17" s="96"/>
      <c r="J17" s="97"/>
      <c r="K17" s="98"/>
      <c r="L17" s="96"/>
      <c r="M17" s="97"/>
      <c r="N17" s="98"/>
      <c r="O17" s="96" t="s">
        <v>469</v>
      </c>
      <c r="P17" s="97"/>
      <c r="Q17" s="98"/>
      <c r="R17" s="96" t="s">
        <v>469</v>
      </c>
      <c r="S17" s="97"/>
      <c r="T17" s="98"/>
      <c r="U17" s="96" t="s">
        <v>470</v>
      </c>
      <c r="V17" s="97" t="s">
        <v>469</v>
      </c>
      <c r="W17" s="98"/>
      <c r="X17" s="96" t="s">
        <v>470</v>
      </c>
      <c r="Y17" s="97" t="s">
        <v>470</v>
      </c>
      <c r="Z17" s="98" t="s">
        <v>470</v>
      </c>
      <c r="AA17" s="96"/>
      <c r="AB17" s="97"/>
      <c r="AC17" s="98"/>
      <c r="AD17" s="96"/>
      <c r="AE17" s="97"/>
      <c r="AF17" s="98"/>
      <c r="AG17" s="96"/>
      <c r="AH17" s="97"/>
      <c r="AI17" s="98"/>
      <c r="AJ17" s="96"/>
      <c r="AK17" s="97"/>
      <c r="AL17" s="98"/>
      <c r="AM17" s="96"/>
      <c r="AN17" s="97"/>
      <c r="AO17" s="98"/>
      <c r="AP17" s="96"/>
      <c r="AQ17" s="97"/>
      <c r="AR17" s="98"/>
      <c r="AS17" s="115" t="s">
        <v>473</v>
      </c>
    </row>
    <row r="18" spans="1:45" ht="15" customHeight="1" thickBot="1">
      <c r="A18" s="78">
        <v>10</v>
      </c>
      <c r="B18" s="87"/>
      <c r="C18" s="197">
        <v>9</v>
      </c>
      <c r="D18" s="80" t="s">
        <v>97</v>
      </c>
      <c r="E18" s="81" t="s">
        <v>358</v>
      </c>
      <c r="F18" s="82" t="s">
        <v>359</v>
      </c>
      <c r="G18" s="84" t="s">
        <v>34</v>
      </c>
      <c r="H18" s="84" t="s">
        <v>350</v>
      </c>
      <c r="I18" s="96"/>
      <c r="J18" s="97"/>
      <c r="K18" s="98"/>
      <c r="L18" s="96" t="s">
        <v>469</v>
      </c>
      <c r="M18" s="97"/>
      <c r="N18" s="98"/>
      <c r="O18" s="96" t="s">
        <v>469</v>
      </c>
      <c r="P18" s="97"/>
      <c r="Q18" s="98"/>
      <c r="R18" s="96" t="s">
        <v>469</v>
      </c>
      <c r="S18" s="97"/>
      <c r="T18" s="98"/>
      <c r="U18" s="96" t="s">
        <v>470</v>
      </c>
      <c r="V18" s="97" t="s">
        <v>469</v>
      </c>
      <c r="W18" s="98"/>
      <c r="X18" s="96" t="s">
        <v>470</v>
      </c>
      <c r="Y18" s="97" t="s">
        <v>470</v>
      </c>
      <c r="Z18" s="98" t="s">
        <v>470</v>
      </c>
      <c r="AA18" s="96"/>
      <c r="AB18" s="97"/>
      <c r="AC18" s="98"/>
      <c r="AD18" s="96"/>
      <c r="AE18" s="97"/>
      <c r="AF18" s="98"/>
      <c r="AG18" s="96"/>
      <c r="AH18" s="97"/>
      <c r="AI18" s="98"/>
      <c r="AJ18" s="96"/>
      <c r="AK18" s="97"/>
      <c r="AL18" s="98"/>
      <c r="AM18" s="96"/>
      <c r="AN18" s="97"/>
      <c r="AO18" s="98"/>
      <c r="AP18" s="96"/>
      <c r="AQ18" s="97"/>
      <c r="AR18" s="98"/>
      <c r="AS18" s="115" t="s">
        <v>473</v>
      </c>
    </row>
    <row r="19" spans="1:45" ht="15" customHeight="1" thickBot="1">
      <c r="A19" s="78">
        <f>A18+1</f>
        <v>11</v>
      </c>
      <c r="B19" s="79"/>
      <c r="C19" s="197">
        <v>6</v>
      </c>
      <c r="D19" s="80" t="s">
        <v>327</v>
      </c>
      <c r="E19" s="81" t="s">
        <v>328</v>
      </c>
      <c r="F19" s="82">
        <v>36903</v>
      </c>
      <c r="G19" s="84" t="s">
        <v>41</v>
      </c>
      <c r="H19" s="84" t="s">
        <v>319</v>
      </c>
      <c r="I19" s="96"/>
      <c r="J19" s="97"/>
      <c r="K19" s="98"/>
      <c r="L19" s="96" t="s">
        <v>469</v>
      </c>
      <c r="M19" s="97"/>
      <c r="N19" s="98"/>
      <c r="O19" s="96" t="s">
        <v>470</v>
      </c>
      <c r="P19" s="97" t="s">
        <v>470</v>
      </c>
      <c r="Q19" s="98" t="s">
        <v>469</v>
      </c>
      <c r="R19" s="96" t="s">
        <v>469</v>
      </c>
      <c r="S19" s="97"/>
      <c r="T19" s="98"/>
      <c r="U19" s="96" t="s">
        <v>470</v>
      </c>
      <c r="V19" s="97" t="s">
        <v>470</v>
      </c>
      <c r="W19" s="98" t="s">
        <v>470</v>
      </c>
      <c r="X19" s="96"/>
      <c r="Y19" s="97"/>
      <c r="Z19" s="98"/>
      <c r="AA19" s="96"/>
      <c r="AB19" s="97"/>
      <c r="AC19" s="98"/>
      <c r="AD19" s="96"/>
      <c r="AE19" s="97"/>
      <c r="AF19" s="98"/>
      <c r="AG19" s="96"/>
      <c r="AH19" s="97"/>
      <c r="AI19" s="98"/>
      <c r="AJ19" s="96"/>
      <c r="AK19" s="97"/>
      <c r="AL19" s="98"/>
      <c r="AM19" s="96"/>
      <c r="AN19" s="97"/>
      <c r="AO19" s="98"/>
      <c r="AP19" s="96"/>
      <c r="AQ19" s="97"/>
      <c r="AR19" s="98"/>
      <c r="AS19" s="115" t="s">
        <v>474</v>
      </c>
    </row>
    <row r="20" spans="1:45" ht="15" customHeight="1" thickBot="1">
      <c r="A20" s="78">
        <f>A19+1</f>
        <v>12</v>
      </c>
      <c r="B20" s="87"/>
      <c r="C20" s="197">
        <v>14</v>
      </c>
      <c r="D20" s="80" t="s">
        <v>261</v>
      </c>
      <c r="E20" s="81" t="s">
        <v>262</v>
      </c>
      <c r="F20" s="82">
        <v>37421</v>
      </c>
      <c r="G20" s="84" t="s">
        <v>269</v>
      </c>
      <c r="H20" s="84" t="s">
        <v>206</v>
      </c>
      <c r="I20" s="96" t="s">
        <v>469</v>
      </c>
      <c r="J20" s="97"/>
      <c r="K20" s="98"/>
      <c r="L20" s="96" t="s">
        <v>469</v>
      </c>
      <c r="M20" s="97"/>
      <c r="N20" s="98"/>
      <c r="O20" s="96" t="s">
        <v>469</v>
      </c>
      <c r="P20" s="97"/>
      <c r="Q20" s="98"/>
      <c r="R20" s="96" t="s">
        <v>470</v>
      </c>
      <c r="S20" s="97" t="s">
        <v>470</v>
      </c>
      <c r="T20" s="98" t="s">
        <v>469</v>
      </c>
      <c r="U20" s="96" t="s">
        <v>470</v>
      </c>
      <c r="V20" s="97" t="s">
        <v>470</v>
      </c>
      <c r="W20" s="98" t="s">
        <v>470</v>
      </c>
      <c r="X20" s="96"/>
      <c r="Y20" s="97"/>
      <c r="Z20" s="98"/>
      <c r="AA20" s="96"/>
      <c r="AB20" s="97"/>
      <c r="AC20" s="98"/>
      <c r="AD20" s="96"/>
      <c r="AE20" s="97"/>
      <c r="AF20" s="98"/>
      <c r="AG20" s="96"/>
      <c r="AH20" s="97"/>
      <c r="AI20" s="98"/>
      <c r="AJ20" s="96"/>
      <c r="AK20" s="97"/>
      <c r="AL20" s="98"/>
      <c r="AM20" s="96"/>
      <c r="AN20" s="97"/>
      <c r="AO20" s="98"/>
      <c r="AP20" s="96"/>
      <c r="AQ20" s="97"/>
      <c r="AR20" s="98"/>
      <c r="AS20" s="115" t="s">
        <v>474</v>
      </c>
    </row>
    <row r="21" spans="1:45" ht="15" customHeight="1" thickBot="1">
      <c r="A21" s="78">
        <f>A20+1</f>
        <v>13</v>
      </c>
      <c r="B21" s="87"/>
      <c r="C21" s="197">
        <v>16</v>
      </c>
      <c r="D21" s="80" t="s">
        <v>91</v>
      </c>
      <c r="E21" s="81" t="s">
        <v>94</v>
      </c>
      <c r="F21" s="82">
        <v>37030</v>
      </c>
      <c r="G21" s="84" t="s">
        <v>25</v>
      </c>
      <c r="H21" s="84" t="s">
        <v>468</v>
      </c>
      <c r="I21" s="96"/>
      <c r="J21" s="97"/>
      <c r="K21" s="98"/>
      <c r="L21" s="96" t="s">
        <v>469</v>
      </c>
      <c r="M21" s="97"/>
      <c r="N21" s="98"/>
      <c r="O21" s="96" t="s">
        <v>469</v>
      </c>
      <c r="P21" s="97"/>
      <c r="Q21" s="98"/>
      <c r="R21" s="96" t="s">
        <v>470</v>
      </c>
      <c r="S21" s="97" t="s">
        <v>470</v>
      </c>
      <c r="T21" s="98" t="s">
        <v>470</v>
      </c>
      <c r="U21" s="96"/>
      <c r="V21" s="97"/>
      <c r="W21" s="98"/>
      <c r="X21" s="96"/>
      <c r="Y21" s="97"/>
      <c r="Z21" s="98"/>
      <c r="AA21" s="96"/>
      <c r="AB21" s="97"/>
      <c r="AC21" s="98"/>
      <c r="AD21" s="96"/>
      <c r="AE21" s="97"/>
      <c r="AF21" s="98"/>
      <c r="AG21" s="96"/>
      <c r="AH21" s="97"/>
      <c r="AI21" s="98"/>
      <c r="AJ21" s="96"/>
      <c r="AK21" s="97"/>
      <c r="AL21" s="98"/>
      <c r="AM21" s="96"/>
      <c r="AN21" s="97"/>
      <c r="AO21" s="98"/>
      <c r="AP21" s="96"/>
      <c r="AQ21" s="97"/>
      <c r="AR21" s="98"/>
      <c r="AS21" s="115" t="s">
        <v>471</v>
      </c>
    </row>
    <row r="22" spans="1:45" ht="15" customHeight="1" thickBot="1">
      <c r="A22" s="78">
        <f>A21+1</f>
        <v>14</v>
      </c>
      <c r="B22" s="79"/>
      <c r="C22" s="197">
        <v>8</v>
      </c>
      <c r="D22" s="80" t="s">
        <v>267</v>
      </c>
      <c r="E22" s="81" t="s">
        <v>268</v>
      </c>
      <c r="F22" s="82">
        <v>37418</v>
      </c>
      <c r="G22" s="84" t="s">
        <v>269</v>
      </c>
      <c r="H22" s="84" t="s">
        <v>215</v>
      </c>
      <c r="I22" s="96"/>
      <c r="J22" s="97"/>
      <c r="K22" s="98"/>
      <c r="L22" s="96" t="s">
        <v>469</v>
      </c>
      <c r="M22" s="97"/>
      <c r="N22" s="98"/>
      <c r="O22" s="96" t="s">
        <v>470</v>
      </c>
      <c r="P22" s="97" t="s">
        <v>470</v>
      </c>
      <c r="Q22" s="98" t="s">
        <v>470</v>
      </c>
      <c r="R22" s="96"/>
      <c r="S22" s="97"/>
      <c r="T22" s="98"/>
      <c r="U22" s="96"/>
      <c r="V22" s="97"/>
      <c r="W22" s="98"/>
      <c r="X22" s="96"/>
      <c r="Y22" s="97"/>
      <c r="Z22" s="98"/>
      <c r="AA22" s="96"/>
      <c r="AB22" s="97"/>
      <c r="AC22" s="98"/>
      <c r="AD22" s="96"/>
      <c r="AE22" s="97"/>
      <c r="AF22" s="98"/>
      <c r="AG22" s="96"/>
      <c r="AH22" s="97"/>
      <c r="AI22" s="98"/>
      <c r="AJ22" s="96"/>
      <c r="AK22" s="97"/>
      <c r="AL22" s="98"/>
      <c r="AM22" s="96"/>
      <c r="AN22" s="97"/>
      <c r="AO22" s="98"/>
      <c r="AP22" s="96"/>
      <c r="AQ22" s="97"/>
      <c r="AR22" s="98"/>
      <c r="AS22" s="115" t="s">
        <v>485</v>
      </c>
    </row>
    <row r="23" spans="1:45" ht="15" customHeight="1" thickBot="1">
      <c r="A23" s="78">
        <f>A22+1</f>
        <v>15</v>
      </c>
      <c r="B23" s="87"/>
      <c r="C23" s="197">
        <v>15</v>
      </c>
      <c r="D23" s="80" t="s">
        <v>225</v>
      </c>
      <c r="E23" s="81" t="s">
        <v>336</v>
      </c>
      <c r="F23" s="82">
        <v>37071</v>
      </c>
      <c r="G23" s="84" t="s">
        <v>41</v>
      </c>
      <c r="H23" s="84" t="s">
        <v>316</v>
      </c>
      <c r="I23" s="96" t="s">
        <v>469</v>
      </c>
      <c r="J23" s="97"/>
      <c r="K23" s="98"/>
      <c r="L23" s="96" t="s">
        <v>470</v>
      </c>
      <c r="M23" s="97" t="s">
        <v>470</v>
      </c>
      <c r="N23" s="98" t="s">
        <v>470</v>
      </c>
      <c r="O23" s="96"/>
      <c r="P23" s="97"/>
      <c r="Q23" s="98"/>
      <c r="R23" s="96"/>
      <c r="S23" s="97"/>
      <c r="T23" s="98"/>
      <c r="U23" s="96"/>
      <c r="V23" s="97"/>
      <c r="W23" s="98"/>
      <c r="X23" s="96"/>
      <c r="Y23" s="97"/>
      <c r="Z23" s="98"/>
      <c r="AA23" s="96"/>
      <c r="AB23" s="97"/>
      <c r="AC23" s="98"/>
      <c r="AD23" s="96"/>
      <c r="AE23" s="97"/>
      <c r="AF23" s="98"/>
      <c r="AG23" s="96"/>
      <c r="AH23" s="97"/>
      <c r="AI23" s="98"/>
      <c r="AJ23" s="96"/>
      <c r="AK23" s="97"/>
      <c r="AL23" s="98"/>
      <c r="AM23" s="96"/>
      <c r="AN23" s="97"/>
      <c r="AO23" s="98"/>
      <c r="AP23" s="96"/>
      <c r="AQ23" s="97"/>
      <c r="AR23" s="98"/>
      <c r="AS23" s="115" t="s">
        <v>475</v>
      </c>
    </row>
    <row r="24" ht="15" customHeight="1"/>
  </sheetData>
  <sheetProtection/>
  <mergeCells count="22">
    <mergeCell ref="AS6:AS7"/>
    <mergeCell ref="C6:C7"/>
    <mergeCell ref="A6:A7"/>
    <mergeCell ref="B6:B7"/>
    <mergeCell ref="D6:D7"/>
    <mergeCell ref="E6:E7"/>
    <mergeCell ref="F6:F7"/>
    <mergeCell ref="AJ6:AL7"/>
    <mergeCell ref="AM6:AO7"/>
    <mergeCell ref="AG6:AI7"/>
    <mergeCell ref="AD6:AF7"/>
    <mergeCell ref="AP6:AR7"/>
    <mergeCell ref="O6:Q7"/>
    <mergeCell ref="R6:T7"/>
    <mergeCell ref="U6:W7"/>
    <mergeCell ref="X6:Z7"/>
    <mergeCell ref="G6:G7"/>
    <mergeCell ref="H6:H7"/>
    <mergeCell ref="I6:K7"/>
    <mergeCell ref="L6:N7"/>
    <mergeCell ref="I4:N4"/>
    <mergeCell ref="AA6:AC7"/>
  </mergeCells>
  <printOptions horizontalCentered="1"/>
  <pageMargins left="0.35433070866141736" right="0.35433070866141736" top="0.31496062992125984" bottom="0.4330708661417323" header="0.1968503937007874" footer="0.35433070866141736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3" sqref="A3"/>
    </sheetView>
  </sheetViews>
  <sheetFormatPr defaultColWidth="9.140625" defaultRowHeight="15"/>
  <cols>
    <col min="1" max="1" width="5.421875" style="1" customWidth="1"/>
    <col min="2" max="2" width="5.421875" style="1" hidden="1" customWidth="1"/>
    <col min="3" max="3" width="5.421875" style="205" customWidth="1"/>
    <col min="4" max="4" width="10.28125" style="1" customWidth="1"/>
    <col min="5" max="5" width="14.421875" style="1" customWidth="1"/>
    <col min="6" max="6" width="10.421875" style="1" customWidth="1"/>
    <col min="7" max="7" width="11.421875" style="1" bestFit="1" customWidth="1"/>
    <col min="8" max="8" width="20.421875" style="1" bestFit="1" customWidth="1"/>
    <col min="9" max="9" width="9.421875" style="104" bestFit="1" customWidth="1"/>
    <col min="10" max="16384" width="9.140625" style="1" customWidth="1"/>
  </cols>
  <sheetData>
    <row r="1" spans="1:16" s="5" customFormat="1" ht="15">
      <c r="A1" s="5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3" s="5" customFormat="1" ht="15">
      <c r="A2" s="5" t="s">
        <v>112</v>
      </c>
      <c r="C2" s="71"/>
      <c r="F2" s="6"/>
      <c r="G2" s="7"/>
      <c r="H2" s="7"/>
      <c r="I2" s="7"/>
      <c r="J2" s="10"/>
      <c r="K2" s="8"/>
      <c r="L2" s="8"/>
      <c r="M2" s="11"/>
    </row>
    <row r="3" spans="1:15" s="20" customFormat="1" ht="12" customHeight="1">
      <c r="A3" s="12"/>
      <c r="B3" s="12"/>
      <c r="D3" s="12"/>
      <c r="E3" s="12"/>
      <c r="F3" s="13"/>
      <c r="G3" s="14"/>
      <c r="H3" s="15"/>
      <c r="I3" s="69"/>
      <c r="J3" s="17"/>
      <c r="K3" s="17"/>
      <c r="L3" s="17"/>
      <c r="M3" s="17"/>
      <c r="N3" s="18"/>
      <c r="O3" s="19"/>
    </row>
    <row r="4" spans="3:9" s="21" customFormat="1" ht="15">
      <c r="C4" s="20"/>
      <c r="D4" s="72"/>
      <c r="E4" s="5" t="s">
        <v>14</v>
      </c>
      <c r="F4" s="5"/>
      <c r="G4" s="6" t="s">
        <v>6</v>
      </c>
      <c r="H4" s="24"/>
      <c r="I4" s="34" t="s">
        <v>16</v>
      </c>
    </row>
    <row r="5" spans="4:9" ht="15.75" thickBot="1">
      <c r="D5" s="95">
        <v>1</v>
      </c>
      <c r="E5" s="95" t="s">
        <v>59</v>
      </c>
      <c r="F5" s="94"/>
      <c r="G5" s="94"/>
      <c r="I5" s="95"/>
    </row>
    <row r="6" spans="1:9" s="2" customFormat="1" ht="12.75" customHeight="1">
      <c r="A6" s="221" t="s">
        <v>1</v>
      </c>
      <c r="B6" s="223" t="s">
        <v>49</v>
      </c>
      <c r="C6" s="265" t="s">
        <v>60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42" t="s">
        <v>9</v>
      </c>
    </row>
    <row r="7" spans="1:9" s="4" customFormat="1" ht="13.5" customHeight="1" thickBot="1">
      <c r="A7" s="222"/>
      <c r="B7" s="224"/>
      <c r="C7" s="266"/>
      <c r="D7" s="220"/>
      <c r="E7" s="218"/>
      <c r="F7" s="216"/>
      <c r="G7" s="216"/>
      <c r="H7" s="228"/>
      <c r="I7" s="243"/>
    </row>
    <row r="8" spans="1:9" ht="15" customHeight="1">
      <c r="A8" s="78">
        <f>A7+1</f>
        <v>1</v>
      </c>
      <c r="B8" s="110"/>
      <c r="C8" s="197">
        <v>5</v>
      </c>
      <c r="D8" s="189" t="s">
        <v>267</v>
      </c>
      <c r="E8" s="190" t="s">
        <v>268</v>
      </c>
      <c r="F8" s="191">
        <v>37418</v>
      </c>
      <c r="G8" s="192" t="s">
        <v>269</v>
      </c>
      <c r="H8" s="192" t="s">
        <v>215</v>
      </c>
      <c r="I8" s="102">
        <v>8.36</v>
      </c>
    </row>
    <row r="9" spans="1:9" ht="15" customHeight="1">
      <c r="A9" s="78">
        <f>A8+1</f>
        <v>2</v>
      </c>
      <c r="B9" s="79"/>
      <c r="C9" s="197">
        <v>4</v>
      </c>
      <c r="D9" s="80" t="s">
        <v>327</v>
      </c>
      <c r="E9" s="81" t="s">
        <v>328</v>
      </c>
      <c r="F9" s="82">
        <v>36903</v>
      </c>
      <c r="G9" s="84" t="s">
        <v>41</v>
      </c>
      <c r="H9" s="84" t="s">
        <v>319</v>
      </c>
      <c r="I9" s="103">
        <v>8.39</v>
      </c>
    </row>
    <row r="10" spans="1:9" ht="15" customHeight="1">
      <c r="A10" s="78">
        <f>A9+1</f>
        <v>3</v>
      </c>
      <c r="B10" s="79"/>
      <c r="C10" s="206">
        <v>2</v>
      </c>
      <c r="D10" s="80" t="s">
        <v>225</v>
      </c>
      <c r="E10" s="81" t="s">
        <v>336</v>
      </c>
      <c r="F10" s="82">
        <v>37071</v>
      </c>
      <c r="G10" s="84" t="s">
        <v>41</v>
      </c>
      <c r="H10" s="84" t="s">
        <v>316</v>
      </c>
      <c r="I10" s="103">
        <v>8.51</v>
      </c>
    </row>
    <row r="11" spans="1:9" ht="15" customHeight="1">
      <c r="A11" s="78">
        <f>A10+1</f>
        <v>4</v>
      </c>
      <c r="B11" s="79"/>
      <c r="C11" s="197">
        <v>3</v>
      </c>
      <c r="D11" s="80" t="s">
        <v>261</v>
      </c>
      <c r="E11" s="81" t="s">
        <v>262</v>
      </c>
      <c r="F11" s="82">
        <v>37421</v>
      </c>
      <c r="G11" s="84" t="s">
        <v>269</v>
      </c>
      <c r="H11" s="84" t="s">
        <v>206</v>
      </c>
      <c r="I11" s="103">
        <v>8.52</v>
      </c>
    </row>
    <row r="12" spans="1:9" ht="15" customHeight="1">
      <c r="A12" s="78">
        <f>A11+1</f>
        <v>5</v>
      </c>
      <c r="B12" s="87"/>
      <c r="C12" s="206">
        <v>6</v>
      </c>
      <c r="D12" s="80" t="s">
        <v>401</v>
      </c>
      <c r="E12" s="81" t="s">
        <v>467</v>
      </c>
      <c r="F12" s="82">
        <v>37030</v>
      </c>
      <c r="G12" s="84" t="s">
        <v>25</v>
      </c>
      <c r="H12" s="84" t="s">
        <v>468</v>
      </c>
      <c r="I12" s="103">
        <v>8.92</v>
      </c>
    </row>
    <row r="13" spans="1:9" ht="15" customHeight="1">
      <c r="A13" s="78"/>
      <c r="B13" s="79"/>
      <c r="C13" s="197"/>
      <c r="D13" s="80"/>
      <c r="E13" s="81"/>
      <c r="F13" s="82"/>
      <c r="G13" s="83"/>
      <c r="H13" s="84"/>
      <c r="I13" s="103"/>
    </row>
    <row r="14" spans="1:9" ht="15">
      <c r="A14" s="94"/>
      <c r="B14" s="94"/>
      <c r="C14" s="196"/>
      <c r="D14" s="95">
        <v>2</v>
      </c>
      <c r="E14" s="95" t="s">
        <v>59</v>
      </c>
      <c r="F14" s="94"/>
      <c r="G14" s="94"/>
      <c r="H14" s="94"/>
      <c r="I14" s="95"/>
    </row>
    <row r="15" spans="1:9" ht="15" customHeight="1">
      <c r="A15" s="86">
        <f>A14+1</f>
        <v>1</v>
      </c>
      <c r="B15" s="79"/>
      <c r="C15" s="206">
        <v>5</v>
      </c>
      <c r="D15" s="80" t="s">
        <v>228</v>
      </c>
      <c r="E15" s="81" t="s">
        <v>229</v>
      </c>
      <c r="F15" s="82">
        <v>36946</v>
      </c>
      <c r="G15" s="84" t="s">
        <v>42</v>
      </c>
      <c r="H15" s="84" t="s">
        <v>206</v>
      </c>
      <c r="I15" s="103">
        <v>8.1</v>
      </c>
    </row>
    <row r="16" spans="1:9" s="4" customFormat="1" ht="13.5" customHeight="1">
      <c r="A16" s="86">
        <f>A15+1</f>
        <v>2</v>
      </c>
      <c r="B16" s="79"/>
      <c r="C16" s="206">
        <v>4</v>
      </c>
      <c r="D16" s="80" t="s">
        <v>97</v>
      </c>
      <c r="E16" s="81" t="s">
        <v>358</v>
      </c>
      <c r="F16" s="82" t="s">
        <v>359</v>
      </c>
      <c r="G16" s="84" t="s">
        <v>34</v>
      </c>
      <c r="H16" s="84" t="s">
        <v>350</v>
      </c>
      <c r="I16" s="103">
        <v>8.23</v>
      </c>
    </row>
    <row r="17" spans="1:16" ht="15" customHeight="1">
      <c r="A17" s="86">
        <f>A16+1</f>
        <v>3</v>
      </c>
      <c r="B17" s="79"/>
      <c r="C17" s="206">
        <v>3</v>
      </c>
      <c r="D17" s="80" t="s">
        <v>134</v>
      </c>
      <c r="E17" s="81" t="s">
        <v>135</v>
      </c>
      <c r="F17" s="82">
        <v>37528</v>
      </c>
      <c r="G17" s="84" t="s">
        <v>113</v>
      </c>
      <c r="H17" s="84" t="s">
        <v>128</v>
      </c>
      <c r="I17" s="103">
        <v>8.44</v>
      </c>
      <c r="J17" s="2"/>
      <c r="K17" s="2"/>
      <c r="L17" s="2"/>
      <c r="M17" s="2"/>
      <c r="N17" s="2"/>
      <c r="O17" s="2"/>
      <c r="P17" s="2"/>
    </row>
    <row r="18" spans="1:9" ht="15" customHeight="1">
      <c r="A18" s="86">
        <f>A17+1</f>
        <v>4</v>
      </c>
      <c r="B18" s="79"/>
      <c r="C18" s="206">
        <v>6</v>
      </c>
      <c r="D18" s="80" t="s">
        <v>91</v>
      </c>
      <c r="E18" s="81" t="s">
        <v>57</v>
      </c>
      <c r="F18" s="82">
        <v>37344</v>
      </c>
      <c r="G18" s="84" t="s">
        <v>25</v>
      </c>
      <c r="H18" s="84" t="s">
        <v>92</v>
      </c>
      <c r="I18" s="103">
        <v>8.48</v>
      </c>
    </row>
    <row r="19" spans="1:9" ht="15" customHeight="1">
      <c r="A19" s="86">
        <f>A18+1</f>
        <v>5</v>
      </c>
      <c r="B19" s="79"/>
      <c r="C19" s="206">
        <v>2</v>
      </c>
      <c r="D19" s="80" t="s">
        <v>132</v>
      </c>
      <c r="E19" s="81" t="s">
        <v>463</v>
      </c>
      <c r="F19" s="82">
        <v>37426</v>
      </c>
      <c r="G19" s="84" t="s">
        <v>269</v>
      </c>
      <c r="H19" s="84" t="s">
        <v>227</v>
      </c>
      <c r="I19" s="103">
        <v>8.84</v>
      </c>
    </row>
    <row r="20" spans="1:9" ht="15" customHeight="1">
      <c r="A20" s="86"/>
      <c r="B20" s="79"/>
      <c r="C20" s="206"/>
      <c r="D20" s="80"/>
      <c r="E20" s="81"/>
      <c r="F20" s="82"/>
      <c r="G20" s="83"/>
      <c r="H20" s="84"/>
      <c r="I20" s="103"/>
    </row>
    <row r="21" spans="1:9" ht="15" customHeight="1">
      <c r="A21" s="94"/>
      <c r="B21" s="94"/>
      <c r="C21" s="196"/>
      <c r="D21" s="95">
        <v>3</v>
      </c>
      <c r="E21" s="95" t="s">
        <v>59</v>
      </c>
      <c r="F21" s="94"/>
      <c r="G21" s="94"/>
      <c r="H21" s="94"/>
      <c r="I21" s="95"/>
    </row>
    <row r="22" spans="1:9" ht="15" customHeight="1">
      <c r="A22" s="86">
        <f aca="true" t="shared" si="0" ref="A22:A27">A21+1</f>
        <v>1</v>
      </c>
      <c r="B22" s="79"/>
      <c r="C22" s="206">
        <v>3</v>
      </c>
      <c r="D22" s="80" t="s">
        <v>270</v>
      </c>
      <c r="E22" s="81" t="s">
        <v>271</v>
      </c>
      <c r="F22" s="82">
        <v>37112</v>
      </c>
      <c r="G22" s="84" t="s">
        <v>37</v>
      </c>
      <c r="H22" s="84" t="s">
        <v>272</v>
      </c>
      <c r="I22" s="103">
        <v>7.67</v>
      </c>
    </row>
    <row r="23" spans="1:9" ht="15" customHeight="1">
      <c r="A23" s="86">
        <f t="shared" si="0"/>
        <v>2</v>
      </c>
      <c r="B23" s="79"/>
      <c r="C23" s="206">
        <v>4</v>
      </c>
      <c r="D23" s="80" t="s">
        <v>355</v>
      </c>
      <c r="E23" s="81" t="s">
        <v>356</v>
      </c>
      <c r="F23" s="82" t="s">
        <v>357</v>
      </c>
      <c r="G23" s="84" t="s">
        <v>34</v>
      </c>
      <c r="H23" s="84" t="s">
        <v>350</v>
      </c>
      <c r="I23" s="103">
        <v>7.83</v>
      </c>
    </row>
    <row r="24" spans="1:9" ht="15" customHeight="1">
      <c r="A24" s="86">
        <f t="shared" si="0"/>
        <v>3</v>
      </c>
      <c r="B24" s="79"/>
      <c r="C24" s="206">
        <v>5</v>
      </c>
      <c r="D24" s="80" t="s">
        <v>183</v>
      </c>
      <c r="E24" s="81" t="s">
        <v>184</v>
      </c>
      <c r="F24" s="82">
        <v>36929</v>
      </c>
      <c r="G24" s="84" t="s">
        <v>40</v>
      </c>
      <c r="H24" s="84" t="s">
        <v>185</v>
      </c>
      <c r="I24" s="103">
        <v>7.95</v>
      </c>
    </row>
    <row r="25" spans="1:9" ht="15" customHeight="1">
      <c r="A25" s="86">
        <f t="shared" si="0"/>
        <v>4</v>
      </c>
      <c r="B25" s="79"/>
      <c r="C25" s="206">
        <v>6</v>
      </c>
      <c r="D25" s="80" t="s">
        <v>225</v>
      </c>
      <c r="E25" s="81" t="s">
        <v>226</v>
      </c>
      <c r="F25" s="82">
        <v>36945</v>
      </c>
      <c r="G25" s="84" t="s">
        <v>42</v>
      </c>
      <c r="H25" s="84" t="s">
        <v>227</v>
      </c>
      <c r="I25" s="103">
        <v>8.12</v>
      </c>
    </row>
    <row r="26" spans="1:9" ht="15" customHeight="1">
      <c r="A26" s="86">
        <f t="shared" si="0"/>
        <v>5</v>
      </c>
      <c r="B26" s="79"/>
      <c r="C26" s="206">
        <v>1</v>
      </c>
      <c r="D26" s="80" t="s">
        <v>259</v>
      </c>
      <c r="E26" s="81" t="s">
        <v>260</v>
      </c>
      <c r="F26" s="82">
        <v>36912</v>
      </c>
      <c r="G26" s="84" t="s">
        <v>269</v>
      </c>
      <c r="H26" s="84" t="s">
        <v>206</v>
      </c>
      <c r="I26" s="103">
        <v>8.22</v>
      </c>
    </row>
    <row r="27" spans="1:9" ht="15" customHeight="1">
      <c r="A27" s="86">
        <f t="shared" si="0"/>
        <v>6</v>
      </c>
      <c r="B27" s="79"/>
      <c r="C27" s="206">
        <v>2</v>
      </c>
      <c r="D27" s="80" t="s">
        <v>48</v>
      </c>
      <c r="E27" s="81" t="s">
        <v>131</v>
      </c>
      <c r="F27" s="82">
        <v>37010</v>
      </c>
      <c r="G27" s="84" t="s">
        <v>113</v>
      </c>
      <c r="H27" s="84" t="s">
        <v>128</v>
      </c>
      <c r="I27" s="103">
        <v>8.56</v>
      </c>
    </row>
  </sheetData>
  <sheetProtection/>
  <mergeCells count="9">
    <mergeCell ref="I6:I7"/>
    <mergeCell ref="A6:A7"/>
    <mergeCell ref="B6:B7"/>
    <mergeCell ref="D6:D7"/>
    <mergeCell ref="E6:E7"/>
    <mergeCell ref="F6:F7"/>
    <mergeCell ref="G6:G7"/>
    <mergeCell ref="H6:H7"/>
    <mergeCell ref="C6:C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P23"/>
  <sheetViews>
    <sheetView workbookViewId="0" topLeftCell="A1">
      <selection activeCell="A3" sqref="A3"/>
    </sheetView>
  </sheetViews>
  <sheetFormatPr defaultColWidth="9.140625" defaultRowHeight="15"/>
  <cols>
    <col min="1" max="1" width="5.421875" style="1" customWidth="1"/>
    <col min="2" max="2" width="5.421875" style="1" hidden="1" customWidth="1"/>
    <col min="3" max="3" width="11.421875" style="1" customWidth="1"/>
    <col min="4" max="4" width="12.421875" style="1" bestFit="1" customWidth="1"/>
    <col min="5" max="5" width="10.421875" style="1" customWidth="1"/>
    <col min="6" max="6" width="14.28125" style="1" bestFit="1" customWidth="1"/>
    <col min="7" max="7" width="21.140625" style="1" bestFit="1" customWidth="1"/>
    <col min="8" max="13" width="6.8515625" style="1" customWidth="1"/>
    <col min="14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6" s="5" customFormat="1" ht="15">
      <c r="A2" s="5" t="s">
        <v>112</v>
      </c>
      <c r="E2" s="6"/>
      <c r="F2" s="7"/>
      <c r="G2" s="7"/>
      <c r="H2" s="34"/>
      <c r="I2" s="34"/>
      <c r="J2" s="34"/>
      <c r="K2" s="8"/>
      <c r="L2" s="7"/>
      <c r="M2" s="7"/>
      <c r="N2" s="10"/>
      <c r="O2" s="10"/>
      <c r="P2" s="10"/>
    </row>
    <row r="3" spans="1:16" s="20" customFormat="1" ht="12" customHeight="1">
      <c r="A3" s="12"/>
      <c r="B3" s="12"/>
      <c r="C3" s="12"/>
      <c r="D3" s="12"/>
      <c r="E3" s="13"/>
      <c r="F3" s="14"/>
      <c r="G3" s="15"/>
      <c r="H3" s="15"/>
      <c r="I3" s="16"/>
      <c r="J3" s="16"/>
      <c r="K3" s="17"/>
      <c r="L3" s="15"/>
      <c r="M3" s="15"/>
      <c r="N3" s="17"/>
      <c r="O3" s="17"/>
      <c r="P3" s="17"/>
    </row>
    <row r="4" spans="4:16" s="21" customFormat="1" ht="15">
      <c r="D4" s="22" t="s">
        <v>13</v>
      </c>
      <c r="E4" s="5"/>
      <c r="F4" s="23"/>
      <c r="G4" s="24"/>
      <c r="H4" s="229" t="s">
        <v>20</v>
      </c>
      <c r="I4" s="229"/>
      <c r="J4" s="229"/>
      <c r="K4" s="229"/>
      <c r="L4" s="229"/>
      <c r="M4" s="229"/>
      <c r="N4" s="5"/>
      <c r="O4" s="5"/>
      <c r="P4" s="25"/>
    </row>
    <row r="5" ht="12.75" thickBot="1"/>
    <row r="6" spans="1:15" s="2" customFormat="1" ht="12.75" customHeight="1">
      <c r="A6" s="221" t="s">
        <v>1</v>
      </c>
      <c r="B6" s="223" t="s">
        <v>49</v>
      </c>
      <c r="C6" s="219" t="s">
        <v>2</v>
      </c>
      <c r="D6" s="217" t="s">
        <v>3</v>
      </c>
      <c r="E6" s="215" t="s">
        <v>11</v>
      </c>
      <c r="F6" s="215" t="s">
        <v>4</v>
      </c>
      <c r="G6" s="227" t="s">
        <v>61</v>
      </c>
      <c r="H6" s="230" t="s">
        <v>21</v>
      </c>
      <c r="I6" s="231"/>
      <c r="J6" s="230" t="s">
        <v>22</v>
      </c>
      <c r="K6" s="231"/>
      <c r="L6" s="230" t="s">
        <v>5</v>
      </c>
      <c r="M6" s="231"/>
      <c r="N6" s="232" t="s">
        <v>10</v>
      </c>
      <c r="O6" s="225" t="s">
        <v>8</v>
      </c>
    </row>
    <row r="7" spans="1:15" s="4" customFormat="1" ht="13.5" customHeight="1" thickBot="1">
      <c r="A7" s="222"/>
      <c r="B7" s="224"/>
      <c r="C7" s="220"/>
      <c r="D7" s="218"/>
      <c r="E7" s="216"/>
      <c r="F7" s="216"/>
      <c r="G7" s="228"/>
      <c r="H7" s="32" t="s">
        <v>45</v>
      </c>
      <c r="I7" s="32" t="s">
        <v>8</v>
      </c>
      <c r="J7" s="32" t="s">
        <v>45</v>
      </c>
      <c r="K7" s="32" t="s">
        <v>8</v>
      </c>
      <c r="L7" s="32" t="s">
        <v>45</v>
      </c>
      <c r="M7" s="32" t="s">
        <v>8</v>
      </c>
      <c r="N7" s="233"/>
      <c r="O7" s="226"/>
    </row>
    <row r="8" spans="1:15" ht="15" customHeight="1">
      <c r="A8" s="3">
        <f aca="true" t="shared" si="0" ref="A8:A22">A7+1</f>
        <v>1</v>
      </c>
      <c r="B8" s="62"/>
      <c r="C8" s="44" t="s">
        <v>360</v>
      </c>
      <c r="D8" s="45" t="s">
        <v>361</v>
      </c>
      <c r="E8" s="46" t="s">
        <v>362</v>
      </c>
      <c r="F8" s="47" t="s">
        <v>34</v>
      </c>
      <c r="G8" s="151" t="s">
        <v>363</v>
      </c>
      <c r="H8" s="33">
        <v>14.98</v>
      </c>
      <c r="I8" s="3">
        <f aca="true" t="shared" si="1" ref="I8:I23">IF(ISBLANK(H8),"",TRUNC(0.04384*(H8+675)^2)-20000)</f>
        <v>871</v>
      </c>
      <c r="J8" s="33">
        <v>12.3</v>
      </c>
      <c r="K8" s="3">
        <f aca="true" t="shared" si="2" ref="K8:K23">IF(ISBLANK(J8),"",TRUNC(0.04384*(J8+675)^2)-20000)</f>
        <v>709</v>
      </c>
      <c r="L8" s="85">
        <v>4.85</v>
      </c>
      <c r="M8" s="30">
        <f aca="true" t="shared" si="3" ref="M8:M23">IF(ISBLANK(L8),"",TRUNC(6.45*(L8-15.4)^2))</f>
        <v>717</v>
      </c>
      <c r="N8" s="31">
        <f>I8+K8+M8</f>
        <v>2297</v>
      </c>
      <c r="O8" s="100">
        <v>18</v>
      </c>
    </row>
    <row r="9" spans="1:15" ht="15" customHeight="1">
      <c r="A9" s="3">
        <f t="shared" si="0"/>
        <v>2</v>
      </c>
      <c r="B9" s="50"/>
      <c r="C9" s="63" t="s">
        <v>364</v>
      </c>
      <c r="D9" s="64" t="s">
        <v>365</v>
      </c>
      <c r="E9" s="65" t="s">
        <v>366</v>
      </c>
      <c r="F9" s="194" t="s">
        <v>34</v>
      </c>
      <c r="G9" s="107" t="s">
        <v>363</v>
      </c>
      <c r="H9" s="60">
        <v>14.74</v>
      </c>
      <c r="I9" s="27">
        <f t="shared" si="1"/>
        <v>856</v>
      </c>
      <c r="J9" s="60">
        <v>12.34</v>
      </c>
      <c r="K9" s="27">
        <f t="shared" si="2"/>
        <v>711</v>
      </c>
      <c r="L9" s="85">
        <v>5.49</v>
      </c>
      <c r="M9" s="29">
        <f t="shared" si="3"/>
        <v>633</v>
      </c>
      <c r="N9" s="31">
        <f aca="true" t="shared" si="4" ref="N9:N23">I9+K9+M9</f>
        <v>2200</v>
      </c>
      <c r="O9" s="48">
        <v>16</v>
      </c>
    </row>
    <row r="10" spans="1:15" ht="15" customHeight="1">
      <c r="A10" s="27">
        <f t="shared" si="0"/>
        <v>3</v>
      </c>
      <c r="B10" s="50"/>
      <c r="C10" s="63" t="s">
        <v>367</v>
      </c>
      <c r="D10" s="64" t="s">
        <v>368</v>
      </c>
      <c r="E10" s="65" t="s">
        <v>369</v>
      </c>
      <c r="F10" s="194" t="s">
        <v>34</v>
      </c>
      <c r="G10" s="107" t="s">
        <v>363</v>
      </c>
      <c r="H10" s="60">
        <v>12.71</v>
      </c>
      <c r="I10" s="27">
        <f t="shared" si="1"/>
        <v>733</v>
      </c>
      <c r="J10" s="60">
        <v>10.88</v>
      </c>
      <c r="K10" s="27">
        <f t="shared" si="2"/>
        <v>623</v>
      </c>
      <c r="L10" s="85">
        <v>5.09</v>
      </c>
      <c r="M10" s="29">
        <f t="shared" si="3"/>
        <v>685</v>
      </c>
      <c r="N10" s="31">
        <f t="shared" si="4"/>
        <v>2041</v>
      </c>
      <c r="O10" s="48">
        <v>14</v>
      </c>
    </row>
    <row r="11" spans="1:15" ht="15" customHeight="1">
      <c r="A11" s="3">
        <f t="shared" si="0"/>
        <v>4</v>
      </c>
      <c r="B11" s="50"/>
      <c r="C11" s="63" t="s">
        <v>370</v>
      </c>
      <c r="D11" s="64" t="s">
        <v>371</v>
      </c>
      <c r="E11" s="65" t="s">
        <v>372</v>
      </c>
      <c r="F11" s="194" t="s">
        <v>34</v>
      </c>
      <c r="G11" s="107" t="s">
        <v>373</v>
      </c>
      <c r="H11" s="60">
        <v>13.39</v>
      </c>
      <c r="I11" s="27">
        <f t="shared" si="1"/>
        <v>774</v>
      </c>
      <c r="J11" s="60">
        <v>11.25</v>
      </c>
      <c r="K11" s="27">
        <f t="shared" si="2"/>
        <v>645</v>
      </c>
      <c r="L11" s="85">
        <v>5.84</v>
      </c>
      <c r="M11" s="29">
        <f t="shared" si="3"/>
        <v>589</v>
      </c>
      <c r="N11" s="31">
        <f t="shared" si="4"/>
        <v>2008</v>
      </c>
      <c r="O11" s="48">
        <v>13</v>
      </c>
    </row>
    <row r="12" spans="1:15" ht="15" customHeight="1">
      <c r="A12" s="27">
        <f t="shared" si="0"/>
        <v>5</v>
      </c>
      <c r="B12" s="50"/>
      <c r="C12" s="63" t="s">
        <v>406</v>
      </c>
      <c r="D12" s="64" t="s">
        <v>407</v>
      </c>
      <c r="E12" s="65">
        <v>37340</v>
      </c>
      <c r="F12" s="194" t="s">
        <v>393</v>
      </c>
      <c r="G12" s="107" t="s">
        <v>403</v>
      </c>
      <c r="H12" s="60">
        <v>12.39</v>
      </c>
      <c r="I12" s="27">
        <f t="shared" si="1"/>
        <v>714</v>
      </c>
      <c r="J12" s="60">
        <v>10.41</v>
      </c>
      <c r="K12" s="27">
        <f t="shared" si="2"/>
        <v>595</v>
      </c>
      <c r="L12" s="85">
        <v>5.34</v>
      </c>
      <c r="M12" s="29">
        <f t="shared" si="3"/>
        <v>652</v>
      </c>
      <c r="N12" s="31">
        <f t="shared" si="4"/>
        <v>1961</v>
      </c>
      <c r="O12" s="48">
        <v>12</v>
      </c>
    </row>
    <row r="13" spans="1:15" ht="15" customHeight="1">
      <c r="A13" s="3">
        <f t="shared" si="0"/>
        <v>6</v>
      </c>
      <c r="B13" s="51"/>
      <c r="C13" s="63" t="s">
        <v>374</v>
      </c>
      <c r="D13" s="64" t="s">
        <v>375</v>
      </c>
      <c r="E13" s="65" t="s">
        <v>376</v>
      </c>
      <c r="F13" s="194" t="s">
        <v>34</v>
      </c>
      <c r="G13" s="107" t="s">
        <v>377</v>
      </c>
      <c r="H13" s="60">
        <v>11.76</v>
      </c>
      <c r="I13" s="27">
        <f t="shared" si="1"/>
        <v>676</v>
      </c>
      <c r="J13" s="60">
        <v>10.35</v>
      </c>
      <c r="K13" s="27">
        <f t="shared" si="2"/>
        <v>591</v>
      </c>
      <c r="L13" s="85">
        <v>5.17</v>
      </c>
      <c r="M13" s="29">
        <f t="shared" si="3"/>
        <v>675</v>
      </c>
      <c r="N13" s="31">
        <f t="shared" si="4"/>
        <v>1942</v>
      </c>
      <c r="O13" s="48">
        <v>11</v>
      </c>
    </row>
    <row r="14" spans="1:15" ht="15" customHeight="1">
      <c r="A14" s="27">
        <f t="shared" si="0"/>
        <v>7</v>
      </c>
      <c r="B14" s="50"/>
      <c r="C14" s="63" t="s">
        <v>195</v>
      </c>
      <c r="D14" s="64" t="s">
        <v>224</v>
      </c>
      <c r="E14" s="65">
        <v>36921</v>
      </c>
      <c r="F14" s="194" t="s">
        <v>42</v>
      </c>
      <c r="G14" s="107" t="s">
        <v>215</v>
      </c>
      <c r="H14" s="60">
        <v>11.65</v>
      </c>
      <c r="I14" s="27">
        <f t="shared" si="1"/>
        <v>670</v>
      </c>
      <c r="J14" s="60">
        <v>10.09</v>
      </c>
      <c r="K14" s="27">
        <f t="shared" si="2"/>
        <v>576</v>
      </c>
      <c r="L14" s="85">
        <v>5.37</v>
      </c>
      <c r="M14" s="29">
        <f t="shared" si="3"/>
        <v>648</v>
      </c>
      <c r="N14" s="31">
        <f t="shared" si="4"/>
        <v>1894</v>
      </c>
      <c r="O14" s="48">
        <v>10</v>
      </c>
    </row>
    <row r="15" spans="1:15" ht="15" customHeight="1">
      <c r="A15" s="3">
        <f t="shared" si="0"/>
        <v>8</v>
      </c>
      <c r="B15" s="50"/>
      <c r="C15" s="63" t="s">
        <v>329</v>
      </c>
      <c r="D15" s="64" t="s">
        <v>330</v>
      </c>
      <c r="E15" s="65">
        <v>36996</v>
      </c>
      <c r="F15" s="194" t="s">
        <v>41</v>
      </c>
      <c r="G15" s="107" t="s">
        <v>331</v>
      </c>
      <c r="H15" s="60">
        <v>10.13</v>
      </c>
      <c r="I15" s="27">
        <f t="shared" si="1"/>
        <v>578</v>
      </c>
      <c r="J15" s="60">
        <v>9.51</v>
      </c>
      <c r="K15" s="27">
        <f t="shared" si="2"/>
        <v>541</v>
      </c>
      <c r="L15" s="85">
        <v>4.86</v>
      </c>
      <c r="M15" s="29">
        <f t="shared" si="3"/>
        <v>716</v>
      </c>
      <c r="N15" s="31">
        <f t="shared" si="4"/>
        <v>1835</v>
      </c>
      <c r="O15" s="48">
        <v>9</v>
      </c>
    </row>
    <row r="16" spans="1:15" ht="15" customHeight="1">
      <c r="A16" s="27">
        <f t="shared" si="0"/>
        <v>9</v>
      </c>
      <c r="B16" s="50"/>
      <c r="C16" s="63" t="s">
        <v>149</v>
      </c>
      <c r="D16" s="64" t="s">
        <v>181</v>
      </c>
      <c r="E16" s="65">
        <v>37208</v>
      </c>
      <c r="F16" s="194" t="s">
        <v>40</v>
      </c>
      <c r="G16" s="107" t="s">
        <v>180</v>
      </c>
      <c r="H16" s="60">
        <v>10.86</v>
      </c>
      <c r="I16" s="27">
        <f t="shared" si="1"/>
        <v>622</v>
      </c>
      <c r="J16" s="60">
        <v>9.32</v>
      </c>
      <c r="K16" s="27">
        <f t="shared" si="2"/>
        <v>530</v>
      </c>
      <c r="L16" s="85">
        <v>5.64</v>
      </c>
      <c r="M16" s="29">
        <f t="shared" si="3"/>
        <v>614</v>
      </c>
      <c r="N16" s="31">
        <f t="shared" si="4"/>
        <v>1766</v>
      </c>
      <c r="O16" s="48">
        <v>8</v>
      </c>
    </row>
    <row r="17" spans="1:15" ht="15" customHeight="1">
      <c r="A17" s="3">
        <f t="shared" si="0"/>
        <v>10</v>
      </c>
      <c r="B17" s="50"/>
      <c r="C17" s="63" t="s">
        <v>238</v>
      </c>
      <c r="D17" s="64" t="s">
        <v>410</v>
      </c>
      <c r="E17" s="65">
        <v>37555</v>
      </c>
      <c r="F17" s="194" t="s">
        <v>393</v>
      </c>
      <c r="G17" s="107" t="s">
        <v>411</v>
      </c>
      <c r="H17" s="60">
        <v>10.17</v>
      </c>
      <c r="I17" s="27">
        <f t="shared" si="1"/>
        <v>581</v>
      </c>
      <c r="J17" s="60">
        <v>8.68</v>
      </c>
      <c r="K17" s="27">
        <f t="shared" si="2"/>
        <v>491</v>
      </c>
      <c r="L17" s="88">
        <v>5.08</v>
      </c>
      <c r="M17" s="29">
        <f t="shared" si="3"/>
        <v>686</v>
      </c>
      <c r="N17" s="31">
        <f t="shared" si="4"/>
        <v>1758</v>
      </c>
      <c r="O17" s="48">
        <v>7</v>
      </c>
    </row>
    <row r="18" spans="1:15" ht="15" customHeight="1">
      <c r="A18" s="27">
        <f t="shared" si="0"/>
        <v>11</v>
      </c>
      <c r="B18" s="50"/>
      <c r="C18" s="63" t="s">
        <v>178</v>
      </c>
      <c r="D18" s="64" t="s">
        <v>179</v>
      </c>
      <c r="E18" s="65">
        <v>36913</v>
      </c>
      <c r="F18" s="194" t="s">
        <v>464</v>
      </c>
      <c r="G18" s="107" t="s">
        <v>180</v>
      </c>
      <c r="H18" s="60">
        <v>10.21</v>
      </c>
      <c r="I18" s="27">
        <f t="shared" si="1"/>
        <v>583</v>
      </c>
      <c r="J18" s="60">
        <v>8.66</v>
      </c>
      <c r="K18" s="27">
        <f t="shared" si="2"/>
        <v>490</v>
      </c>
      <c r="L18" s="88">
        <v>5.15</v>
      </c>
      <c r="M18" s="29">
        <f t="shared" si="3"/>
        <v>677</v>
      </c>
      <c r="N18" s="31">
        <f t="shared" si="4"/>
        <v>1750</v>
      </c>
      <c r="O18" s="79" t="s">
        <v>482</v>
      </c>
    </row>
    <row r="19" spans="1:15" ht="15" customHeight="1">
      <c r="A19" s="3">
        <f t="shared" si="0"/>
        <v>12</v>
      </c>
      <c r="B19" s="50"/>
      <c r="C19" s="63" t="s">
        <v>332</v>
      </c>
      <c r="D19" s="64" t="s">
        <v>333</v>
      </c>
      <c r="E19" s="65">
        <v>37427</v>
      </c>
      <c r="F19" s="194" t="s">
        <v>41</v>
      </c>
      <c r="G19" s="107" t="s">
        <v>331</v>
      </c>
      <c r="H19" s="60">
        <v>11.47</v>
      </c>
      <c r="I19" s="27">
        <f t="shared" si="1"/>
        <v>659</v>
      </c>
      <c r="J19" s="60">
        <v>8.49</v>
      </c>
      <c r="K19" s="27">
        <f t="shared" si="2"/>
        <v>480</v>
      </c>
      <c r="L19" s="85">
        <v>5.93</v>
      </c>
      <c r="M19" s="29">
        <f t="shared" si="3"/>
        <v>578</v>
      </c>
      <c r="N19" s="31">
        <f t="shared" si="4"/>
        <v>1717</v>
      </c>
      <c r="O19" s="48">
        <v>6</v>
      </c>
    </row>
    <row r="20" spans="1:15" ht="15" customHeight="1">
      <c r="A20" s="27">
        <f t="shared" si="0"/>
        <v>13</v>
      </c>
      <c r="B20" s="50"/>
      <c r="C20" s="63" t="s">
        <v>264</v>
      </c>
      <c r="D20" s="64" t="s">
        <v>320</v>
      </c>
      <c r="E20" s="65">
        <v>37205</v>
      </c>
      <c r="F20" s="194" t="s">
        <v>41</v>
      </c>
      <c r="G20" s="107" t="s">
        <v>319</v>
      </c>
      <c r="H20" s="60">
        <v>9.52</v>
      </c>
      <c r="I20" s="27">
        <f t="shared" si="1"/>
        <v>542</v>
      </c>
      <c r="J20" s="60">
        <v>7.58</v>
      </c>
      <c r="K20" s="27">
        <f t="shared" si="2"/>
        <v>425</v>
      </c>
      <c r="L20" s="88">
        <v>5.15</v>
      </c>
      <c r="M20" s="29">
        <f t="shared" si="3"/>
        <v>677</v>
      </c>
      <c r="N20" s="31">
        <f t="shared" si="4"/>
        <v>1644</v>
      </c>
      <c r="O20" s="48">
        <v>5</v>
      </c>
    </row>
    <row r="21" spans="1:15" ht="15" customHeight="1">
      <c r="A21" s="3">
        <f t="shared" si="0"/>
        <v>14</v>
      </c>
      <c r="B21" s="50"/>
      <c r="C21" s="63" t="s">
        <v>148</v>
      </c>
      <c r="D21" s="64" t="s">
        <v>182</v>
      </c>
      <c r="E21" s="65">
        <v>36900</v>
      </c>
      <c r="F21" s="194" t="s">
        <v>464</v>
      </c>
      <c r="G21" s="107" t="s">
        <v>180</v>
      </c>
      <c r="H21" s="60">
        <v>9.33</v>
      </c>
      <c r="I21" s="27">
        <f t="shared" si="1"/>
        <v>530</v>
      </c>
      <c r="J21" s="60">
        <v>8.24</v>
      </c>
      <c r="K21" s="27">
        <f t="shared" si="2"/>
        <v>465</v>
      </c>
      <c r="L21" s="88">
        <v>5.84</v>
      </c>
      <c r="M21" s="29">
        <f t="shared" si="3"/>
        <v>589</v>
      </c>
      <c r="N21" s="31">
        <f t="shared" si="4"/>
        <v>1584</v>
      </c>
      <c r="O21" s="79" t="s">
        <v>482</v>
      </c>
    </row>
    <row r="22" spans="1:15" ht="15" customHeight="1">
      <c r="A22" s="27">
        <f t="shared" si="0"/>
        <v>15</v>
      </c>
      <c r="B22" s="50"/>
      <c r="C22" s="63" t="s">
        <v>408</v>
      </c>
      <c r="D22" s="64" t="s">
        <v>409</v>
      </c>
      <c r="E22" s="65">
        <v>37296</v>
      </c>
      <c r="F22" s="194" t="s">
        <v>393</v>
      </c>
      <c r="G22" s="107" t="s">
        <v>403</v>
      </c>
      <c r="H22" s="60">
        <v>9.04</v>
      </c>
      <c r="I22" s="27">
        <f>IF(ISBLANK(H22),"",TRUNC(0.04384*(H22+675)^2)-20000)</f>
        <v>513</v>
      </c>
      <c r="J22" s="60">
        <v>7.41</v>
      </c>
      <c r="K22" s="27">
        <f>IF(ISBLANK(J22),"",TRUNC(0.04384*(J22+675)^2)-20000)</f>
        <v>415</v>
      </c>
      <c r="L22" s="85">
        <v>5.38</v>
      </c>
      <c r="M22" s="29">
        <f>IF(ISBLANK(L22),"",TRUNC(6.45*(L22-15.4)^2))</f>
        <v>647</v>
      </c>
      <c r="N22" s="31">
        <f t="shared" si="4"/>
        <v>1575</v>
      </c>
      <c r="O22" s="48">
        <v>3</v>
      </c>
    </row>
    <row r="23" spans="1:15" ht="15" customHeight="1">
      <c r="A23" s="3">
        <f>A21+1</f>
        <v>15</v>
      </c>
      <c r="B23" s="50"/>
      <c r="C23" s="63" t="s">
        <v>55</v>
      </c>
      <c r="D23" s="64" t="s">
        <v>81</v>
      </c>
      <c r="E23" s="65">
        <v>37851</v>
      </c>
      <c r="F23" s="194" t="s">
        <v>33</v>
      </c>
      <c r="G23" s="107" t="s">
        <v>44</v>
      </c>
      <c r="H23" s="60">
        <v>7.74</v>
      </c>
      <c r="I23" s="27">
        <f t="shared" si="1"/>
        <v>435</v>
      </c>
      <c r="J23" s="60">
        <v>6.73</v>
      </c>
      <c r="K23" s="27">
        <f t="shared" si="2"/>
        <v>374</v>
      </c>
      <c r="L23" s="85">
        <v>6.43</v>
      </c>
      <c r="M23" s="29">
        <f t="shared" si="3"/>
        <v>518</v>
      </c>
      <c r="N23" s="31">
        <f t="shared" si="4"/>
        <v>1327</v>
      </c>
      <c r="O23" s="48">
        <v>1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13">
    <mergeCell ref="N6:N7"/>
    <mergeCell ref="O6:O7"/>
    <mergeCell ref="B6:B7"/>
    <mergeCell ref="H4:M4"/>
    <mergeCell ref="A6:A7"/>
    <mergeCell ref="C6:C7"/>
    <mergeCell ref="D6:D7"/>
    <mergeCell ref="E6:E7"/>
    <mergeCell ref="F6:F7"/>
    <mergeCell ref="G6:G7"/>
    <mergeCell ref="L6:M6"/>
    <mergeCell ref="H6:I6"/>
    <mergeCell ref="J6:K6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3" sqref="A3"/>
    </sheetView>
  </sheetViews>
  <sheetFormatPr defaultColWidth="9.140625" defaultRowHeight="15"/>
  <cols>
    <col min="1" max="1" width="5.421875" style="1" customWidth="1"/>
    <col min="2" max="2" width="5.421875" style="1" hidden="1" customWidth="1"/>
    <col min="3" max="3" width="4.00390625" style="205" customWidth="1"/>
    <col min="4" max="4" width="11.421875" style="1" customWidth="1"/>
    <col min="5" max="5" width="12.421875" style="1" bestFit="1" customWidth="1"/>
    <col min="6" max="6" width="10.421875" style="1" customWidth="1"/>
    <col min="7" max="7" width="14.28125" style="1" bestFit="1" customWidth="1"/>
    <col min="8" max="8" width="21.140625" style="1" bestFit="1" customWidth="1"/>
    <col min="9" max="11" width="8.7109375" style="1" customWidth="1"/>
    <col min="12" max="16384" width="9.140625" style="1" customWidth="1"/>
  </cols>
  <sheetData>
    <row r="1" spans="1:16" s="5" customFormat="1" ht="15">
      <c r="A1" s="5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4" s="5" customFormat="1" ht="15">
      <c r="A2" s="5" t="s">
        <v>112</v>
      </c>
      <c r="C2" s="71"/>
      <c r="F2" s="6"/>
      <c r="G2" s="7"/>
      <c r="H2" s="7"/>
      <c r="I2" s="34"/>
      <c r="J2" s="34"/>
      <c r="K2" s="34"/>
      <c r="L2" s="8"/>
      <c r="M2" s="8"/>
      <c r="N2" s="11"/>
    </row>
    <row r="3" spans="1:16" s="20" customFormat="1" ht="12" customHeight="1">
      <c r="A3" s="12"/>
      <c r="B3" s="12"/>
      <c r="D3" s="12"/>
      <c r="E3" s="12"/>
      <c r="F3" s="13"/>
      <c r="G3" s="14"/>
      <c r="H3" s="15"/>
      <c r="I3" s="15"/>
      <c r="J3" s="15"/>
      <c r="K3" s="16"/>
      <c r="L3" s="17"/>
      <c r="M3" s="17"/>
      <c r="N3" s="17"/>
      <c r="O3" s="18"/>
      <c r="P3" s="19"/>
    </row>
    <row r="4" spans="3:16" s="21" customFormat="1" ht="15">
      <c r="C4" s="20"/>
      <c r="E4" s="22" t="s">
        <v>13</v>
      </c>
      <c r="F4" s="5"/>
      <c r="G4" s="23"/>
      <c r="H4" s="24"/>
      <c r="I4" s="229" t="s">
        <v>20</v>
      </c>
      <c r="J4" s="229"/>
      <c r="K4" s="229"/>
      <c r="L4" s="25"/>
      <c r="M4" s="25"/>
      <c r="N4" s="25"/>
      <c r="O4" s="26"/>
      <c r="P4" s="8"/>
    </row>
    <row r="5" ht="12.75" thickBot="1"/>
    <row r="6" spans="1:12" s="2" customFormat="1" ht="12.75" customHeight="1">
      <c r="A6" s="221" t="s">
        <v>1</v>
      </c>
      <c r="B6" s="223" t="s">
        <v>49</v>
      </c>
      <c r="C6" s="265" t="s">
        <v>58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30" t="s">
        <v>22</v>
      </c>
      <c r="J6" s="296"/>
      <c r="K6" s="231"/>
      <c r="L6" s="225" t="s">
        <v>9</v>
      </c>
    </row>
    <row r="7" spans="1:12" s="4" customFormat="1" ht="13.5" customHeight="1" thickBot="1">
      <c r="A7" s="222"/>
      <c r="B7" s="224"/>
      <c r="C7" s="266"/>
      <c r="D7" s="220"/>
      <c r="E7" s="218"/>
      <c r="F7" s="216"/>
      <c r="G7" s="216"/>
      <c r="H7" s="228"/>
      <c r="I7" s="32">
        <v>1</v>
      </c>
      <c r="J7" s="32">
        <v>2</v>
      </c>
      <c r="K7" s="32">
        <v>3</v>
      </c>
      <c r="L7" s="226"/>
    </row>
    <row r="8" spans="1:12" ht="15" customHeight="1">
      <c r="A8" s="3">
        <f aca="true" t="shared" si="0" ref="A8:A23">A7+1</f>
        <v>1</v>
      </c>
      <c r="B8" s="62"/>
      <c r="C8" s="207">
        <v>8</v>
      </c>
      <c r="D8" s="44" t="s">
        <v>364</v>
      </c>
      <c r="E8" s="45" t="s">
        <v>365</v>
      </c>
      <c r="F8" s="46" t="s">
        <v>366</v>
      </c>
      <c r="G8" s="47" t="s">
        <v>34</v>
      </c>
      <c r="H8" s="151" t="s">
        <v>363</v>
      </c>
      <c r="I8" s="57">
        <v>11.86</v>
      </c>
      <c r="J8" s="57">
        <v>11.47</v>
      </c>
      <c r="K8" s="99">
        <v>12.34</v>
      </c>
      <c r="L8" s="182">
        <f aca="true" t="shared" si="1" ref="L8:L23">MAX(I8:K8)</f>
        <v>12.34</v>
      </c>
    </row>
    <row r="9" spans="1:12" ht="15" customHeight="1">
      <c r="A9" s="3">
        <f t="shared" si="0"/>
        <v>2</v>
      </c>
      <c r="B9" s="50"/>
      <c r="C9" s="207">
        <v>6</v>
      </c>
      <c r="D9" s="63" t="s">
        <v>360</v>
      </c>
      <c r="E9" s="64" t="s">
        <v>361</v>
      </c>
      <c r="F9" s="65" t="s">
        <v>362</v>
      </c>
      <c r="G9" s="194" t="s">
        <v>34</v>
      </c>
      <c r="H9" s="107" t="s">
        <v>363</v>
      </c>
      <c r="I9" s="57">
        <v>12.12</v>
      </c>
      <c r="J9" s="57">
        <v>12.3</v>
      </c>
      <c r="K9" s="99" t="s">
        <v>466</v>
      </c>
      <c r="L9" s="182">
        <f t="shared" si="1"/>
        <v>12.3</v>
      </c>
    </row>
    <row r="10" spans="1:12" ht="15" customHeight="1">
      <c r="A10" s="27">
        <f t="shared" si="0"/>
        <v>3</v>
      </c>
      <c r="B10" s="50"/>
      <c r="C10" s="207">
        <v>15</v>
      </c>
      <c r="D10" s="63" t="s">
        <v>370</v>
      </c>
      <c r="E10" s="64" t="s">
        <v>371</v>
      </c>
      <c r="F10" s="65" t="s">
        <v>372</v>
      </c>
      <c r="G10" s="194" t="s">
        <v>34</v>
      </c>
      <c r="H10" s="107" t="s">
        <v>373</v>
      </c>
      <c r="I10" s="57">
        <v>11.25</v>
      </c>
      <c r="J10" s="57">
        <v>11.08</v>
      </c>
      <c r="K10" s="99" t="s">
        <v>466</v>
      </c>
      <c r="L10" s="182">
        <f t="shared" si="1"/>
        <v>11.25</v>
      </c>
    </row>
    <row r="11" spans="1:12" ht="15" customHeight="1">
      <c r="A11" s="3">
        <f t="shared" si="0"/>
        <v>4</v>
      </c>
      <c r="B11" s="50"/>
      <c r="C11" s="207">
        <v>9</v>
      </c>
      <c r="D11" s="63" t="s">
        <v>367</v>
      </c>
      <c r="E11" s="64" t="s">
        <v>368</v>
      </c>
      <c r="F11" s="65" t="s">
        <v>369</v>
      </c>
      <c r="G11" s="194" t="s">
        <v>34</v>
      </c>
      <c r="H11" s="107" t="s">
        <v>363</v>
      </c>
      <c r="I11" s="57" t="s">
        <v>466</v>
      </c>
      <c r="J11" s="57">
        <v>10.03</v>
      </c>
      <c r="K11" s="99">
        <v>10.88</v>
      </c>
      <c r="L11" s="182">
        <f t="shared" si="1"/>
        <v>10.88</v>
      </c>
    </row>
    <row r="12" spans="1:12" ht="15" customHeight="1">
      <c r="A12" s="27">
        <f t="shared" si="0"/>
        <v>5</v>
      </c>
      <c r="B12" s="50"/>
      <c r="C12" s="207">
        <v>10</v>
      </c>
      <c r="D12" s="63" t="s">
        <v>406</v>
      </c>
      <c r="E12" s="64" t="s">
        <v>407</v>
      </c>
      <c r="F12" s="65">
        <v>37340</v>
      </c>
      <c r="G12" s="194" t="s">
        <v>393</v>
      </c>
      <c r="H12" s="107" t="s">
        <v>403</v>
      </c>
      <c r="I12" s="57">
        <v>10.07</v>
      </c>
      <c r="J12" s="57">
        <v>10.41</v>
      </c>
      <c r="K12" s="99" t="s">
        <v>466</v>
      </c>
      <c r="L12" s="182">
        <f t="shared" si="1"/>
        <v>10.41</v>
      </c>
    </row>
    <row r="13" spans="1:12" ht="15" customHeight="1">
      <c r="A13" s="3">
        <f t="shared" si="0"/>
        <v>6</v>
      </c>
      <c r="B13" s="50"/>
      <c r="C13" s="207">
        <v>4</v>
      </c>
      <c r="D13" s="63" t="s">
        <v>374</v>
      </c>
      <c r="E13" s="64" t="s">
        <v>375</v>
      </c>
      <c r="F13" s="65" t="s">
        <v>376</v>
      </c>
      <c r="G13" s="194" t="s">
        <v>34</v>
      </c>
      <c r="H13" s="107" t="s">
        <v>377</v>
      </c>
      <c r="I13" s="57">
        <v>10.16</v>
      </c>
      <c r="J13" s="57" t="s">
        <v>466</v>
      </c>
      <c r="K13" s="99">
        <v>10.35</v>
      </c>
      <c r="L13" s="182">
        <f t="shared" si="1"/>
        <v>10.35</v>
      </c>
    </row>
    <row r="14" spans="1:12" ht="15" customHeight="1">
      <c r="A14" s="27">
        <f t="shared" si="0"/>
        <v>7</v>
      </c>
      <c r="B14" s="50"/>
      <c r="C14" s="207">
        <v>3</v>
      </c>
      <c r="D14" s="63" t="s">
        <v>195</v>
      </c>
      <c r="E14" s="64" t="s">
        <v>224</v>
      </c>
      <c r="F14" s="65">
        <v>36921</v>
      </c>
      <c r="G14" s="194" t="s">
        <v>42</v>
      </c>
      <c r="H14" s="107" t="s">
        <v>215</v>
      </c>
      <c r="I14" s="57">
        <v>10.09</v>
      </c>
      <c r="J14" s="57">
        <v>10.02</v>
      </c>
      <c r="K14" s="99">
        <v>8.97</v>
      </c>
      <c r="L14" s="182">
        <f t="shared" si="1"/>
        <v>10.09</v>
      </c>
    </row>
    <row r="15" spans="1:12" ht="15" customHeight="1">
      <c r="A15" s="3">
        <f t="shared" si="0"/>
        <v>8</v>
      </c>
      <c r="B15" s="50"/>
      <c r="C15" s="207">
        <v>13</v>
      </c>
      <c r="D15" s="63" t="s">
        <v>329</v>
      </c>
      <c r="E15" s="64" t="s">
        <v>330</v>
      </c>
      <c r="F15" s="65">
        <v>36996</v>
      </c>
      <c r="G15" s="194" t="s">
        <v>41</v>
      </c>
      <c r="H15" s="107" t="s">
        <v>331</v>
      </c>
      <c r="I15" s="57">
        <v>9.23</v>
      </c>
      <c r="J15" s="57">
        <v>9.51</v>
      </c>
      <c r="K15" s="33">
        <v>9.05</v>
      </c>
      <c r="L15" s="182">
        <f t="shared" si="1"/>
        <v>9.51</v>
      </c>
    </row>
    <row r="16" spans="1:12" ht="15" customHeight="1">
      <c r="A16" s="27">
        <f t="shared" si="0"/>
        <v>9</v>
      </c>
      <c r="B16" s="50"/>
      <c r="C16" s="207">
        <v>12</v>
      </c>
      <c r="D16" s="63" t="s">
        <v>149</v>
      </c>
      <c r="E16" s="64" t="s">
        <v>181</v>
      </c>
      <c r="F16" s="65">
        <v>37208</v>
      </c>
      <c r="G16" s="194" t="s">
        <v>40</v>
      </c>
      <c r="H16" s="107" t="s">
        <v>180</v>
      </c>
      <c r="I16" s="57">
        <v>8.81</v>
      </c>
      <c r="J16" s="57">
        <v>9.32</v>
      </c>
      <c r="K16" s="99">
        <v>8.75</v>
      </c>
      <c r="L16" s="182">
        <f t="shared" si="1"/>
        <v>9.32</v>
      </c>
    </row>
    <row r="17" spans="1:12" ht="15" customHeight="1">
      <c r="A17" s="3">
        <f t="shared" si="0"/>
        <v>10</v>
      </c>
      <c r="B17" s="50"/>
      <c r="C17" s="207">
        <v>7</v>
      </c>
      <c r="D17" s="63" t="s">
        <v>238</v>
      </c>
      <c r="E17" s="64" t="s">
        <v>410</v>
      </c>
      <c r="F17" s="65">
        <v>37555</v>
      </c>
      <c r="G17" s="194" t="s">
        <v>393</v>
      </c>
      <c r="H17" s="107" t="s">
        <v>411</v>
      </c>
      <c r="I17" s="57">
        <v>8.65</v>
      </c>
      <c r="J17" s="57" t="s">
        <v>466</v>
      </c>
      <c r="K17" s="99">
        <v>8.68</v>
      </c>
      <c r="L17" s="182">
        <f t="shared" si="1"/>
        <v>8.68</v>
      </c>
    </row>
    <row r="18" spans="1:12" ht="15" customHeight="1">
      <c r="A18" s="27">
        <f t="shared" si="0"/>
        <v>11</v>
      </c>
      <c r="B18" s="51"/>
      <c r="C18" s="207">
        <v>5</v>
      </c>
      <c r="D18" s="63" t="s">
        <v>178</v>
      </c>
      <c r="E18" s="64" t="s">
        <v>179</v>
      </c>
      <c r="F18" s="65">
        <v>36913</v>
      </c>
      <c r="G18" s="194" t="s">
        <v>464</v>
      </c>
      <c r="H18" s="107" t="s">
        <v>180</v>
      </c>
      <c r="I18" s="57">
        <v>8.55</v>
      </c>
      <c r="J18" s="57">
        <v>8.66</v>
      </c>
      <c r="K18" s="99">
        <v>8.56</v>
      </c>
      <c r="L18" s="182">
        <f t="shared" si="1"/>
        <v>8.66</v>
      </c>
    </row>
    <row r="19" spans="1:12" ht="15" customHeight="1">
      <c r="A19" s="3">
        <f t="shared" si="0"/>
        <v>12</v>
      </c>
      <c r="B19" s="50"/>
      <c r="C19" s="207">
        <v>11</v>
      </c>
      <c r="D19" s="63" t="s">
        <v>332</v>
      </c>
      <c r="E19" s="64" t="s">
        <v>333</v>
      </c>
      <c r="F19" s="65">
        <v>37427</v>
      </c>
      <c r="G19" s="194" t="s">
        <v>41</v>
      </c>
      <c r="H19" s="107" t="s">
        <v>331</v>
      </c>
      <c r="I19" s="57">
        <v>8.09</v>
      </c>
      <c r="J19" s="57">
        <v>7.9</v>
      </c>
      <c r="K19" s="99">
        <v>8.49</v>
      </c>
      <c r="L19" s="182">
        <f t="shared" si="1"/>
        <v>8.49</v>
      </c>
    </row>
    <row r="20" spans="1:12" ht="15" customHeight="1">
      <c r="A20" s="27">
        <f t="shared" si="0"/>
        <v>13</v>
      </c>
      <c r="B20" s="50"/>
      <c r="C20" s="207">
        <v>16</v>
      </c>
      <c r="D20" s="63" t="s">
        <v>148</v>
      </c>
      <c r="E20" s="64" t="s">
        <v>182</v>
      </c>
      <c r="F20" s="65">
        <v>36900</v>
      </c>
      <c r="G20" s="194" t="s">
        <v>464</v>
      </c>
      <c r="H20" s="107" t="s">
        <v>180</v>
      </c>
      <c r="I20" s="57">
        <v>7.88</v>
      </c>
      <c r="J20" s="57">
        <v>7.79</v>
      </c>
      <c r="K20" s="99">
        <v>8.24</v>
      </c>
      <c r="L20" s="182">
        <f t="shared" si="1"/>
        <v>8.24</v>
      </c>
    </row>
    <row r="21" spans="1:12" ht="15" customHeight="1">
      <c r="A21" s="3">
        <f t="shared" si="0"/>
        <v>14</v>
      </c>
      <c r="B21" s="50"/>
      <c r="C21" s="207">
        <v>14</v>
      </c>
      <c r="D21" s="63" t="s">
        <v>264</v>
      </c>
      <c r="E21" s="64" t="s">
        <v>320</v>
      </c>
      <c r="F21" s="65">
        <v>37205</v>
      </c>
      <c r="G21" s="194" t="s">
        <v>41</v>
      </c>
      <c r="H21" s="107" t="s">
        <v>319</v>
      </c>
      <c r="I21" s="57">
        <v>7.58</v>
      </c>
      <c r="J21" s="57">
        <v>7.5</v>
      </c>
      <c r="K21" s="99">
        <v>7.56</v>
      </c>
      <c r="L21" s="182">
        <f t="shared" si="1"/>
        <v>7.58</v>
      </c>
    </row>
    <row r="22" spans="1:12" ht="15" customHeight="1">
      <c r="A22" s="27">
        <f t="shared" si="0"/>
        <v>15</v>
      </c>
      <c r="B22" s="50"/>
      <c r="C22" s="207">
        <v>2</v>
      </c>
      <c r="D22" s="63" t="s">
        <v>408</v>
      </c>
      <c r="E22" s="64" t="s">
        <v>409</v>
      </c>
      <c r="F22" s="65">
        <v>37296</v>
      </c>
      <c r="G22" s="194" t="s">
        <v>393</v>
      </c>
      <c r="H22" s="107" t="s">
        <v>403</v>
      </c>
      <c r="I22" s="57">
        <v>7.18</v>
      </c>
      <c r="J22" s="57">
        <v>5.43</v>
      </c>
      <c r="K22" s="99">
        <v>7.41</v>
      </c>
      <c r="L22" s="182">
        <f t="shared" si="1"/>
        <v>7.41</v>
      </c>
    </row>
    <row r="23" spans="1:12" ht="15" customHeight="1">
      <c r="A23" s="3">
        <f t="shared" si="0"/>
        <v>16</v>
      </c>
      <c r="B23" s="50"/>
      <c r="C23" s="207">
        <v>1</v>
      </c>
      <c r="D23" s="63" t="s">
        <v>55</v>
      </c>
      <c r="E23" s="64" t="s">
        <v>81</v>
      </c>
      <c r="F23" s="65">
        <v>37851</v>
      </c>
      <c r="G23" s="194" t="s">
        <v>33</v>
      </c>
      <c r="H23" s="107" t="s">
        <v>44</v>
      </c>
      <c r="I23" s="57">
        <v>6.62</v>
      </c>
      <c r="J23" s="57">
        <v>6.73</v>
      </c>
      <c r="K23" s="99">
        <v>5.96</v>
      </c>
      <c r="L23" s="182">
        <f t="shared" si="1"/>
        <v>6.73</v>
      </c>
    </row>
  </sheetData>
  <sheetProtection/>
  <mergeCells count="11">
    <mergeCell ref="A6:A7"/>
    <mergeCell ref="B6:B7"/>
    <mergeCell ref="D6:D7"/>
    <mergeCell ref="E6:E7"/>
    <mergeCell ref="F6:F7"/>
    <mergeCell ref="G6:G7"/>
    <mergeCell ref="H6:H7"/>
    <mergeCell ref="I6:K6"/>
    <mergeCell ref="C6:C7"/>
    <mergeCell ref="L6:L7"/>
    <mergeCell ref="I4:K4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3" sqref="A3"/>
    </sheetView>
  </sheetViews>
  <sheetFormatPr defaultColWidth="9.140625" defaultRowHeight="15"/>
  <cols>
    <col min="1" max="1" width="5.421875" style="1" customWidth="1"/>
    <col min="2" max="2" width="5.421875" style="1" hidden="1" customWidth="1"/>
    <col min="3" max="3" width="3.7109375" style="205" customWidth="1"/>
    <col min="4" max="4" width="11.421875" style="1" customWidth="1"/>
    <col min="5" max="5" width="12.421875" style="1" bestFit="1" customWidth="1"/>
    <col min="6" max="6" width="10.421875" style="1" customWidth="1"/>
    <col min="7" max="7" width="14.28125" style="1" bestFit="1" customWidth="1"/>
    <col min="8" max="8" width="21.140625" style="1" bestFit="1" customWidth="1"/>
    <col min="9" max="11" width="8.7109375" style="1" customWidth="1"/>
    <col min="12" max="12" width="9.140625" style="187" customWidth="1"/>
    <col min="13" max="16384" width="9.140625" style="1" customWidth="1"/>
  </cols>
  <sheetData>
    <row r="1" spans="1:16" s="5" customFormat="1" ht="15">
      <c r="A1" s="5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4" s="5" customFormat="1" ht="15">
      <c r="A2" s="5" t="s">
        <v>112</v>
      </c>
      <c r="C2" s="71"/>
      <c r="F2" s="6"/>
      <c r="G2" s="7"/>
      <c r="H2" s="7"/>
      <c r="I2" s="34"/>
      <c r="J2" s="34"/>
      <c r="K2" s="34"/>
      <c r="L2" s="8"/>
      <c r="M2" s="8"/>
      <c r="N2" s="11"/>
    </row>
    <row r="3" spans="1:16" s="20" customFormat="1" ht="12" customHeight="1">
      <c r="A3" s="12"/>
      <c r="B3" s="12"/>
      <c r="D3" s="12"/>
      <c r="E3" s="12"/>
      <c r="F3" s="13"/>
      <c r="G3" s="14"/>
      <c r="H3" s="15"/>
      <c r="I3" s="15"/>
      <c r="J3" s="15"/>
      <c r="K3" s="16"/>
      <c r="L3" s="17"/>
      <c r="M3" s="17"/>
      <c r="N3" s="17"/>
      <c r="O3" s="18"/>
      <c r="P3" s="19"/>
    </row>
    <row r="4" spans="3:16" s="21" customFormat="1" ht="15">
      <c r="C4" s="20"/>
      <c r="E4" s="22" t="s">
        <v>13</v>
      </c>
      <c r="F4" s="5"/>
      <c r="G4" s="23"/>
      <c r="H4" s="24"/>
      <c r="I4" s="229" t="s">
        <v>20</v>
      </c>
      <c r="J4" s="229"/>
      <c r="K4" s="229"/>
      <c r="L4" s="25"/>
      <c r="M4" s="25"/>
      <c r="N4" s="25"/>
      <c r="O4" s="26"/>
      <c r="P4" s="8"/>
    </row>
    <row r="5" ht="12.75" thickBot="1"/>
    <row r="6" spans="1:12" s="2" customFormat="1" ht="12.75" customHeight="1">
      <c r="A6" s="221" t="s">
        <v>1</v>
      </c>
      <c r="B6" s="223" t="s">
        <v>49</v>
      </c>
      <c r="C6" s="265" t="s">
        <v>58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30" t="s">
        <v>21</v>
      </c>
      <c r="J6" s="296"/>
      <c r="K6" s="231"/>
      <c r="L6" s="225" t="s">
        <v>9</v>
      </c>
    </row>
    <row r="7" spans="1:12" s="4" customFormat="1" ht="13.5" customHeight="1" thickBot="1">
      <c r="A7" s="222"/>
      <c r="B7" s="224"/>
      <c r="C7" s="266"/>
      <c r="D7" s="220"/>
      <c r="E7" s="218"/>
      <c r="F7" s="216"/>
      <c r="G7" s="216"/>
      <c r="H7" s="228"/>
      <c r="I7" s="32">
        <v>1</v>
      </c>
      <c r="J7" s="32">
        <v>2</v>
      </c>
      <c r="K7" s="32">
        <v>3</v>
      </c>
      <c r="L7" s="226"/>
    </row>
    <row r="8" spans="1:12" ht="15" customHeight="1">
      <c r="A8" s="3">
        <f aca="true" t="shared" si="0" ref="A8:A23">A7+1</f>
        <v>1</v>
      </c>
      <c r="B8" s="62"/>
      <c r="C8" s="208">
        <v>4</v>
      </c>
      <c r="D8" s="63" t="s">
        <v>360</v>
      </c>
      <c r="E8" s="64" t="s">
        <v>361</v>
      </c>
      <c r="F8" s="65" t="s">
        <v>362</v>
      </c>
      <c r="G8" s="194" t="s">
        <v>34</v>
      </c>
      <c r="H8" s="107" t="s">
        <v>363</v>
      </c>
      <c r="I8" s="61">
        <v>14</v>
      </c>
      <c r="J8" s="61">
        <v>14.12</v>
      </c>
      <c r="K8" s="33">
        <v>14.98</v>
      </c>
      <c r="L8" s="182">
        <f aca="true" t="shared" si="1" ref="L8:L23">MAX(I8:K8)</f>
        <v>14.98</v>
      </c>
    </row>
    <row r="9" spans="1:12" ht="15" customHeight="1">
      <c r="A9" s="3">
        <f t="shared" si="0"/>
        <v>2</v>
      </c>
      <c r="B9" s="50"/>
      <c r="C9" s="207">
        <v>6</v>
      </c>
      <c r="D9" s="63" t="s">
        <v>364</v>
      </c>
      <c r="E9" s="64" t="s">
        <v>365</v>
      </c>
      <c r="F9" s="65" t="s">
        <v>366</v>
      </c>
      <c r="G9" s="194" t="s">
        <v>34</v>
      </c>
      <c r="H9" s="107" t="s">
        <v>363</v>
      </c>
      <c r="I9" s="57">
        <v>13.85</v>
      </c>
      <c r="J9" s="57">
        <v>14.16</v>
      </c>
      <c r="K9" s="33">
        <v>14.74</v>
      </c>
      <c r="L9" s="182">
        <f t="shared" si="1"/>
        <v>14.74</v>
      </c>
    </row>
    <row r="10" spans="1:12" ht="15" customHeight="1">
      <c r="A10" s="27">
        <f t="shared" si="0"/>
        <v>3</v>
      </c>
      <c r="B10" s="50"/>
      <c r="C10" s="208">
        <v>13</v>
      </c>
      <c r="D10" s="63" t="s">
        <v>370</v>
      </c>
      <c r="E10" s="64" t="s">
        <v>371</v>
      </c>
      <c r="F10" s="65" t="s">
        <v>372</v>
      </c>
      <c r="G10" s="194" t="s">
        <v>34</v>
      </c>
      <c r="H10" s="107" t="s">
        <v>373</v>
      </c>
      <c r="I10" s="57">
        <v>13.25</v>
      </c>
      <c r="J10" s="57">
        <v>13.39</v>
      </c>
      <c r="K10" s="33">
        <v>12.92</v>
      </c>
      <c r="L10" s="182">
        <f t="shared" si="1"/>
        <v>13.39</v>
      </c>
    </row>
    <row r="11" spans="1:12" ht="15" customHeight="1">
      <c r="A11" s="3">
        <f t="shared" si="0"/>
        <v>4</v>
      </c>
      <c r="B11" s="50"/>
      <c r="C11" s="207">
        <v>7</v>
      </c>
      <c r="D11" s="63" t="s">
        <v>367</v>
      </c>
      <c r="E11" s="64" t="s">
        <v>368</v>
      </c>
      <c r="F11" s="65" t="s">
        <v>369</v>
      </c>
      <c r="G11" s="194" t="s">
        <v>34</v>
      </c>
      <c r="H11" s="107" t="s">
        <v>363</v>
      </c>
      <c r="I11" s="57">
        <v>12.71</v>
      </c>
      <c r="J11" s="57">
        <v>11.92</v>
      </c>
      <c r="K11" s="33">
        <v>11.98</v>
      </c>
      <c r="L11" s="182">
        <f t="shared" si="1"/>
        <v>12.71</v>
      </c>
    </row>
    <row r="12" spans="1:12" ht="15" customHeight="1">
      <c r="A12" s="27">
        <f t="shared" si="0"/>
        <v>5</v>
      </c>
      <c r="B12" s="50"/>
      <c r="C12" s="208">
        <v>8</v>
      </c>
      <c r="D12" s="63" t="s">
        <v>406</v>
      </c>
      <c r="E12" s="64" t="s">
        <v>407</v>
      </c>
      <c r="F12" s="65">
        <v>37340</v>
      </c>
      <c r="G12" s="194" t="s">
        <v>393</v>
      </c>
      <c r="H12" s="107" t="s">
        <v>403</v>
      </c>
      <c r="I12" s="57">
        <v>12.39</v>
      </c>
      <c r="J12" s="57" t="s">
        <v>466</v>
      </c>
      <c r="K12" s="33" t="s">
        <v>466</v>
      </c>
      <c r="L12" s="182">
        <f t="shared" si="1"/>
        <v>12.39</v>
      </c>
    </row>
    <row r="13" spans="1:12" ht="15" customHeight="1">
      <c r="A13" s="3">
        <f t="shared" si="0"/>
        <v>6</v>
      </c>
      <c r="B13" s="50"/>
      <c r="C13" s="207">
        <v>2</v>
      </c>
      <c r="D13" s="63" t="s">
        <v>374</v>
      </c>
      <c r="E13" s="64" t="s">
        <v>375</v>
      </c>
      <c r="F13" s="65" t="s">
        <v>376</v>
      </c>
      <c r="G13" s="194" t="s">
        <v>34</v>
      </c>
      <c r="H13" s="107" t="s">
        <v>377</v>
      </c>
      <c r="I13" s="57">
        <v>11.73</v>
      </c>
      <c r="J13" s="57" t="s">
        <v>466</v>
      </c>
      <c r="K13" s="33">
        <v>11.76</v>
      </c>
      <c r="L13" s="182">
        <f t="shared" si="1"/>
        <v>11.76</v>
      </c>
    </row>
    <row r="14" spans="1:12" ht="15" customHeight="1">
      <c r="A14" s="27">
        <f t="shared" si="0"/>
        <v>7</v>
      </c>
      <c r="B14" s="50"/>
      <c r="C14" s="208">
        <v>1</v>
      </c>
      <c r="D14" s="63" t="s">
        <v>195</v>
      </c>
      <c r="E14" s="64" t="s">
        <v>224</v>
      </c>
      <c r="F14" s="65">
        <v>36921</v>
      </c>
      <c r="G14" s="194" t="s">
        <v>42</v>
      </c>
      <c r="H14" s="107" t="s">
        <v>215</v>
      </c>
      <c r="I14" s="57">
        <v>11.65</v>
      </c>
      <c r="J14" s="57">
        <v>11.62</v>
      </c>
      <c r="K14" s="33">
        <v>11.43</v>
      </c>
      <c r="L14" s="182">
        <f t="shared" si="1"/>
        <v>11.65</v>
      </c>
    </row>
    <row r="15" spans="1:12" ht="15" customHeight="1">
      <c r="A15" s="3">
        <f t="shared" si="0"/>
        <v>8</v>
      </c>
      <c r="B15" s="50"/>
      <c r="C15" s="207">
        <v>9</v>
      </c>
      <c r="D15" s="63" t="s">
        <v>332</v>
      </c>
      <c r="E15" s="64" t="s">
        <v>333</v>
      </c>
      <c r="F15" s="65">
        <v>37427</v>
      </c>
      <c r="G15" s="194" t="s">
        <v>41</v>
      </c>
      <c r="H15" s="107" t="s">
        <v>331</v>
      </c>
      <c r="I15" s="57">
        <v>11.47</v>
      </c>
      <c r="J15" s="57">
        <v>9.53</v>
      </c>
      <c r="K15" s="33">
        <v>10.54</v>
      </c>
      <c r="L15" s="182">
        <f t="shared" si="1"/>
        <v>11.47</v>
      </c>
    </row>
    <row r="16" spans="1:12" ht="15" customHeight="1">
      <c r="A16" s="27">
        <f t="shared" si="0"/>
        <v>9</v>
      </c>
      <c r="B16" s="50"/>
      <c r="C16" s="208">
        <v>10</v>
      </c>
      <c r="D16" s="63" t="s">
        <v>149</v>
      </c>
      <c r="E16" s="64" t="s">
        <v>181</v>
      </c>
      <c r="F16" s="65">
        <v>37208</v>
      </c>
      <c r="G16" s="194" t="s">
        <v>40</v>
      </c>
      <c r="H16" s="107" t="s">
        <v>180</v>
      </c>
      <c r="I16" s="57">
        <v>9.62</v>
      </c>
      <c r="J16" s="57">
        <v>10.86</v>
      </c>
      <c r="K16" s="33">
        <v>10.37</v>
      </c>
      <c r="L16" s="182">
        <f t="shared" si="1"/>
        <v>10.86</v>
      </c>
    </row>
    <row r="17" spans="1:12" ht="15" customHeight="1">
      <c r="A17" s="3">
        <f t="shared" si="0"/>
        <v>10</v>
      </c>
      <c r="B17" s="50"/>
      <c r="C17" s="207">
        <v>3</v>
      </c>
      <c r="D17" s="63" t="s">
        <v>178</v>
      </c>
      <c r="E17" s="64" t="s">
        <v>179</v>
      </c>
      <c r="F17" s="65">
        <v>36913</v>
      </c>
      <c r="G17" s="194" t="s">
        <v>464</v>
      </c>
      <c r="H17" s="107" t="s">
        <v>180</v>
      </c>
      <c r="I17" s="57">
        <v>9.57</v>
      </c>
      <c r="J17" s="57">
        <v>9.94</v>
      </c>
      <c r="K17" s="33">
        <v>10.21</v>
      </c>
      <c r="L17" s="182">
        <f t="shared" si="1"/>
        <v>10.21</v>
      </c>
    </row>
    <row r="18" spans="1:12" ht="15" customHeight="1">
      <c r="A18" s="27">
        <f t="shared" si="0"/>
        <v>11</v>
      </c>
      <c r="B18" s="51"/>
      <c r="C18" s="208">
        <v>5</v>
      </c>
      <c r="D18" s="63" t="s">
        <v>238</v>
      </c>
      <c r="E18" s="64" t="s">
        <v>410</v>
      </c>
      <c r="F18" s="65">
        <v>37555</v>
      </c>
      <c r="G18" s="194" t="s">
        <v>393</v>
      </c>
      <c r="H18" s="107" t="s">
        <v>411</v>
      </c>
      <c r="I18" s="57" t="s">
        <v>466</v>
      </c>
      <c r="J18" s="57">
        <v>10.17</v>
      </c>
      <c r="K18" s="33" t="s">
        <v>466</v>
      </c>
      <c r="L18" s="182">
        <f t="shared" si="1"/>
        <v>10.17</v>
      </c>
    </row>
    <row r="19" spans="1:12" ht="15" customHeight="1">
      <c r="A19" s="3">
        <f t="shared" si="0"/>
        <v>12</v>
      </c>
      <c r="B19" s="50"/>
      <c r="C19" s="207">
        <v>11</v>
      </c>
      <c r="D19" s="63" t="s">
        <v>329</v>
      </c>
      <c r="E19" s="64" t="s">
        <v>330</v>
      </c>
      <c r="F19" s="65">
        <v>36996</v>
      </c>
      <c r="G19" s="194" t="s">
        <v>41</v>
      </c>
      <c r="H19" s="107" t="s">
        <v>331</v>
      </c>
      <c r="I19" s="57" t="s">
        <v>466</v>
      </c>
      <c r="J19" s="57">
        <v>9.89</v>
      </c>
      <c r="K19" s="33">
        <v>10.13</v>
      </c>
      <c r="L19" s="182">
        <f t="shared" si="1"/>
        <v>10.13</v>
      </c>
    </row>
    <row r="20" spans="1:12" ht="15" customHeight="1">
      <c r="A20" s="27">
        <f t="shared" si="0"/>
        <v>13</v>
      </c>
      <c r="B20" s="50"/>
      <c r="C20" s="208">
        <v>12</v>
      </c>
      <c r="D20" s="63" t="s">
        <v>264</v>
      </c>
      <c r="E20" s="64" t="s">
        <v>320</v>
      </c>
      <c r="F20" s="65">
        <v>37205</v>
      </c>
      <c r="G20" s="194" t="s">
        <v>41</v>
      </c>
      <c r="H20" s="107" t="s">
        <v>319</v>
      </c>
      <c r="I20" s="57">
        <v>9.03</v>
      </c>
      <c r="J20" s="57">
        <v>9.52</v>
      </c>
      <c r="K20" s="33">
        <v>9.13</v>
      </c>
      <c r="L20" s="182">
        <f t="shared" si="1"/>
        <v>9.52</v>
      </c>
    </row>
    <row r="21" spans="1:12" ht="15" customHeight="1">
      <c r="A21" s="3">
        <f t="shared" si="0"/>
        <v>14</v>
      </c>
      <c r="B21" s="50"/>
      <c r="C21" s="207">
        <v>14</v>
      </c>
      <c r="D21" s="63" t="s">
        <v>148</v>
      </c>
      <c r="E21" s="64" t="s">
        <v>182</v>
      </c>
      <c r="F21" s="65">
        <v>36900</v>
      </c>
      <c r="G21" s="194" t="s">
        <v>464</v>
      </c>
      <c r="H21" s="107" t="s">
        <v>180</v>
      </c>
      <c r="I21" s="57">
        <v>8.47</v>
      </c>
      <c r="J21" s="57">
        <v>9.13</v>
      </c>
      <c r="K21" s="33">
        <v>9.33</v>
      </c>
      <c r="L21" s="182">
        <f t="shared" si="1"/>
        <v>9.33</v>
      </c>
    </row>
    <row r="22" spans="1:12" ht="15" customHeight="1">
      <c r="A22" s="27">
        <f t="shared" si="0"/>
        <v>15</v>
      </c>
      <c r="B22" s="50"/>
      <c r="C22" s="208">
        <v>16</v>
      </c>
      <c r="D22" s="63" t="s">
        <v>408</v>
      </c>
      <c r="E22" s="64" t="s">
        <v>409</v>
      </c>
      <c r="F22" s="65">
        <v>37296</v>
      </c>
      <c r="G22" s="194" t="s">
        <v>393</v>
      </c>
      <c r="H22" s="107" t="s">
        <v>403</v>
      </c>
      <c r="I22" s="57">
        <v>9.04</v>
      </c>
      <c r="J22" s="57">
        <v>8.38</v>
      </c>
      <c r="K22" s="33">
        <v>8.29</v>
      </c>
      <c r="L22" s="182">
        <f t="shared" si="1"/>
        <v>9.04</v>
      </c>
    </row>
    <row r="23" spans="1:12" ht="15" customHeight="1">
      <c r="A23" s="3">
        <f t="shared" si="0"/>
        <v>16</v>
      </c>
      <c r="B23" s="50"/>
      <c r="C23" s="207">
        <v>15</v>
      </c>
      <c r="D23" s="44" t="s">
        <v>55</v>
      </c>
      <c r="E23" s="45" t="s">
        <v>81</v>
      </c>
      <c r="F23" s="46">
        <v>37851</v>
      </c>
      <c r="G23" s="47" t="s">
        <v>33</v>
      </c>
      <c r="H23" s="151" t="s">
        <v>44</v>
      </c>
      <c r="I23" s="57">
        <v>7.34</v>
      </c>
      <c r="J23" s="57">
        <v>7.74</v>
      </c>
      <c r="K23" s="33">
        <v>7.35</v>
      </c>
      <c r="L23" s="182">
        <f t="shared" si="1"/>
        <v>7.74</v>
      </c>
    </row>
  </sheetData>
  <sheetProtection/>
  <mergeCells count="11">
    <mergeCell ref="H6:H7"/>
    <mergeCell ref="C6:C7"/>
    <mergeCell ref="L6:L7"/>
    <mergeCell ref="I4:K4"/>
    <mergeCell ref="I6:K6"/>
    <mergeCell ref="A6:A7"/>
    <mergeCell ref="B6:B7"/>
    <mergeCell ref="D6:D7"/>
    <mergeCell ref="E6:E7"/>
    <mergeCell ref="F6:F7"/>
    <mergeCell ref="G6:G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3" sqref="A3"/>
    </sheetView>
  </sheetViews>
  <sheetFormatPr defaultColWidth="9.140625" defaultRowHeight="15"/>
  <cols>
    <col min="1" max="1" width="5.421875" style="75" customWidth="1"/>
    <col min="2" max="2" width="5.421875" style="75" hidden="1" customWidth="1"/>
    <col min="3" max="3" width="4.28125" style="196" bestFit="1" customWidth="1"/>
    <col min="4" max="4" width="14.7109375" style="75" customWidth="1"/>
    <col min="5" max="5" width="14.421875" style="75" customWidth="1"/>
    <col min="6" max="6" width="10.421875" style="75" customWidth="1"/>
    <col min="7" max="7" width="12.28125" style="75" bestFit="1" customWidth="1"/>
    <col min="8" max="8" width="21.140625" style="75" bestFit="1" customWidth="1"/>
    <col min="9" max="9" width="9.421875" style="104" bestFit="1" customWidth="1"/>
    <col min="10" max="16384" width="9.140625" style="75" customWidth="1"/>
  </cols>
  <sheetData>
    <row r="1" spans="1:16" s="5" customFormat="1" ht="15">
      <c r="A1" s="5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0" s="5" customFormat="1" ht="15">
      <c r="A2" s="5" t="s">
        <v>112</v>
      </c>
      <c r="C2" s="71"/>
      <c r="F2" s="6"/>
      <c r="G2" s="7"/>
      <c r="H2" s="7"/>
      <c r="I2" s="7"/>
      <c r="J2" s="10"/>
    </row>
    <row r="3" spans="1:10" s="71" customFormat="1" ht="12" customHeight="1">
      <c r="A3" s="66"/>
      <c r="B3" s="66"/>
      <c r="D3" s="66"/>
      <c r="E3" s="66"/>
      <c r="F3" s="67"/>
      <c r="G3" s="68"/>
      <c r="H3" s="69"/>
      <c r="I3" s="69"/>
      <c r="J3" s="70"/>
    </row>
    <row r="4" spans="3:10" s="72" customFormat="1" ht="15">
      <c r="C4" s="71"/>
      <c r="E4" s="5" t="s">
        <v>13</v>
      </c>
      <c r="F4" s="5"/>
      <c r="G4" s="6" t="s">
        <v>5</v>
      </c>
      <c r="H4" s="73"/>
      <c r="I4" s="34" t="s">
        <v>20</v>
      </c>
      <c r="J4" s="74"/>
    </row>
    <row r="5" spans="3:9" s="94" customFormat="1" ht="15.75" thickBot="1">
      <c r="C5" s="196"/>
      <c r="D5" s="95">
        <v>1</v>
      </c>
      <c r="E5" s="95" t="s">
        <v>59</v>
      </c>
      <c r="I5" s="95"/>
    </row>
    <row r="6" spans="1:9" s="76" customFormat="1" ht="12.75" customHeight="1">
      <c r="A6" s="221" t="s">
        <v>1</v>
      </c>
      <c r="B6" s="223" t="s">
        <v>49</v>
      </c>
      <c r="C6" s="265" t="s">
        <v>60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42" t="s">
        <v>9</v>
      </c>
    </row>
    <row r="7" spans="1:9" s="77" customFormat="1" ht="13.5" customHeight="1" thickBot="1">
      <c r="A7" s="222"/>
      <c r="B7" s="224"/>
      <c r="C7" s="266"/>
      <c r="D7" s="220"/>
      <c r="E7" s="218"/>
      <c r="F7" s="216"/>
      <c r="G7" s="216"/>
      <c r="H7" s="228"/>
      <c r="I7" s="243"/>
    </row>
    <row r="8" spans="1:9" ht="15" customHeight="1">
      <c r="A8" s="78">
        <f>A7+1</f>
        <v>1</v>
      </c>
      <c r="B8" s="79"/>
      <c r="C8" s="197">
        <v>4</v>
      </c>
      <c r="D8" s="63" t="s">
        <v>238</v>
      </c>
      <c r="E8" s="64" t="s">
        <v>410</v>
      </c>
      <c r="F8" s="65">
        <v>37555</v>
      </c>
      <c r="G8" s="194" t="s">
        <v>393</v>
      </c>
      <c r="H8" s="107" t="s">
        <v>411</v>
      </c>
      <c r="I8" s="102">
        <v>5.08</v>
      </c>
    </row>
    <row r="9" spans="1:9" ht="15" customHeight="1">
      <c r="A9" s="78">
        <f>A8+1</f>
        <v>2</v>
      </c>
      <c r="B9" s="79"/>
      <c r="C9" s="197">
        <v>2</v>
      </c>
      <c r="D9" s="63" t="s">
        <v>264</v>
      </c>
      <c r="E9" s="64" t="s">
        <v>320</v>
      </c>
      <c r="F9" s="65">
        <v>37205</v>
      </c>
      <c r="G9" s="194" t="s">
        <v>41</v>
      </c>
      <c r="H9" s="107" t="s">
        <v>319</v>
      </c>
      <c r="I9" s="102">
        <v>5.15</v>
      </c>
    </row>
    <row r="10" spans="1:9" ht="15" customHeight="1">
      <c r="A10" s="78">
        <f>A9+1</f>
        <v>3</v>
      </c>
      <c r="B10" s="79"/>
      <c r="C10" s="206">
        <v>5</v>
      </c>
      <c r="D10" s="63" t="s">
        <v>408</v>
      </c>
      <c r="E10" s="64" t="s">
        <v>409</v>
      </c>
      <c r="F10" s="65">
        <v>37296</v>
      </c>
      <c r="G10" s="194" t="s">
        <v>393</v>
      </c>
      <c r="H10" s="107" t="s">
        <v>403</v>
      </c>
      <c r="I10" s="102">
        <v>5.38</v>
      </c>
    </row>
    <row r="11" spans="1:9" ht="15" customHeight="1">
      <c r="A11" s="78">
        <f>A10+1</f>
        <v>4</v>
      </c>
      <c r="B11" s="79"/>
      <c r="C11" s="197">
        <v>3</v>
      </c>
      <c r="D11" s="63" t="s">
        <v>148</v>
      </c>
      <c r="E11" s="64" t="s">
        <v>182</v>
      </c>
      <c r="F11" s="65">
        <v>36900</v>
      </c>
      <c r="G11" s="194" t="s">
        <v>464</v>
      </c>
      <c r="H11" s="107" t="s">
        <v>180</v>
      </c>
      <c r="I11" s="102">
        <v>5.84</v>
      </c>
    </row>
    <row r="12" spans="1:9" ht="15" customHeight="1">
      <c r="A12" s="78">
        <f>A11+1</f>
        <v>5</v>
      </c>
      <c r="B12" s="79"/>
      <c r="C12" s="206">
        <v>6</v>
      </c>
      <c r="D12" s="63" t="s">
        <v>55</v>
      </c>
      <c r="E12" s="64" t="s">
        <v>81</v>
      </c>
      <c r="F12" s="65">
        <v>37851</v>
      </c>
      <c r="G12" s="194" t="s">
        <v>33</v>
      </c>
      <c r="H12" s="107" t="s">
        <v>44</v>
      </c>
      <c r="I12" s="102">
        <v>6.43</v>
      </c>
    </row>
    <row r="13" spans="1:9" ht="15" customHeight="1">
      <c r="A13" s="78"/>
      <c r="B13" s="87"/>
      <c r="C13" s="197"/>
      <c r="D13" s="80"/>
      <c r="E13" s="81"/>
      <c r="F13" s="82"/>
      <c r="G13" s="84"/>
      <c r="H13" s="84"/>
      <c r="I13" s="102"/>
    </row>
    <row r="14" spans="3:9" s="94" customFormat="1" ht="15">
      <c r="C14" s="196"/>
      <c r="D14" s="95">
        <v>2</v>
      </c>
      <c r="E14" s="95" t="s">
        <v>59</v>
      </c>
      <c r="G14" s="181"/>
      <c r="I14" s="95"/>
    </row>
    <row r="15" spans="1:16" s="76" customFormat="1" ht="12.75" customHeight="1">
      <c r="A15" s="86">
        <f>A14+1</f>
        <v>1</v>
      </c>
      <c r="B15" s="79"/>
      <c r="C15" s="206">
        <v>5</v>
      </c>
      <c r="D15" s="44" t="s">
        <v>329</v>
      </c>
      <c r="E15" s="45" t="s">
        <v>330</v>
      </c>
      <c r="F15" s="46">
        <v>36996</v>
      </c>
      <c r="G15" s="47" t="s">
        <v>41</v>
      </c>
      <c r="H15" s="151" t="s">
        <v>331</v>
      </c>
      <c r="I15" s="103">
        <v>4.86</v>
      </c>
      <c r="J15" s="75"/>
      <c r="K15" s="75"/>
      <c r="L15" s="75"/>
      <c r="M15" s="75"/>
      <c r="N15" s="75"/>
      <c r="O15" s="75"/>
      <c r="P15" s="75"/>
    </row>
    <row r="16" spans="1:16" s="77" customFormat="1" ht="13.5" customHeight="1">
      <c r="A16" s="86">
        <f>A15+1</f>
        <v>2</v>
      </c>
      <c r="B16" s="79"/>
      <c r="C16" s="206">
        <v>6</v>
      </c>
      <c r="D16" s="63" t="s">
        <v>178</v>
      </c>
      <c r="E16" s="64" t="s">
        <v>179</v>
      </c>
      <c r="F16" s="65">
        <v>36913</v>
      </c>
      <c r="G16" s="194" t="s">
        <v>464</v>
      </c>
      <c r="H16" s="107" t="s">
        <v>180</v>
      </c>
      <c r="I16" s="102">
        <v>5.15</v>
      </c>
      <c r="J16" s="75"/>
      <c r="K16" s="75"/>
      <c r="L16" s="75"/>
      <c r="M16" s="75"/>
      <c r="N16" s="75"/>
      <c r="O16" s="75"/>
      <c r="P16" s="75"/>
    </row>
    <row r="17" spans="1:16" ht="15" customHeight="1">
      <c r="A17" s="86">
        <f>A16+1</f>
        <v>3</v>
      </c>
      <c r="B17" s="79"/>
      <c r="C17" s="206">
        <v>4</v>
      </c>
      <c r="D17" s="63" t="s">
        <v>195</v>
      </c>
      <c r="E17" s="64" t="s">
        <v>224</v>
      </c>
      <c r="F17" s="65">
        <v>36921</v>
      </c>
      <c r="G17" s="194" t="s">
        <v>42</v>
      </c>
      <c r="H17" s="107" t="s">
        <v>215</v>
      </c>
      <c r="I17" s="102">
        <v>5.37</v>
      </c>
      <c r="J17" s="76"/>
      <c r="K17" s="76"/>
      <c r="L17" s="76"/>
      <c r="M17" s="76"/>
      <c r="N17" s="76"/>
      <c r="O17" s="76"/>
      <c r="P17" s="76"/>
    </row>
    <row r="18" spans="1:16" ht="15" customHeight="1">
      <c r="A18" s="86">
        <f>A17+1</f>
        <v>4</v>
      </c>
      <c r="B18" s="79"/>
      <c r="C18" s="206">
        <v>3</v>
      </c>
      <c r="D18" s="63" t="s">
        <v>149</v>
      </c>
      <c r="E18" s="64" t="s">
        <v>181</v>
      </c>
      <c r="F18" s="65">
        <v>37208</v>
      </c>
      <c r="G18" s="194" t="s">
        <v>40</v>
      </c>
      <c r="H18" s="107" t="s">
        <v>180</v>
      </c>
      <c r="I18" s="102">
        <v>5.64</v>
      </c>
      <c r="J18" s="77"/>
      <c r="K18" s="77"/>
      <c r="L18" s="77"/>
      <c r="M18" s="77"/>
      <c r="N18" s="77"/>
      <c r="O18" s="77"/>
      <c r="P18" s="77"/>
    </row>
    <row r="19" spans="1:9" ht="15" customHeight="1">
      <c r="A19" s="86">
        <f>A18+1</f>
        <v>5</v>
      </c>
      <c r="B19" s="79"/>
      <c r="C19" s="206">
        <v>2</v>
      </c>
      <c r="D19" s="63" t="s">
        <v>332</v>
      </c>
      <c r="E19" s="64" t="s">
        <v>333</v>
      </c>
      <c r="F19" s="65">
        <v>37427</v>
      </c>
      <c r="G19" s="194" t="s">
        <v>41</v>
      </c>
      <c r="H19" s="107" t="s">
        <v>331</v>
      </c>
      <c r="I19" s="102">
        <v>5.93</v>
      </c>
    </row>
    <row r="20" spans="1:9" ht="15" customHeight="1">
      <c r="A20" s="78"/>
      <c r="B20" s="79"/>
      <c r="C20" s="197"/>
      <c r="D20" s="44"/>
      <c r="E20" s="45"/>
      <c r="F20" s="82"/>
      <c r="G20" s="84"/>
      <c r="H20" s="84"/>
      <c r="I20" s="103"/>
    </row>
    <row r="21" spans="1:9" ht="15" customHeight="1">
      <c r="A21" s="94"/>
      <c r="B21" s="94"/>
      <c r="D21" s="95">
        <v>3</v>
      </c>
      <c r="E21" s="95" t="s">
        <v>59</v>
      </c>
      <c r="F21" s="94"/>
      <c r="G21" s="181"/>
      <c r="H21" s="94"/>
      <c r="I21" s="95"/>
    </row>
    <row r="22" spans="1:9" ht="15" customHeight="1">
      <c r="A22" s="86">
        <f aca="true" t="shared" si="0" ref="A22:A27">A21+1</f>
        <v>1</v>
      </c>
      <c r="B22" s="79"/>
      <c r="C22" s="206">
        <v>4</v>
      </c>
      <c r="D22" s="44" t="s">
        <v>360</v>
      </c>
      <c r="E22" s="45" t="s">
        <v>361</v>
      </c>
      <c r="F22" s="46" t="s">
        <v>362</v>
      </c>
      <c r="G22" s="47" t="s">
        <v>34</v>
      </c>
      <c r="H22" s="151" t="s">
        <v>363</v>
      </c>
      <c r="I22" s="103">
        <v>4.85</v>
      </c>
    </row>
    <row r="23" spans="1:16" s="94" customFormat="1" ht="15">
      <c r="A23" s="78">
        <f t="shared" si="0"/>
        <v>2</v>
      </c>
      <c r="B23" s="79"/>
      <c r="C23" s="197">
        <v>5</v>
      </c>
      <c r="D23" s="63" t="s">
        <v>367</v>
      </c>
      <c r="E23" s="64" t="s">
        <v>368</v>
      </c>
      <c r="F23" s="65" t="s">
        <v>369</v>
      </c>
      <c r="G23" s="194" t="s">
        <v>34</v>
      </c>
      <c r="H23" s="107" t="s">
        <v>363</v>
      </c>
      <c r="I23" s="102">
        <v>5.09</v>
      </c>
      <c r="J23" s="77"/>
      <c r="K23" s="77"/>
      <c r="L23" s="77"/>
      <c r="M23" s="77"/>
      <c r="N23" s="77"/>
      <c r="O23" s="77"/>
      <c r="P23" s="77"/>
    </row>
    <row r="24" spans="1:16" s="76" customFormat="1" ht="12.75" customHeight="1">
      <c r="A24" s="78">
        <f t="shared" si="0"/>
        <v>3</v>
      </c>
      <c r="B24" s="79"/>
      <c r="C24" s="206">
        <v>1</v>
      </c>
      <c r="D24" s="63" t="s">
        <v>374</v>
      </c>
      <c r="E24" s="64" t="s">
        <v>375</v>
      </c>
      <c r="F24" s="65" t="s">
        <v>376</v>
      </c>
      <c r="G24" s="194" t="s">
        <v>34</v>
      </c>
      <c r="H24" s="107" t="s">
        <v>377</v>
      </c>
      <c r="I24" s="103">
        <v>5.17</v>
      </c>
      <c r="J24" s="75"/>
      <c r="K24" s="75"/>
      <c r="L24" s="75"/>
      <c r="M24" s="75"/>
      <c r="N24" s="75"/>
      <c r="O24" s="75"/>
      <c r="P24" s="75"/>
    </row>
    <row r="25" spans="1:16" s="77" customFormat="1" ht="13.5" customHeight="1">
      <c r="A25" s="78">
        <f t="shared" si="0"/>
        <v>4</v>
      </c>
      <c r="B25" s="79"/>
      <c r="C25" s="197">
        <v>6</v>
      </c>
      <c r="D25" s="63" t="s">
        <v>406</v>
      </c>
      <c r="E25" s="64" t="s">
        <v>407</v>
      </c>
      <c r="F25" s="65">
        <v>37340</v>
      </c>
      <c r="G25" s="194" t="s">
        <v>393</v>
      </c>
      <c r="H25" s="107" t="s">
        <v>403</v>
      </c>
      <c r="I25" s="102">
        <v>5.34</v>
      </c>
      <c r="J25" s="75"/>
      <c r="K25" s="75"/>
      <c r="L25" s="75"/>
      <c r="M25" s="75"/>
      <c r="N25" s="75"/>
      <c r="O25" s="75"/>
      <c r="P25" s="75"/>
    </row>
    <row r="26" spans="1:16" ht="15" customHeight="1">
      <c r="A26" s="78">
        <f t="shared" si="0"/>
        <v>5</v>
      </c>
      <c r="B26" s="79"/>
      <c r="C26" s="206">
        <v>3</v>
      </c>
      <c r="D26" s="63" t="s">
        <v>364</v>
      </c>
      <c r="E26" s="64" t="s">
        <v>365</v>
      </c>
      <c r="F26" s="65" t="s">
        <v>366</v>
      </c>
      <c r="G26" s="194" t="s">
        <v>34</v>
      </c>
      <c r="H26" s="107" t="s">
        <v>363</v>
      </c>
      <c r="I26" s="103">
        <v>5.49</v>
      </c>
      <c r="J26" s="94"/>
      <c r="K26" s="94"/>
      <c r="L26" s="94"/>
      <c r="M26" s="94"/>
      <c r="N26" s="94"/>
      <c r="O26" s="94"/>
      <c r="P26" s="94"/>
    </row>
    <row r="27" spans="1:16" ht="15" customHeight="1">
      <c r="A27" s="78">
        <f t="shared" si="0"/>
        <v>6</v>
      </c>
      <c r="B27" s="79"/>
      <c r="C27" s="197">
        <v>2</v>
      </c>
      <c r="D27" s="63" t="s">
        <v>370</v>
      </c>
      <c r="E27" s="64" t="s">
        <v>371</v>
      </c>
      <c r="F27" s="65" t="s">
        <v>372</v>
      </c>
      <c r="G27" s="194" t="s">
        <v>34</v>
      </c>
      <c r="H27" s="107" t="s">
        <v>373</v>
      </c>
      <c r="I27" s="102">
        <v>5.84</v>
      </c>
      <c r="J27" s="76"/>
      <c r="K27" s="76"/>
      <c r="L27" s="76"/>
      <c r="M27" s="76"/>
      <c r="N27" s="76"/>
      <c r="O27" s="76"/>
      <c r="P27" s="76"/>
    </row>
  </sheetData>
  <sheetProtection/>
  <mergeCells count="9">
    <mergeCell ref="H6:H7"/>
    <mergeCell ref="I6:I7"/>
    <mergeCell ref="A6:A7"/>
    <mergeCell ref="B6:B7"/>
    <mergeCell ref="D6:D7"/>
    <mergeCell ref="E6:E7"/>
    <mergeCell ref="F6:F7"/>
    <mergeCell ref="G6:G7"/>
    <mergeCell ref="C6:C7"/>
  </mergeCells>
  <printOptions horizontalCentered="1"/>
  <pageMargins left="0.5511811023622047" right="0.5511811023622047" top="0.31496062992125984" bottom="0.2362204724409449" header="0.1968503937007874" footer="0.35433070866141736"/>
  <pageSetup horizontalDpi="600" verticalDpi="600" orientation="portrait" paperSize="9" scale="95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"/>
  <sheetViews>
    <sheetView workbookViewId="0" topLeftCell="A1">
      <selection activeCell="A3" sqref="A3"/>
    </sheetView>
  </sheetViews>
  <sheetFormatPr defaultColWidth="9.140625" defaultRowHeight="15"/>
  <cols>
    <col min="1" max="1" width="5.421875" style="1" customWidth="1"/>
    <col min="2" max="2" width="5.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2.28125" style="1" bestFit="1" customWidth="1"/>
    <col min="7" max="7" width="16.7109375" style="1" bestFit="1" customWidth="1"/>
    <col min="8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6" s="5" customFormat="1" ht="15">
      <c r="A2" s="5" t="s">
        <v>112</v>
      </c>
      <c r="E2" s="6"/>
      <c r="F2" s="7"/>
      <c r="G2" s="7"/>
      <c r="H2" s="34"/>
      <c r="I2" s="34"/>
      <c r="J2" s="34"/>
      <c r="K2" s="8"/>
      <c r="L2" s="7"/>
      <c r="M2" s="7"/>
      <c r="N2" s="10"/>
      <c r="O2" s="10"/>
      <c r="P2" s="10"/>
    </row>
    <row r="3" spans="1:16" s="20" customFormat="1" ht="12" customHeight="1">
      <c r="A3" s="12"/>
      <c r="B3" s="12"/>
      <c r="C3" s="12"/>
      <c r="D3" s="12"/>
      <c r="E3" s="13"/>
      <c r="F3" s="14"/>
      <c r="G3" s="15"/>
      <c r="H3" s="15"/>
      <c r="I3" s="16"/>
      <c r="J3" s="16"/>
      <c r="K3" s="17"/>
      <c r="L3" s="15"/>
      <c r="M3" s="15"/>
      <c r="N3" s="17"/>
      <c r="O3" s="17"/>
      <c r="P3" s="17"/>
    </row>
    <row r="4" spans="4:16" s="21" customFormat="1" ht="15">
      <c r="D4" s="22" t="s">
        <v>24</v>
      </c>
      <c r="E4" s="5"/>
      <c r="F4" s="23"/>
      <c r="G4" s="24"/>
      <c r="H4" s="229" t="s">
        <v>20</v>
      </c>
      <c r="I4" s="229"/>
      <c r="J4" s="229"/>
      <c r="K4" s="229"/>
      <c r="L4" s="229"/>
      <c r="M4" s="229"/>
      <c r="N4" s="5"/>
      <c r="O4" s="5"/>
      <c r="P4" s="25"/>
    </row>
    <row r="5" ht="12.75" thickBot="1"/>
    <row r="6" spans="1:15" s="2" customFormat="1" ht="12.75" customHeight="1">
      <c r="A6" s="221" t="s">
        <v>1</v>
      </c>
      <c r="B6" s="223" t="s">
        <v>49</v>
      </c>
      <c r="C6" s="219" t="s">
        <v>2</v>
      </c>
      <c r="D6" s="217" t="s">
        <v>3</v>
      </c>
      <c r="E6" s="215" t="s">
        <v>11</v>
      </c>
      <c r="F6" s="215" t="s">
        <v>4</v>
      </c>
      <c r="G6" s="227" t="s">
        <v>61</v>
      </c>
      <c r="H6" s="230" t="s">
        <v>22</v>
      </c>
      <c r="I6" s="231"/>
      <c r="J6" s="230" t="s">
        <v>23</v>
      </c>
      <c r="K6" s="231"/>
      <c r="L6" s="230" t="s">
        <v>5</v>
      </c>
      <c r="M6" s="231"/>
      <c r="N6" s="232" t="s">
        <v>10</v>
      </c>
      <c r="O6" s="225" t="s">
        <v>8</v>
      </c>
    </row>
    <row r="7" spans="1:15" s="4" customFormat="1" ht="13.5" customHeight="1" thickBot="1">
      <c r="A7" s="222"/>
      <c r="B7" s="224"/>
      <c r="C7" s="220"/>
      <c r="D7" s="218"/>
      <c r="E7" s="216"/>
      <c r="F7" s="216"/>
      <c r="G7" s="228"/>
      <c r="H7" s="32" t="s">
        <v>45</v>
      </c>
      <c r="I7" s="32" t="s">
        <v>8</v>
      </c>
      <c r="J7" s="32" t="s">
        <v>45</v>
      </c>
      <c r="K7" s="32" t="s">
        <v>8</v>
      </c>
      <c r="L7" s="32" t="s">
        <v>45</v>
      </c>
      <c r="M7" s="32" t="s">
        <v>8</v>
      </c>
      <c r="N7" s="233"/>
      <c r="O7" s="226"/>
    </row>
    <row r="8" spans="1:15" ht="15" customHeight="1">
      <c r="A8" s="3">
        <f aca="true" t="shared" si="0" ref="A8:A15">A7+1</f>
        <v>1</v>
      </c>
      <c r="B8" s="50"/>
      <c r="C8" s="44" t="s">
        <v>378</v>
      </c>
      <c r="D8" s="45" t="s">
        <v>379</v>
      </c>
      <c r="E8" s="46" t="s">
        <v>380</v>
      </c>
      <c r="F8" s="47" t="s">
        <v>34</v>
      </c>
      <c r="G8" s="47" t="s">
        <v>363</v>
      </c>
      <c r="H8" s="55">
        <v>16.7</v>
      </c>
      <c r="I8" s="53">
        <f aca="true" t="shared" si="1" ref="I8:I15">IF(ISBLANK(H8),"",TRUNC(0.042172*(H8+687.7)^2)-20000)</f>
        <v>924</v>
      </c>
      <c r="J8" s="57">
        <v>15.14</v>
      </c>
      <c r="K8" s="27">
        <f aca="true" t="shared" si="2" ref="K8:K15">IF(ISBLANK(J8),"",TRUNC(0.042172*(J8+687.7)^2)-20000)</f>
        <v>832</v>
      </c>
      <c r="L8" s="102">
        <v>5.15</v>
      </c>
      <c r="M8" s="56">
        <f aca="true" t="shared" si="3" ref="M8:M15">IF(ISBLANK(L8),"",TRUNC(15.8*(L8-11)^2))</f>
        <v>540</v>
      </c>
      <c r="N8" s="31">
        <f>SUM(I8,K8,M8)</f>
        <v>2296</v>
      </c>
      <c r="O8" s="48">
        <v>18</v>
      </c>
    </row>
    <row r="9" spans="1:15" ht="15" customHeight="1">
      <c r="A9" s="27">
        <f t="shared" si="0"/>
        <v>2</v>
      </c>
      <c r="B9" s="50"/>
      <c r="C9" s="44" t="s">
        <v>265</v>
      </c>
      <c r="D9" s="45" t="s">
        <v>266</v>
      </c>
      <c r="E9" s="46">
        <v>37040</v>
      </c>
      <c r="F9" s="47" t="s">
        <v>42</v>
      </c>
      <c r="G9" s="47" t="s">
        <v>215</v>
      </c>
      <c r="H9" s="57">
        <v>13.37</v>
      </c>
      <c r="I9" s="54">
        <f t="shared" si="1"/>
        <v>727</v>
      </c>
      <c r="J9" s="57">
        <v>12.54</v>
      </c>
      <c r="K9" s="27">
        <f t="shared" si="2"/>
        <v>678</v>
      </c>
      <c r="L9" s="102">
        <v>4.81</v>
      </c>
      <c r="M9" s="56">
        <f t="shared" si="3"/>
        <v>605</v>
      </c>
      <c r="N9" s="31">
        <f aca="true" t="shared" si="4" ref="N9:N15">SUM(I9,K9,M9)</f>
        <v>2010</v>
      </c>
      <c r="O9" s="48">
        <v>16</v>
      </c>
    </row>
    <row r="10" spans="1:15" ht="15" customHeight="1">
      <c r="A10" s="3">
        <f t="shared" si="0"/>
        <v>3</v>
      </c>
      <c r="B10" s="50"/>
      <c r="C10" s="44" t="s">
        <v>381</v>
      </c>
      <c r="D10" s="45" t="s">
        <v>302</v>
      </c>
      <c r="E10" s="46" t="s">
        <v>382</v>
      </c>
      <c r="F10" s="47" t="s">
        <v>34</v>
      </c>
      <c r="G10" s="47" t="s">
        <v>373</v>
      </c>
      <c r="H10" s="57">
        <v>13.77</v>
      </c>
      <c r="I10" s="54">
        <f t="shared" si="1"/>
        <v>751</v>
      </c>
      <c r="J10" s="57">
        <v>11.63</v>
      </c>
      <c r="K10" s="27">
        <f t="shared" si="2"/>
        <v>624</v>
      </c>
      <c r="L10" s="102">
        <v>4.83</v>
      </c>
      <c r="M10" s="56">
        <f t="shared" si="3"/>
        <v>601</v>
      </c>
      <c r="N10" s="31">
        <f t="shared" si="4"/>
        <v>1976</v>
      </c>
      <c r="O10" s="48">
        <v>14</v>
      </c>
    </row>
    <row r="11" spans="1:15" ht="15" customHeight="1">
      <c r="A11" s="27">
        <f t="shared" si="0"/>
        <v>4</v>
      </c>
      <c r="B11" s="50"/>
      <c r="C11" s="44" t="s">
        <v>383</v>
      </c>
      <c r="D11" s="45" t="s">
        <v>384</v>
      </c>
      <c r="E11" s="46" t="s">
        <v>385</v>
      </c>
      <c r="F11" s="47" t="s">
        <v>34</v>
      </c>
      <c r="G11" s="47" t="s">
        <v>363</v>
      </c>
      <c r="H11" s="57">
        <v>13.14</v>
      </c>
      <c r="I11" s="54">
        <f t="shared" si="1"/>
        <v>713</v>
      </c>
      <c r="J11" s="57">
        <v>11.63</v>
      </c>
      <c r="K11" s="27">
        <f t="shared" si="2"/>
        <v>624</v>
      </c>
      <c r="L11" s="102">
        <v>4.68</v>
      </c>
      <c r="M11" s="56">
        <f t="shared" si="3"/>
        <v>631</v>
      </c>
      <c r="N11" s="31">
        <f t="shared" si="4"/>
        <v>1968</v>
      </c>
      <c r="O11" s="49">
        <v>13</v>
      </c>
    </row>
    <row r="12" spans="1:15" ht="15" customHeight="1">
      <c r="A12" s="3">
        <f t="shared" si="0"/>
        <v>5</v>
      </c>
      <c r="B12" s="50"/>
      <c r="C12" s="44" t="s">
        <v>186</v>
      </c>
      <c r="D12" s="45" t="s">
        <v>187</v>
      </c>
      <c r="E12" s="46">
        <v>36917</v>
      </c>
      <c r="F12" s="47" t="s">
        <v>40</v>
      </c>
      <c r="G12" s="47" t="s">
        <v>188</v>
      </c>
      <c r="H12" s="57">
        <v>13.47</v>
      </c>
      <c r="I12" s="54">
        <f t="shared" si="1"/>
        <v>733</v>
      </c>
      <c r="J12" s="57">
        <v>12.3</v>
      </c>
      <c r="K12" s="27">
        <f t="shared" si="2"/>
        <v>664</v>
      </c>
      <c r="L12" s="102">
        <v>5.26</v>
      </c>
      <c r="M12" s="56">
        <f t="shared" si="3"/>
        <v>520</v>
      </c>
      <c r="N12" s="31">
        <f t="shared" si="4"/>
        <v>1917</v>
      </c>
      <c r="O12" s="48">
        <v>12</v>
      </c>
    </row>
    <row r="13" spans="1:15" ht="15" customHeight="1">
      <c r="A13" s="27">
        <f t="shared" si="0"/>
        <v>6</v>
      </c>
      <c r="B13" s="50"/>
      <c r="C13" s="44" t="s">
        <v>307</v>
      </c>
      <c r="D13" s="45" t="s">
        <v>308</v>
      </c>
      <c r="E13" s="46">
        <v>37035</v>
      </c>
      <c r="F13" s="47" t="s">
        <v>41</v>
      </c>
      <c r="G13" s="47" t="s">
        <v>306</v>
      </c>
      <c r="H13" s="57">
        <v>13.37</v>
      </c>
      <c r="I13" s="54">
        <f>IF(ISBLANK(H13),"",TRUNC(0.042172*(H13+687.7)^2)-20000)</f>
        <v>727</v>
      </c>
      <c r="J13" s="57">
        <v>12.15</v>
      </c>
      <c r="K13" s="27">
        <f>IF(ISBLANK(J13),"",TRUNC(0.042172*(J13+687.7)^2)-20000)</f>
        <v>655</v>
      </c>
      <c r="L13" s="102">
        <v>5.2</v>
      </c>
      <c r="M13" s="56">
        <f>IF(ISBLANK(L13),"",TRUNC(15.8*(L13-11)^2))</f>
        <v>531</v>
      </c>
      <c r="N13" s="31">
        <f>SUM(I13,K13,M13)</f>
        <v>1913</v>
      </c>
      <c r="O13" s="49">
        <v>11</v>
      </c>
    </row>
    <row r="14" spans="1:15" ht="15" customHeight="1">
      <c r="A14" s="3">
        <f t="shared" si="0"/>
        <v>7</v>
      </c>
      <c r="B14" s="27"/>
      <c r="C14" s="44" t="s">
        <v>167</v>
      </c>
      <c r="D14" s="45" t="s">
        <v>168</v>
      </c>
      <c r="E14" s="46">
        <v>37212</v>
      </c>
      <c r="F14" s="47" t="s">
        <v>173</v>
      </c>
      <c r="G14" s="47" t="s">
        <v>169</v>
      </c>
      <c r="H14" s="57">
        <v>12.67</v>
      </c>
      <c r="I14" s="54">
        <f t="shared" si="1"/>
        <v>686</v>
      </c>
      <c r="J14" s="57">
        <v>11.8</v>
      </c>
      <c r="K14" s="27">
        <f t="shared" si="2"/>
        <v>634</v>
      </c>
      <c r="L14" s="102">
        <v>4.87</v>
      </c>
      <c r="M14" s="56">
        <f t="shared" si="3"/>
        <v>593</v>
      </c>
      <c r="N14" s="31">
        <f t="shared" si="4"/>
        <v>1913</v>
      </c>
      <c r="O14" s="48">
        <v>10</v>
      </c>
    </row>
    <row r="15" spans="1:15" ht="15" customHeight="1">
      <c r="A15" s="27">
        <f t="shared" si="0"/>
        <v>8</v>
      </c>
      <c r="B15" s="50"/>
      <c r="C15" s="44" t="s">
        <v>304</v>
      </c>
      <c r="D15" s="45" t="s">
        <v>305</v>
      </c>
      <c r="E15" s="46">
        <v>37120</v>
      </c>
      <c r="F15" s="47" t="s">
        <v>41</v>
      </c>
      <c r="G15" s="47" t="s">
        <v>306</v>
      </c>
      <c r="H15" s="57">
        <v>12.52</v>
      </c>
      <c r="I15" s="54">
        <f t="shared" si="1"/>
        <v>677</v>
      </c>
      <c r="J15" s="57">
        <v>11.1</v>
      </c>
      <c r="K15" s="27">
        <f t="shared" si="2"/>
        <v>593</v>
      </c>
      <c r="L15" s="102">
        <v>4.96</v>
      </c>
      <c r="M15" s="56">
        <f t="shared" si="3"/>
        <v>576</v>
      </c>
      <c r="N15" s="31">
        <f t="shared" si="4"/>
        <v>1846</v>
      </c>
      <c r="O15" s="49">
        <v>9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sheetProtection/>
  <mergeCells count="13">
    <mergeCell ref="N6:N7"/>
    <mergeCell ref="O6:O7"/>
    <mergeCell ref="B6:B7"/>
    <mergeCell ref="H4:M4"/>
    <mergeCell ref="A6:A7"/>
    <mergeCell ref="C6:C7"/>
    <mergeCell ref="D6:D7"/>
    <mergeCell ref="E6:E7"/>
    <mergeCell ref="F6:F7"/>
    <mergeCell ref="G6:G7"/>
    <mergeCell ref="H6:I6"/>
    <mergeCell ref="J6:K6"/>
    <mergeCell ref="L6:M6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48"/>
  <sheetViews>
    <sheetView workbookViewId="0" topLeftCell="A1">
      <selection activeCell="N8" sqref="N8"/>
    </sheetView>
  </sheetViews>
  <sheetFormatPr defaultColWidth="9.140625" defaultRowHeight="15"/>
  <cols>
    <col min="1" max="1" width="5.421875" style="1" customWidth="1"/>
    <col min="2" max="2" width="5.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2.28125" style="1" customWidth="1"/>
    <col min="7" max="7" width="21.140625" style="1" customWidth="1"/>
    <col min="8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112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5"/>
      <c r="K3" s="16"/>
      <c r="L3" s="16"/>
      <c r="M3" s="17"/>
      <c r="N3" s="17"/>
      <c r="O3" s="17"/>
    </row>
    <row r="4" spans="4:15" s="21" customFormat="1" ht="15">
      <c r="D4" s="22" t="s">
        <v>13</v>
      </c>
      <c r="E4" s="5"/>
      <c r="F4" s="23"/>
      <c r="G4" s="24"/>
      <c r="H4" s="229" t="s">
        <v>0</v>
      </c>
      <c r="I4" s="229"/>
      <c r="J4" s="229"/>
      <c r="K4" s="229"/>
      <c r="L4" s="229"/>
      <c r="M4" s="229"/>
      <c r="N4" s="5"/>
      <c r="O4" s="5"/>
    </row>
    <row r="5" ht="12.75" thickBot="1"/>
    <row r="6" spans="1:15" s="2" customFormat="1" ht="12.75" customHeight="1">
      <c r="A6" s="221" t="s">
        <v>1</v>
      </c>
      <c r="B6" s="223" t="s">
        <v>49</v>
      </c>
      <c r="C6" s="219" t="s">
        <v>2</v>
      </c>
      <c r="D6" s="217" t="s">
        <v>3</v>
      </c>
      <c r="E6" s="215" t="s">
        <v>11</v>
      </c>
      <c r="F6" s="215" t="s">
        <v>4</v>
      </c>
      <c r="G6" s="227" t="s">
        <v>61</v>
      </c>
      <c r="H6" s="230" t="s">
        <v>5</v>
      </c>
      <c r="I6" s="231"/>
      <c r="J6" s="230" t="s">
        <v>6</v>
      </c>
      <c r="K6" s="231"/>
      <c r="L6" s="230" t="s">
        <v>7</v>
      </c>
      <c r="M6" s="231"/>
      <c r="N6" s="232" t="s">
        <v>10</v>
      </c>
      <c r="O6" s="225" t="s">
        <v>8</v>
      </c>
    </row>
    <row r="7" spans="1:15" s="4" customFormat="1" ht="13.5" customHeight="1" thickBot="1">
      <c r="A7" s="222"/>
      <c r="B7" s="224"/>
      <c r="C7" s="220"/>
      <c r="D7" s="218"/>
      <c r="E7" s="216"/>
      <c r="F7" s="216"/>
      <c r="G7" s="228"/>
      <c r="H7" s="32" t="s">
        <v>45</v>
      </c>
      <c r="I7" s="32" t="s">
        <v>8</v>
      </c>
      <c r="J7" s="32" t="s">
        <v>45</v>
      </c>
      <c r="K7" s="32" t="s">
        <v>8</v>
      </c>
      <c r="L7" s="32" t="s">
        <v>45</v>
      </c>
      <c r="M7" s="32" t="s">
        <v>8</v>
      </c>
      <c r="N7" s="233"/>
      <c r="O7" s="226"/>
    </row>
    <row r="8" spans="1:15" ht="15" customHeight="1">
      <c r="A8" s="27">
        <f aca="true" t="shared" si="0" ref="A8:A44">A7+1</f>
        <v>1</v>
      </c>
      <c r="B8" s="27"/>
      <c r="C8" s="80" t="s">
        <v>337</v>
      </c>
      <c r="D8" s="81" t="s">
        <v>338</v>
      </c>
      <c r="E8" s="82" t="s">
        <v>339</v>
      </c>
      <c r="F8" s="177" t="s">
        <v>34</v>
      </c>
      <c r="G8" s="84" t="s">
        <v>340</v>
      </c>
      <c r="H8" s="85">
        <v>4.63</v>
      </c>
      <c r="I8" s="29">
        <f aca="true" t="shared" si="1" ref="I8:I44">IF(ISBLANK(H8),"",TRUNC(6.45*(H8-15.4)^2))</f>
        <v>748</v>
      </c>
      <c r="J8" s="85">
        <v>8.15</v>
      </c>
      <c r="K8" s="27">
        <f aca="true" t="shared" si="2" ref="K8:K44">IF(ISBLANK(J8),"",TRUNC(17.22*(J8-15.4)^2))</f>
        <v>905</v>
      </c>
      <c r="L8" s="88">
        <v>27.37</v>
      </c>
      <c r="M8" s="27">
        <f aca="true" t="shared" si="3" ref="M8:M43">IF(ISBLANK(L8),"",TRUNC(1.502*(L8-51)^2))</f>
        <v>838</v>
      </c>
      <c r="N8" s="31">
        <f>SUM(I8,K8,M8)</f>
        <v>2491</v>
      </c>
      <c r="O8" s="48">
        <v>18</v>
      </c>
    </row>
    <row r="9" spans="1:15" ht="15" customHeight="1">
      <c r="A9" s="3">
        <f t="shared" si="0"/>
        <v>2</v>
      </c>
      <c r="B9" s="27"/>
      <c r="C9" s="80" t="s">
        <v>212</v>
      </c>
      <c r="D9" s="81" t="s">
        <v>213</v>
      </c>
      <c r="E9" s="82">
        <v>37354</v>
      </c>
      <c r="F9" s="177" t="s">
        <v>42</v>
      </c>
      <c r="G9" s="84" t="s">
        <v>214</v>
      </c>
      <c r="H9" s="85">
        <v>4.73</v>
      </c>
      <c r="I9" s="29">
        <f t="shared" si="1"/>
        <v>734</v>
      </c>
      <c r="J9" s="85">
        <v>8.12</v>
      </c>
      <c r="K9" s="27">
        <f t="shared" si="2"/>
        <v>912</v>
      </c>
      <c r="L9" s="88">
        <v>27.37</v>
      </c>
      <c r="M9" s="27">
        <f t="shared" si="3"/>
        <v>838</v>
      </c>
      <c r="N9" s="31">
        <f aca="true" t="shared" si="4" ref="N9:N43">SUM(I9,K9,M9)</f>
        <v>2484</v>
      </c>
      <c r="O9" s="48">
        <v>16</v>
      </c>
    </row>
    <row r="10" spans="1:15" ht="15" customHeight="1">
      <c r="A10" s="3">
        <f t="shared" si="0"/>
        <v>3</v>
      </c>
      <c r="B10" s="50"/>
      <c r="C10" s="80" t="s">
        <v>317</v>
      </c>
      <c r="D10" s="81" t="s">
        <v>318</v>
      </c>
      <c r="E10" s="82">
        <v>36954</v>
      </c>
      <c r="F10" s="177" t="s">
        <v>41</v>
      </c>
      <c r="G10" s="84" t="s">
        <v>319</v>
      </c>
      <c r="H10" s="85">
        <v>4.8</v>
      </c>
      <c r="I10" s="29">
        <f t="shared" si="1"/>
        <v>724</v>
      </c>
      <c r="J10" s="85">
        <v>8.32</v>
      </c>
      <c r="K10" s="27">
        <f t="shared" si="2"/>
        <v>863</v>
      </c>
      <c r="L10" s="88">
        <v>27.21</v>
      </c>
      <c r="M10" s="27">
        <f t="shared" si="3"/>
        <v>850</v>
      </c>
      <c r="N10" s="31">
        <f t="shared" si="4"/>
        <v>2437</v>
      </c>
      <c r="O10" s="48">
        <v>14</v>
      </c>
    </row>
    <row r="11" spans="1:15" ht="15" customHeight="1">
      <c r="A11" s="3">
        <f t="shared" si="0"/>
        <v>4</v>
      </c>
      <c r="B11" s="27"/>
      <c r="C11" s="80" t="s">
        <v>219</v>
      </c>
      <c r="D11" s="81" t="s">
        <v>399</v>
      </c>
      <c r="E11" s="82">
        <v>37659</v>
      </c>
      <c r="F11" s="177" t="s">
        <v>393</v>
      </c>
      <c r="G11" s="84" t="s">
        <v>398</v>
      </c>
      <c r="H11" s="85">
        <v>4.78</v>
      </c>
      <c r="I11" s="29">
        <f t="shared" si="1"/>
        <v>727</v>
      </c>
      <c r="J11" s="85">
        <v>8.3</v>
      </c>
      <c r="K11" s="27">
        <f t="shared" si="2"/>
        <v>868</v>
      </c>
      <c r="L11" s="88">
        <v>28.55</v>
      </c>
      <c r="M11" s="27">
        <f t="shared" si="3"/>
        <v>757</v>
      </c>
      <c r="N11" s="31">
        <f t="shared" si="4"/>
        <v>2352</v>
      </c>
      <c r="O11" s="48">
        <v>13</v>
      </c>
    </row>
    <row r="12" spans="1:15" ht="15" customHeight="1">
      <c r="A12" s="3">
        <f t="shared" si="0"/>
        <v>5</v>
      </c>
      <c r="B12" s="50"/>
      <c r="C12" s="80" t="s">
        <v>31</v>
      </c>
      <c r="D12" s="81" t="s">
        <v>32</v>
      </c>
      <c r="E12" s="82">
        <v>36948</v>
      </c>
      <c r="F12" s="177" t="s">
        <v>33</v>
      </c>
      <c r="G12" s="84" t="s">
        <v>44</v>
      </c>
      <c r="H12" s="85">
        <v>4.83</v>
      </c>
      <c r="I12" s="29">
        <f t="shared" si="1"/>
        <v>720</v>
      </c>
      <c r="J12" s="85">
        <v>8.47</v>
      </c>
      <c r="K12" s="27">
        <f t="shared" si="2"/>
        <v>826</v>
      </c>
      <c r="L12" s="88">
        <v>28.28</v>
      </c>
      <c r="M12" s="27">
        <f t="shared" si="3"/>
        <v>775</v>
      </c>
      <c r="N12" s="31">
        <f t="shared" si="4"/>
        <v>2321</v>
      </c>
      <c r="O12" s="48">
        <v>12</v>
      </c>
    </row>
    <row r="13" spans="1:15" ht="15" customHeight="1">
      <c r="A13" s="3">
        <f t="shared" si="0"/>
        <v>6</v>
      </c>
      <c r="B13" s="27"/>
      <c r="C13" s="80" t="s">
        <v>195</v>
      </c>
      <c r="D13" s="81" t="s">
        <v>196</v>
      </c>
      <c r="E13" s="82">
        <v>37077</v>
      </c>
      <c r="F13" s="177" t="s">
        <v>42</v>
      </c>
      <c r="G13" s="84" t="s">
        <v>197</v>
      </c>
      <c r="H13" s="88">
        <v>4.79</v>
      </c>
      <c r="I13" s="29">
        <f t="shared" si="1"/>
        <v>726</v>
      </c>
      <c r="J13" s="85">
        <v>8.41</v>
      </c>
      <c r="K13" s="27">
        <f t="shared" si="2"/>
        <v>841</v>
      </c>
      <c r="L13" s="88">
        <v>28.64</v>
      </c>
      <c r="M13" s="27">
        <f t="shared" si="3"/>
        <v>750</v>
      </c>
      <c r="N13" s="31">
        <f t="shared" si="4"/>
        <v>2317</v>
      </c>
      <c r="O13" s="48">
        <v>11</v>
      </c>
    </row>
    <row r="14" spans="1:15" ht="15" customHeight="1">
      <c r="A14" s="3">
        <f t="shared" si="0"/>
        <v>7</v>
      </c>
      <c r="B14" s="50"/>
      <c r="C14" s="80" t="s">
        <v>329</v>
      </c>
      <c r="D14" s="81" t="s">
        <v>412</v>
      </c>
      <c r="E14" s="82">
        <v>37196</v>
      </c>
      <c r="F14" s="177" t="s">
        <v>393</v>
      </c>
      <c r="G14" s="84" t="s">
        <v>413</v>
      </c>
      <c r="H14" s="85">
        <v>4.85</v>
      </c>
      <c r="I14" s="29">
        <f t="shared" si="1"/>
        <v>717</v>
      </c>
      <c r="J14" s="85">
        <v>8.6</v>
      </c>
      <c r="K14" s="27">
        <f t="shared" si="2"/>
        <v>796</v>
      </c>
      <c r="L14" s="88">
        <v>28.12</v>
      </c>
      <c r="M14" s="27">
        <f t="shared" si="3"/>
        <v>786</v>
      </c>
      <c r="N14" s="31">
        <f t="shared" si="4"/>
        <v>2299</v>
      </c>
      <c r="O14" s="48">
        <v>10</v>
      </c>
    </row>
    <row r="15" spans="1:15" ht="15" customHeight="1">
      <c r="A15" s="3">
        <f t="shared" si="0"/>
        <v>8</v>
      </c>
      <c r="B15" s="27"/>
      <c r="C15" s="80" t="s">
        <v>26</v>
      </c>
      <c r="D15" s="81" t="s">
        <v>27</v>
      </c>
      <c r="E15" s="82">
        <v>37184</v>
      </c>
      <c r="F15" s="177" t="s">
        <v>25</v>
      </c>
      <c r="G15" s="84" t="s">
        <v>100</v>
      </c>
      <c r="H15" s="85">
        <v>4.85</v>
      </c>
      <c r="I15" s="29">
        <f t="shared" si="1"/>
        <v>717</v>
      </c>
      <c r="J15" s="85">
        <v>8.45</v>
      </c>
      <c r="K15" s="27">
        <f t="shared" si="2"/>
        <v>831</v>
      </c>
      <c r="L15" s="88">
        <v>28.82</v>
      </c>
      <c r="M15" s="27">
        <f t="shared" si="3"/>
        <v>738</v>
      </c>
      <c r="N15" s="31">
        <f t="shared" si="4"/>
        <v>2286</v>
      </c>
      <c r="O15" s="48">
        <v>9</v>
      </c>
    </row>
    <row r="16" spans="1:15" ht="15" customHeight="1">
      <c r="A16" s="3">
        <f t="shared" si="0"/>
        <v>9</v>
      </c>
      <c r="B16" s="50"/>
      <c r="C16" s="80" t="s">
        <v>36</v>
      </c>
      <c r="D16" s="81" t="s">
        <v>386</v>
      </c>
      <c r="E16" s="82">
        <v>37205</v>
      </c>
      <c r="F16" s="177" t="s">
        <v>34</v>
      </c>
      <c r="G16" s="84" t="s">
        <v>387</v>
      </c>
      <c r="H16" s="85">
        <v>4.88</v>
      </c>
      <c r="I16" s="29">
        <f t="shared" si="1"/>
        <v>713</v>
      </c>
      <c r="J16" s="85">
        <v>8.43</v>
      </c>
      <c r="K16" s="27">
        <f t="shared" si="2"/>
        <v>836</v>
      </c>
      <c r="L16" s="88">
        <v>29.07</v>
      </c>
      <c r="M16" s="27">
        <f t="shared" si="3"/>
        <v>722</v>
      </c>
      <c r="N16" s="31">
        <f t="shared" si="4"/>
        <v>2271</v>
      </c>
      <c r="O16" s="48">
        <v>8</v>
      </c>
    </row>
    <row r="17" spans="1:15" ht="15" customHeight="1">
      <c r="A17" s="3">
        <f t="shared" si="0"/>
        <v>10</v>
      </c>
      <c r="B17" s="27"/>
      <c r="C17" s="80" t="s">
        <v>118</v>
      </c>
      <c r="D17" s="81" t="s">
        <v>119</v>
      </c>
      <c r="E17" s="82">
        <v>37305</v>
      </c>
      <c r="F17" s="177" t="s">
        <v>125</v>
      </c>
      <c r="G17" s="84" t="s">
        <v>117</v>
      </c>
      <c r="H17" s="85">
        <v>4.83</v>
      </c>
      <c r="I17" s="29">
        <f t="shared" si="1"/>
        <v>720</v>
      </c>
      <c r="J17" s="85">
        <v>8.56</v>
      </c>
      <c r="K17" s="27">
        <f t="shared" si="2"/>
        <v>805</v>
      </c>
      <c r="L17" s="88">
        <v>28.81</v>
      </c>
      <c r="M17" s="27">
        <f t="shared" si="3"/>
        <v>739</v>
      </c>
      <c r="N17" s="31">
        <f t="shared" si="4"/>
        <v>2264</v>
      </c>
      <c r="O17" s="48">
        <v>7</v>
      </c>
    </row>
    <row r="18" spans="1:15" ht="15" customHeight="1">
      <c r="A18" s="3">
        <f t="shared" si="0"/>
        <v>11</v>
      </c>
      <c r="B18" s="50"/>
      <c r="C18" s="80" t="s">
        <v>195</v>
      </c>
      <c r="D18" s="81" t="s">
        <v>198</v>
      </c>
      <c r="E18" s="82">
        <v>37587</v>
      </c>
      <c r="F18" s="177" t="s">
        <v>42</v>
      </c>
      <c r="G18" s="84" t="s">
        <v>197</v>
      </c>
      <c r="H18" s="88">
        <v>4.83</v>
      </c>
      <c r="I18" s="29">
        <f t="shared" si="1"/>
        <v>720</v>
      </c>
      <c r="J18" s="85">
        <v>8.53</v>
      </c>
      <c r="K18" s="27">
        <f t="shared" si="2"/>
        <v>812</v>
      </c>
      <c r="L18" s="88">
        <v>29.08</v>
      </c>
      <c r="M18" s="27">
        <f t="shared" si="3"/>
        <v>721</v>
      </c>
      <c r="N18" s="31">
        <f t="shared" si="4"/>
        <v>2253</v>
      </c>
      <c r="O18" s="48">
        <v>6</v>
      </c>
    </row>
    <row r="19" spans="1:15" ht="15" customHeight="1">
      <c r="A19" s="3">
        <f t="shared" si="0"/>
        <v>12</v>
      </c>
      <c r="B19" s="27"/>
      <c r="C19" s="80" t="s">
        <v>170</v>
      </c>
      <c r="D19" s="81" t="s">
        <v>171</v>
      </c>
      <c r="E19" s="82">
        <v>37076</v>
      </c>
      <c r="F19" s="177" t="s">
        <v>173</v>
      </c>
      <c r="G19" s="84" t="s">
        <v>172</v>
      </c>
      <c r="H19" s="88">
        <v>4.92</v>
      </c>
      <c r="I19" s="29">
        <f t="shared" si="1"/>
        <v>708</v>
      </c>
      <c r="J19" s="85">
        <v>8.48</v>
      </c>
      <c r="K19" s="27">
        <f t="shared" si="2"/>
        <v>824</v>
      </c>
      <c r="L19" s="88">
        <v>29.17</v>
      </c>
      <c r="M19" s="27">
        <f t="shared" si="3"/>
        <v>715</v>
      </c>
      <c r="N19" s="31">
        <f t="shared" si="4"/>
        <v>2247</v>
      </c>
      <c r="O19" s="48">
        <v>5</v>
      </c>
    </row>
    <row r="20" spans="1:15" ht="15" customHeight="1">
      <c r="A20" s="3">
        <f t="shared" si="0"/>
        <v>13</v>
      </c>
      <c r="B20" s="27"/>
      <c r="C20" s="80" t="s">
        <v>202</v>
      </c>
      <c r="D20" s="81" t="s">
        <v>146</v>
      </c>
      <c r="E20" s="82">
        <v>36947</v>
      </c>
      <c r="F20" s="177" t="s">
        <v>42</v>
      </c>
      <c r="G20" s="84" t="s">
        <v>203</v>
      </c>
      <c r="H20" s="85">
        <v>4.95</v>
      </c>
      <c r="I20" s="29">
        <f t="shared" si="1"/>
        <v>704</v>
      </c>
      <c r="J20" s="85">
        <v>8.7</v>
      </c>
      <c r="K20" s="27">
        <f t="shared" si="2"/>
        <v>773</v>
      </c>
      <c r="L20" s="88">
        <v>28.73</v>
      </c>
      <c r="M20" s="27">
        <f t="shared" si="3"/>
        <v>744</v>
      </c>
      <c r="N20" s="31">
        <f t="shared" si="4"/>
        <v>2221</v>
      </c>
      <c r="O20" s="48">
        <v>4</v>
      </c>
    </row>
    <row r="21" spans="1:15" ht="15" customHeight="1">
      <c r="A21" s="3">
        <f t="shared" si="0"/>
        <v>14</v>
      </c>
      <c r="B21" s="50"/>
      <c r="C21" s="80" t="s">
        <v>238</v>
      </c>
      <c r="D21" s="81" t="s">
        <v>235</v>
      </c>
      <c r="E21" s="82">
        <v>37213</v>
      </c>
      <c r="F21" s="177" t="s">
        <v>269</v>
      </c>
      <c r="G21" s="84" t="s">
        <v>215</v>
      </c>
      <c r="H21" s="88">
        <v>4.84</v>
      </c>
      <c r="I21" s="29">
        <f t="shared" si="1"/>
        <v>719</v>
      </c>
      <c r="J21" s="85">
        <v>8.59</v>
      </c>
      <c r="K21" s="27">
        <f t="shared" si="2"/>
        <v>798</v>
      </c>
      <c r="L21" s="88">
        <v>29.54</v>
      </c>
      <c r="M21" s="27">
        <f t="shared" si="3"/>
        <v>691</v>
      </c>
      <c r="N21" s="31">
        <f t="shared" si="4"/>
        <v>2208</v>
      </c>
      <c r="O21" s="79" t="s">
        <v>482</v>
      </c>
    </row>
    <row r="22" spans="1:15" ht="15" customHeight="1">
      <c r="A22" s="3">
        <f t="shared" si="0"/>
        <v>15</v>
      </c>
      <c r="B22" s="50"/>
      <c r="C22" s="80" t="s">
        <v>101</v>
      </c>
      <c r="D22" s="81" t="s">
        <v>102</v>
      </c>
      <c r="E22" s="82">
        <v>37482</v>
      </c>
      <c r="F22" s="177" t="s">
        <v>25</v>
      </c>
      <c r="G22" s="84" t="s">
        <v>100</v>
      </c>
      <c r="H22" s="85">
        <v>5.02</v>
      </c>
      <c r="I22" s="29">
        <f t="shared" si="1"/>
        <v>694</v>
      </c>
      <c r="J22" s="85">
        <v>8.71</v>
      </c>
      <c r="K22" s="27">
        <f t="shared" si="2"/>
        <v>770</v>
      </c>
      <c r="L22" s="88">
        <v>28.97</v>
      </c>
      <c r="M22" s="27">
        <f t="shared" si="3"/>
        <v>728</v>
      </c>
      <c r="N22" s="31">
        <f t="shared" si="4"/>
        <v>2192</v>
      </c>
      <c r="O22" s="48">
        <v>3</v>
      </c>
    </row>
    <row r="23" spans="1:15" ht="15" customHeight="1">
      <c r="A23" s="3">
        <f t="shared" si="0"/>
        <v>16</v>
      </c>
      <c r="B23" s="50"/>
      <c r="C23" s="80" t="s">
        <v>284</v>
      </c>
      <c r="D23" s="81" t="s">
        <v>285</v>
      </c>
      <c r="E23" s="82">
        <v>37440</v>
      </c>
      <c r="F23" s="177" t="s">
        <v>37</v>
      </c>
      <c r="G23" s="84" t="s">
        <v>286</v>
      </c>
      <c r="H23" s="88">
        <v>5.03</v>
      </c>
      <c r="I23" s="29">
        <f t="shared" si="1"/>
        <v>693</v>
      </c>
      <c r="J23" s="85">
        <v>8.66</v>
      </c>
      <c r="K23" s="27">
        <f t="shared" si="2"/>
        <v>782</v>
      </c>
      <c r="L23" s="88">
        <v>29.26</v>
      </c>
      <c r="M23" s="27">
        <f t="shared" si="3"/>
        <v>709</v>
      </c>
      <c r="N23" s="31">
        <f t="shared" si="4"/>
        <v>2184</v>
      </c>
      <c r="O23" s="48">
        <v>2</v>
      </c>
    </row>
    <row r="24" spans="1:15" ht="15" customHeight="1">
      <c r="A24" s="3">
        <f t="shared" si="0"/>
        <v>17</v>
      </c>
      <c r="B24" s="27"/>
      <c r="C24" s="80" t="s">
        <v>138</v>
      </c>
      <c r="D24" s="81" t="s">
        <v>139</v>
      </c>
      <c r="E24" s="82">
        <v>36946</v>
      </c>
      <c r="F24" s="177" t="s">
        <v>39</v>
      </c>
      <c r="G24" s="84" t="s">
        <v>140</v>
      </c>
      <c r="H24" s="85">
        <v>4.89</v>
      </c>
      <c r="I24" s="29">
        <f t="shared" si="1"/>
        <v>712</v>
      </c>
      <c r="J24" s="85">
        <v>8.62</v>
      </c>
      <c r="K24" s="27">
        <f t="shared" si="2"/>
        <v>791</v>
      </c>
      <c r="L24" s="88">
        <v>29.74</v>
      </c>
      <c r="M24" s="27">
        <f t="shared" si="3"/>
        <v>678</v>
      </c>
      <c r="N24" s="31">
        <f t="shared" si="4"/>
        <v>2181</v>
      </c>
      <c r="O24" s="48">
        <v>1</v>
      </c>
    </row>
    <row r="25" spans="1:15" ht="15" customHeight="1">
      <c r="A25" s="3">
        <f t="shared" si="0"/>
        <v>18</v>
      </c>
      <c r="B25" s="27"/>
      <c r="C25" s="80" t="s">
        <v>244</v>
      </c>
      <c r="D25" s="81" t="s">
        <v>245</v>
      </c>
      <c r="E25" s="82">
        <v>36914</v>
      </c>
      <c r="F25" s="177" t="s">
        <v>269</v>
      </c>
      <c r="G25" s="84" t="s">
        <v>218</v>
      </c>
      <c r="H25" s="88">
        <v>4.86</v>
      </c>
      <c r="I25" s="29">
        <f t="shared" si="1"/>
        <v>716</v>
      </c>
      <c r="J25" s="85">
        <v>8.8</v>
      </c>
      <c r="K25" s="27">
        <f t="shared" si="2"/>
        <v>750</v>
      </c>
      <c r="L25" s="88">
        <v>29.21</v>
      </c>
      <c r="M25" s="27">
        <f t="shared" si="3"/>
        <v>713</v>
      </c>
      <c r="N25" s="31">
        <f t="shared" si="4"/>
        <v>2179</v>
      </c>
      <c r="O25" s="79" t="s">
        <v>482</v>
      </c>
    </row>
    <row r="26" spans="1:15" ht="15" customHeight="1">
      <c r="A26" s="3">
        <f t="shared" si="0"/>
        <v>19</v>
      </c>
      <c r="B26" s="62"/>
      <c r="C26" s="80" t="s">
        <v>115</v>
      </c>
      <c r="D26" s="81" t="s">
        <v>116</v>
      </c>
      <c r="E26" s="82">
        <v>36912</v>
      </c>
      <c r="F26" s="177" t="s">
        <v>125</v>
      </c>
      <c r="G26" s="84" t="s">
        <v>117</v>
      </c>
      <c r="H26" s="85">
        <v>4.87</v>
      </c>
      <c r="I26" s="29">
        <f t="shared" si="1"/>
        <v>715</v>
      </c>
      <c r="J26" s="85">
        <v>8.72</v>
      </c>
      <c r="K26" s="27">
        <f t="shared" si="2"/>
        <v>768</v>
      </c>
      <c r="L26" s="88">
        <v>29.59</v>
      </c>
      <c r="M26" s="27">
        <f t="shared" si="3"/>
        <v>688</v>
      </c>
      <c r="N26" s="31">
        <f t="shared" si="4"/>
        <v>2171</v>
      </c>
      <c r="O26" s="48"/>
    </row>
    <row r="27" spans="1:15" ht="15" customHeight="1">
      <c r="A27" s="3">
        <f t="shared" si="0"/>
        <v>20</v>
      </c>
      <c r="B27" s="27"/>
      <c r="C27" s="80" t="s">
        <v>246</v>
      </c>
      <c r="D27" s="81" t="s">
        <v>247</v>
      </c>
      <c r="E27" s="82">
        <v>37525</v>
      </c>
      <c r="F27" s="177" t="s">
        <v>269</v>
      </c>
      <c r="G27" s="84" t="s">
        <v>215</v>
      </c>
      <c r="H27" s="88">
        <v>4.96</v>
      </c>
      <c r="I27" s="29">
        <f t="shared" si="1"/>
        <v>703</v>
      </c>
      <c r="J27" s="85">
        <v>8.76</v>
      </c>
      <c r="K27" s="27">
        <f t="shared" si="2"/>
        <v>759</v>
      </c>
      <c r="L27" s="88">
        <v>29.3</v>
      </c>
      <c r="M27" s="27">
        <f t="shared" si="3"/>
        <v>707</v>
      </c>
      <c r="N27" s="31">
        <f t="shared" si="4"/>
        <v>2169</v>
      </c>
      <c r="O27" s="79" t="s">
        <v>482</v>
      </c>
    </row>
    <row r="28" spans="1:15" ht="15" customHeight="1">
      <c r="A28" s="3">
        <f t="shared" si="0"/>
        <v>21</v>
      </c>
      <c r="B28" s="50"/>
      <c r="C28" s="80" t="s">
        <v>241</v>
      </c>
      <c r="D28" s="81" t="s">
        <v>242</v>
      </c>
      <c r="E28" s="82">
        <v>37332</v>
      </c>
      <c r="F28" s="177" t="s">
        <v>269</v>
      </c>
      <c r="G28" s="84" t="s">
        <v>214</v>
      </c>
      <c r="H28" s="85">
        <v>5.01</v>
      </c>
      <c r="I28" s="29">
        <f t="shared" si="1"/>
        <v>696</v>
      </c>
      <c r="J28" s="85">
        <v>8.75</v>
      </c>
      <c r="K28" s="27">
        <f t="shared" si="2"/>
        <v>761</v>
      </c>
      <c r="L28" s="88">
        <v>29.52</v>
      </c>
      <c r="M28" s="27">
        <f t="shared" si="3"/>
        <v>693</v>
      </c>
      <c r="N28" s="31">
        <f t="shared" si="4"/>
        <v>2150</v>
      </c>
      <c r="O28" s="79" t="s">
        <v>482</v>
      </c>
    </row>
    <row r="29" spans="1:15" ht="15" customHeight="1">
      <c r="A29" s="3">
        <f t="shared" si="0"/>
        <v>22</v>
      </c>
      <c r="B29" s="3"/>
      <c r="C29" s="80" t="s">
        <v>55</v>
      </c>
      <c r="D29" s="81" t="s">
        <v>77</v>
      </c>
      <c r="E29" s="82">
        <v>37356</v>
      </c>
      <c r="F29" s="177" t="s">
        <v>80</v>
      </c>
      <c r="G29" s="84" t="s">
        <v>75</v>
      </c>
      <c r="H29" s="88">
        <v>4.98</v>
      </c>
      <c r="I29" s="29">
        <f t="shared" si="1"/>
        <v>700</v>
      </c>
      <c r="J29" s="85">
        <v>8.88</v>
      </c>
      <c r="K29" s="27">
        <f t="shared" si="2"/>
        <v>732</v>
      </c>
      <c r="L29" s="88">
        <v>29.9</v>
      </c>
      <c r="M29" s="27">
        <f t="shared" si="3"/>
        <v>668</v>
      </c>
      <c r="N29" s="31">
        <f t="shared" si="4"/>
        <v>2100</v>
      </c>
      <c r="O29" s="48"/>
    </row>
    <row r="30" spans="1:15" ht="15" customHeight="1">
      <c r="A30" s="3">
        <f t="shared" si="0"/>
        <v>23</v>
      </c>
      <c r="B30" s="50"/>
      <c r="C30" s="80" t="s">
        <v>239</v>
      </c>
      <c r="D30" s="81" t="s">
        <v>240</v>
      </c>
      <c r="E30" s="82">
        <v>37536</v>
      </c>
      <c r="F30" s="177" t="s">
        <v>269</v>
      </c>
      <c r="G30" s="84" t="s">
        <v>214</v>
      </c>
      <c r="H30" s="88">
        <v>5.09</v>
      </c>
      <c r="I30" s="29">
        <f t="shared" si="1"/>
        <v>685</v>
      </c>
      <c r="J30" s="85">
        <v>8.84</v>
      </c>
      <c r="K30" s="27">
        <f t="shared" si="2"/>
        <v>741</v>
      </c>
      <c r="L30" s="88">
        <v>29.93</v>
      </c>
      <c r="M30" s="27">
        <f t="shared" si="3"/>
        <v>666</v>
      </c>
      <c r="N30" s="31">
        <f t="shared" si="4"/>
        <v>2092</v>
      </c>
      <c r="O30" s="79" t="s">
        <v>482</v>
      </c>
    </row>
    <row r="31" spans="1:15" ht="15" customHeight="1">
      <c r="A31" s="3">
        <f t="shared" si="0"/>
        <v>24</v>
      </c>
      <c r="B31" s="3"/>
      <c r="C31" s="80" t="s">
        <v>55</v>
      </c>
      <c r="D31" s="81" t="s">
        <v>283</v>
      </c>
      <c r="E31" s="82">
        <v>37502</v>
      </c>
      <c r="F31" s="177" t="s">
        <v>37</v>
      </c>
      <c r="G31" s="84" t="s">
        <v>277</v>
      </c>
      <c r="H31" s="85">
        <v>5</v>
      </c>
      <c r="I31" s="29">
        <f t="shared" si="1"/>
        <v>697</v>
      </c>
      <c r="J31" s="85">
        <v>8.88</v>
      </c>
      <c r="K31" s="27">
        <f t="shared" si="2"/>
        <v>732</v>
      </c>
      <c r="L31" s="88">
        <v>30.02</v>
      </c>
      <c r="M31" s="27">
        <f t="shared" si="3"/>
        <v>661</v>
      </c>
      <c r="N31" s="31">
        <f t="shared" si="4"/>
        <v>2090</v>
      </c>
      <c r="O31" s="48"/>
    </row>
    <row r="32" spans="1:15" ht="15" customHeight="1">
      <c r="A32" s="3">
        <f t="shared" si="0"/>
        <v>25</v>
      </c>
      <c r="B32" s="50"/>
      <c r="C32" s="80" t="s">
        <v>138</v>
      </c>
      <c r="D32" s="81" t="s">
        <v>243</v>
      </c>
      <c r="E32" s="82">
        <v>37151</v>
      </c>
      <c r="F32" s="177" t="s">
        <v>269</v>
      </c>
      <c r="G32" s="84" t="s">
        <v>206</v>
      </c>
      <c r="H32" s="88">
        <v>5.21</v>
      </c>
      <c r="I32" s="29">
        <f t="shared" si="1"/>
        <v>669</v>
      </c>
      <c r="J32" s="85">
        <v>8.91</v>
      </c>
      <c r="K32" s="27">
        <f t="shared" si="2"/>
        <v>725</v>
      </c>
      <c r="L32" s="88">
        <v>30.41</v>
      </c>
      <c r="M32" s="27">
        <f t="shared" si="3"/>
        <v>636</v>
      </c>
      <c r="N32" s="31">
        <f t="shared" si="4"/>
        <v>2030</v>
      </c>
      <c r="O32" s="48"/>
    </row>
    <row r="33" spans="1:15" ht="15" customHeight="1">
      <c r="A33" s="3">
        <f t="shared" si="0"/>
        <v>26</v>
      </c>
      <c r="B33" s="195"/>
      <c r="C33" s="80" t="s">
        <v>334</v>
      </c>
      <c r="D33" s="81" t="s">
        <v>335</v>
      </c>
      <c r="E33" s="82">
        <v>37132</v>
      </c>
      <c r="F33" s="177" t="s">
        <v>41</v>
      </c>
      <c r="G33" s="84" t="s">
        <v>319</v>
      </c>
      <c r="H33" s="85">
        <v>5.14</v>
      </c>
      <c r="I33" s="29">
        <f t="shared" si="1"/>
        <v>678</v>
      </c>
      <c r="J33" s="85">
        <v>9.11</v>
      </c>
      <c r="K33" s="27">
        <f t="shared" si="2"/>
        <v>681</v>
      </c>
      <c r="L33" s="88">
        <v>30.78</v>
      </c>
      <c r="M33" s="27">
        <f t="shared" si="3"/>
        <v>614</v>
      </c>
      <c r="N33" s="31">
        <f t="shared" si="4"/>
        <v>1973</v>
      </c>
      <c r="O33" s="48"/>
    </row>
    <row r="34" spans="1:15" ht="15" customHeight="1">
      <c r="A34" s="3">
        <f t="shared" si="0"/>
        <v>27</v>
      </c>
      <c r="B34" s="27"/>
      <c r="C34" s="80" t="s">
        <v>273</v>
      </c>
      <c r="D34" s="81" t="s">
        <v>274</v>
      </c>
      <c r="E34" s="82">
        <v>37111</v>
      </c>
      <c r="F34" s="177" t="s">
        <v>37</v>
      </c>
      <c r="G34" s="84" t="s">
        <v>275</v>
      </c>
      <c r="H34" s="88">
        <v>5.14</v>
      </c>
      <c r="I34" s="29">
        <f t="shared" si="1"/>
        <v>678</v>
      </c>
      <c r="J34" s="85">
        <v>9.11</v>
      </c>
      <c r="K34" s="27">
        <f t="shared" si="2"/>
        <v>681</v>
      </c>
      <c r="L34" s="88">
        <v>30.92</v>
      </c>
      <c r="M34" s="27">
        <f t="shared" si="3"/>
        <v>605</v>
      </c>
      <c r="N34" s="31">
        <f t="shared" si="4"/>
        <v>1964</v>
      </c>
      <c r="O34" s="48"/>
    </row>
    <row r="35" spans="1:15" ht="15" customHeight="1">
      <c r="A35" s="3">
        <f t="shared" si="0"/>
        <v>28</v>
      </c>
      <c r="B35" s="62"/>
      <c r="C35" s="80" t="s">
        <v>148</v>
      </c>
      <c r="D35" s="81" t="s">
        <v>236</v>
      </c>
      <c r="E35" s="82">
        <v>37350</v>
      </c>
      <c r="F35" s="177" t="s">
        <v>269</v>
      </c>
      <c r="G35" s="84" t="s">
        <v>208</v>
      </c>
      <c r="H35" s="85">
        <v>5.08</v>
      </c>
      <c r="I35" s="29">
        <f t="shared" si="1"/>
        <v>686</v>
      </c>
      <c r="J35" s="85">
        <v>9.1</v>
      </c>
      <c r="K35" s="27">
        <f t="shared" si="2"/>
        <v>683</v>
      </c>
      <c r="L35" s="88">
        <v>31.13</v>
      </c>
      <c r="M35" s="27">
        <f t="shared" si="3"/>
        <v>593</v>
      </c>
      <c r="N35" s="31">
        <f t="shared" si="4"/>
        <v>1962</v>
      </c>
      <c r="O35" s="79" t="s">
        <v>482</v>
      </c>
    </row>
    <row r="36" spans="1:15" ht="15" customHeight="1">
      <c r="A36" s="3">
        <f t="shared" si="0"/>
        <v>29</v>
      </c>
      <c r="B36" s="27"/>
      <c r="C36" s="80" t="s">
        <v>124</v>
      </c>
      <c r="D36" s="81" t="s">
        <v>237</v>
      </c>
      <c r="E36" s="82">
        <v>37479</v>
      </c>
      <c r="F36" s="177" t="s">
        <v>269</v>
      </c>
      <c r="G36" s="84" t="s">
        <v>208</v>
      </c>
      <c r="H36" s="88">
        <v>5.06</v>
      </c>
      <c r="I36" s="29">
        <f t="shared" si="1"/>
        <v>689</v>
      </c>
      <c r="J36" s="85">
        <v>9.16</v>
      </c>
      <c r="K36" s="27">
        <f t="shared" si="2"/>
        <v>670</v>
      </c>
      <c r="L36" s="88">
        <v>31.73</v>
      </c>
      <c r="M36" s="27">
        <f t="shared" si="3"/>
        <v>557</v>
      </c>
      <c r="N36" s="31">
        <f t="shared" si="4"/>
        <v>1916</v>
      </c>
      <c r="O36" s="79" t="s">
        <v>482</v>
      </c>
    </row>
    <row r="37" spans="1:15" ht="15" customHeight="1">
      <c r="A37" s="3">
        <f t="shared" si="0"/>
        <v>30</v>
      </c>
      <c r="B37" s="3"/>
      <c r="C37" s="80" t="s">
        <v>50</v>
      </c>
      <c r="D37" s="81" t="s">
        <v>76</v>
      </c>
      <c r="E37" s="82">
        <v>37384</v>
      </c>
      <c r="F37" s="177" t="s">
        <v>80</v>
      </c>
      <c r="G37" s="84" t="s">
        <v>75</v>
      </c>
      <c r="H37" s="85">
        <v>5.19</v>
      </c>
      <c r="I37" s="29">
        <f t="shared" si="1"/>
        <v>672</v>
      </c>
      <c r="J37" s="85">
        <v>9.44</v>
      </c>
      <c r="K37" s="27">
        <f t="shared" si="2"/>
        <v>611</v>
      </c>
      <c r="L37" s="88">
        <v>32.21</v>
      </c>
      <c r="M37" s="27">
        <f t="shared" si="3"/>
        <v>530</v>
      </c>
      <c r="N37" s="31">
        <f t="shared" si="4"/>
        <v>1813</v>
      </c>
      <c r="O37" s="48"/>
    </row>
    <row r="38" spans="1:15" ht="15" customHeight="1">
      <c r="A38" s="3">
        <f t="shared" si="0"/>
        <v>31</v>
      </c>
      <c r="B38" s="27"/>
      <c r="C38" s="80" t="s">
        <v>248</v>
      </c>
      <c r="D38" s="81" t="s">
        <v>249</v>
      </c>
      <c r="E38" s="82">
        <v>37251</v>
      </c>
      <c r="F38" s="177" t="s">
        <v>269</v>
      </c>
      <c r="G38" s="84" t="s">
        <v>215</v>
      </c>
      <c r="H38" s="88">
        <v>5.02</v>
      </c>
      <c r="I38" s="29">
        <f t="shared" si="1"/>
        <v>694</v>
      </c>
      <c r="J38" s="85">
        <v>9.13</v>
      </c>
      <c r="K38" s="27">
        <f t="shared" si="2"/>
        <v>676</v>
      </c>
      <c r="L38" s="88">
        <v>34.35</v>
      </c>
      <c r="M38" s="27">
        <f t="shared" si="3"/>
        <v>416</v>
      </c>
      <c r="N38" s="31">
        <f t="shared" si="4"/>
        <v>1786</v>
      </c>
      <c r="O38" s="79" t="s">
        <v>482</v>
      </c>
    </row>
    <row r="39" spans="1:15" ht="15" customHeight="1">
      <c r="A39" s="3">
        <f t="shared" si="0"/>
        <v>32</v>
      </c>
      <c r="B39" s="3"/>
      <c r="C39" s="80" t="s">
        <v>52</v>
      </c>
      <c r="D39" s="81" t="s">
        <v>74</v>
      </c>
      <c r="E39" s="82">
        <v>37169</v>
      </c>
      <c r="F39" s="177" t="s">
        <v>80</v>
      </c>
      <c r="G39" s="84" t="s">
        <v>75</v>
      </c>
      <c r="H39" s="85">
        <v>5.44</v>
      </c>
      <c r="I39" s="29">
        <f t="shared" si="1"/>
        <v>639</v>
      </c>
      <c r="J39" s="85">
        <v>9.44</v>
      </c>
      <c r="K39" s="27">
        <f t="shared" si="2"/>
        <v>611</v>
      </c>
      <c r="L39" s="88">
        <v>32.8</v>
      </c>
      <c r="M39" s="27">
        <f t="shared" si="3"/>
        <v>497</v>
      </c>
      <c r="N39" s="31">
        <f t="shared" si="4"/>
        <v>1747</v>
      </c>
      <c r="O39" s="48"/>
    </row>
    <row r="40" spans="1:15" ht="15" customHeight="1">
      <c r="A40" s="3">
        <f t="shared" si="0"/>
        <v>33</v>
      </c>
      <c r="B40" s="27"/>
      <c r="C40" s="80" t="s">
        <v>209</v>
      </c>
      <c r="D40" s="81" t="s">
        <v>293</v>
      </c>
      <c r="E40" s="82">
        <v>37409</v>
      </c>
      <c r="F40" s="177" t="s">
        <v>298</v>
      </c>
      <c r="G40" s="84" t="s">
        <v>286</v>
      </c>
      <c r="H40" s="88">
        <v>5.46</v>
      </c>
      <c r="I40" s="29">
        <f t="shared" si="1"/>
        <v>637</v>
      </c>
      <c r="J40" s="85">
        <v>9.55</v>
      </c>
      <c r="K40" s="27">
        <f t="shared" si="2"/>
        <v>589</v>
      </c>
      <c r="L40" s="88">
        <v>32.66</v>
      </c>
      <c r="M40" s="27">
        <f t="shared" si="3"/>
        <v>505</v>
      </c>
      <c r="N40" s="31">
        <f t="shared" si="4"/>
        <v>1731</v>
      </c>
      <c r="O40" s="79" t="s">
        <v>482</v>
      </c>
    </row>
    <row r="41" spans="1:15" ht="15" customHeight="1">
      <c r="A41" s="3">
        <f t="shared" si="0"/>
        <v>34</v>
      </c>
      <c r="B41" s="27"/>
      <c r="C41" s="80" t="s">
        <v>296</v>
      </c>
      <c r="D41" s="81" t="s">
        <v>297</v>
      </c>
      <c r="E41" s="82">
        <v>37513</v>
      </c>
      <c r="F41" s="177" t="s">
        <v>298</v>
      </c>
      <c r="G41" s="84" t="s">
        <v>286</v>
      </c>
      <c r="H41" s="85">
        <v>5.36</v>
      </c>
      <c r="I41" s="29">
        <f t="shared" si="1"/>
        <v>650</v>
      </c>
      <c r="J41" s="85">
        <v>9.62</v>
      </c>
      <c r="K41" s="27">
        <f t="shared" si="2"/>
        <v>575</v>
      </c>
      <c r="L41" s="88">
        <v>33.67</v>
      </c>
      <c r="M41" s="27">
        <f t="shared" si="3"/>
        <v>451</v>
      </c>
      <c r="N41" s="31">
        <f t="shared" si="4"/>
        <v>1676</v>
      </c>
      <c r="O41" s="79" t="s">
        <v>482</v>
      </c>
    </row>
    <row r="42" spans="1:15" ht="15" customHeight="1">
      <c r="A42" s="3">
        <f t="shared" si="0"/>
        <v>35</v>
      </c>
      <c r="B42" s="3"/>
      <c r="C42" s="80" t="s">
        <v>216</v>
      </c>
      <c r="D42" s="81" t="s">
        <v>119</v>
      </c>
      <c r="E42" s="82">
        <v>36937</v>
      </c>
      <c r="F42" s="177" t="s">
        <v>298</v>
      </c>
      <c r="G42" s="84" t="s">
        <v>286</v>
      </c>
      <c r="H42" s="88">
        <v>5.43</v>
      </c>
      <c r="I42" s="29">
        <f t="shared" si="1"/>
        <v>641</v>
      </c>
      <c r="J42" s="85">
        <v>9.69</v>
      </c>
      <c r="K42" s="27">
        <f t="shared" si="2"/>
        <v>561</v>
      </c>
      <c r="L42" s="88">
        <v>33.34</v>
      </c>
      <c r="M42" s="27">
        <f t="shared" si="3"/>
        <v>468</v>
      </c>
      <c r="N42" s="31">
        <f t="shared" si="4"/>
        <v>1670</v>
      </c>
      <c r="O42" s="79" t="s">
        <v>482</v>
      </c>
    </row>
    <row r="43" spans="1:15" ht="15" customHeight="1">
      <c r="A43" s="3">
        <f t="shared" si="0"/>
        <v>36</v>
      </c>
      <c r="B43" s="50"/>
      <c r="C43" s="80" t="s">
        <v>36</v>
      </c>
      <c r="D43" s="81" t="s">
        <v>82</v>
      </c>
      <c r="E43" s="82">
        <v>37015</v>
      </c>
      <c r="F43" s="177" t="s">
        <v>33</v>
      </c>
      <c r="G43" s="84" t="s">
        <v>44</v>
      </c>
      <c r="H43" s="85">
        <v>5.12</v>
      </c>
      <c r="I43" s="29">
        <f t="shared" si="1"/>
        <v>681</v>
      </c>
      <c r="J43" s="85">
        <v>14.96</v>
      </c>
      <c r="K43" s="27">
        <f t="shared" si="2"/>
        <v>3</v>
      </c>
      <c r="L43" s="88">
        <v>32.06</v>
      </c>
      <c r="M43" s="27">
        <f t="shared" si="3"/>
        <v>538</v>
      </c>
      <c r="N43" s="31">
        <f t="shared" si="4"/>
        <v>1222</v>
      </c>
      <c r="O43" s="48"/>
    </row>
    <row r="44" spans="1:15" ht="15" customHeight="1">
      <c r="A44" s="3">
        <f t="shared" si="0"/>
        <v>37</v>
      </c>
      <c r="B44" s="3"/>
      <c r="C44" s="80" t="s">
        <v>170</v>
      </c>
      <c r="D44" s="81" t="s">
        <v>174</v>
      </c>
      <c r="E44" s="82">
        <v>37008</v>
      </c>
      <c r="F44" s="177" t="s">
        <v>40</v>
      </c>
      <c r="G44" s="84" t="s">
        <v>175</v>
      </c>
      <c r="H44" s="88">
        <v>4.81</v>
      </c>
      <c r="I44" s="29">
        <f t="shared" si="1"/>
        <v>723</v>
      </c>
      <c r="J44" s="85">
        <v>8.56</v>
      </c>
      <c r="K44" s="27">
        <f t="shared" si="2"/>
        <v>805</v>
      </c>
      <c r="L44" s="88" t="s">
        <v>465</v>
      </c>
      <c r="M44" s="27"/>
      <c r="N44" s="31" t="s">
        <v>489</v>
      </c>
      <c r="O44" s="48"/>
    </row>
    <row r="45" spans="1:15" ht="15" customHeight="1">
      <c r="A45" s="3"/>
      <c r="B45" s="3"/>
      <c r="C45" s="80" t="s">
        <v>53</v>
      </c>
      <c r="D45" s="81" t="s">
        <v>105</v>
      </c>
      <c r="E45" s="82">
        <v>37123</v>
      </c>
      <c r="F45" s="177" t="s">
        <v>25</v>
      </c>
      <c r="G45" s="84" t="s">
        <v>100</v>
      </c>
      <c r="H45" s="85" t="s">
        <v>465</v>
      </c>
      <c r="I45" s="29"/>
      <c r="J45" s="85"/>
      <c r="K45" s="27"/>
      <c r="L45" s="88"/>
      <c r="M45" s="27"/>
      <c r="N45" s="31" t="s">
        <v>465</v>
      </c>
      <c r="O45" s="48"/>
    </row>
    <row r="46" spans="1:15" ht="15" customHeight="1">
      <c r="A46" s="3"/>
      <c r="B46" s="3"/>
      <c r="C46" s="80" t="s">
        <v>38</v>
      </c>
      <c r="D46" s="81" t="s">
        <v>104</v>
      </c>
      <c r="E46" s="82">
        <v>37101</v>
      </c>
      <c r="F46" s="177" t="s">
        <v>25</v>
      </c>
      <c r="G46" s="84" t="s">
        <v>100</v>
      </c>
      <c r="H46" s="88" t="s">
        <v>465</v>
      </c>
      <c r="I46" s="29"/>
      <c r="J46" s="85"/>
      <c r="K46" s="27"/>
      <c r="L46" s="88"/>
      <c r="M46" s="27"/>
      <c r="N46" s="31" t="s">
        <v>465</v>
      </c>
      <c r="O46" s="48"/>
    </row>
    <row r="47" spans="1:15" ht="15" customHeight="1">
      <c r="A47" s="3"/>
      <c r="B47" s="3"/>
      <c r="C47" s="80" t="s">
        <v>291</v>
      </c>
      <c r="D47" s="81" t="s">
        <v>292</v>
      </c>
      <c r="E47" s="82">
        <v>37426</v>
      </c>
      <c r="F47" s="177" t="s">
        <v>298</v>
      </c>
      <c r="G47" s="84" t="s">
        <v>277</v>
      </c>
      <c r="H47" s="85" t="s">
        <v>465</v>
      </c>
      <c r="I47" s="29"/>
      <c r="J47" s="85"/>
      <c r="K47" s="27"/>
      <c r="L47" s="88"/>
      <c r="M47" s="27"/>
      <c r="N47" s="31" t="s">
        <v>465</v>
      </c>
      <c r="O47" s="48"/>
    </row>
    <row r="48" ht="12.75">
      <c r="B48" s="27"/>
    </row>
  </sheetData>
  <sheetProtection/>
  <mergeCells count="13">
    <mergeCell ref="O6:O7"/>
    <mergeCell ref="G6:G7"/>
    <mergeCell ref="H4:M4"/>
    <mergeCell ref="H6:I6"/>
    <mergeCell ref="J6:K6"/>
    <mergeCell ref="L6:M6"/>
    <mergeCell ref="N6:N7"/>
    <mergeCell ref="F6:F7"/>
    <mergeCell ref="E6:E7"/>
    <mergeCell ref="D6:D7"/>
    <mergeCell ref="C6:C7"/>
    <mergeCell ref="A6:A7"/>
    <mergeCell ref="B6:B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A3" sqref="A3"/>
    </sheetView>
  </sheetViews>
  <sheetFormatPr defaultColWidth="9.140625" defaultRowHeight="15"/>
  <cols>
    <col min="1" max="1" width="5.421875" style="1" customWidth="1"/>
    <col min="2" max="2" width="5.421875" style="1" hidden="1" customWidth="1"/>
    <col min="3" max="3" width="2.8515625" style="205" bestFit="1" customWidth="1"/>
    <col min="4" max="4" width="10.28125" style="1" customWidth="1"/>
    <col min="5" max="5" width="14.421875" style="1" customWidth="1"/>
    <col min="6" max="6" width="10.421875" style="1" customWidth="1"/>
    <col min="7" max="7" width="12.28125" style="1" bestFit="1" customWidth="1"/>
    <col min="8" max="8" width="18.8515625" style="1" customWidth="1"/>
    <col min="9" max="11" width="8.7109375" style="1" customWidth="1"/>
    <col min="12" max="16384" width="9.140625" style="1" customWidth="1"/>
  </cols>
  <sheetData>
    <row r="1" spans="1:16" s="5" customFormat="1" ht="15">
      <c r="A1" s="5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5" s="5" customFormat="1" ht="15">
      <c r="A2" s="5" t="s">
        <v>112</v>
      </c>
      <c r="C2" s="71"/>
      <c r="F2" s="6"/>
      <c r="G2" s="7"/>
      <c r="H2" s="7"/>
      <c r="I2" s="34"/>
      <c r="J2" s="34"/>
      <c r="K2" s="34"/>
      <c r="L2" s="8"/>
      <c r="M2" s="8"/>
      <c r="N2" s="8"/>
      <c r="O2" s="11"/>
    </row>
    <row r="3" spans="1:17" s="20" customFormat="1" ht="12" customHeight="1">
      <c r="A3" s="12"/>
      <c r="B3" s="12"/>
      <c r="D3" s="12"/>
      <c r="E3" s="12"/>
      <c r="F3" s="13"/>
      <c r="G3" s="14"/>
      <c r="H3" s="15"/>
      <c r="I3" s="15"/>
      <c r="J3" s="15"/>
      <c r="K3" s="16"/>
      <c r="L3" s="17"/>
      <c r="M3" s="17"/>
      <c r="N3" s="17"/>
      <c r="O3" s="17"/>
      <c r="P3" s="18"/>
      <c r="Q3" s="19"/>
    </row>
    <row r="4" spans="3:17" s="21" customFormat="1" ht="15">
      <c r="C4" s="20"/>
      <c r="E4" s="22" t="s">
        <v>24</v>
      </c>
      <c r="F4" s="5"/>
      <c r="G4" s="23"/>
      <c r="H4" s="24"/>
      <c r="I4" s="229" t="s">
        <v>20</v>
      </c>
      <c r="J4" s="229"/>
      <c r="K4" s="229"/>
      <c r="L4" s="25"/>
      <c r="M4" s="25"/>
      <c r="N4" s="25"/>
      <c r="O4" s="25"/>
      <c r="P4" s="26"/>
      <c r="Q4" s="8"/>
    </row>
    <row r="5" ht="12.75" thickBot="1"/>
    <row r="6" spans="1:12" s="2" customFormat="1" ht="12.75" customHeight="1">
      <c r="A6" s="221" t="s">
        <v>1</v>
      </c>
      <c r="B6" s="223" t="s">
        <v>49</v>
      </c>
      <c r="C6" s="265" t="s">
        <v>58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30" t="s">
        <v>23</v>
      </c>
      <c r="J6" s="296"/>
      <c r="K6" s="231"/>
      <c r="L6" s="225" t="s">
        <v>9</v>
      </c>
    </row>
    <row r="7" spans="1:12" s="4" customFormat="1" ht="13.5" customHeight="1" thickBot="1">
      <c r="A7" s="222"/>
      <c r="B7" s="224"/>
      <c r="C7" s="266"/>
      <c r="D7" s="220"/>
      <c r="E7" s="218"/>
      <c r="F7" s="216"/>
      <c r="G7" s="216"/>
      <c r="H7" s="228"/>
      <c r="I7" s="32">
        <v>1</v>
      </c>
      <c r="J7" s="32">
        <v>2</v>
      </c>
      <c r="K7" s="32">
        <v>3</v>
      </c>
      <c r="L7" s="226"/>
    </row>
    <row r="8" spans="1:12" ht="15" customHeight="1">
      <c r="A8" s="3">
        <f aca="true" t="shared" si="0" ref="A8:A15">A7+1</f>
        <v>1</v>
      </c>
      <c r="B8" s="50"/>
      <c r="C8" s="207">
        <v>6</v>
      </c>
      <c r="D8" s="44" t="s">
        <v>378</v>
      </c>
      <c r="E8" s="45" t="s">
        <v>379</v>
      </c>
      <c r="F8" s="46" t="s">
        <v>380</v>
      </c>
      <c r="G8" s="47" t="s">
        <v>34</v>
      </c>
      <c r="H8" s="47" t="s">
        <v>363</v>
      </c>
      <c r="I8" s="61">
        <v>15.14</v>
      </c>
      <c r="J8" s="61">
        <v>14.5</v>
      </c>
      <c r="K8" s="99" t="s">
        <v>466</v>
      </c>
      <c r="L8" s="182">
        <f aca="true" t="shared" si="1" ref="L8:L15">MAX(I8:K8)</f>
        <v>15.14</v>
      </c>
    </row>
    <row r="9" spans="1:12" ht="15" customHeight="1">
      <c r="A9" s="3">
        <f t="shared" si="0"/>
        <v>2</v>
      </c>
      <c r="B9" s="50"/>
      <c r="C9" s="207">
        <v>4</v>
      </c>
      <c r="D9" s="44" t="s">
        <v>265</v>
      </c>
      <c r="E9" s="45" t="s">
        <v>266</v>
      </c>
      <c r="F9" s="46">
        <v>37040</v>
      </c>
      <c r="G9" s="47" t="s">
        <v>42</v>
      </c>
      <c r="H9" s="47" t="s">
        <v>215</v>
      </c>
      <c r="I9" s="57" t="s">
        <v>466</v>
      </c>
      <c r="J9" s="57">
        <v>12.54</v>
      </c>
      <c r="K9" s="99">
        <v>12.38</v>
      </c>
      <c r="L9" s="182">
        <f t="shared" si="1"/>
        <v>12.54</v>
      </c>
    </row>
    <row r="10" spans="1:12" ht="15" customHeight="1">
      <c r="A10" s="3">
        <f t="shared" si="0"/>
        <v>3</v>
      </c>
      <c r="B10" s="50"/>
      <c r="C10" s="207">
        <v>2</v>
      </c>
      <c r="D10" s="44" t="s">
        <v>186</v>
      </c>
      <c r="E10" s="45" t="s">
        <v>187</v>
      </c>
      <c r="F10" s="46">
        <v>36917</v>
      </c>
      <c r="G10" s="47" t="s">
        <v>40</v>
      </c>
      <c r="H10" s="47" t="s">
        <v>188</v>
      </c>
      <c r="I10" s="57">
        <v>10.7</v>
      </c>
      <c r="J10" s="57">
        <v>12.3</v>
      </c>
      <c r="K10" s="99">
        <v>11.23</v>
      </c>
      <c r="L10" s="182">
        <f t="shared" si="1"/>
        <v>12.3</v>
      </c>
    </row>
    <row r="11" spans="1:12" ht="15" customHeight="1">
      <c r="A11" s="3">
        <f t="shared" si="0"/>
        <v>4</v>
      </c>
      <c r="B11" s="50"/>
      <c r="C11" s="207">
        <v>5</v>
      </c>
      <c r="D11" s="44" t="s">
        <v>307</v>
      </c>
      <c r="E11" s="45" t="s">
        <v>308</v>
      </c>
      <c r="F11" s="46">
        <v>37035</v>
      </c>
      <c r="G11" s="47" t="s">
        <v>41</v>
      </c>
      <c r="H11" s="47" t="s">
        <v>306</v>
      </c>
      <c r="I11" s="57">
        <v>10.82</v>
      </c>
      <c r="J11" s="57">
        <v>12.15</v>
      </c>
      <c r="K11" s="99">
        <v>12.12</v>
      </c>
      <c r="L11" s="182">
        <f t="shared" si="1"/>
        <v>12.15</v>
      </c>
    </row>
    <row r="12" spans="1:12" ht="15" customHeight="1">
      <c r="A12" s="3">
        <f t="shared" si="0"/>
        <v>5</v>
      </c>
      <c r="B12" s="50"/>
      <c r="C12" s="207">
        <v>7</v>
      </c>
      <c r="D12" s="44" t="s">
        <v>167</v>
      </c>
      <c r="E12" s="45" t="s">
        <v>168</v>
      </c>
      <c r="F12" s="46">
        <v>37212</v>
      </c>
      <c r="G12" s="47" t="s">
        <v>173</v>
      </c>
      <c r="H12" s="47" t="s">
        <v>169</v>
      </c>
      <c r="I12" s="57">
        <v>11.78</v>
      </c>
      <c r="J12" s="57">
        <v>11.14</v>
      </c>
      <c r="K12" s="33">
        <v>11.8</v>
      </c>
      <c r="L12" s="182">
        <f t="shared" si="1"/>
        <v>11.8</v>
      </c>
    </row>
    <row r="13" spans="1:12" ht="15" customHeight="1">
      <c r="A13" s="3">
        <f t="shared" si="0"/>
        <v>6</v>
      </c>
      <c r="B13" s="50"/>
      <c r="C13" s="207">
        <v>1</v>
      </c>
      <c r="D13" s="44" t="s">
        <v>383</v>
      </c>
      <c r="E13" s="45" t="s">
        <v>384</v>
      </c>
      <c r="F13" s="46" t="s">
        <v>385</v>
      </c>
      <c r="G13" s="47" t="s">
        <v>34</v>
      </c>
      <c r="H13" s="47" t="s">
        <v>363</v>
      </c>
      <c r="I13" s="57">
        <v>11.22</v>
      </c>
      <c r="J13" s="57">
        <v>11.3</v>
      </c>
      <c r="K13" s="99">
        <v>11.63</v>
      </c>
      <c r="L13" s="182">
        <f t="shared" si="1"/>
        <v>11.63</v>
      </c>
    </row>
    <row r="14" spans="1:12" ht="15" customHeight="1">
      <c r="A14" s="3">
        <f t="shared" si="0"/>
        <v>7</v>
      </c>
      <c r="B14" s="50"/>
      <c r="C14" s="207">
        <v>8</v>
      </c>
      <c r="D14" s="44" t="s">
        <v>381</v>
      </c>
      <c r="E14" s="45" t="s">
        <v>302</v>
      </c>
      <c r="F14" s="46" t="s">
        <v>382</v>
      </c>
      <c r="G14" s="47" t="s">
        <v>34</v>
      </c>
      <c r="H14" s="47" t="s">
        <v>373</v>
      </c>
      <c r="I14" s="57">
        <v>11.63</v>
      </c>
      <c r="J14" s="57" t="s">
        <v>466</v>
      </c>
      <c r="K14" s="99">
        <v>11.3</v>
      </c>
      <c r="L14" s="182">
        <f t="shared" si="1"/>
        <v>11.63</v>
      </c>
    </row>
    <row r="15" spans="1:12" ht="15" customHeight="1">
      <c r="A15" s="3">
        <f t="shared" si="0"/>
        <v>8</v>
      </c>
      <c r="B15" s="50"/>
      <c r="C15" s="207">
        <v>3</v>
      </c>
      <c r="D15" s="44" t="s">
        <v>304</v>
      </c>
      <c r="E15" s="45" t="s">
        <v>305</v>
      </c>
      <c r="F15" s="46">
        <v>37120</v>
      </c>
      <c r="G15" s="47" t="s">
        <v>41</v>
      </c>
      <c r="H15" s="47" t="s">
        <v>306</v>
      </c>
      <c r="I15" s="57">
        <v>11.1</v>
      </c>
      <c r="J15" s="57">
        <v>10.97</v>
      </c>
      <c r="K15" s="99" t="s">
        <v>466</v>
      </c>
      <c r="L15" s="182">
        <f t="shared" si="1"/>
        <v>11.1</v>
      </c>
    </row>
  </sheetData>
  <sheetProtection/>
  <mergeCells count="11">
    <mergeCell ref="A6:A7"/>
    <mergeCell ref="B6:B7"/>
    <mergeCell ref="D6:D7"/>
    <mergeCell ref="E6:E7"/>
    <mergeCell ref="F6:F7"/>
    <mergeCell ref="G6:G7"/>
    <mergeCell ref="H6:H7"/>
    <mergeCell ref="I6:K6"/>
    <mergeCell ref="C6:C7"/>
    <mergeCell ref="L6:L7"/>
    <mergeCell ref="I4:K4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A3" sqref="A3"/>
    </sheetView>
  </sheetViews>
  <sheetFormatPr defaultColWidth="9.140625" defaultRowHeight="15"/>
  <cols>
    <col min="1" max="1" width="5.421875" style="1" customWidth="1"/>
    <col min="2" max="2" width="5.421875" style="1" hidden="1" customWidth="1"/>
    <col min="3" max="3" width="2.8515625" style="205" bestFit="1" customWidth="1"/>
    <col min="4" max="4" width="10.28125" style="1" customWidth="1"/>
    <col min="5" max="5" width="14.421875" style="1" customWidth="1"/>
    <col min="6" max="6" width="10.421875" style="1" customWidth="1"/>
    <col min="7" max="7" width="12.28125" style="1" bestFit="1" customWidth="1"/>
    <col min="8" max="8" width="19.28125" style="1" customWidth="1"/>
    <col min="9" max="11" width="8.7109375" style="1" customWidth="1"/>
    <col min="12" max="16384" width="9.140625" style="1" customWidth="1"/>
  </cols>
  <sheetData>
    <row r="1" spans="1:16" s="5" customFormat="1" ht="15">
      <c r="A1" s="5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5" s="5" customFormat="1" ht="15">
      <c r="A2" s="5" t="s">
        <v>112</v>
      </c>
      <c r="C2" s="71"/>
      <c r="F2" s="6"/>
      <c r="G2" s="7"/>
      <c r="H2" s="7"/>
      <c r="I2" s="34"/>
      <c r="J2" s="34"/>
      <c r="K2" s="34"/>
      <c r="L2" s="8"/>
      <c r="M2" s="8"/>
      <c r="N2" s="8"/>
      <c r="O2" s="11"/>
    </row>
    <row r="3" spans="1:17" s="20" customFormat="1" ht="12" customHeight="1">
      <c r="A3" s="12"/>
      <c r="B3" s="12"/>
      <c r="D3" s="12"/>
      <c r="E3" s="12"/>
      <c r="F3" s="13"/>
      <c r="G3" s="14"/>
      <c r="H3" s="15"/>
      <c r="I3" s="15"/>
      <c r="J3" s="15"/>
      <c r="K3" s="16"/>
      <c r="L3" s="17"/>
      <c r="M3" s="17"/>
      <c r="N3" s="17"/>
      <c r="O3" s="17"/>
      <c r="P3" s="18"/>
      <c r="Q3" s="19"/>
    </row>
    <row r="4" spans="3:17" s="21" customFormat="1" ht="15">
      <c r="C4" s="20"/>
      <c r="E4" s="22" t="s">
        <v>24</v>
      </c>
      <c r="F4" s="5"/>
      <c r="G4" s="23"/>
      <c r="H4" s="24"/>
      <c r="I4" s="229" t="s">
        <v>20</v>
      </c>
      <c r="J4" s="229"/>
      <c r="K4" s="229"/>
      <c r="L4" s="25"/>
      <c r="M4" s="25"/>
      <c r="N4" s="25"/>
      <c r="O4" s="25"/>
      <c r="P4" s="26"/>
      <c r="Q4" s="8"/>
    </row>
    <row r="5" ht="12.75" thickBot="1"/>
    <row r="6" spans="1:12" s="2" customFormat="1" ht="12.75" customHeight="1">
      <c r="A6" s="221" t="s">
        <v>1</v>
      </c>
      <c r="B6" s="223" t="s">
        <v>49</v>
      </c>
      <c r="C6" s="265" t="s">
        <v>58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30" t="s">
        <v>22</v>
      </c>
      <c r="J6" s="296"/>
      <c r="K6" s="231"/>
      <c r="L6" s="225" t="s">
        <v>9</v>
      </c>
    </row>
    <row r="7" spans="1:12" s="4" customFormat="1" ht="13.5" customHeight="1" thickBot="1">
      <c r="A7" s="222"/>
      <c r="B7" s="224"/>
      <c r="C7" s="266"/>
      <c r="D7" s="220"/>
      <c r="E7" s="218"/>
      <c r="F7" s="216"/>
      <c r="G7" s="216"/>
      <c r="H7" s="228"/>
      <c r="I7" s="32">
        <v>1</v>
      </c>
      <c r="J7" s="32">
        <v>2</v>
      </c>
      <c r="K7" s="32">
        <v>3</v>
      </c>
      <c r="L7" s="226"/>
    </row>
    <row r="8" spans="1:12" ht="15" customHeight="1">
      <c r="A8" s="3">
        <f aca="true" t="shared" si="0" ref="A8:A15">A7+1</f>
        <v>1</v>
      </c>
      <c r="B8" s="50"/>
      <c r="C8" s="207">
        <v>3</v>
      </c>
      <c r="D8" s="44" t="s">
        <v>378</v>
      </c>
      <c r="E8" s="45" t="s">
        <v>379</v>
      </c>
      <c r="F8" s="46" t="s">
        <v>380</v>
      </c>
      <c r="G8" s="47" t="s">
        <v>34</v>
      </c>
      <c r="H8" s="47" t="s">
        <v>363</v>
      </c>
      <c r="I8" s="61" t="s">
        <v>466</v>
      </c>
      <c r="J8" s="61">
        <v>14.37</v>
      </c>
      <c r="K8" s="33">
        <v>16.7</v>
      </c>
      <c r="L8" s="193">
        <f aca="true" t="shared" si="1" ref="L8:L15">MAX(I8:K8)</f>
        <v>16.7</v>
      </c>
    </row>
    <row r="9" spans="1:12" ht="15" customHeight="1">
      <c r="A9" s="3">
        <f t="shared" si="0"/>
        <v>2</v>
      </c>
      <c r="B9" s="50"/>
      <c r="C9" s="207">
        <v>5</v>
      </c>
      <c r="D9" s="44" t="s">
        <v>381</v>
      </c>
      <c r="E9" s="45" t="s">
        <v>302</v>
      </c>
      <c r="F9" s="46" t="s">
        <v>382</v>
      </c>
      <c r="G9" s="47" t="s">
        <v>34</v>
      </c>
      <c r="H9" s="47" t="s">
        <v>373</v>
      </c>
      <c r="I9" s="57">
        <v>13.77</v>
      </c>
      <c r="J9" s="57">
        <v>12.32</v>
      </c>
      <c r="K9" s="33">
        <v>13.13</v>
      </c>
      <c r="L9" s="193">
        <f t="shared" si="1"/>
        <v>13.77</v>
      </c>
    </row>
    <row r="10" spans="1:12" ht="15" customHeight="1">
      <c r="A10" s="3">
        <f t="shared" si="0"/>
        <v>3</v>
      </c>
      <c r="B10" s="50"/>
      <c r="C10" s="207">
        <v>7</v>
      </c>
      <c r="D10" s="44" t="s">
        <v>186</v>
      </c>
      <c r="E10" s="45" t="s">
        <v>187</v>
      </c>
      <c r="F10" s="46">
        <v>36917</v>
      </c>
      <c r="G10" s="47" t="s">
        <v>40</v>
      </c>
      <c r="H10" s="47" t="s">
        <v>188</v>
      </c>
      <c r="I10" s="57">
        <v>13.47</v>
      </c>
      <c r="J10" s="57">
        <v>12.88</v>
      </c>
      <c r="K10" s="33">
        <v>13.08</v>
      </c>
      <c r="L10" s="193">
        <f t="shared" si="1"/>
        <v>13.47</v>
      </c>
    </row>
    <row r="11" spans="1:12" ht="15" customHeight="1">
      <c r="A11" s="3">
        <f t="shared" si="0"/>
        <v>4</v>
      </c>
      <c r="B11" s="50"/>
      <c r="C11" s="207">
        <v>1</v>
      </c>
      <c r="D11" s="44" t="s">
        <v>265</v>
      </c>
      <c r="E11" s="45" t="s">
        <v>266</v>
      </c>
      <c r="F11" s="46">
        <v>37040</v>
      </c>
      <c r="G11" s="47" t="s">
        <v>42</v>
      </c>
      <c r="H11" s="47" t="s">
        <v>215</v>
      </c>
      <c r="I11" s="57">
        <v>13.37</v>
      </c>
      <c r="J11" s="57">
        <v>13.18</v>
      </c>
      <c r="K11" s="33" t="s">
        <v>466</v>
      </c>
      <c r="L11" s="193">
        <f t="shared" si="1"/>
        <v>13.37</v>
      </c>
    </row>
    <row r="12" spans="1:12" ht="15" customHeight="1">
      <c r="A12" s="3">
        <f t="shared" si="0"/>
        <v>5</v>
      </c>
      <c r="B12" s="50"/>
      <c r="C12" s="207">
        <v>2</v>
      </c>
      <c r="D12" s="44" t="s">
        <v>307</v>
      </c>
      <c r="E12" s="45" t="s">
        <v>308</v>
      </c>
      <c r="F12" s="46">
        <v>37035</v>
      </c>
      <c r="G12" s="47" t="s">
        <v>41</v>
      </c>
      <c r="H12" s="47" t="s">
        <v>306</v>
      </c>
      <c r="I12" s="57">
        <v>13.2</v>
      </c>
      <c r="J12" s="57">
        <v>13.23</v>
      </c>
      <c r="K12" s="33">
        <v>13.37</v>
      </c>
      <c r="L12" s="193">
        <f t="shared" si="1"/>
        <v>13.37</v>
      </c>
    </row>
    <row r="13" spans="1:12" ht="15" customHeight="1">
      <c r="A13" s="3">
        <f t="shared" si="0"/>
        <v>6</v>
      </c>
      <c r="B13" s="50"/>
      <c r="C13" s="207">
        <v>6</v>
      </c>
      <c r="D13" s="44" t="s">
        <v>383</v>
      </c>
      <c r="E13" s="45" t="s">
        <v>384</v>
      </c>
      <c r="F13" s="46" t="s">
        <v>385</v>
      </c>
      <c r="G13" s="47" t="s">
        <v>34</v>
      </c>
      <c r="H13" s="47" t="s">
        <v>363</v>
      </c>
      <c r="I13" s="57">
        <v>13.14</v>
      </c>
      <c r="J13" s="57">
        <v>12.11</v>
      </c>
      <c r="K13" s="33">
        <v>12.77</v>
      </c>
      <c r="L13" s="193">
        <f t="shared" si="1"/>
        <v>13.14</v>
      </c>
    </row>
    <row r="14" spans="1:12" ht="15" customHeight="1">
      <c r="A14" s="3">
        <f t="shared" si="0"/>
        <v>7</v>
      </c>
      <c r="B14" s="50"/>
      <c r="C14" s="207">
        <v>4</v>
      </c>
      <c r="D14" s="44" t="s">
        <v>167</v>
      </c>
      <c r="E14" s="45" t="s">
        <v>168</v>
      </c>
      <c r="F14" s="46">
        <v>37212</v>
      </c>
      <c r="G14" s="47" t="s">
        <v>173</v>
      </c>
      <c r="H14" s="47" t="s">
        <v>169</v>
      </c>
      <c r="I14" s="57">
        <v>12.14</v>
      </c>
      <c r="J14" s="57">
        <v>12.12</v>
      </c>
      <c r="K14" s="33">
        <v>12.67</v>
      </c>
      <c r="L14" s="193">
        <f t="shared" si="1"/>
        <v>12.67</v>
      </c>
    </row>
    <row r="15" spans="1:12" ht="15" customHeight="1">
      <c r="A15" s="3">
        <f t="shared" si="0"/>
        <v>8</v>
      </c>
      <c r="B15" s="50"/>
      <c r="C15" s="207">
        <v>8</v>
      </c>
      <c r="D15" s="44" t="s">
        <v>304</v>
      </c>
      <c r="E15" s="45" t="s">
        <v>305</v>
      </c>
      <c r="F15" s="46">
        <v>37120</v>
      </c>
      <c r="G15" s="47" t="s">
        <v>41</v>
      </c>
      <c r="H15" s="47" t="s">
        <v>306</v>
      </c>
      <c r="I15" s="57">
        <v>12.01</v>
      </c>
      <c r="J15" s="57">
        <v>12.52</v>
      </c>
      <c r="K15" s="33">
        <v>11.87</v>
      </c>
      <c r="L15" s="193">
        <f t="shared" si="1"/>
        <v>12.52</v>
      </c>
    </row>
  </sheetData>
  <sheetProtection/>
  <mergeCells count="11">
    <mergeCell ref="A6:A7"/>
    <mergeCell ref="B6:B7"/>
    <mergeCell ref="D6:D7"/>
    <mergeCell ref="E6:E7"/>
    <mergeCell ref="F6:F7"/>
    <mergeCell ref="G6:G7"/>
    <mergeCell ref="H6:H7"/>
    <mergeCell ref="I6:K6"/>
    <mergeCell ref="C6:C7"/>
    <mergeCell ref="L6:L7"/>
    <mergeCell ref="I4:K4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3" sqref="A3"/>
    </sheetView>
  </sheetViews>
  <sheetFormatPr defaultColWidth="9.140625" defaultRowHeight="15"/>
  <cols>
    <col min="1" max="1" width="5.421875" style="1" customWidth="1"/>
    <col min="2" max="2" width="4.28125" style="205" bestFit="1" customWidth="1"/>
    <col min="3" max="3" width="5.421875" style="1" hidden="1" customWidth="1"/>
    <col min="4" max="4" width="10.28125" style="1" customWidth="1"/>
    <col min="5" max="5" width="14.421875" style="1" customWidth="1"/>
    <col min="6" max="6" width="10.421875" style="1" customWidth="1"/>
    <col min="7" max="7" width="14.421875" style="1" bestFit="1" customWidth="1"/>
    <col min="8" max="8" width="16.00390625" style="1" bestFit="1" customWidth="1"/>
    <col min="9" max="9" width="9.421875" style="104" bestFit="1" customWidth="1"/>
    <col min="10" max="16384" width="9.140625" style="1" customWidth="1"/>
  </cols>
  <sheetData>
    <row r="1" spans="1:16" s="5" customFormat="1" ht="15">
      <c r="A1" s="5" t="s">
        <v>62</v>
      </c>
      <c r="B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0" s="5" customFormat="1" ht="15">
      <c r="A2" s="5" t="s">
        <v>112</v>
      </c>
      <c r="B2" s="71"/>
      <c r="F2" s="6"/>
      <c r="G2" s="7"/>
      <c r="H2" s="7"/>
      <c r="I2" s="7"/>
      <c r="J2" s="10"/>
    </row>
    <row r="3" spans="1:10" s="20" customFormat="1" ht="12" customHeight="1">
      <c r="A3" s="12"/>
      <c r="C3" s="12"/>
      <c r="D3" s="12"/>
      <c r="E3" s="12"/>
      <c r="F3" s="13"/>
      <c r="G3" s="14"/>
      <c r="H3" s="15"/>
      <c r="I3" s="69"/>
      <c r="J3" s="17"/>
    </row>
    <row r="4" spans="2:9" s="72" customFormat="1" ht="15">
      <c r="B4" s="71"/>
      <c r="E4" s="5" t="s">
        <v>14</v>
      </c>
      <c r="F4" s="5"/>
      <c r="G4" s="6" t="s">
        <v>5</v>
      </c>
      <c r="H4" s="73"/>
      <c r="I4" s="34" t="s">
        <v>20</v>
      </c>
    </row>
    <row r="5" spans="2:9" s="94" customFormat="1" ht="15.75" thickBot="1">
      <c r="B5" s="196"/>
      <c r="D5" s="95">
        <v>1</v>
      </c>
      <c r="E5" s="95" t="s">
        <v>59</v>
      </c>
      <c r="I5" s="95"/>
    </row>
    <row r="6" spans="1:9" s="2" customFormat="1" ht="12.75" customHeight="1">
      <c r="A6" s="297" t="s">
        <v>1</v>
      </c>
      <c r="B6" s="265" t="s">
        <v>60</v>
      </c>
      <c r="C6" s="223" t="s">
        <v>49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42" t="s">
        <v>9</v>
      </c>
    </row>
    <row r="7" spans="1:9" s="4" customFormat="1" ht="13.5" customHeight="1" thickBot="1">
      <c r="A7" s="298"/>
      <c r="B7" s="266"/>
      <c r="C7" s="224"/>
      <c r="D7" s="220"/>
      <c r="E7" s="218"/>
      <c r="F7" s="216"/>
      <c r="G7" s="216"/>
      <c r="H7" s="228"/>
      <c r="I7" s="243"/>
    </row>
    <row r="8" spans="1:9" ht="15" customHeight="1">
      <c r="A8" s="78">
        <f>A7+1</f>
        <v>1</v>
      </c>
      <c r="B8" s="197">
        <v>3</v>
      </c>
      <c r="C8" s="79"/>
      <c r="D8" s="44" t="s">
        <v>383</v>
      </c>
      <c r="E8" s="45" t="s">
        <v>384</v>
      </c>
      <c r="F8" s="46" t="s">
        <v>385</v>
      </c>
      <c r="G8" s="47" t="s">
        <v>34</v>
      </c>
      <c r="H8" s="47" t="s">
        <v>363</v>
      </c>
      <c r="I8" s="102">
        <v>4.68</v>
      </c>
    </row>
    <row r="9" spans="1:9" ht="15" customHeight="1">
      <c r="A9" s="78">
        <f>A8+1</f>
        <v>2</v>
      </c>
      <c r="B9" s="197">
        <v>2</v>
      </c>
      <c r="C9" s="79"/>
      <c r="D9" s="44" t="s">
        <v>381</v>
      </c>
      <c r="E9" s="45" t="s">
        <v>302</v>
      </c>
      <c r="F9" s="46" t="s">
        <v>382</v>
      </c>
      <c r="G9" s="47" t="s">
        <v>34</v>
      </c>
      <c r="H9" s="47" t="s">
        <v>373</v>
      </c>
      <c r="I9" s="102">
        <v>4.83</v>
      </c>
    </row>
    <row r="10" spans="1:9" ht="15" customHeight="1">
      <c r="A10" s="86">
        <f>A9+1</f>
        <v>3</v>
      </c>
      <c r="B10" s="206">
        <v>4</v>
      </c>
      <c r="C10" s="79"/>
      <c r="D10" s="44" t="s">
        <v>167</v>
      </c>
      <c r="E10" s="45" t="s">
        <v>168</v>
      </c>
      <c r="F10" s="46">
        <v>37212</v>
      </c>
      <c r="G10" s="47" t="s">
        <v>173</v>
      </c>
      <c r="H10" s="47" t="s">
        <v>169</v>
      </c>
      <c r="I10" s="102">
        <v>4.87</v>
      </c>
    </row>
    <row r="11" spans="1:9" ht="15" customHeight="1">
      <c r="A11" s="78">
        <f>A10+1</f>
        <v>4</v>
      </c>
      <c r="B11" s="197">
        <v>5</v>
      </c>
      <c r="C11" s="79"/>
      <c r="D11" s="44" t="s">
        <v>304</v>
      </c>
      <c r="E11" s="45" t="s">
        <v>305</v>
      </c>
      <c r="F11" s="46">
        <v>37120</v>
      </c>
      <c r="G11" s="47" t="s">
        <v>41</v>
      </c>
      <c r="H11" s="47" t="s">
        <v>306</v>
      </c>
      <c r="I11" s="102">
        <v>4.96</v>
      </c>
    </row>
    <row r="12" spans="2:9" s="94" customFormat="1" ht="15">
      <c r="B12" s="196"/>
      <c r="D12" s="95">
        <v>2</v>
      </c>
      <c r="E12" s="95" t="s">
        <v>59</v>
      </c>
      <c r="G12" s="181"/>
      <c r="I12" s="95"/>
    </row>
    <row r="13" spans="1:16" s="2" customFormat="1" ht="12.75" customHeight="1">
      <c r="A13" s="86">
        <f>A12+1</f>
        <v>1</v>
      </c>
      <c r="B13" s="206">
        <v>3</v>
      </c>
      <c r="C13" s="79"/>
      <c r="D13" s="44" t="s">
        <v>265</v>
      </c>
      <c r="E13" s="45" t="s">
        <v>266</v>
      </c>
      <c r="F13" s="46">
        <v>37040</v>
      </c>
      <c r="G13" s="47" t="s">
        <v>42</v>
      </c>
      <c r="H13" s="47" t="s">
        <v>215</v>
      </c>
      <c r="I13" s="103">
        <v>4.81</v>
      </c>
      <c r="J13" s="1"/>
      <c r="K13" s="1"/>
      <c r="L13" s="1"/>
      <c r="M13" s="1"/>
      <c r="N13" s="1"/>
      <c r="O13" s="1"/>
      <c r="P13" s="1"/>
    </row>
    <row r="14" spans="1:9" s="4" customFormat="1" ht="13.5" customHeight="1">
      <c r="A14" s="78">
        <f>A13+1</f>
        <v>2</v>
      </c>
      <c r="B14" s="197">
        <v>2</v>
      </c>
      <c r="C14" s="79"/>
      <c r="D14" s="44" t="s">
        <v>378</v>
      </c>
      <c r="E14" s="45" t="s">
        <v>379</v>
      </c>
      <c r="F14" s="46" t="s">
        <v>380</v>
      </c>
      <c r="G14" s="47" t="s">
        <v>34</v>
      </c>
      <c r="H14" s="47" t="s">
        <v>363</v>
      </c>
      <c r="I14" s="102">
        <v>5.15</v>
      </c>
    </row>
    <row r="15" spans="1:9" ht="15" customHeight="1">
      <c r="A15" s="86">
        <f>A14+1</f>
        <v>3</v>
      </c>
      <c r="B15" s="206">
        <v>5</v>
      </c>
      <c r="C15" s="79"/>
      <c r="D15" s="44" t="s">
        <v>307</v>
      </c>
      <c r="E15" s="45" t="s">
        <v>308</v>
      </c>
      <c r="F15" s="46">
        <v>37035</v>
      </c>
      <c r="G15" s="47" t="s">
        <v>41</v>
      </c>
      <c r="H15" s="47" t="s">
        <v>306</v>
      </c>
      <c r="I15" s="102">
        <v>5.2</v>
      </c>
    </row>
    <row r="16" spans="1:9" ht="15" customHeight="1">
      <c r="A16" s="78">
        <f>A15+1</f>
        <v>4</v>
      </c>
      <c r="B16" s="197">
        <v>4</v>
      </c>
      <c r="C16" s="79"/>
      <c r="D16" s="44" t="s">
        <v>186</v>
      </c>
      <c r="E16" s="45" t="s">
        <v>187</v>
      </c>
      <c r="F16" s="46">
        <v>36917</v>
      </c>
      <c r="G16" s="47" t="s">
        <v>40</v>
      </c>
      <c r="H16" s="47" t="s">
        <v>188</v>
      </c>
      <c r="I16" s="102">
        <v>5.26</v>
      </c>
    </row>
  </sheetData>
  <sheetProtection/>
  <mergeCells count="9">
    <mergeCell ref="A6:A7"/>
    <mergeCell ref="H6:H7"/>
    <mergeCell ref="I6:I7"/>
    <mergeCell ref="B6:B7"/>
    <mergeCell ref="C6:C7"/>
    <mergeCell ref="D6:D7"/>
    <mergeCell ref="E6:E7"/>
    <mergeCell ref="F6:F7"/>
    <mergeCell ref="G6:G7"/>
  </mergeCells>
  <printOptions horizontalCentered="1"/>
  <pageMargins left="0.5511811023622047" right="0.5511811023622047" top="0.31496062992125984" bottom="0.2362204724409449" header="0.1968503937007874" footer="0.35433070866141736"/>
  <pageSetup horizontalDpi="600" verticalDpi="600" orientation="portrait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J19" sqref="J19"/>
    </sheetView>
  </sheetViews>
  <sheetFormatPr defaultColWidth="11.7109375" defaultRowHeight="15"/>
  <cols>
    <col min="1" max="1" width="9.140625" style="132" customWidth="1"/>
    <col min="2" max="3" width="10.140625" style="131" bestFit="1" customWidth="1"/>
    <col min="4" max="7" width="9.140625" style="131" customWidth="1"/>
    <col min="8" max="8" width="16.140625" style="131" bestFit="1" customWidth="1"/>
    <col min="9" max="241" width="9.140625" style="131" customWidth="1"/>
    <col min="242" max="242" width="6.140625" style="131" customWidth="1"/>
    <col min="243" max="243" width="6.421875" style="131" customWidth="1"/>
    <col min="244" max="244" width="23.00390625" style="131" customWidth="1"/>
    <col min="245" max="246" width="12.421875" style="131" customWidth="1"/>
    <col min="247" max="16384" width="11.7109375" style="131" customWidth="1"/>
  </cols>
  <sheetData>
    <row r="1" spans="1:11" s="5" customFormat="1" ht="15">
      <c r="A1" s="5" t="s">
        <v>62</v>
      </c>
      <c r="E1" s="6"/>
      <c r="F1" s="7"/>
      <c r="G1" s="7"/>
      <c r="H1" s="7"/>
      <c r="I1" s="7"/>
      <c r="J1" s="7"/>
      <c r="K1" s="9"/>
    </row>
    <row r="2" spans="1:12" s="5" customFormat="1" ht="15">
      <c r="A2" s="5" t="s">
        <v>112</v>
      </c>
      <c r="E2" s="6"/>
      <c r="F2" s="7"/>
      <c r="G2" s="7"/>
      <c r="H2" s="34"/>
      <c r="I2" s="34"/>
      <c r="J2" s="34"/>
      <c r="K2" s="10"/>
      <c r="L2" s="10"/>
    </row>
    <row r="3" spans="5:12" s="5" customFormat="1" ht="15">
      <c r="E3" s="6"/>
      <c r="F3" s="7"/>
      <c r="G3" s="7"/>
      <c r="H3" s="34"/>
      <c r="I3" s="34"/>
      <c r="J3" s="34"/>
      <c r="K3" s="10"/>
      <c r="L3" s="10"/>
    </row>
    <row r="4" spans="1:12" s="20" customFormat="1" ht="15.75" customHeight="1">
      <c r="A4" s="12"/>
      <c r="B4" s="12"/>
      <c r="C4" s="12"/>
      <c r="D4" s="12"/>
      <c r="E4" s="13"/>
      <c r="F4" s="14"/>
      <c r="G4" s="15"/>
      <c r="H4" s="15"/>
      <c r="I4" s="16"/>
      <c r="J4" s="16"/>
      <c r="K4" s="17"/>
      <c r="L4" s="17"/>
    </row>
    <row r="5" spans="1:9" ht="15.75">
      <c r="A5" s="131"/>
      <c r="B5" s="299" t="s">
        <v>68</v>
      </c>
      <c r="C5" s="299"/>
      <c r="D5" s="299"/>
      <c r="G5" s="299" t="s">
        <v>69</v>
      </c>
      <c r="H5" s="299"/>
      <c r="I5" s="299"/>
    </row>
    <row r="6" spans="1:8" ht="15.75">
      <c r="A6" s="131"/>
      <c r="B6" s="140"/>
      <c r="C6" s="140"/>
      <c r="D6" s="140"/>
      <c r="G6" s="133"/>
      <c r="H6" s="140"/>
    </row>
    <row r="7" spans="1:9" ht="18.75" customHeight="1">
      <c r="A7" s="131"/>
      <c r="B7" s="136" t="s">
        <v>1</v>
      </c>
      <c r="C7" s="142" t="s">
        <v>4</v>
      </c>
      <c r="D7" s="136" t="s">
        <v>8</v>
      </c>
      <c r="G7" s="143" t="s">
        <v>1</v>
      </c>
      <c r="H7" s="142" t="s">
        <v>4</v>
      </c>
      <c r="I7" s="136" t="s">
        <v>8</v>
      </c>
    </row>
    <row r="8" spans="1:9" ht="18.75" customHeight="1">
      <c r="A8" s="131"/>
      <c r="B8" s="134">
        <v>1</v>
      </c>
      <c r="C8" s="135" t="s">
        <v>34</v>
      </c>
      <c r="D8" s="144">
        <v>211</v>
      </c>
      <c r="G8" s="134">
        <v>1</v>
      </c>
      <c r="H8" s="135" t="s">
        <v>37</v>
      </c>
      <c r="I8" s="144">
        <v>55</v>
      </c>
    </row>
    <row r="9" spans="1:9" ht="18.75" customHeight="1">
      <c r="A9" s="131"/>
      <c r="B9" s="134">
        <v>2</v>
      </c>
      <c r="C9" s="135" t="s">
        <v>42</v>
      </c>
      <c r="D9" s="144">
        <v>183</v>
      </c>
      <c r="G9" s="134">
        <v>2</v>
      </c>
      <c r="H9" s="137" t="s">
        <v>40</v>
      </c>
      <c r="I9" s="144">
        <v>55</v>
      </c>
    </row>
    <row r="10" spans="1:9" ht="18.75" customHeight="1">
      <c r="A10" s="131"/>
      <c r="B10" s="134">
        <v>3</v>
      </c>
      <c r="C10" s="135" t="s">
        <v>41</v>
      </c>
      <c r="D10" s="144">
        <v>138</v>
      </c>
      <c r="G10" s="134">
        <v>3</v>
      </c>
      <c r="H10" s="139" t="s">
        <v>125</v>
      </c>
      <c r="I10" s="144">
        <v>32</v>
      </c>
    </row>
    <row r="11" spans="1:9" ht="18.75" customHeight="1">
      <c r="A11" s="131"/>
      <c r="B11" s="134">
        <v>4</v>
      </c>
      <c r="C11" s="137" t="s">
        <v>35</v>
      </c>
      <c r="D11" s="144">
        <v>93</v>
      </c>
      <c r="G11" s="134">
        <v>4</v>
      </c>
      <c r="H11" s="135" t="s">
        <v>113</v>
      </c>
      <c r="I11" s="144">
        <v>32</v>
      </c>
    </row>
    <row r="12" spans="1:9" ht="18.75" customHeight="1">
      <c r="A12" s="131"/>
      <c r="B12" s="134">
        <v>5</v>
      </c>
      <c r="C12" s="135" t="s">
        <v>39</v>
      </c>
      <c r="D12" s="144">
        <v>83</v>
      </c>
      <c r="G12" s="134">
        <v>5</v>
      </c>
      <c r="H12" s="138" t="s">
        <v>80</v>
      </c>
      <c r="I12" s="144">
        <v>23</v>
      </c>
    </row>
    <row r="13" spans="1:9" ht="18.75" customHeight="1">
      <c r="A13" s="131"/>
      <c r="B13" s="134">
        <v>6</v>
      </c>
      <c r="C13" s="135" t="s">
        <v>25</v>
      </c>
      <c r="D13" s="144">
        <v>69</v>
      </c>
      <c r="G13" s="134">
        <v>6</v>
      </c>
      <c r="H13" s="138" t="s">
        <v>33</v>
      </c>
      <c r="I13" s="144">
        <v>15</v>
      </c>
    </row>
    <row r="14" spans="4:9" ht="18.75" customHeight="1">
      <c r="D14" s="141"/>
      <c r="G14" s="134">
        <v>7</v>
      </c>
      <c r="H14" s="137" t="s">
        <v>173</v>
      </c>
      <c r="I14" s="144">
        <v>15</v>
      </c>
    </row>
    <row r="15" spans="4:9" ht="18.75" customHeight="1">
      <c r="D15" s="141"/>
      <c r="G15" s="134">
        <v>8</v>
      </c>
      <c r="H15" s="137" t="s">
        <v>30</v>
      </c>
      <c r="I15" s="144">
        <v>3</v>
      </c>
    </row>
    <row r="16" spans="2:4" ht="12.75">
      <c r="B16" s="145"/>
      <c r="C16" s="145"/>
      <c r="D16" s="145"/>
    </row>
    <row r="17" spans="2:4" ht="12.75">
      <c r="B17" s="145"/>
      <c r="C17" s="145"/>
      <c r="D17" s="145"/>
    </row>
    <row r="18" spans="2:4" ht="12.75">
      <c r="B18" s="145"/>
      <c r="C18" s="145"/>
      <c r="D18" s="145"/>
    </row>
    <row r="19" spans="2:4" ht="12.75">
      <c r="B19" s="145"/>
      <c r="C19" s="145"/>
      <c r="D19" s="145"/>
    </row>
  </sheetData>
  <sheetProtection/>
  <mergeCells count="2">
    <mergeCell ref="G5:I5"/>
    <mergeCell ref="B5:D5"/>
  </mergeCells>
  <printOptions horizontalCentered="1"/>
  <pageMargins left="0.32" right="0.2362204724409449" top="0.7480314960629921" bottom="0.5905511811023623" header="0.31496062992125984" footer="0.31496062992125984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workbookViewId="0" topLeftCell="A1">
      <selection activeCell="A3" sqref="A3"/>
    </sheetView>
  </sheetViews>
  <sheetFormatPr defaultColWidth="9.140625" defaultRowHeight="15"/>
  <cols>
    <col min="1" max="1" width="5.421875" style="75" customWidth="1"/>
    <col min="2" max="2" width="4.28125" style="196" bestFit="1" customWidth="1"/>
    <col min="3" max="3" width="5.421875" style="75" hidden="1" customWidth="1"/>
    <col min="4" max="4" width="10.28125" style="75" customWidth="1"/>
    <col min="5" max="5" width="14.421875" style="75" customWidth="1"/>
    <col min="6" max="6" width="10.421875" style="75" customWidth="1"/>
    <col min="7" max="7" width="12.28125" style="75" bestFit="1" customWidth="1"/>
    <col min="8" max="8" width="22.140625" style="75" customWidth="1"/>
    <col min="9" max="9" width="9.421875" style="104" bestFit="1" customWidth="1"/>
    <col min="10" max="16384" width="9.140625" style="75" customWidth="1"/>
  </cols>
  <sheetData>
    <row r="1" spans="1:16" s="5" customFormat="1" ht="15">
      <c r="A1" s="146" t="s">
        <v>62</v>
      </c>
      <c r="B1" s="71"/>
      <c r="F1" s="6"/>
      <c r="H1" s="7"/>
      <c r="I1" s="7"/>
      <c r="J1" s="7"/>
      <c r="K1" s="7"/>
      <c r="L1" s="34"/>
      <c r="M1" s="34"/>
      <c r="N1" s="8"/>
      <c r="O1" s="9"/>
      <c r="P1" s="9"/>
    </row>
    <row r="2" spans="1:13" s="5" customFormat="1" ht="15">
      <c r="A2" s="5" t="s">
        <v>112</v>
      </c>
      <c r="B2" s="71"/>
      <c r="F2" s="6"/>
      <c r="H2" s="7"/>
      <c r="I2" s="7"/>
      <c r="J2" s="10"/>
      <c r="K2" s="8"/>
      <c r="L2" s="8"/>
      <c r="M2" s="11"/>
    </row>
    <row r="3" spans="1:15" s="71" customFormat="1" ht="12" customHeight="1">
      <c r="A3" s="66"/>
      <c r="C3" s="66"/>
      <c r="D3" s="66"/>
      <c r="E3" s="66"/>
      <c r="F3" s="67"/>
      <c r="G3" s="175"/>
      <c r="H3" s="69"/>
      <c r="I3" s="69"/>
      <c r="J3" s="70"/>
      <c r="K3" s="70"/>
      <c r="L3" s="70"/>
      <c r="M3" s="70"/>
      <c r="N3" s="18"/>
      <c r="O3" s="19"/>
    </row>
    <row r="4" spans="2:15" s="72" customFormat="1" ht="15">
      <c r="B4" s="71"/>
      <c r="E4" s="5" t="s">
        <v>13</v>
      </c>
      <c r="F4" s="5"/>
      <c r="G4" s="176" t="s">
        <v>5</v>
      </c>
      <c r="H4" s="73"/>
      <c r="I4" s="34" t="s">
        <v>0</v>
      </c>
      <c r="J4" s="74"/>
      <c r="K4" s="74"/>
      <c r="L4" s="74"/>
      <c r="M4" s="74"/>
      <c r="N4" s="26"/>
      <c r="O4" s="8"/>
    </row>
    <row r="5" spans="2:9" s="94" customFormat="1" ht="15.75" thickBot="1">
      <c r="B5" s="196"/>
      <c r="D5" s="95">
        <v>1</v>
      </c>
      <c r="E5" s="95" t="s">
        <v>59</v>
      </c>
      <c r="I5" s="95"/>
    </row>
    <row r="6" spans="1:9" s="76" customFormat="1" ht="12.75" customHeight="1">
      <c r="A6" s="234" t="s">
        <v>1</v>
      </c>
      <c r="B6" s="236" t="s">
        <v>60</v>
      </c>
      <c r="C6" s="238" t="s">
        <v>49</v>
      </c>
      <c r="D6" s="240" t="s">
        <v>2</v>
      </c>
      <c r="E6" s="244" t="s">
        <v>3</v>
      </c>
      <c r="F6" s="246" t="s">
        <v>11</v>
      </c>
      <c r="G6" s="248" t="s">
        <v>4</v>
      </c>
      <c r="H6" s="227" t="s">
        <v>61</v>
      </c>
      <c r="I6" s="242" t="s">
        <v>9</v>
      </c>
    </row>
    <row r="7" spans="1:9" s="77" customFormat="1" ht="13.5" customHeight="1" thickBot="1">
      <c r="A7" s="235"/>
      <c r="B7" s="237"/>
      <c r="C7" s="239"/>
      <c r="D7" s="241"/>
      <c r="E7" s="245"/>
      <c r="F7" s="247"/>
      <c r="G7" s="249"/>
      <c r="H7" s="228"/>
      <c r="I7" s="243"/>
    </row>
    <row r="8" spans="1:9" ht="15" customHeight="1">
      <c r="A8" s="86">
        <f aca="true" t="shared" si="0" ref="A8:B12">A7+1</f>
        <v>1</v>
      </c>
      <c r="B8" s="206">
        <f t="shared" si="0"/>
        <v>1</v>
      </c>
      <c r="C8" s="87"/>
      <c r="D8" s="80" t="s">
        <v>317</v>
      </c>
      <c r="E8" s="81" t="s">
        <v>318</v>
      </c>
      <c r="F8" s="82">
        <v>36954</v>
      </c>
      <c r="G8" s="177" t="s">
        <v>41</v>
      </c>
      <c r="H8" s="84" t="s">
        <v>319</v>
      </c>
      <c r="I8" s="103">
        <v>4.8</v>
      </c>
    </row>
    <row r="9" spans="1:9" ht="15" customHeight="1">
      <c r="A9" s="86">
        <f>A8+1</f>
        <v>2</v>
      </c>
      <c r="B9" s="206">
        <f t="shared" si="0"/>
        <v>2</v>
      </c>
      <c r="C9" s="87"/>
      <c r="D9" s="80" t="s">
        <v>195</v>
      </c>
      <c r="E9" s="81" t="s">
        <v>198</v>
      </c>
      <c r="F9" s="82">
        <v>37587</v>
      </c>
      <c r="G9" s="177" t="s">
        <v>42</v>
      </c>
      <c r="H9" s="84" t="s">
        <v>197</v>
      </c>
      <c r="I9" s="103">
        <v>4.83</v>
      </c>
    </row>
    <row r="10" spans="1:9" ht="15" customHeight="1">
      <c r="A10" s="86">
        <f>A9+1</f>
        <v>3</v>
      </c>
      <c r="B10" s="206">
        <f t="shared" si="0"/>
        <v>3</v>
      </c>
      <c r="C10" s="87"/>
      <c r="D10" s="80" t="s">
        <v>148</v>
      </c>
      <c r="E10" s="81" t="s">
        <v>236</v>
      </c>
      <c r="F10" s="82">
        <v>37350</v>
      </c>
      <c r="G10" s="177" t="s">
        <v>269</v>
      </c>
      <c r="H10" s="84" t="s">
        <v>208</v>
      </c>
      <c r="I10" s="103">
        <v>5.08</v>
      </c>
    </row>
    <row r="11" spans="1:9" ht="15" customHeight="1">
      <c r="A11" s="86">
        <f>A10+1</f>
        <v>4</v>
      </c>
      <c r="B11" s="206">
        <f t="shared" si="0"/>
        <v>4</v>
      </c>
      <c r="C11" s="87"/>
      <c r="D11" s="80" t="s">
        <v>36</v>
      </c>
      <c r="E11" s="81" t="s">
        <v>82</v>
      </c>
      <c r="F11" s="82">
        <v>37015</v>
      </c>
      <c r="G11" s="177" t="s">
        <v>33</v>
      </c>
      <c r="H11" s="84" t="s">
        <v>44</v>
      </c>
      <c r="I11" s="103">
        <v>5.12</v>
      </c>
    </row>
    <row r="12" spans="1:9" ht="15" customHeight="1">
      <c r="A12" s="86">
        <f>A11+1</f>
        <v>5</v>
      </c>
      <c r="B12" s="206">
        <f t="shared" si="0"/>
        <v>5</v>
      </c>
      <c r="C12" s="87"/>
      <c r="D12" s="80" t="s">
        <v>334</v>
      </c>
      <c r="E12" s="81" t="s">
        <v>335</v>
      </c>
      <c r="F12" s="82">
        <v>37132</v>
      </c>
      <c r="G12" s="177" t="s">
        <v>41</v>
      </c>
      <c r="H12" s="84" t="s">
        <v>319</v>
      </c>
      <c r="I12" s="103">
        <v>5.14</v>
      </c>
    </row>
    <row r="13" spans="1:9" ht="15" customHeight="1">
      <c r="A13" s="86"/>
      <c r="B13" s="206"/>
      <c r="C13" s="87"/>
      <c r="D13" s="80"/>
      <c r="E13" s="81"/>
      <c r="F13" s="82"/>
      <c r="G13" s="177"/>
      <c r="H13" s="84"/>
      <c r="I13" s="103"/>
    </row>
    <row r="14" spans="2:9" s="94" customFormat="1" ht="15">
      <c r="B14" s="196"/>
      <c r="D14" s="95">
        <v>2</v>
      </c>
      <c r="E14" s="95" t="s">
        <v>59</v>
      </c>
      <c r="I14" s="95"/>
    </row>
    <row r="15" spans="1:9" ht="15" customHeight="1">
      <c r="A15" s="86">
        <f aca="true" t="shared" si="1" ref="A15:B17">A14+1</f>
        <v>1</v>
      </c>
      <c r="B15" s="206">
        <f t="shared" si="1"/>
        <v>1</v>
      </c>
      <c r="C15" s="87"/>
      <c r="D15" s="80" t="s">
        <v>238</v>
      </c>
      <c r="E15" s="81" t="s">
        <v>235</v>
      </c>
      <c r="F15" s="82">
        <v>37213</v>
      </c>
      <c r="G15" s="177" t="s">
        <v>269</v>
      </c>
      <c r="H15" s="84" t="s">
        <v>215</v>
      </c>
      <c r="I15" s="103">
        <v>4.84</v>
      </c>
    </row>
    <row r="16" spans="1:9" ht="15" customHeight="1">
      <c r="A16" s="86">
        <f t="shared" si="1"/>
        <v>2</v>
      </c>
      <c r="B16" s="206">
        <f t="shared" si="1"/>
        <v>2</v>
      </c>
      <c r="C16" s="87"/>
      <c r="D16" s="80" t="s">
        <v>115</v>
      </c>
      <c r="E16" s="81" t="s">
        <v>116</v>
      </c>
      <c r="F16" s="82">
        <v>36912</v>
      </c>
      <c r="G16" s="177" t="s">
        <v>125</v>
      </c>
      <c r="H16" s="84" t="s">
        <v>117</v>
      </c>
      <c r="I16" s="103">
        <v>4.87</v>
      </c>
    </row>
    <row r="17" spans="1:9" ht="15" customHeight="1">
      <c r="A17" s="86">
        <f t="shared" si="1"/>
        <v>3</v>
      </c>
      <c r="B17" s="206">
        <f t="shared" si="1"/>
        <v>3</v>
      </c>
      <c r="C17" s="87"/>
      <c r="D17" s="80" t="s">
        <v>239</v>
      </c>
      <c r="E17" s="81" t="s">
        <v>240</v>
      </c>
      <c r="F17" s="82">
        <v>37536</v>
      </c>
      <c r="G17" s="177" t="s">
        <v>269</v>
      </c>
      <c r="H17" s="84" t="s">
        <v>214</v>
      </c>
      <c r="I17" s="103">
        <v>5.09</v>
      </c>
    </row>
    <row r="18" spans="1:9" ht="15" customHeight="1">
      <c r="A18" s="86">
        <f>A17+1</f>
        <v>4</v>
      </c>
      <c r="B18" s="206">
        <v>1</v>
      </c>
      <c r="C18" s="87"/>
      <c r="D18" s="80" t="s">
        <v>138</v>
      </c>
      <c r="E18" s="81" t="s">
        <v>243</v>
      </c>
      <c r="F18" s="82">
        <v>37151</v>
      </c>
      <c r="G18" s="177" t="s">
        <v>269</v>
      </c>
      <c r="H18" s="84" t="s">
        <v>206</v>
      </c>
      <c r="I18" s="103">
        <v>5.21</v>
      </c>
    </row>
    <row r="19" spans="1:9" ht="15" customHeight="1">
      <c r="A19" s="86"/>
      <c r="B19" s="206"/>
      <c r="C19" s="87"/>
      <c r="D19" s="80"/>
      <c r="E19" s="81"/>
      <c r="F19" s="82"/>
      <c r="G19" s="177"/>
      <c r="H19" s="84"/>
      <c r="I19" s="103"/>
    </row>
    <row r="20" spans="1:9" ht="15" customHeight="1">
      <c r="A20" s="86"/>
      <c r="B20" s="206"/>
      <c r="C20" s="87"/>
      <c r="D20" s="80"/>
      <c r="E20" s="81"/>
      <c r="F20" s="82"/>
      <c r="G20" s="177"/>
      <c r="H20" s="84"/>
      <c r="I20" s="103"/>
    </row>
    <row r="21" spans="2:9" s="94" customFormat="1" ht="15">
      <c r="B21" s="196"/>
      <c r="D21" s="95">
        <v>3</v>
      </c>
      <c r="E21" s="95" t="s">
        <v>59</v>
      </c>
      <c r="I21" s="95"/>
    </row>
    <row r="22" spans="1:9" ht="15" customHeight="1">
      <c r="A22" s="86">
        <f aca="true" t="shared" si="2" ref="A22:B24">A21+1</f>
        <v>1</v>
      </c>
      <c r="B22" s="206">
        <f t="shared" si="2"/>
        <v>1</v>
      </c>
      <c r="C22" s="87"/>
      <c r="D22" s="80" t="s">
        <v>329</v>
      </c>
      <c r="E22" s="81" t="s">
        <v>412</v>
      </c>
      <c r="F22" s="82">
        <v>37196</v>
      </c>
      <c r="G22" s="177" t="s">
        <v>393</v>
      </c>
      <c r="H22" s="84" t="s">
        <v>413</v>
      </c>
      <c r="I22" s="103">
        <v>4.85</v>
      </c>
    </row>
    <row r="23" spans="1:9" ht="15" customHeight="1">
      <c r="A23" s="86">
        <f t="shared" si="2"/>
        <v>2</v>
      </c>
      <c r="B23" s="206">
        <f t="shared" si="2"/>
        <v>2</v>
      </c>
      <c r="C23" s="87"/>
      <c r="D23" s="80" t="s">
        <v>36</v>
      </c>
      <c r="E23" s="81" t="s">
        <v>386</v>
      </c>
      <c r="F23" s="82">
        <v>37205</v>
      </c>
      <c r="G23" s="177" t="s">
        <v>34</v>
      </c>
      <c r="H23" s="84" t="s">
        <v>387</v>
      </c>
      <c r="I23" s="103">
        <v>4.88</v>
      </c>
    </row>
    <row r="24" spans="1:9" ht="15" customHeight="1">
      <c r="A24" s="86">
        <f t="shared" si="2"/>
        <v>3</v>
      </c>
      <c r="B24" s="206">
        <f t="shared" si="2"/>
        <v>3</v>
      </c>
      <c r="C24" s="87"/>
      <c r="D24" s="80" t="s">
        <v>55</v>
      </c>
      <c r="E24" s="81" t="s">
        <v>77</v>
      </c>
      <c r="F24" s="82">
        <v>37356</v>
      </c>
      <c r="G24" s="177" t="s">
        <v>80</v>
      </c>
      <c r="H24" s="84" t="s">
        <v>75</v>
      </c>
      <c r="I24" s="103">
        <v>4.98</v>
      </c>
    </row>
    <row r="25" spans="1:9" ht="15" customHeight="1">
      <c r="A25" s="86">
        <f>A24+1</f>
        <v>4</v>
      </c>
      <c r="B25" s="206">
        <v>1</v>
      </c>
      <c r="C25" s="87"/>
      <c r="D25" s="80" t="s">
        <v>241</v>
      </c>
      <c r="E25" s="81" t="s">
        <v>242</v>
      </c>
      <c r="F25" s="82">
        <v>37332</v>
      </c>
      <c r="G25" s="177" t="s">
        <v>269</v>
      </c>
      <c r="H25" s="84" t="s">
        <v>214</v>
      </c>
      <c r="I25" s="103">
        <v>5.01</v>
      </c>
    </row>
    <row r="26" spans="1:9" ht="15" customHeight="1">
      <c r="A26" s="86">
        <f>A25+1</f>
        <v>5</v>
      </c>
      <c r="B26" s="206">
        <f>B25+1</f>
        <v>2</v>
      </c>
      <c r="C26" s="87"/>
      <c r="D26" s="80" t="s">
        <v>284</v>
      </c>
      <c r="E26" s="81" t="s">
        <v>285</v>
      </c>
      <c r="F26" s="82">
        <v>37440</v>
      </c>
      <c r="G26" s="177" t="s">
        <v>37</v>
      </c>
      <c r="H26" s="84" t="s">
        <v>286</v>
      </c>
      <c r="I26" s="103">
        <v>5.03</v>
      </c>
    </row>
    <row r="27" spans="1:9" ht="15" customHeight="1">
      <c r="A27" s="86"/>
      <c r="B27" s="206"/>
      <c r="C27" s="87"/>
      <c r="D27" s="80"/>
      <c r="E27" s="81"/>
      <c r="F27" s="82"/>
      <c r="G27" s="177"/>
      <c r="H27" s="84"/>
      <c r="I27" s="103"/>
    </row>
    <row r="28" spans="2:9" s="94" customFormat="1" ht="15">
      <c r="B28" s="196"/>
      <c r="D28" s="95">
        <v>4</v>
      </c>
      <c r="E28" s="95" t="s">
        <v>59</v>
      </c>
      <c r="I28" s="95"/>
    </row>
    <row r="29" spans="1:9" ht="15" customHeight="1">
      <c r="A29" s="86">
        <f aca="true" t="shared" si="3" ref="A29:B32">A28+1</f>
        <v>1</v>
      </c>
      <c r="B29" s="206">
        <f t="shared" si="3"/>
        <v>1</v>
      </c>
      <c r="C29" s="87"/>
      <c r="D29" s="80" t="s">
        <v>219</v>
      </c>
      <c r="E29" s="81" t="s">
        <v>399</v>
      </c>
      <c r="F29" s="82">
        <v>37659</v>
      </c>
      <c r="G29" s="177" t="s">
        <v>393</v>
      </c>
      <c r="H29" s="84" t="s">
        <v>398</v>
      </c>
      <c r="I29" s="103">
        <v>4.78</v>
      </c>
    </row>
    <row r="30" spans="1:9" ht="15" customHeight="1">
      <c r="A30" s="86">
        <f t="shared" si="3"/>
        <v>2</v>
      </c>
      <c r="B30" s="206">
        <f t="shared" si="3"/>
        <v>2</v>
      </c>
      <c r="C30" s="87"/>
      <c r="D30" s="80" t="s">
        <v>31</v>
      </c>
      <c r="E30" s="81" t="s">
        <v>32</v>
      </c>
      <c r="F30" s="82">
        <v>36948</v>
      </c>
      <c r="G30" s="177" t="s">
        <v>33</v>
      </c>
      <c r="H30" s="84" t="s">
        <v>44</v>
      </c>
      <c r="I30" s="103">
        <v>4.83</v>
      </c>
    </row>
    <row r="31" spans="1:9" ht="15" customHeight="1">
      <c r="A31" s="86">
        <f t="shared" si="3"/>
        <v>3</v>
      </c>
      <c r="B31" s="206">
        <f t="shared" si="3"/>
        <v>3</v>
      </c>
      <c r="C31" s="87"/>
      <c r="D31" s="80" t="s">
        <v>118</v>
      </c>
      <c r="E31" s="81" t="s">
        <v>119</v>
      </c>
      <c r="F31" s="82">
        <v>37305</v>
      </c>
      <c r="G31" s="177" t="s">
        <v>125</v>
      </c>
      <c r="H31" s="84" t="s">
        <v>117</v>
      </c>
      <c r="I31" s="103">
        <v>4.83</v>
      </c>
    </row>
    <row r="32" spans="1:9" ht="15" customHeight="1">
      <c r="A32" s="86">
        <f t="shared" si="3"/>
        <v>4</v>
      </c>
      <c r="B32" s="206">
        <f t="shared" si="3"/>
        <v>4</v>
      </c>
      <c r="C32" s="87"/>
      <c r="D32" s="80" t="s">
        <v>101</v>
      </c>
      <c r="E32" s="81" t="s">
        <v>102</v>
      </c>
      <c r="F32" s="82">
        <v>37482</v>
      </c>
      <c r="G32" s="177" t="s">
        <v>25</v>
      </c>
      <c r="H32" s="84" t="s">
        <v>100</v>
      </c>
      <c r="I32" s="103">
        <v>5.02</v>
      </c>
    </row>
    <row r="33" spans="1:9" ht="15" customHeight="1">
      <c r="A33" s="86">
        <f>A32+1</f>
        <v>5</v>
      </c>
      <c r="B33" s="206">
        <v>1</v>
      </c>
      <c r="C33" s="87"/>
      <c r="D33" s="80" t="s">
        <v>52</v>
      </c>
      <c r="E33" s="81" t="s">
        <v>74</v>
      </c>
      <c r="F33" s="82">
        <v>37169</v>
      </c>
      <c r="G33" s="177" t="s">
        <v>80</v>
      </c>
      <c r="H33" s="84" t="s">
        <v>75</v>
      </c>
      <c r="I33" s="103">
        <v>5.44</v>
      </c>
    </row>
    <row r="34" spans="1:9" ht="15" customHeight="1">
      <c r="A34" s="86"/>
      <c r="B34" s="206"/>
      <c r="C34" s="87"/>
      <c r="D34" s="80"/>
      <c r="E34" s="81"/>
      <c r="F34" s="82"/>
      <c r="G34" s="177"/>
      <c r="H34" s="84"/>
      <c r="I34" s="103"/>
    </row>
    <row r="35" spans="2:9" s="94" customFormat="1" ht="15">
      <c r="B35" s="196"/>
      <c r="D35" s="95">
        <v>5</v>
      </c>
      <c r="E35" s="95" t="s">
        <v>59</v>
      </c>
      <c r="I35" s="95"/>
    </row>
    <row r="36" spans="1:9" ht="15" customHeight="1">
      <c r="A36" s="86">
        <f aca="true" t="shared" si="4" ref="A36:A41">A35+1</f>
        <v>1</v>
      </c>
      <c r="B36" s="206">
        <v>1</v>
      </c>
      <c r="C36" s="87"/>
      <c r="D36" s="80" t="s">
        <v>26</v>
      </c>
      <c r="E36" s="81" t="s">
        <v>27</v>
      </c>
      <c r="F36" s="82">
        <v>37184</v>
      </c>
      <c r="G36" s="177" t="s">
        <v>25</v>
      </c>
      <c r="H36" s="84" t="s">
        <v>100</v>
      </c>
      <c r="I36" s="103">
        <v>4.85</v>
      </c>
    </row>
    <row r="37" spans="1:9" ht="15" customHeight="1">
      <c r="A37" s="86">
        <f t="shared" si="4"/>
        <v>2</v>
      </c>
      <c r="B37" s="206">
        <f>B36+1</f>
        <v>2</v>
      </c>
      <c r="C37" s="87"/>
      <c r="D37" s="80" t="s">
        <v>138</v>
      </c>
      <c r="E37" s="81" t="s">
        <v>139</v>
      </c>
      <c r="F37" s="82">
        <v>36946</v>
      </c>
      <c r="G37" s="177" t="s">
        <v>39</v>
      </c>
      <c r="H37" s="84" t="s">
        <v>140</v>
      </c>
      <c r="I37" s="103">
        <v>4.89</v>
      </c>
    </row>
    <row r="38" spans="1:9" ht="15" customHeight="1">
      <c r="A38" s="86">
        <f t="shared" si="4"/>
        <v>3</v>
      </c>
      <c r="B38" s="206">
        <f>B37+1</f>
        <v>3</v>
      </c>
      <c r="C38" s="87"/>
      <c r="D38" s="80" t="s">
        <v>170</v>
      </c>
      <c r="E38" s="81" t="s">
        <v>171</v>
      </c>
      <c r="F38" s="82">
        <v>37076</v>
      </c>
      <c r="G38" s="177" t="s">
        <v>173</v>
      </c>
      <c r="H38" s="84" t="s">
        <v>172</v>
      </c>
      <c r="I38" s="103">
        <v>4.92</v>
      </c>
    </row>
    <row r="39" spans="1:9" ht="15" customHeight="1">
      <c r="A39" s="86">
        <f t="shared" si="4"/>
        <v>4</v>
      </c>
      <c r="B39" s="206">
        <f>B38+1</f>
        <v>4</v>
      </c>
      <c r="C39" s="87"/>
      <c r="D39" s="80" t="s">
        <v>248</v>
      </c>
      <c r="E39" s="81" t="s">
        <v>249</v>
      </c>
      <c r="F39" s="82">
        <v>37251</v>
      </c>
      <c r="G39" s="177" t="s">
        <v>269</v>
      </c>
      <c r="H39" s="84" t="s">
        <v>215</v>
      </c>
      <c r="I39" s="103">
        <v>5.02</v>
      </c>
    </row>
    <row r="40" spans="1:9" ht="15" customHeight="1">
      <c r="A40" s="86">
        <f t="shared" si="4"/>
        <v>5</v>
      </c>
      <c r="B40" s="206">
        <f>B39+1</f>
        <v>5</v>
      </c>
      <c r="C40" s="87"/>
      <c r="D40" s="80" t="s">
        <v>50</v>
      </c>
      <c r="E40" s="81" t="s">
        <v>76</v>
      </c>
      <c r="F40" s="82">
        <v>37384</v>
      </c>
      <c r="G40" s="177" t="s">
        <v>80</v>
      </c>
      <c r="H40" s="84" t="s">
        <v>75</v>
      </c>
      <c r="I40" s="103">
        <v>5.19</v>
      </c>
    </row>
    <row r="41" spans="1:9" ht="15" customHeight="1">
      <c r="A41" s="86">
        <f t="shared" si="4"/>
        <v>6</v>
      </c>
      <c r="B41" s="206">
        <f>B40+1</f>
        <v>6</v>
      </c>
      <c r="C41" s="87"/>
      <c r="D41" s="80" t="s">
        <v>216</v>
      </c>
      <c r="E41" s="81" t="s">
        <v>119</v>
      </c>
      <c r="F41" s="82">
        <v>36937</v>
      </c>
      <c r="G41" s="177" t="s">
        <v>298</v>
      </c>
      <c r="H41" s="84" t="s">
        <v>286</v>
      </c>
      <c r="I41" s="103">
        <v>5.43</v>
      </c>
    </row>
    <row r="42" spans="2:9" s="94" customFormat="1" ht="15">
      <c r="B42" s="196"/>
      <c r="D42" s="95">
        <v>6</v>
      </c>
      <c r="E42" s="95" t="s">
        <v>59</v>
      </c>
      <c r="I42" s="95"/>
    </row>
    <row r="43" spans="1:9" ht="15" customHeight="1">
      <c r="A43" s="86">
        <f aca="true" t="shared" si="5" ref="A43:B46">A42+1</f>
        <v>1</v>
      </c>
      <c r="B43" s="206">
        <f t="shared" si="5"/>
        <v>1</v>
      </c>
      <c r="C43" s="87"/>
      <c r="D43" s="80" t="s">
        <v>337</v>
      </c>
      <c r="E43" s="81" t="s">
        <v>338</v>
      </c>
      <c r="F43" s="82" t="s">
        <v>339</v>
      </c>
      <c r="G43" s="177" t="s">
        <v>34</v>
      </c>
      <c r="H43" s="84" t="s">
        <v>340</v>
      </c>
      <c r="I43" s="103">
        <v>4.63</v>
      </c>
    </row>
    <row r="44" spans="1:9" ht="15" customHeight="1">
      <c r="A44" s="86">
        <f t="shared" si="5"/>
        <v>2</v>
      </c>
      <c r="B44" s="206">
        <f t="shared" si="5"/>
        <v>2</v>
      </c>
      <c r="C44" s="87"/>
      <c r="D44" s="80" t="s">
        <v>212</v>
      </c>
      <c r="E44" s="81" t="s">
        <v>213</v>
      </c>
      <c r="F44" s="82">
        <v>37354</v>
      </c>
      <c r="G44" s="177" t="s">
        <v>42</v>
      </c>
      <c r="H44" s="84" t="s">
        <v>214</v>
      </c>
      <c r="I44" s="103">
        <v>4.73</v>
      </c>
    </row>
    <row r="45" spans="1:9" ht="15" customHeight="1">
      <c r="A45" s="86">
        <f t="shared" si="5"/>
        <v>3</v>
      </c>
      <c r="B45" s="206">
        <f t="shared" si="5"/>
        <v>3</v>
      </c>
      <c r="C45" s="87"/>
      <c r="D45" s="80" t="s">
        <v>273</v>
      </c>
      <c r="E45" s="81" t="s">
        <v>274</v>
      </c>
      <c r="F45" s="82">
        <v>37111</v>
      </c>
      <c r="G45" s="177" t="s">
        <v>37</v>
      </c>
      <c r="H45" s="84" t="s">
        <v>275</v>
      </c>
      <c r="I45" s="103">
        <v>5.14</v>
      </c>
    </row>
    <row r="46" spans="1:9" ht="15" customHeight="1">
      <c r="A46" s="86">
        <f t="shared" si="5"/>
        <v>4</v>
      </c>
      <c r="B46" s="206">
        <f t="shared" si="5"/>
        <v>4</v>
      </c>
      <c r="C46" s="87"/>
      <c r="D46" s="80" t="s">
        <v>296</v>
      </c>
      <c r="E46" s="81" t="s">
        <v>297</v>
      </c>
      <c r="F46" s="82">
        <v>37513</v>
      </c>
      <c r="G46" s="177" t="s">
        <v>298</v>
      </c>
      <c r="H46" s="84" t="s">
        <v>286</v>
      </c>
      <c r="I46" s="103">
        <v>5.36</v>
      </c>
    </row>
    <row r="47" spans="1:9" ht="15" customHeight="1">
      <c r="A47" s="86"/>
      <c r="B47" s="206">
        <v>1</v>
      </c>
      <c r="C47" s="87"/>
      <c r="D47" s="80" t="s">
        <v>53</v>
      </c>
      <c r="E47" s="81" t="s">
        <v>105</v>
      </c>
      <c r="F47" s="82">
        <v>37123</v>
      </c>
      <c r="G47" s="177" t="s">
        <v>25</v>
      </c>
      <c r="H47" s="84" t="s">
        <v>100</v>
      </c>
      <c r="I47" s="103" t="s">
        <v>465</v>
      </c>
    </row>
    <row r="48" spans="1:9" ht="15" customHeight="1">
      <c r="A48" s="86"/>
      <c r="B48" s="206">
        <f>B47+1</f>
        <v>2</v>
      </c>
      <c r="C48" s="87"/>
      <c r="D48" s="80" t="s">
        <v>38</v>
      </c>
      <c r="E48" s="81" t="s">
        <v>104</v>
      </c>
      <c r="F48" s="82">
        <v>37101</v>
      </c>
      <c r="G48" s="177" t="s">
        <v>25</v>
      </c>
      <c r="H48" s="84" t="s">
        <v>100</v>
      </c>
      <c r="I48" s="103" t="s">
        <v>465</v>
      </c>
    </row>
    <row r="49" spans="2:9" s="94" customFormat="1" ht="15">
      <c r="B49" s="196"/>
      <c r="D49" s="95">
        <v>7</v>
      </c>
      <c r="E49" s="95" t="s">
        <v>59</v>
      </c>
      <c r="I49" s="95"/>
    </row>
    <row r="50" spans="1:9" ht="15" customHeight="1">
      <c r="A50" s="86">
        <f>A49+1</f>
        <v>1</v>
      </c>
      <c r="B50" s="206">
        <f>B49+1</f>
        <v>1</v>
      </c>
      <c r="C50" s="87"/>
      <c r="D50" s="80" t="s">
        <v>170</v>
      </c>
      <c r="E50" s="81" t="s">
        <v>174</v>
      </c>
      <c r="F50" s="82">
        <v>37008</v>
      </c>
      <c r="G50" s="177" t="s">
        <v>40</v>
      </c>
      <c r="H50" s="84" t="s">
        <v>175</v>
      </c>
      <c r="I50" s="103">
        <v>4.81</v>
      </c>
    </row>
    <row r="51" spans="1:9" ht="15" customHeight="1">
      <c r="A51" s="86">
        <f>A50+1</f>
        <v>2</v>
      </c>
      <c r="B51" s="206">
        <v>1</v>
      </c>
      <c r="C51" s="87"/>
      <c r="D51" s="80" t="s">
        <v>244</v>
      </c>
      <c r="E51" s="81" t="s">
        <v>245</v>
      </c>
      <c r="F51" s="82">
        <v>36914</v>
      </c>
      <c r="G51" s="177" t="s">
        <v>269</v>
      </c>
      <c r="H51" s="84" t="s">
        <v>218</v>
      </c>
      <c r="I51" s="103">
        <v>4.86</v>
      </c>
    </row>
    <row r="52" spans="1:9" ht="15" customHeight="1">
      <c r="A52" s="86">
        <f>A51+1</f>
        <v>3</v>
      </c>
      <c r="B52" s="206">
        <f>B51+1</f>
        <v>2</v>
      </c>
      <c r="C52" s="87"/>
      <c r="D52" s="80" t="s">
        <v>202</v>
      </c>
      <c r="E52" s="81" t="s">
        <v>146</v>
      </c>
      <c r="F52" s="82">
        <v>36947</v>
      </c>
      <c r="G52" s="177" t="s">
        <v>42</v>
      </c>
      <c r="H52" s="84" t="s">
        <v>203</v>
      </c>
      <c r="I52" s="103">
        <v>4.95</v>
      </c>
    </row>
    <row r="53" spans="1:9" ht="15" customHeight="1">
      <c r="A53" s="86">
        <f>A52+1</f>
        <v>4</v>
      </c>
      <c r="B53" s="206">
        <f>B52+1</f>
        <v>3</v>
      </c>
      <c r="C53" s="87"/>
      <c r="D53" s="80" t="s">
        <v>246</v>
      </c>
      <c r="E53" s="81" t="s">
        <v>247</v>
      </c>
      <c r="F53" s="82">
        <v>37525</v>
      </c>
      <c r="G53" s="177" t="s">
        <v>269</v>
      </c>
      <c r="H53" s="84" t="s">
        <v>215</v>
      </c>
      <c r="I53" s="103">
        <v>4.96</v>
      </c>
    </row>
    <row r="54" spans="1:9" ht="15" customHeight="1">
      <c r="A54" s="86">
        <f>A53+1</f>
        <v>5</v>
      </c>
      <c r="B54" s="206">
        <f>B53+1</f>
        <v>4</v>
      </c>
      <c r="C54" s="87"/>
      <c r="D54" s="80" t="s">
        <v>124</v>
      </c>
      <c r="E54" s="81" t="s">
        <v>237</v>
      </c>
      <c r="F54" s="82">
        <v>37479</v>
      </c>
      <c r="G54" s="177" t="s">
        <v>269</v>
      </c>
      <c r="H54" s="84" t="s">
        <v>208</v>
      </c>
      <c r="I54" s="103">
        <v>5.06</v>
      </c>
    </row>
    <row r="55" spans="1:9" ht="15" customHeight="1">
      <c r="A55" s="86">
        <f>A54+1</f>
        <v>6</v>
      </c>
      <c r="B55" s="206">
        <f>B54+1</f>
        <v>5</v>
      </c>
      <c r="C55" s="87"/>
      <c r="D55" s="80" t="s">
        <v>209</v>
      </c>
      <c r="E55" s="81" t="s">
        <v>293</v>
      </c>
      <c r="F55" s="82">
        <v>37409</v>
      </c>
      <c r="G55" s="177" t="s">
        <v>298</v>
      </c>
      <c r="H55" s="84" t="s">
        <v>286</v>
      </c>
      <c r="I55" s="103">
        <v>5.46</v>
      </c>
    </row>
    <row r="56" spans="2:9" s="94" customFormat="1" ht="15">
      <c r="B56" s="196"/>
      <c r="D56" s="95">
        <v>8</v>
      </c>
      <c r="E56" s="95" t="s">
        <v>59</v>
      </c>
      <c r="I56" s="95"/>
    </row>
    <row r="57" spans="1:9" ht="15" customHeight="1">
      <c r="A57" s="86">
        <f>A56+1</f>
        <v>1</v>
      </c>
      <c r="B57" s="206">
        <f>B56+1</f>
        <v>1</v>
      </c>
      <c r="C57" s="87"/>
      <c r="D57" s="80" t="s">
        <v>195</v>
      </c>
      <c r="E57" s="81" t="s">
        <v>196</v>
      </c>
      <c r="F57" s="82">
        <v>37077</v>
      </c>
      <c r="G57" s="177" t="s">
        <v>42</v>
      </c>
      <c r="H57" s="84" t="s">
        <v>197</v>
      </c>
      <c r="I57" s="103">
        <v>4.79</v>
      </c>
    </row>
    <row r="58" spans="1:9" ht="15" customHeight="1">
      <c r="A58" s="86">
        <f>A57+1</f>
        <v>2</v>
      </c>
      <c r="B58" s="206">
        <f>B57+1</f>
        <v>2</v>
      </c>
      <c r="C58" s="87"/>
      <c r="D58" s="80" t="s">
        <v>55</v>
      </c>
      <c r="E58" s="81" t="s">
        <v>283</v>
      </c>
      <c r="F58" s="82">
        <v>37502</v>
      </c>
      <c r="G58" s="177" t="s">
        <v>37</v>
      </c>
      <c r="H58" s="84" t="s">
        <v>277</v>
      </c>
      <c r="I58" s="103">
        <v>5</v>
      </c>
    </row>
    <row r="59" spans="1:9" ht="15" customHeight="1">
      <c r="A59" s="86"/>
      <c r="B59" s="206"/>
      <c r="C59" s="87"/>
      <c r="D59" s="80" t="s">
        <v>291</v>
      </c>
      <c r="E59" s="81" t="s">
        <v>292</v>
      </c>
      <c r="F59" s="82">
        <v>37426</v>
      </c>
      <c r="G59" s="177" t="s">
        <v>298</v>
      </c>
      <c r="H59" s="84" t="s">
        <v>277</v>
      </c>
      <c r="I59" s="103" t="s">
        <v>465</v>
      </c>
    </row>
    <row r="60" spans="1:9" ht="15" customHeight="1">
      <c r="A60" s="86"/>
      <c r="B60" s="206"/>
      <c r="C60" s="87"/>
      <c r="D60" s="80"/>
      <c r="E60" s="81"/>
      <c r="F60" s="82"/>
      <c r="G60" s="177"/>
      <c r="H60" s="84"/>
      <c r="I60" s="103"/>
    </row>
    <row r="61" spans="1:9" ht="15" customHeight="1">
      <c r="A61" s="86"/>
      <c r="B61" s="206"/>
      <c r="C61" s="87"/>
      <c r="D61" s="80"/>
      <c r="E61" s="81"/>
      <c r="F61" s="82"/>
      <c r="G61" s="177"/>
      <c r="H61" s="84"/>
      <c r="I61" s="103"/>
    </row>
    <row r="62" spans="1:9" ht="15" customHeight="1">
      <c r="A62" s="86"/>
      <c r="B62" s="206"/>
      <c r="C62" s="87"/>
      <c r="D62" s="80"/>
      <c r="E62" s="81"/>
      <c r="F62" s="82"/>
      <c r="G62" s="177"/>
      <c r="H62" s="84"/>
      <c r="I62" s="103"/>
    </row>
    <row r="63" ht="12">
      <c r="C63" s="86"/>
    </row>
  </sheetData>
  <sheetProtection/>
  <mergeCells count="9">
    <mergeCell ref="A6:A7"/>
    <mergeCell ref="B6:B7"/>
    <mergeCell ref="C6:C7"/>
    <mergeCell ref="D6:D7"/>
    <mergeCell ref="H6:H7"/>
    <mergeCell ref="I6:I7"/>
    <mergeCell ref="E6:E7"/>
    <mergeCell ref="F6:F7"/>
    <mergeCell ref="G6:G7"/>
  </mergeCells>
  <printOptions horizontalCentered="1"/>
  <pageMargins left="0.5511811023622047" right="0.5511811023622047" top="0.31496062992125984" bottom="0.2362204724409449" header="0.1968503937007874" footer="0.35433070866141736"/>
  <pageSetup fitToWidth="0" fitToHeight="1" horizontalDpi="600" verticalDpi="6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workbookViewId="0" topLeftCell="A1">
      <selection activeCell="A3" sqref="A3"/>
    </sheetView>
  </sheetViews>
  <sheetFormatPr defaultColWidth="9.140625" defaultRowHeight="15"/>
  <cols>
    <col min="1" max="1" width="5.421875" style="75" customWidth="1"/>
    <col min="2" max="2" width="5.421875" style="75" hidden="1" customWidth="1"/>
    <col min="3" max="3" width="4.28125" style="196" bestFit="1" customWidth="1"/>
    <col min="4" max="4" width="10.28125" style="75" customWidth="1"/>
    <col min="5" max="5" width="14.421875" style="75" customWidth="1"/>
    <col min="6" max="6" width="10.421875" style="75" customWidth="1"/>
    <col min="7" max="7" width="12.28125" style="75" bestFit="1" customWidth="1"/>
    <col min="8" max="8" width="21.140625" style="75" bestFit="1" customWidth="1"/>
    <col min="9" max="9" width="9.421875" style="104" bestFit="1" customWidth="1"/>
    <col min="10" max="16384" width="9.140625" style="75" customWidth="1"/>
  </cols>
  <sheetData>
    <row r="1" spans="1:16" s="5" customFormat="1" ht="15">
      <c r="A1" s="146" t="s">
        <v>62</v>
      </c>
      <c r="C1" s="71"/>
      <c r="F1" s="6"/>
      <c r="H1" s="7"/>
      <c r="I1" s="7"/>
      <c r="J1" s="7"/>
      <c r="K1" s="7"/>
      <c r="L1" s="34"/>
      <c r="M1" s="34"/>
      <c r="N1" s="8"/>
      <c r="O1" s="9"/>
      <c r="P1" s="9"/>
    </row>
    <row r="2" spans="1:13" s="5" customFormat="1" ht="15">
      <c r="A2" s="5" t="s">
        <v>112</v>
      </c>
      <c r="C2" s="71"/>
      <c r="F2" s="6"/>
      <c r="H2" s="7"/>
      <c r="I2" s="7"/>
      <c r="J2" s="10"/>
      <c r="K2" s="8"/>
      <c r="L2" s="8"/>
      <c r="M2" s="11"/>
    </row>
    <row r="3" spans="1:15" s="71" customFormat="1" ht="12" customHeight="1">
      <c r="A3" s="66"/>
      <c r="B3" s="66"/>
      <c r="D3" s="66"/>
      <c r="E3" s="66"/>
      <c r="F3" s="67"/>
      <c r="G3" s="175"/>
      <c r="H3" s="69"/>
      <c r="I3" s="69"/>
      <c r="J3" s="70"/>
      <c r="K3" s="70"/>
      <c r="L3" s="70"/>
      <c r="M3" s="70"/>
      <c r="N3" s="18"/>
      <c r="O3" s="19"/>
    </row>
    <row r="4" spans="3:15" s="72" customFormat="1" ht="15">
      <c r="C4" s="71"/>
      <c r="E4" s="5" t="s">
        <v>13</v>
      </c>
      <c r="F4" s="5"/>
      <c r="G4" s="176" t="s">
        <v>6</v>
      </c>
      <c r="H4" s="73"/>
      <c r="I4" s="34" t="s">
        <v>0</v>
      </c>
      <c r="J4" s="74"/>
      <c r="K4" s="74"/>
      <c r="L4" s="74"/>
      <c r="M4" s="74"/>
      <c r="N4" s="26"/>
      <c r="O4" s="8"/>
    </row>
    <row r="5" spans="3:9" s="94" customFormat="1" ht="15.75" thickBot="1">
      <c r="C5" s="196"/>
      <c r="D5" s="95">
        <v>1</v>
      </c>
      <c r="E5" s="95" t="s">
        <v>59</v>
      </c>
      <c r="I5" s="95"/>
    </row>
    <row r="6" spans="1:9" s="76" customFormat="1" ht="12.75" customHeight="1">
      <c r="A6" s="234" t="s">
        <v>1</v>
      </c>
      <c r="B6" s="238" t="s">
        <v>49</v>
      </c>
      <c r="C6" s="236" t="s">
        <v>60</v>
      </c>
      <c r="D6" s="240" t="s">
        <v>2</v>
      </c>
      <c r="E6" s="244" t="s">
        <v>3</v>
      </c>
      <c r="F6" s="246" t="s">
        <v>11</v>
      </c>
      <c r="G6" s="248" t="s">
        <v>4</v>
      </c>
      <c r="H6" s="227" t="s">
        <v>61</v>
      </c>
      <c r="I6" s="242" t="s">
        <v>9</v>
      </c>
    </row>
    <row r="7" spans="1:9" s="77" customFormat="1" ht="13.5" customHeight="1" thickBot="1">
      <c r="A7" s="235"/>
      <c r="B7" s="239"/>
      <c r="C7" s="237"/>
      <c r="D7" s="241"/>
      <c r="E7" s="245"/>
      <c r="F7" s="247"/>
      <c r="G7" s="249"/>
      <c r="H7" s="228"/>
      <c r="I7" s="243"/>
    </row>
    <row r="8" spans="1:9" ht="15" customHeight="1">
      <c r="A8" s="86">
        <f>A7+1</f>
        <v>1</v>
      </c>
      <c r="B8" s="86"/>
      <c r="C8" s="206">
        <v>3</v>
      </c>
      <c r="D8" s="80" t="s">
        <v>138</v>
      </c>
      <c r="E8" s="81" t="s">
        <v>243</v>
      </c>
      <c r="F8" s="82">
        <v>37151</v>
      </c>
      <c r="G8" s="177" t="s">
        <v>269</v>
      </c>
      <c r="H8" s="84" t="s">
        <v>206</v>
      </c>
      <c r="I8" s="103">
        <v>8.91</v>
      </c>
    </row>
    <row r="9" spans="1:9" ht="15" customHeight="1">
      <c r="A9" s="86">
        <f>A8+1</f>
        <v>2</v>
      </c>
      <c r="B9" s="86"/>
      <c r="C9" s="206">
        <v>5</v>
      </c>
      <c r="D9" s="80" t="s">
        <v>52</v>
      </c>
      <c r="E9" s="81" t="s">
        <v>74</v>
      </c>
      <c r="F9" s="82">
        <v>37169</v>
      </c>
      <c r="G9" s="177" t="s">
        <v>80</v>
      </c>
      <c r="H9" s="84" t="s">
        <v>75</v>
      </c>
      <c r="I9" s="103">
        <v>9.44</v>
      </c>
    </row>
    <row r="10" spans="1:9" ht="15" customHeight="1">
      <c r="A10" s="86">
        <f>A9+1</f>
        <v>3</v>
      </c>
      <c r="B10" s="86"/>
      <c r="C10" s="206">
        <v>1</v>
      </c>
      <c r="D10" s="80" t="s">
        <v>209</v>
      </c>
      <c r="E10" s="81" t="s">
        <v>293</v>
      </c>
      <c r="F10" s="82">
        <v>37409</v>
      </c>
      <c r="G10" s="177" t="s">
        <v>298</v>
      </c>
      <c r="H10" s="84" t="s">
        <v>286</v>
      </c>
      <c r="I10" s="103">
        <v>9.55</v>
      </c>
    </row>
    <row r="11" spans="1:9" ht="15" customHeight="1">
      <c r="A11" s="86">
        <f>A10+1</f>
        <v>4</v>
      </c>
      <c r="B11" s="86"/>
      <c r="C11" s="206">
        <v>4</v>
      </c>
      <c r="D11" s="80" t="s">
        <v>296</v>
      </c>
      <c r="E11" s="81" t="s">
        <v>297</v>
      </c>
      <c r="F11" s="82">
        <v>37513</v>
      </c>
      <c r="G11" s="177" t="s">
        <v>298</v>
      </c>
      <c r="H11" s="84" t="s">
        <v>286</v>
      </c>
      <c r="I11" s="103">
        <v>9.62</v>
      </c>
    </row>
    <row r="12" spans="1:9" ht="15" customHeight="1">
      <c r="A12" s="86">
        <f>A11+1</f>
        <v>5</v>
      </c>
      <c r="B12" s="86"/>
      <c r="C12" s="206">
        <v>2</v>
      </c>
      <c r="D12" s="80" t="s">
        <v>216</v>
      </c>
      <c r="E12" s="81" t="s">
        <v>119</v>
      </c>
      <c r="F12" s="82">
        <v>36937</v>
      </c>
      <c r="G12" s="177" t="s">
        <v>298</v>
      </c>
      <c r="H12" s="84" t="s">
        <v>286</v>
      </c>
      <c r="I12" s="103">
        <v>9.69</v>
      </c>
    </row>
    <row r="13" spans="1:9" ht="15" customHeight="1">
      <c r="A13" s="86"/>
      <c r="B13" s="86"/>
      <c r="C13" s="206"/>
      <c r="D13" s="80"/>
      <c r="E13" s="81"/>
      <c r="F13" s="82"/>
      <c r="G13" s="177"/>
      <c r="H13" s="84"/>
      <c r="I13" s="103"/>
    </row>
    <row r="14" spans="3:9" s="94" customFormat="1" ht="15">
      <c r="C14" s="196"/>
      <c r="D14" s="95">
        <v>2</v>
      </c>
      <c r="E14" s="95" t="s">
        <v>59</v>
      </c>
      <c r="I14" s="95"/>
    </row>
    <row r="15" spans="1:9" ht="15" customHeight="1">
      <c r="A15" s="86">
        <f aca="true" t="shared" si="0" ref="A15:A20">A14+1</f>
        <v>1</v>
      </c>
      <c r="B15" s="86"/>
      <c r="C15" s="206">
        <v>3</v>
      </c>
      <c r="D15" s="80" t="s">
        <v>239</v>
      </c>
      <c r="E15" s="81" t="s">
        <v>240</v>
      </c>
      <c r="F15" s="82">
        <v>37536</v>
      </c>
      <c r="G15" s="177" t="s">
        <v>269</v>
      </c>
      <c r="H15" s="84" t="s">
        <v>214</v>
      </c>
      <c r="I15" s="103">
        <v>8.84</v>
      </c>
    </row>
    <row r="16" spans="1:9" ht="15" customHeight="1">
      <c r="A16" s="86">
        <f t="shared" si="0"/>
        <v>2</v>
      </c>
      <c r="B16" s="86"/>
      <c r="C16" s="206">
        <v>2</v>
      </c>
      <c r="D16" s="80" t="s">
        <v>334</v>
      </c>
      <c r="E16" s="81" t="s">
        <v>335</v>
      </c>
      <c r="F16" s="82">
        <v>37132</v>
      </c>
      <c r="G16" s="177" t="s">
        <v>41</v>
      </c>
      <c r="H16" s="84" t="s">
        <v>319</v>
      </c>
      <c r="I16" s="103">
        <v>9.11</v>
      </c>
    </row>
    <row r="17" spans="1:9" ht="15" customHeight="1">
      <c r="A17" s="86">
        <f t="shared" si="0"/>
        <v>3</v>
      </c>
      <c r="B17" s="86"/>
      <c r="C17" s="206">
        <v>5</v>
      </c>
      <c r="D17" s="80" t="s">
        <v>273</v>
      </c>
      <c r="E17" s="81" t="s">
        <v>274</v>
      </c>
      <c r="F17" s="82">
        <v>37111</v>
      </c>
      <c r="G17" s="177" t="s">
        <v>37</v>
      </c>
      <c r="H17" s="84" t="s">
        <v>275</v>
      </c>
      <c r="I17" s="103">
        <v>9.11</v>
      </c>
    </row>
    <row r="18" spans="1:9" ht="15" customHeight="1">
      <c r="A18" s="86">
        <f t="shared" si="0"/>
        <v>4</v>
      </c>
      <c r="B18" s="86"/>
      <c r="C18" s="206">
        <v>1</v>
      </c>
      <c r="D18" s="80" t="s">
        <v>50</v>
      </c>
      <c r="E18" s="81" t="s">
        <v>76</v>
      </c>
      <c r="F18" s="82">
        <v>37384</v>
      </c>
      <c r="G18" s="177" t="s">
        <v>80</v>
      </c>
      <c r="H18" s="84" t="s">
        <v>75</v>
      </c>
      <c r="I18" s="103">
        <v>9.44</v>
      </c>
    </row>
    <row r="19" spans="1:9" ht="15" customHeight="1">
      <c r="A19" s="86">
        <f t="shared" si="0"/>
        <v>5</v>
      </c>
      <c r="B19" s="86"/>
      <c r="C19" s="206">
        <v>4</v>
      </c>
      <c r="D19" s="80" t="s">
        <v>36</v>
      </c>
      <c r="E19" s="81" t="s">
        <v>82</v>
      </c>
      <c r="F19" s="82">
        <v>37015</v>
      </c>
      <c r="G19" s="177" t="s">
        <v>33</v>
      </c>
      <c r="H19" s="84" t="s">
        <v>44</v>
      </c>
      <c r="I19" s="103">
        <v>14.96</v>
      </c>
    </row>
    <row r="20" spans="1:9" ht="15" customHeight="1">
      <c r="A20" s="86">
        <f t="shared" si="0"/>
        <v>6</v>
      </c>
      <c r="B20" s="86"/>
      <c r="C20" s="206">
        <v>6</v>
      </c>
      <c r="D20" s="80"/>
      <c r="E20" s="81"/>
      <c r="F20" s="82"/>
      <c r="G20" s="177"/>
      <c r="H20" s="84"/>
      <c r="I20" s="103"/>
    </row>
    <row r="21" spans="3:9" s="94" customFormat="1" ht="15">
      <c r="C21" s="196"/>
      <c r="D21" s="95">
        <v>3</v>
      </c>
      <c r="E21" s="95" t="s">
        <v>59</v>
      </c>
      <c r="I21" s="95"/>
    </row>
    <row r="22" spans="1:9" ht="15" customHeight="1">
      <c r="A22" s="86">
        <f>A21+1</f>
        <v>1</v>
      </c>
      <c r="B22" s="86"/>
      <c r="C22" s="206">
        <v>2</v>
      </c>
      <c r="D22" s="80" t="s">
        <v>284</v>
      </c>
      <c r="E22" s="81" t="s">
        <v>285</v>
      </c>
      <c r="F22" s="82">
        <v>37440</v>
      </c>
      <c r="G22" s="177" t="s">
        <v>37</v>
      </c>
      <c r="H22" s="84" t="s">
        <v>286</v>
      </c>
      <c r="I22" s="103">
        <v>8.66</v>
      </c>
    </row>
    <row r="23" spans="1:9" ht="15" customHeight="1">
      <c r="A23" s="86">
        <f>A22+1</f>
        <v>2</v>
      </c>
      <c r="B23" s="86"/>
      <c r="C23" s="206">
        <v>3</v>
      </c>
      <c r="D23" s="80" t="s">
        <v>101</v>
      </c>
      <c r="E23" s="81" t="s">
        <v>102</v>
      </c>
      <c r="F23" s="82">
        <v>37482</v>
      </c>
      <c r="G23" s="177" t="s">
        <v>25</v>
      </c>
      <c r="H23" s="84" t="s">
        <v>100</v>
      </c>
      <c r="I23" s="103">
        <v>8.71</v>
      </c>
    </row>
    <row r="24" spans="1:9" ht="15" customHeight="1">
      <c r="A24" s="86">
        <f>A23+1</f>
        <v>3</v>
      </c>
      <c r="B24" s="86"/>
      <c r="C24" s="206">
        <v>1</v>
      </c>
      <c r="D24" s="80" t="s">
        <v>148</v>
      </c>
      <c r="E24" s="81" t="s">
        <v>236</v>
      </c>
      <c r="F24" s="82">
        <v>37350</v>
      </c>
      <c r="G24" s="177" t="s">
        <v>269</v>
      </c>
      <c r="H24" s="84" t="s">
        <v>208</v>
      </c>
      <c r="I24" s="103">
        <v>9.1</v>
      </c>
    </row>
    <row r="25" spans="1:9" ht="15" customHeight="1">
      <c r="A25" s="86">
        <f>A24+1</f>
        <v>4</v>
      </c>
      <c r="B25" s="86"/>
      <c r="C25" s="206">
        <v>4</v>
      </c>
      <c r="D25" s="80" t="s">
        <v>248</v>
      </c>
      <c r="E25" s="81" t="s">
        <v>249</v>
      </c>
      <c r="F25" s="82">
        <v>37251</v>
      </c>
      <c r="G25" s="177" t="s">
        <v>269</v>
      </c>
      <c r="H25" s="84" t="s">
        <v>215</v>
      </c>
      <c r="I25" s="103">
        <v>9.13</v>
      </c>
    </row>
    <row r="26" spans="1:9" ht="15" customHeight="1">
      <c r="A26" s="86">
        <f>A25+1</f>
        <v>5</v>
      </c>
      <c r="B26" s="86"/>
      <c r="C26" s="206">
        <v>5</v>
      </c>
      <c r="D26" s="80" t="s">
        <v>124</v>
      </c>
      <c r="E26" s="81" t="s">
        <v>237</v>
      </c>
      <c r="F26" s="82">
        <v>37479</v>
      </c>
      <c r="G26" s="177" t="s">
        <v>269</v>
      </c>
      <c r="H26" s="84" t="s">
        <v>208</v>
      </c>
      <c r="I26" s="103">
        <v>9.16</v>
      </c>
    </row>
    <row r="27" spans="1:9" ht="15" customHeight="1">
      <c r="A27" s="86"/>
      <c r="B27" s="86"/>
      <c r="C27" s="206"/>
      <c r="D27" s="80"/>
      <c r="E27" s="81"/>
      <c r="F27" s="82"/>
      <c r="G27" s="177"/>
      <c r="H27" s="84"/>
      <c r="I27" s="103"/>
    </row>
    <row r="28" spans="3:9" s="94" customFormat="1" ht="15">
      <c r="C28" s="196"/>
      <c r="D28" s="95">
        <v>4</v>
      </c>
      <c r="E28" s="95" t="s">
        <v>59</v>
      </c>
      <c r="I28" s="95"/>
    </row>
    <row r="29" spans="1:9" ht="15" customHeight="1">
      <c r="A29" s="86">
        <f>A28+1</f>
        <v>1</v>
      </c>
      <c r="B29" s="86"/>
      <c r="C29" s="206">
        <v>3</v>
      </c>
      <c r="D29" s="80" t="s">
        <v>202</v>
      </c>
      <c r="E29" s="81" t="s">
        <v>146</v>
      </c>
      <c r="F29" s="82">
        <v>36947</v>
      </c>
      <c r="G29" s="177" t="s">
        <v>42</v>
      </c>
      <c r="H29" s="84" t="s">
        <v>203</v>
      </c>
      <c r="I29" s="103">
        <v>8.7</v>
      </c>
    </row>
    <row r="30" spans="1:9" ht="15" customHeight="1">
      <c r="A30" s="86">
        <f>A29+1</f>
        <v>2</v>
      </c>
      <c r="B30" s="86"/>
      <c r="C30" s="206">
        <v>1</v>
      </c>
      <c r="D30" s="80" t="s">
        <v>241</v>
      </c>
      <c r="E30" s="81" t="s">
        <v>242</v>
      </c>
      <c r="F30" s="82">
        <v>37332</v>
      </c>
      <c r="G30" s="177" t="s">
        <v>269</v>
      </c>
      <c r="H30" s="84" t="s">
        <v>214</v>
      </c>
      <c r="I30" s="103">
        <v>8.75</v>
      </c>
    </row>
    <row r="31" spans="1:9" ht="15" customHeight="1">
      <c r="A31" s="86">
        <f>A30+1</f>
        <v>3</v>
      </c>
      <c r="B31" s="86"/>
      <c r="C31" s="206">
        <v>4</v>
      </c>
      <c r="D31" s="80" t="s">
        <v>246</v>
      </c>
      <c r="E31" s="81" t="s">
        <v>247</v>
      </c>
      <c r="F31" s="82">
        <v>37525</v>
      </c>
      <c r="G31" s="177" t="s">
        <v>269</v>
      </c>
      <c r="H31" s="84" t="s">
        <v>215</v>
      </c>
      <c r="I31" s="103">
        <v>8.76</v>
      </c>
    </row>
    <row r="32" spans="1:9" ht="15" customHeight="1">
      <c r="A32" s="86">
        <f>A31+1</f>
        <v>4</v>
      </c>
      <c r="B32" s="86"/>
      <c r="C32" s="206">
        <v>2</v>
      </c>
      <c r="D32" s="80" t="s">
        <v>55</v>
      </c>
      <c r="E32" s="81" t="s">
        <v>77</v>
      </c>
      <c r="F32" s="82">
        <v>37356</v>
      </c>
      <c r="G32" s="177" t="s">
        <v>80</v>
      </c>
      <c r="H32" s="84" t="s">
        <v>75</v>
      </c>
      <c r="I32" s="103">
        <v>8.88</v>
      </c>
    </row>
    <row r="33" spans="1:9" ht="15" customHeight="1">
      <c r="A33" s="86">
        <f>A32+1</f>
        <v>5</v>
      </c>
      <c r="B33" s="86"/>
      <c r="C33" s="206">
        <v>5</v>
      </c>
      <c r="D33" s="80" t="s">
        <v>55</v>
      </c>
      <c r="E33" s="81" t="s">
        <v>283</v>
      </c>
      <c r="F33" s="82">
        <v>37502</v>
      </c>
      <c r="G33" s="177" t="s">
        <v>37</v>
      </c>
      <c r="H33" s="84" t="s">
        <v>277</v>
      </c>
      <c r="I33" s="103">
        <v>8.88</v>
      </c>
    </row>
    <row r="34" spans="1:9" ht="15" customHeight="1">
      <c r="A34" s="86"/>
      <c r="B34" s="86"/>
      <c r="C34" s="206"/>
      <c r="D34" s="80"/>
      <c r="E34" s="81"/>
      <c r="F34" s="82"/>
      <c r="G34" s="177"/>
      <c r="H34" s="84"/>
      <c r="I34" s="103"/>
    </row>
    <row r="35" spans="3:9" s="94" customFormat="1" ht="15">
      <c r="C35" s="196"/>
      <c r="D35" s="95">
        <v>5</v>
      </c>
      <c r="E35" s="95" t="s">
        <v>59</v>
      </c>
      <c r="I35" s="95"/>
    </row>
    <row r="36" spans="1:9" ht="15" customHeight="1">
      <c r="A36" s="86">
        <f>A35+1</f>
        <v>1</v>
      </c>
      <c r="B36" s="86"/>
      <c r="C36" s="206">
        <v>2</v>
      </c>
      <c r="D36" s="80" t="s">
        <v>36</v>
      </c>
      <c r="E36" s="81" t="s">
        <v>386</v>
      </c>
      <c r="F36" s="82">
        <v>37205</v>
      </c>
      <c r="G36" s="177" t="s">
        <v>34</v>
      </c>
      <c r="H36" s="84" t="s">
        <v>387</v>
      </c>
      <c r="I36" s="103">
        <v>8.43</v>
      </c>
    </row>
    <row r="37" spans="1:9" ht="15" customHeight="1">
      <c r="A37" s="86">
        <f>A36+1</f>
        <v>2</v>
      </c>
      <c r="B37" s="86"/>
      <c r="C37" s="206">
        <v>1</v>
      </c>
      <c r="D37" s="80" t="s">
        <v>170</v>
      </c>
      <c r="E37" s="81" t="s">
        <v>171</v>
      </c>
      <c r="F37" s="82">
        <v>37076</v>
      </c>
      <c r="G37" s="177" t="s">
        <v>173</v>
      </c>
      <c r="H37" s="84" t="s">
        <v>172</v>
      </c>
      <c r="I37" s="103">
        <v>8.48</v>
      </c>
    </row>
    <row r="38" spans="1:9" ht="15" customHeight="1">
      <c r="A38" s="86">
        <f>A37+1</f>
        <v>3</v>
      </c>
      <c r="B38" s="86"/>
      <c r="C38" s="206">
        <v>5</v>
      </c>
      <c r="D38" s="80" t="s">
        <v>138</v>
      </c>
      <c r="E38" s="81" t="s">
        <v>139</v>
      </c>
      <c r="F38" s="82">
        <v>36946</v>
      </c>
      <c r="G38" s="177" t="s">
        <v>39</v>
      </c>
      <c r="H38" s="84" t="s">
        <v>140</v>
      </c>
      <c r="I38" s="103">
        <v>8.62</v>
      </c>
    </row>
    <row r="39" spans="1:9" ht="15" customHeight="1">
      <c r="A39" s="86">
        <f>A38+1</f>
        <v>4</v>
      </c>
      <c r="B39" s="86"/>
      <c r="C39" s="206">
        <v>4</v>
      </c>
      <c r="D39" s="80" t="s">
        <v>115</v>
      </c>
      <c r="E39" s="81" t="s">
        <v>116</v>
      </c>
      <c r="F39" s="82">
        <v>36912</v>
      </c>
      <c r="G39" s="177" t="s">
        <v>125</v>
      </c>
      <c r="H39" s="84" t="s">
        <v>117</v>
      </c>
      <c r="I39" s="103">
        <v>8.72</v>
      </c>
    </row>
    <row r="40" spans="1:9" ht="15" customHeight="1">
      <c r="A40" s="86">
        <f>A39+1</f>
        <v>5</v>
      </c>
      <c r="B40" s="86"/>
      <c r="C40" s="206">
        <v>3</v>
      </c>
      <c r="D40" s="80" t="s">
        <v>244</v>
      </c>
      <c r="E40" s="81" t="s">
        <v>245</v>
      </c>
      <c r="F40" s="82">
        <v>36914</v>
      </c>
      <c r="G40" s="177" t="s">
        <v>269</v>
      </c>
      <c r="H40" s="84" t="s">
        <v>218</v>
      </c>
      <c r="I40" s="103">
        <v>8.8</v>
      </c>
    </row>
    <row r="41" spans="1:9" ht="15" customHeight="1">
      <c r="A41" s="86"/>
      <c r="B41" s="86"/>
      <c r="C41" s="206"/>
      <c r="D41" s="80"/>
      <c r="E41" s="81"/>
      <c r="F41" s="82"/>
      <c r="G41" s="177"/>
      <c r="H41" s="84"/>
      <c r="I41" s="103"/>
    </row>
    <row r="42" spans="3:9" s="94" customFormat="1" ht="15">
      <c r="C42" s="196"/>
      <c r="D42" s="95">
        <v>6</v>
      </c>
      <c r="E42" s="95" t="s">
        <v>59</v>
      </c>
      <c r="I42" s="95"/>
    </row>
    <row r="43" spans="1:9" ht="15" customHeight="1">
      <c r="A43" s="86">
        <f aca="true" t="shared" si="1" ref="A43:A48">A42+1</f>
        <v>1</v>
      </c>
      <c r="B43" s="86"/>
      <c r="C43" s="206">
        <v>6</v>
      </c>
      <c r="D43" s="80" t="s">
        <v>26</v>
      </c>
      <c r="E43" s="81" t="s">
        <v>27</v>
      </c>
      <c r="F43" s="82">
        <v>37184</v>
      </c>
      <c r="G43" s="177" t="s">
        <v>25</v>
      </c>
      <c r="H43" s="84" t="s">
        <v>100</v>
      </c>
      <c r="I43" s="103">
        <v>8.45</v>
      </c>
    </row>
    <row r="44" spans="1:9" ht="15" customHeight="1">
      <c r="A44" s="86">
        <f t="shared" si="1"/>
        <v>2</v>
      </c>
      <c r="B44" s="86"/>
      <c r="C44" s="206">
        <v>4</v>
      </c>
      <c r="D44" s="80" t="s">
        <v>31</v>
      </c>
      <c r="E44" s="81" t="s">
        <v>32</v>
      </c>
      <c r="F44" s="82">
        <v>36948</v>
      </c>
      <c r="G44" s="177" t="s">
        <v>33</v>
      </c>
      <c r="H44" s="84" t="s">
        <v>44</v>
      </c>
      <c r="I44" s="103">
        <v>8.47</v>
      </c>
    </row>
    <row r="45" spans="1:9" ht="15" customHeight="1">
      <c r="A45" s="86">
        <f t="shared" si="1"/>
        <v>3</v>
      </c>
      <c r="B45" s="86"/>
      <c r="C45" s="206">
        <v>3</v>
      </c>
      <c r="D45" s="80" t="s">
        <v>195</v>
      </c>
      <c r="E45" s="81" t="s">
        <v>198</v>
      </c>
      <c r="F45" s="82">
        <v>37587</v>
      </c>
      <c r="G45" s="177" t="s">
        <v>42</v>
      </c>
      <c r="H45" s="84" t="s">
        <v>197</v>
      </c>
      <c r="I45" s="103">
        <v>8.53</v>
      </c>
    </row>
    <row r="46" spans="1:9" ht="15" customHeight="1">
      <c r="A46" s="86">
        <f t="shared" si="1"/>
        <v>4</v>
      </c>
      <c r="B46" s="86"/>
      <c r="C46" s="206">
        <v>2</v>
      </c>
      <c r="D46" s="80" t="s">
        <v>118</v>
      </c>
      <c r="E46" s="81" t="s">
        <v>119</v>
      </c>
      <c r="F46" s="82">
        <v>37305</v>
      </c>
      <c r="G46" s="177" t="s">
        <v>125</v>
      </c>
      <c r="H46" s="84" t="s">
        <v>117</v>
      </c>
      <c r="I46" s="103">
        <v>8.56</v>
      </c>
    </row>
    <row r="47" spans="1:9" ht="15" customHeight="1">
      <c r="A47" s="86">
        <f t="shared" si="1"/>
        <v>5</v>
      </c>
      <c r="B47" s="86"/>
      <c r="C47" s="206">
        <v>5</v>
      </c>
      <c r="D47" s="80" t="s">
        <v>238</v>
      </c>
      <c r="E47" s="81" t="s">
        <v>235</v>
      </c>
      <c r="F47" s="82">
        <v>37213</v>
      </c>
      <c r="G47" s="177" t="s">
        <v>269</v>
      </c>
      <c r="H47" s="84" t="s">
        <v>215</v>
      </c>
      <c r="I47" s="103">
        <v>8.59</v>
      </c>
    </row>
    <row r="48" spans="1:9" ht="15" customHeight="1">
      <c r="A48" s="86">
        <f t="shared" si="1"/>
        <v>6</v>
      </c>
      <c r="B48" s="86"/>
      <c r="C48" s="206">
        <v>1</v>
      </c>
      <c r="D48" s="80" t="s">
        <v>329</v>
      </c>
      <c r="E48" s="81" t="s">
        <v>412</v>
      </c>
      <c r="F48" s="82">
        <v>37196</v>
      </c>
      <c r="G48" s="177" t="s">
        <v>393</v>
      </c>
      <c r="H48" s="84" t="s">
        <v>413</v>
      </c>
      <c r="I48" s="103">
        <v>8.6</v>
      </c>
    </row>
    <row r="49" spans="3:9" s="94" customFormat="1" ht="15">
      <c r="C49" s="196"/>
      <c r="D49" s="95">
        <v>7</v>
      </c>
      <c r="E49" s="95" t="s">
        <v>59</v>
      </c>
      <c r="I49" s="95"/>
    </row>
    <row r="50" spans="1:9" ht="15" customHeight="1">
      <c r="A50" s="86">
        <f aca="true" t="shared" si="2" ref="A50:A55">A49+1</f>
        <v>1</v>
      </c>
      <c r="B50" s="86"/>
      <c r="C50" s="206">
        <v>4</v>
      </c>
      <c r="D50" s="80" t="s">
        <v>212</v>
      </c>
      <c r="E50" s="81" t="s">
        <v>213</v>
      </c>
      <c r="F50" s="82">
        <v>37354</v>
      </c>
      <c r="G50" s="177" t="s">
        <v>42</v>
      </c>
      <c r="H50" s="84" t="s">
        <v>214</v>
      </c>
      <c r="I50" s="103">
        <v>8.12</v>
      </c>
    </row>
    <row r="51" spans="1:9" ht="15" customHeight="1">
      <c r="A51" s="86">
        <f t="shared" si="2"/>
        <v>2</v>
      </c>
      <c r="B51" s="86"/>
      <c r="C51" s="206">
        <v>3</v>
      </c>
      <c r="D51" s="80" t="s">
        <v>337</v>
      </c>
      <c r="E51" s="81" t="s">
        <v>338</v>
      </c>
      <c r="F51" s="82" t="s">
        <v>339</v>
      </c>
      <c r="G51" s="177" t="s">
        <v>34</v>
      </c>
      <c r="H51" s="84" t="s">
        <v>340</v>
      </c>
      <c r="I51" s="103">
        <v>8.15</v>
      </c>
    </row>
    <row r="52" spans="1:9" ht="15" customHeight="1">
      <c r="A52" s="86">
        <f t="shared" si="2"/>
        <v>3</v>
      </c>
      <c r="B52" s="86"/>
      <c r="C52" s="206">
        <v>2</v>
      </c>
      <c r="D52" s="80" t="s">
        <v>219</v>
      </c>
      <c r="E52" s="81" t="s">
        <v>399</v>
      </c>
      <c r="F52" s="82">
        <v>37659</v>
      </c>
      <c r="G52" s="177" t="s">
        <v>393</v>
      </c>
      <c r="H52" s="84" t="s">
        <v>398</v>
      </c>
      <c r="I52" s="103">
        <v>8.3</v>
      </c>
    </row>
    <row r="53" spans="1:9" ht="15" customHeight="1">
      <c r="A53" s="86">
        <f t="shared" si="2"/>
        <v>4</v>
      </c>
      <c r="B53" s="86"/>
      <c r="C53" s="206">
        <v>1</v>
      </c>
      <c r="D53" s="80" t="s">
        <v>317</v>
      </c>
      <c r="E53" s="81" t="s">
        <v>318</v>
      </c>
      <c r="F53" s="82">
        <v>36954</v>
      </c>
      <c r="G53" s="177" t="s">
        <v>41</v>
      </c>
      <c r="H53" s="84" t="s">
        <v>319</v>
      </c>
      <c r="I53" s="103">
        <v>8.32</v>
      </c>
    </row>
    <row r="54" spans="1:9" ht="15" customHeight="1">
      <c r="A54" s="86">
        <f t="shared" si="2"/>
        <v>5</v>
      </c>
      <c r="B54" s="86"/>
      <c r="C54" s="206">
        <v>5</v>
      </c>
      <c r="D54" s="80" t="s">
        <v>195</v>
      </c>
      <c r="E54" s="81" t="s">
        <v>196</v>
      </c>
      <c r="F54" s="82">
        <v>37077</v>
      </c>
      <c r="G54" s="177" t="s">
        <v>42</v>
      </c>
      <c r="H54" s="84" t="s">
        <v>197</v>
      </c>
      <c r="I54" s="103">
        <v>8.41</v>
      </c>
    </row>
    <row r="55" spans="1:9" ht="15" customHeight="1">
      <c r="A55" s="86">
        <f t="shared" si="2"/>
        <v>6</v>
      </c>
      <c r="B55" s="86"/>
      <c r="C55" s="206">
        <v>6</v>
      </c>
      <c r="D55" s="80" t="s">
        <v>170</v>
      </c>
      <c r="E55" s="81" t="s">
        <v>174</v>
      </c>
      <c r="F55" s="82">
        <v>37008</v>
      </c>
      <c r="G55" s="177" t="s">
        <v>40</v>
      </c>
      <c r="H55" s="84" t="s">
        <v>175</v>
      </c>
      <c r="I55" s="103">
        <v>8.56</v>
      </c>
    </row>
    <row r="56" ht="12">
      <c r="B56" s="86"/>
    </row>
  </sheetData>
  <sheetProtection/>
  <mergeCells count="9">
    <mergeCell ref="H6:H7"/>
    <mergeCell ref="I6:I7"/>
    <mergeCell ref="A6:A7"/>
    <mergeCell ref="B6:B7"/>
    <mergeCell ref="D6:D7"/>
    <mergeCell ref="E6:E7"/>
    <mergeCell ref="F6:F7"/>
    <mergeCell ref="G6:G7"/>
    <mergeCell ref="C6:C7"/>
  </mergeCells>
  <printOptions horizontalCentered="1"/>
  <pageMargins left="0.5511811023622047" right="0.5511811023622047" top="0.31496062992125984" bottom="0.2362204724409449" header="0.1968503937007874" footer="0.35433070866141736"/>
  <pageSetup fitToWidth="0" fitToHeight="1" horizontalDpi="600" verticalDpi="600" orientation="portrait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workbookViewId="0" topLeftCell="A1">
      <selection activeCell="A3" sqref="A3"/>
    </sheetView>
  </sheetViews>
  <sheetFormatPr defaultColWidth="9.140625" defaultRowHeight="15"/>
  <cols>
    <col min="1" max="1" width="5.421875" style="1" customWidth="1"/>
    <col min="2" max="2" width="5.421875" style="1" hidden="1" customWidth="1"/>
    <col min="3" max="3" width="4.28125" style="205" bestFit="1" customWidth="1"/>
    <col min="4" max="4" width="10.28125" style="1" customWidth="1"/>
    <col min="5" max="5" width="14.421875" style="1" customWidth="1"/>
    <col min="6" max="6" width="10.421875" style="1" customWidth="1"/>
    <col min="7" max="7" width="12.28125" style="1" bestFit="1" customWidth="1"/>
    <col min="8" max="8" width="21.140625" style="1" bestFit="1" customWidth="1"/>
    <col min="9" max="9" width="9.421875" style="104" bestFit="1" customWidth="1"/>
    <col min="10" max="16384" width="9.140625" style="1" customWidth="1"/>
  </cols>
  <sheetData>
    <row r="1" spans="1:16" s="5" customFormat="1" ht="15">
      <c r="A1" s="5" t="s">
        <v>62</v>
      </c>
      <c r="C1" s="71"/>
      <c r="F1" s="6"/>
      <c r="H1" s="7"/>
      <c r="I1" s="7"/>
      <c r="J1" s="7"/>
      <c r="K1" s="7"/>
      <c r="L1" s="34"/>
      <c r="M1" s="34"/>
      <c r="N1" s="8"/>
      <c r="O1" s="9"/>
      <c r="P1" s="9"/>
    </row>
    <row r="2" spans="1:9" s="5" customFormat="1" ht="15">
      <c r="A2" s="5" t="s">
        <v>112</v>
      </c>
      <c r="C2" s="71"/>
      <c r="F2" s="6"/>
      <c r="H2" s="7"/>
      <c r="I2" s="7"/>
    </row>
    <row r="3" spans="1:9" s="20" customFormat="1" ht="12" customHeight="1">
      <c r="A3" s="12"/>
      <c r="B3" s="12"/>
      <c r="D3" s="12"/>
      <c r="E3" s="12"/>
      <c r="F3" s="13"/>
      <c r="G3" s="178"/>
      <c r="H3" s="15"/>
      <c r="I3" s="69"/>
    </row>
    <row r="4" spans="3:9" s="72" customFormat="1" ht="15">
      <c r="C4" s="71"/>
      <c r="E4" s="5" t="s">
        <v>17</v>
      </c>
      <c r="F4" s="5"/>
      <c r="G4" s="176" t="s">
        <v>7</v>
      </c>
      <c r="H4" s="73"/>
      <c r="I4" s="34" t="s">
        <v>0</v>
      </c>
    </row>
    <row r="5" spans="3:9" s="94" customFormat="1" ht="15.75" thickBot="1">
      <c r="C5" s="196"/>
      <c r="D5" s="95">
        <v>1</v>
      </c>
      <c r="E5" s="95" t="s">
        <v>59</v>
      </c>
      <c r="I5" s="95"/>
    </row>
    <row r="6" spans="1:9" s="2" customFormat="1" ht="12.75" customHeight="1">
      <c r="A6" s="234" t="s">
        <v>1</v>
      </c>
      <c r="B6" s="223" t="s">
        <v>49</v>
      </c>
      <c r="C6" s="236" t="s">
        <v>60</v>
      </c>
      <c r="D6" s="219" t="s">
        <v>2</v>
      </c>
      <c r="E6" s="217" t="s">
        <v>3</v>
      </c>
      <c r="F6" s="215" t="s">
        <v>11</v>
      </c>
      <c r="G6" s="257" t="s">
        <v>4</v>
      </c>
      <c r="H6" s="227" t="s">
        <v>61</v>
      </c>
      <c r="I6" s="242" t="s">
        <v>9</v>
      </c>
    </row>
    <row r="7" spans="1:9" s="4" customFormat="1" ht="13.5" customHeight="1">
      <c r="A7" s="252"/>
      <c r="B7" s="253"/>
      <c r="C7" s="259"/>
      <c r="D7" s="254"/>
      <c r="E7" s="255"/>
      <c r="F7" s="256"/>
      <c r="G7" s="258"/>
      <c r="H7" s="250"/>
      <c r="I7" s="251"/>
    </row>
    <row r="8" spans="1:9" s="4" customFormat="1" ht="13.5" customHeight="1">
      <c r="A8" s="86">
        <f>A7+1</f>
        <v>1</v>
      </c>
      <c r="B8" s="27"/>
      <c r="C8" s="206">
        <v>4</v>
      </c>
      <c r="D8" s="80" t="s">
        <v>138</v>
      </c>
      <c r="E8" s="81" t="s">
        <v>139</v>
      </c>
      <c r="F8" s="82">
        <v>36946</v>
      </c>
      <c r="G8" s="177" t="s">
        <v>39</v>
      </c>
      <c r="H8" s="84" t="s">
        <v>140</v>
      </c>
      <c r="I8" s="103">
        <v>29.74</v>
      </c>
    </row>
    <row r="9" spans="1:9" ht="12">
      <c r="A9" s="86">
        <f>A8+1</f>
        <v>2</v>
      </c>
      <c r="B9" s="50"/>
      <c r="C9" s="208">
        <v>1</v>
      </c>
      <c r="D9" s="80" t="s">
        <v>36</v>
      </c>
      <c r="E9" s="81" t="s">
        <v>82</v>
      </c>
      <c r="F9" s="82">
        <v>37015</v>
      </c>
      <c r="G9" s="177" t="s">
        <v>33</v>
      </c>
      <c r="H9" s="84" t="s">
        <v>44</v>
      </c>
      <c r="I9" s="103">
        <v>32.06</v>
      </c>
    </row>
    <row r="10" spans="1:9" ht="12">
      <c r="A10" s="86">
        <f>A9+1</f>
        <v>3</v>
      </c>
      <c r="B10" s="50"/>
      <c r="C10" s="208">
        <v>3</v>
      </c>
      <c r="D10" s="80" t="s">
        <v>209</v>
      </c>
      <c r="E10" s="81" t="s">
        <v>293</v>
      </c>
      <c r="F10" s="82">
        <v>37409</v>
      </c>
      <c r="G10" s="177" t="s">
        <v>298</v>
      </c>
      <c r="H10" s="84" t="s">
        <v>286</v>
      </c>
      <c r="I10" s="103">
        <v>32.66</v>
      </c>
    </row>
    <row r="11" spans="1:9" ht="12">
      <c r="A11" s="86">
        <f>A10+1</f>
        <v>4</v>
      </c>
      <c r="B11" s="50"/>
      <c r="C11" s="208">
        <v>2</v>
      </c>
      <c r="D11" s="80" t="s">
        <v>296</v>
      </c>
      <c r="E11" s="81" t="s">
        <v>297</v>
      </c>
      <c r="F11" s="82">
        <v>37513</v>
      </c>
      <c r="G11" s="177" t="s">
        <v>298</v>
      </c>
      <c r="H11" s="84" t="s">
        <v>286</v>
      </c>
      <c r="I11" s="103">
        <v>33.67</v>
      </c>
    </row>
    <row r="12" spans="1:9" ht="15">
      <c r="A12" s="94"/>
      <c r="B12" s="94"/>
      <c r="C12" s="196"/>
      <c r="D12" s="95">
        <v>2</v>
      </c>
      <c r="E12" s="95" t="s">
        <v>59</v>
      </c>
      <c r="F12" s="94"/>
      <c r="G12" s="94"/>
      <c r="H12" s="94"/>
      <c r="I12" s="95"/>
    </row>
    <row r="13" spans="1:9" ht="12">
      <c r="A13" s="86">
        <f>A12+1</f>
        <v>1</v>
      </c>
      <c r="B13" s="50"/>
      <c r="C13" s="208">
        <v>2</v>
      </c>
      <c r="D13" s="80" t="s">
        <v>118</v>
      </c>
      <c r="E13" s="81" t="s">
        <v>119</v>
      </c>
      <c r="F13" s="82">
        <v>37305</v>
      </c>
      <c r="G13" s="177" t="s">
        <v>125</v>
      </c>
      <c r="H13" s="84" t="s">
        <v>117</v>
      </c>
      <c r="I13" s="103">
        <v>28.81</v>
      </c>
    </row>
    <row r="14" spans="1:9" ht="12.75">
      <c r="A14" s="86">
        <f>A13+1</f>
        <v>2</v>
      </c>
      <c r="B14" s="27"/>
      <c r="C14" s="206">
        <v>4</v>
      </c>
      <c r="D14" s="80" t="s">
        <v>124</v>
      </c>
      <c r="E14" s="81" t="s">
        <v>237</v>
      </c>
      <c r="F14" s="82">
        <v>37479</v>
      </c>
      <c r="G14" s="177" t="s">
        <v>269</v>
      </c>
      <c r="H14" s="84" t="s">
        <v>208</v>
      </c>
      <c r="I14" s="103">
        <v>31.73</v>
      </c>
    </row>
    <row r="15" spans="1:9" ht="12">
      <c r="A15" s="86">
        <f>A14+1</f>
        <v>3</v>
      </c>
      <c r="B15" s="50"/>
      <c r="C15" s="208">
        <v>3</v>
      </c>
      <c r="D15" s="80" t="s">
        <v>50</v>
      </c>
      <c r="E15" s="81" t="s">
        <v>76</v>
      </c>
      <c r="F15" s="82">
        <v>37384</v>
      </c>
      <c r="G15" s="177" t="s">
        <v>80</v>
      </c>
      <c r="H15" s="84" t="s">
        <v>75</v>
      </c>
      <c r="I15" s="103">
        <v>32.21</v>
      </c>
    </row>
    <row r="16" spans="1:9" ht="12">
      <c r="A16" s="86">
        <f>A15+1</f>
        <v>4</v>
      </c>
      <c r="B16" s="50"/>
      <c r="C16" s="208">
        <v>1</v>
      </c>
      <c r="D16" s="80" t="s">
        <v>52</v>
      </c>
      <c r="E16" s="81" t="s">
        <v>74</v>
      </c>
      <c r="F16" s="82">
        <v>37169</v>
      </c>
      <c r="G16" s="177" t="s">
        <v>80</v>
      </c>
      <c r="H16" s="84" t="s">
        <v>75</v>
      </c>
      <c r="I16" s="103">
        <v>32.8</v>
      </c>
    </row>
    <row r="17" spans="3:9" s="94" customFormat="1" ht="15">
      <c r="C17" s="196"/>
      <c r="D17" s="95">
        <v>3</v>
      </c>
      <c r="E17" s="95" t="s">
        <v>59</v>
      </c>
      <c r="I17" s="95"/>
    </row>
    <row r="18" spans="1:16" s="94" customFormat="1" ht="15">
      <c r="A18" s="86">
        <f>A17+1</f>
        <v>1</v>
      </c>
      <c r="B18" s="50"/>
      <c r="C18" s="208">
        <v>2</v>
      </c>
      <c r="D18" s="80" t="s">
        <v>334</v>
      </c>
      <c r="E18" s="81" t="s">
        <v>335</v>
      </c>
      <c r="F18" s="82">
        <v>37132</v>
      </c>
      <c r="G18" s="177" t="s">
        <v>41</v>
      </c>
      <c r="H18" s="84" t="s">
        <v>319</v>
      </c>
      <c r="I18" s="103">
        <v>30.78</v>
      </c>
      <c r="J18" s="1"/>
      <c r="K18" s="1"/>
      <c r="L18" s="1"/>
      <c r="M18" s="1"/>
      <c r="N18" s="1"/>
      <c r="O18" s="1"/>
      <c r="P18" s="1"/>
    </row>
    <row r="19" spans="1:9" ht="15" customHeight="1">
      <c r="A19" s="86">
        <f>A18+1</f>
        <v>2</v>
      </c>
      <c r="B19" s="50"/>
      <c r="C19" s="208">
        <v>1</v>
      </c>
      <c r="D19" s="80" t="s">
        <v>273</v>
      </c>
      <c r="E19" s="81" t="s">
        <v>274</v>
      </c>
      <c r="F19" s="82">
        <v>37111</v>
      </c>
      <c r="G19" s="177" t="s">
        <v>37</v>
      </c>
      <c r="H19" s="84" t="s">
        <v>275</v>
      </c>
      <c r="I19" s="103">
        <v>30.92</v>
      </c>
    </row>
    <row r="20" spans="1:9" ht="15" customHeight="1">
      <c r="A20" s="86">
        <f>A19+1</f>
        <v>3</v>
      </c>
      <c r="B20" s="50"/>
      <c r="C20" s="208">
        <v>3</v>
      </c>
      <c r="D20" s="80" t="s">
        <v>148</v>
      </c>
      <c r="E20" s="81" t="s">
        <v>236</v>
      </c>
      <c r="F20" s="82">
        <v>37350</v>
      </c>
      <c r="G20" s="177" t="s">
        <v>269</v>
      </c>
      <c r="H20" s="84" t="s">
        <v>208</v>
      </c>
      <c r="I20" s="103">
        <v>31.13</v>
      </c>
    </row>
    <row r="21" spans="1:16" ht="15" customHeight="1">
      <c r="A21" s="86">
        <f>A20+1</f>
        <v>4</v>
      </c>
      <c r="B21" s="27"/>
      <c r="C21" s="206">
        <v>4</v>
      </c>
      <c r="D21" s="80" t="s">
        <v>248</v>
      </c>
      <c r="E21" s="81" t="s">
        <v>249</v>
      </c>
      <c r="F21" s="82">
        <v>37251</v>
      </c>
      <c r="G21" s="177" t="s">
        <v>269</v>
      </c>
      <c r="H21" s="84" t="s">
        <v>215</v>
      </c>
      <c r="I21" s="103">
        <v>34.35</v>
      </c>
      <c r="J21" s="94"/>
      <c r="K21" s="94"/>
      <c r="L21" s="94"/>
      <c r="M21" s="94"/>
      <c r="N21" s="94"/>
      <c r="O21" s="94"/>
      <c r="P21" s="94"/>
    </row>
    <row r="22" spans="3:9" s="94" customFormat="1" ht="15">
      <c r="C22" s="196"/>
      <c r="D22" s="95">
        <v>4</v>
      </c>
      <c r="E22" s="95" t="s">
        <v>59</v>
      </c>
      <c r="I22" s="95"/>
    </row>
    <row r="23" spans="1:9" s="94" customFormat="1" ht="15">
      <c r="A23" s="86">
        <f>A22+1</f>
        <v>1</v>
      </c>
      <c r="B23" s="27"/>
      <c r="C23" s="206">
        <v>4</v>
      </c>
      <c r="D23" s="80" t="s">
        <v>55</v>
      </c>
      <c r="E23" s="81" t="s">
        <v>77</v>
      </c>
      <c r="F23" s="82">
        <v>37356</v>
      </c>
      <c r="G23" s="177" t="s">
        <v>80</v>
      </c>
      <c r="H23" s="84" t="s">
        <v>75</v>
      </c>
      <c r="I23" s="103">
        <v>29.9</v>
      </c>
    </row>
    <row r="24" spans="1:9" ht="15" customHeight="1">
      <c r="A24" s="86">
        <f>A23+1</f>
        <v>2</v>
      </c>
      <c r="B24" s="50"/>
      <c r="C24" s="208">
        <v>2</v>
      </c>
      <c r="D24" s="80" t="s">
        <v>239</v>
      </c>
      <c r="E24" s="81" t="s">
        <v>240</v>
      </c>
      <c r="F24" s="82">
        <v>37536</v>
      </c>
      <c r="G24" s="177" t="s">
        <v>269</v>
      </c>
      <c r="H24" s="84" t="s">
        <v>214</v>
      </c>
      <c r="I24" s="103">
        <v>29.93</v>
      </c>
    </row>
    <row r="25" spans="1:9" ht="15" customHeight="1">
      <c r="A25" s="86">
        <f>A24+1</f>
        <v>3</v>
      </c>
      <c r="B25" s="50"/>
      <c r="C25" s="208">
        <v>3</v>
      </c>
      <c r="D25" s="80" t="s">
        <v>55</v>
      </c>
      <c r="E25" s="81" t="s">
        <v>283</v>
      </c>
      <c r="F25" s="82">
        <v>37502</v>
      </c>
      <c r="G25" s="177" t="s">
        <v>37</v>
      </c>
      <c r="H25" s="84" t="s">
        <v>277</v>
      </c>
      <c r="I25" s="103">
        <v>30.02</v>
      </c>
    </row>
    <row r="26" spans="1:9" ht="15" customHeight="1">
      <c r="A26" s="86">
        <f>A25+1</f>
        <v>4</v>
      </c>
      <c r="B26" s="50"/>
      <c r="C26" s="208">
        <v>1</v>
      </c>
      <c r="D26" s="80" t="s">
        <v>138</v>
      </c>
      <c r="E26" s="81" t="s">
        <v>243</v>
      </c>
      <c r="F26" s="82">
        <v>37151</v>
      </c>
      <c r="G26" s="177" t="s">
        <v>269</v>
      </c>
      <c r="H26" s="84" t="s">
        <v>206</v>
      </c>
      <c r="I26" s="103">
        <v>30.41</v>
      </c>
    </row>
    <row r="27" spans="3:9" s="94" customFormat="1" ht="15">
      <c r="C27" s="196"/>
      <c r="D27" s="95">
        <v>5</v>
      </c>
      <c r="E27" s="95" t="s">
        <v>59</v>
      </c>
      <c r="I27" s="95"/>
    </row>
    <row r="28" spans="1:9" s="94" customFormat="1" ht="15">
      <c r="A28" s="86">
        <f>A27+1</f>
        <v>1</v>
      </c>
      <c r="B28" s="27"/>
      <c r="C28" s="206">
        <v>4</v>
      </c>
      <c r="D28" s="80" t="s">
        <v>101</v>
      </c>
      <c r="E28" s="81" t="s">
        <v>102</v>
      </c>
      <c r="F28" s="82">
        <v>37482</v>
      </c>
      <c r="G28" s="177" t="s">
        <v>25</v>
      </c>
      <c r="H28" s="84" t="s">
        <v>100</v>
      </c>
      <c r="I28" s="103">
        <v>28.97</v>
      </c>
    </row>
    <row r="29" spans="1:9" ht="15" customHeight="1">
      <c r="A29" s="86">
        <f>A28+1</f>
        <v>2</v>
      </c>
      <c r="B29" s="50"/>
      <c r="C29" s="208">
        <v>3</v>
      </c>
      <c r="D29" s="80" t="s">
        <v>246</v>
      </c>
      <c r="E29" s="81" t="s">
        <v>247</v>
      </c>
      <c r="F29" s="82">
        <v>37525</v>
      </c>
      <c r="G29" s="177" t="s">
        <v>269</v>
      </c>
      <c r="H29" s="84" t="s">
        <v>215</v>
      </c>
      <c r="I29" s="103">
        <v>29.3</v>
      </c>
    </row>
    <row r="30" spans="1:9" ht="15" customHeight="1">
      <c r="A30" s="86">
        <f>A29+1</f>
        <v>3</v>
      </c>
      <c r="B30" s="50"/>
      <c r="C30" s="208">
        <v>2</v>
      </c>
      <c r="D30" s="80" t="s">
        <v>241</v>
      </c>
      <c r="E30" s="81" t="s">
        <v>242</v>
      </c>
      <c r="F30" s="82">
        <v>37332</v>
      </c>
      <c r="G30" s="177" t="s">
        <v>269</v>
      </c>
      <c r="H30" s="84" t="s">
        <v>214</v>
      </c>
      <c r="I30" s="103">
        <v>29.52</v>
      </c>
    </row>
    <row r="31" spans="1:9" ht="15" customHeight="1">
      <c r="A31" s="86">
        <f>A30+1</f>
        <v>4</v>
      </c>
      <c r="B31" s="50"/>
      <c r="C31" s="208">
        <v>1</v>
      </c>
      <c r="D31" s="80" t="s">
        <v>216</v>
      </c>
      <c r="E31" s="81" t="s">
        <v>119</v>
      </c>
      <c r="F31" s="82">
        <v>36937</v>
      </c>
      <c r="G31" s="177" t="s">
        <v>298</v>
      </c>
      <c r="H31" s="84" t="s">
        <v>286</v>
      </c>
      <c r="I31" s="103">
        <v>33.34</v>
      </c>
    </row>
    <row r="32" spans="3:9" s="94" customFormat="1" ht="15">
      <c r="C32" s="196"/>
      <c r="D32" s="95">
        <v>6</v>
      </c>
      <c r="E32" s="95" t="s">
        <v>59</v>
      </c>
      <c r="I32" s="95"/>
    </row>
    <row r="33" spans="1:16" s="94" customFormat="1" ht="15">
      <c r="A33" s="86">
        <f>A32+1</f>
        <v>1</v>
      </c>
      <c r="B33" s="50"/>
      <c r="C33" s="208">
        <v>3</v>
      </c>
      <c r="D33" s="80" t="s">
        <v>202</v>
      </c>
      <c r="E33" s="81" t="s">
        <v>146</v>
      </c>
      <c r="F33" s="82">
        <v>36947</v>
      </c>
      <c r="G33" s="177" t="s">
        <v>42</v>
      </c>
      <c r="H33" s="84" t="s">
        <v>203</v>
      </c>
      <c r="I33" s="103">
        <v>28.73</v>
      </c>
      <c r="J33" s="1"/>
      <c r="K33" s="1"/>
      <c r="L33" s="1"/>
      <c r="M33" s="1"/>
      <c r="N33" s="1"/>
      <c r="O33" s="1"/>
      <c r="P33" s="1"/>
    </row>
    <row r="34" spans="1:9" ht="15" customHeight="1">
      <c r="A34" s="86">
        <f>A33+1</f>
        <v>2</v>
      </c>
      <c r="B34" s="50"/>
      <c r="C34" s="208">
        <v>1</v>
      </c>
      <c r="D34" s="80" t="s">
        <v>244</v>
      </c>
      <c r="E34" s="81" t="s">
        <v>245</v>
      </c>
      <c r="F34" s="82">
        <v>36914</v>
      </c>
      <c r="G34" s="177" t="s">
        <v>269</v>
      </c>
      <c r="H34" s="84" t="s">
        <v>218</v>
      </c>
      <c r="I34" s="103">
        <v>29.21</v>
      </c>
    </row>
    <row r="35" spans="1:9" ht="15" customHeight="1">
      <c r="A35" s="86">
        <f>A34+1</f>
        <v>3</v>
      </c>
      <c r="B35" s="50"/>
      <c r="C35" s="208">
        <v>2</v>
      </c>
      <c r="D35" s="80" t="s">
        <v>284</v>
      </c>
      <c r="E35" s="81" t="s">
        <v>285</v>
      </c>
      <c r="F35" s="82">
        <v>37440</v>
      </c>
      <c r="G35" s="177" t="s">
        <v>37</v>
      </c>
      <c r="H35" s="84" t="s">
        <v>286</v>
      </c>
      <c r="I35" s="103">
        <v>29.26</v>
      </c>
    </row>
    <row r="36" spans="1:16" ht="15" customHeight="1">
      <c r="A36" s="86">
        <f>A35+1</f>
        <v>4</v>
      </c>
      <c r="B36" s="27"/>
      <c r="C36" s="206">
        <v>4</v>
      </c>
      <c r="D36" s="80" t="s">
        <v>115</v>
      </c>
      <c r="E36" s="81" t="s">
        <v>116</v>
      </c>
      <c r="F36" s="82">
        <v>36912</v>
      </c>
      <c r="G36" s="177" t="s">
        <v>125</v>
      </c>
      <c r="H36" s="84" t="s">
        <v>117</v>
      </c>
      <c r="I36" s="103">
        <v>29.59</v>
      </c>
      <c r="J36" s="94"/>
      <c r="K36" s="94"/>
      <c r="L36" s="94"/>
      <c r="M36" s="94"/>
      <c r="N36" s="94"/>
      <c r="O36" s="94"/>
      <c r="P36" s="94"/>
    </row>
    <row r="37" spans="3:9" s="94" customFormat="1" ht="15">
      <c r="C37" s="196"/>
      <c r="D37" s="95">
        <v>7</v>
      </c>
      <c r="E37" s="95" t="s">
        <v>59</v>
      </c>
      <c r="I37" s="95"/>
    </row>
    <row r="38" spans="1:16" s="94" customFormat="1" ht="15">
      <c r="A38" s="86">
        <f>A37+1</f>
        <v>1</v>
      </c>
      <c r="B38" s="50"/>
      <c r="C38" s="208">
        <v>1</v>
      </c>
      <c r="D38" s="80" t="s">
        <v>329</v>
      </c>
      <c r="E38" s="81" t="s">
        <v>412</v>
      </c>
      <c r="F38" s="82">
        <v>37196</v>
      </c>
      <c r="G38" s="177" t="s">
        <v>393</v>
      </c>
      <c r="H38" s="84" t="s">
        <v>413</v>
      </c>
      <c r="I38" s="103">
        <v>28.12</v>
      </c>
      <c r="J38" s="1"/>
      <c r="K38" s="1"/>
      <c r="L38" s="1"/>
      <c r="M38" s="1"/>
      <c r="N38" s="1"/>
      <c r="O38" s="1"/>
      <c r="P38" s="1"/>
    </row>
    <row r="39" spans="1:16" ht="15" customHeight="1">
      <c r="A39" s="86">
        <f>A38+1</f>
        <v>2</v>
      </c>
      <c r="B39" s="27"/>
      <c r="C39" s="206">
        <v>4</v>
      </c>
      <c r="D39" s="80" t="s">
        <v>195</v>
      </c>
      <c r="E39" s="81" t="s">
        <v>198</v>
      </c>
      <c r="F39" s="82">
        <v>37587</v>
      </c>
      <c r="G39" s="177" t="s">
        <v>42</v>
      </c>
      <c r="H39" s="84" t="s">
        <v>197</v>
      </c>
      <c r="I39" s="103">
        <v>29.08</v>
      </c>
      <c r="J39" s="94"/>
      <c r="K39" s="94"/>
      <c r="L39" s="94"/>
      <c r="M39" s="94"/>
      <c r="N39" s="94"/>
      <c r="O39" s="94"/>
      <c r="P39" s="94"/>
    </row>
    <row r="40" spans="1:9" ht="15" customHeight="1">
      <c r="A40" s="86">
        <f>A39+1</f>
        <v>3</v>
      </c>
      <c r="B40" s="50"/>
      <c r="C40" s="208">
        <v>2</v>
      </c>
      <c r="D40" s="80" t="s">
        <v>238</v>
      </c>
      <c r="E40" s="81" t="s">
        <v>235</v>
      </c>
      <c r="F40" s="82">
        <v>37213</v>
      </c>
      <c r="G40" s="177" t="s">
        <v>269</v>
      </c>
      <c r="H40" s="84" t="s">
        <v>215</v>
      </c>
      <c r="I40" s="103">
        <v>29.54</v>
      </c>
    </row>
    <row r="41" spans="1:9" ht="15" customHeight="1">
      <c r="A41" s="86">
        <f>A40+1</f>
        <v>4</v>
      </c>
      <c r="B41" s="50"/>
      <c r="C41" s="208">
        <v>3</v>
      </c>
      <c r="D41" s="80" t="s">
        <v>170</v>
      </c>
      <c r="E41" s="81" t="s">
        <v>174</v>
      </c>
      <c r="F41" s="82">
        <v>37008</v>
      </c>
      <c r="G41" s="177" t="s">
        <v>40</v>
      </c>
      <c r="H41" s="84" t="s">
        <v>175</v>
      </c>
      <c r="I41" s="103" t="s">
        <v>481</v>
      </c>
    </row>
    <row r="42" spans="3:9" s="94" customFormat="1" ht="15">
      <c r="C42" s="196"/>
      <c r="D42" s="95">
        <v>8</v>
      </c>
      <c r="E42" s="95" t="s">
        <v>59</v>
      </c>
      <c r="I42" s="95"/>
    </row>
    <row r="43" spans="1:16" s="94" customFormat="1" ht="15">
      <c r="A43" s="86">
        <f>A42+1</f>
        <v>1</v>
      </c>
      <c r="B43" s="50"/>
      <c r="C43" s="208">
        <v>3</v>
      </c>
      <c r="D43" s="80" t="s">
        <v>31</v>
      </c>
      <c r="E43" s="81" t="s">
        <v>32</v>
      </c>
      <c r="F43" s="82">
        <v>36948</v>
      </c>
      <c r="G43" s="177" t="s">
        <v>33</v>
      </c>
      <c r="H43" s="84" t="s">
        <v>44</v>
      </c>
      <c r="I43" s="103">
        <v>28.28</v>
      </c>
      <c r="J43" s="1"/>
      <c r="K43" s="1"/>
      <c r="L43" s="1"/>
      <c r="M43" s="1"/>
      <c r="N43" s="1"/>
      <c r="O43" s="1"/>
      <c r="P43" s="1"/>
    </row>
    <row r="44" spans="1:9" ht="15" customHeight="1">
      <c r="A44" s="86">
        <f>A43+1</f>
        <v>2</v>
      </c>
      <c r="B44" s="50"/>
      <c r="C44" s="208">
        <v>4</v>
      </c>
      <c r="D44" s="80" t="s">
        <v>26</v>
      </c>
      <c r="E44" s="81" t="s">
        <v>27</v>
      </c>
      <c r="F44" s="82">
        <v>37184</v>
      </c>
      <c r="G44" s="177" t="s">
        <v>25</v>
      </c>
      <c r="H44" s="84" t="s">
        <v>100</v>
      </c>
      <c r="I44" s="103">
        <v>28.82</v>
      </c>
    </row>
    <row r="45" spans="1:9" ht="15" customHeight="1">
      <c r="A45" s="86">
        <f>A44+1</f>
        <v>3</v>
      </c>
      <c r="B45" s="50"/>
      <c r="C45" s="208">
        <v>2</v>
      </c>
      <c r="D45" s="80" t="s">
        <v>170</v>
      </c>
      <c r="E45" s="81" t="s">
        <v>171</v>
      </c>
      <c r="F45" s="82">
        <v>37076</v>
      </c>
      <c r="G45" s="177" t="s">
        <v>173</v>
      </c>
      <c r="H45" s="84" t="s">
        <v>172</v>
      </c>
      <c r="I45" s="103">
        <v>29.17</v>
      </c>
    </row>
    <row r="46" spans="1:16" ht="15" customHeight="1">
      <c r="A46" s="86"/>
      <c r="B46" s="27"/>
      <c r="C46" s="206"/>
      <c r="D46" s="147"/>
      <c r="E46" s="148"/>
      <c r="F46" s="149"/>
      <c r="G46" s="179"/>
      <c r="H46" s="150"/>
      <c r="I46" s="103"/>
      <c r="J46" s="94"/>
      <c r="K46" s="94"/>
      <c r="L46" s="94"/>
      <c r="M46" s="94"/>
      <c r="N46" s="94"/>
      <c r="O46" s="94"/>
      <c r="P46" s="94"/>
    </row>
    <row r="47" spans="3:9" s="94" customFormat="1" ht="15">
      <c r="C47" s="196"/>
      <c r="D47" s="95">
        <v>9</v>
      </c>
      <c r="E47" s="95" t="s">
        <v>59</v>
      </c>
      <c r="I47" s="95"/>
    </row>
    <row r="48" spans="1:16" s="94" customFormat="1" ht="15">
      <c r="A48" s="86">
        <f>A47+1</f>
        <v>1</v>
      </c>
      <c r="B48" s="50"/>
      <c r="C48" s="208">
        <v>4</v>
      </c>
      <c r="D48" s="80" t="s">
        <v>317</v>
      </c>
      <c r="E48" s="81" t="s">
        <v>318</v>
      </c>
      <c r="F48" s="82">
        <v>36954</v>
      </c>
      <c r="G48" s="177" t="s">
        <v>41</v>
      </c>
      <c r="H48" s="84" t="s">
        <v>319</v>
      </c>
      <c r="I48" s="103">
        <v>27.21</v>
      </c>
      <c r="J48" s="1"/>
      <c r="K48" s="1"/>
      <c r="L48" s="1"/>
      <c r="M48" s="1"/>
      <c r="N48" s="1"/>
      <c r="O48" s="1"/>
      <c r="P48" s="1"/>
    </row>
    <row r="49" spans="1:9" ht="15" customHeight="1">
      <c r="A49" s="86">
        <f>A48+1</f>
        <v>2</v>
      </c>
      <c r="B49" s="50"/>
      <c r="C49" s="208">
        <v>3</v>
      </c>
      <c r="D49" s="80" t="s">
        <v>195</v>
      </c>
      <c r="E49" s="81" t="s">
        <v>196</v>
      </c>
      <c r="F49" s="82">
        <v>37077</v>
      </c>
      <c r="G49" s="177" t="s">
        <v>42</v>
      </c>
      <c r="H49" s="84" t="s">
        <v>197</v>
      </c>
      <c r="I49" s="103">
        <v>28.64</v>
      </c>
    </row>
    <row r="50" spans="1:9" ht="15" customHeight="1">
      <c r="A50" s="86">
        <f>A49+1</f>
        <v>3</v>
      </c>
      <c r="B50" s="50"/>
      <c r="C50" s="208">
        <v>2</v>
      </c>
      <c r="D50" s="80" t="s">
        <v>36</v>
      </c>
      <c r="E50" s="81" t="s">
        <v>386</v>
      </c>
      <c r="F50" s="82">
        <v>37205</v>
      </c>
      <c r="G50" s="177" t="s">
        <v>34</v>
      </c>
      <c r="H50" s="84" t="s">
        <v>387</v>
      </c>
      <c r="I50" s="103">
        <v>29.07</v>
      </c>
    </row>
    <row r="51" spans="1:16" ht="15" customHeight="1">
      <c r="A51" s="86"/>
      <c r="B51" s="27"/>
      <c r="C51" s="206"/>
      <c r="D51" s="147"/>
      <c r="E51" s="148"/>
      <c r="F51" s="149"/>
      <c r="G51" s="179"/>
      <c r="H51" s="150"/>
      <c r="I51" s="103"/>
      <c r="J51" s="94"/>
      <c r="K51" s="94"/>
      <c r="L51" s="94"/>
      <c r="M51" s="94"/>
      <c r="N51" s="94"/>
      <c r="O51" s="94"/>
      <c r="P51" s="94"/>
    </row>
    <row r="52" spans="3:9" s="94" customFormat="1" ht="15">
      <c r="C52" s="196"/>
      <c r="D52" s="95">
        <v>10</v>
      </c>
      <c r="E52" s="95" t="s">
        <v>59</v>
      </c>
      <c r="I52" s="95"/>
    </row>
    <row r="53" spans="1:16" s="94" customFormat="1" ht="15">
      <c r="A53" s="86">
        <f>A52+1</f>
        <v>1</v>
      </c>
      <c r="B53" s="50"/>
      <c r="C53" s="208">
        <v>3</v>
      </c>
      <c r="D53" s="80" t="s">
        <v>212</v>
      </c>
      <c r="E53" s="81" t="s">
        <v>213</v>
      </c>
      <c r="F53" s="82">
        <v>37354</v>
      </c>
      <c r="G53" s="177" t="s">
        <v>42</v>
      </c>
      <c r="H53" s="84" t="s">
        <v>214</v>
      </c>
      <c r="I53" s="103">
        <v>27.37</v>
      </c>
      <c r="J53" s="1"/>
      <c r="K53" s="1"/>
      <c r="L53" s="1"/>
      <c r="M53" s="1"/>
      <c r="N53" s="1"/>
      <c r="O53" s="1"/>
      <c r="P53" s="1"/>
    </row>
    <row r="54" spans="1:16" ht="15" customHeight="1">
      <c r="A54" s="86">
        <f>A53+1</f>
        <v>2</v>
      </c>
      <c r="B54" s="27"/>
      <c r="C54" s="206">
        <v>4</v>
      </c>
      <c r="D54" s="80" t="s">
        <v>337</v>
      </c>
      <c r="E54" s="81" t="s">
        <v>338</v>
      </c>
      <c r="F54" s="82" t="s">
        <v>339</v>
      </c>
      <c r="G54" s="177" t="s">
        <v>34</v>
      </c>
      <c r="H54" s="84" t="s">
        <v>340</v>
      </c>
      <c r="I54" s="103">
        <v>27.37</v>
      </c>
      <c r="J54" s="94"/>
      <c r="K54" s="94"/>
      <c r="L54" s="94"/>
      <c r="M54" s="94"/>
      <c r="N54" s="94"/>
      <c r="O54" s="94"/>
      <c r="P54" s="94"/>
    </row>
    <row r="55" spans="1:9" ht="15" customHeight="1">
      <c r="A55" s="86">
        <f>A54+1</f>
        <v>3</v>
      </c>
      <c r="B55" s="50"/>
      <c r="C55" s="208">
        <v>2</v>
      </c>
      <c r="D55" s="80" t="s">
        <v>219</v>
      </c>
      <c r="E55" s="81" t="s">
        <v>399</v>
      </c>
      <c r="F55" s="82">
        <v>37659</v>
      </c>
      <c r="G55" s="177" t="s">
        <v>393</v>
      </c>
      <c r="H55" s="84" t="s">
        <v>398</v>
      </c>
      <c r="I55" s="103">
        <v>28.55</v>
      </c>
    </row>
    <row r="56" spans="1:9" ht="15" customHeight="1">
      <c r="A56" s="86"/>
      <c r="B56" s="50"/>
      <c r="C56" s="208"/>
      <c r="D56" s="44"/>
      <c r="E56" s="45"/>
      <c r="F56" s="46"/>
      <c r="G56" s="180"/>
      <c r="H56" s="47"/>
      <c r="I56" s="103"/>
    </row>
  </sheetData>
  <sheetProtection/>
  <mergeCells count="9">
    <mergeCell ref="H6:H7"/>
    <mergeCell ref="I6:I7"/>
    <mergeCell ref="A6:A7"/>
    <mergeCell ref="B6:B7"/>
    <mergeCell ref="D6:D7"/>
    <mergeCell ref="E6:E7"/>
    <mergeCell ref="F6:F7"/>
    <mergeCell ref="G6:G7"/>
    <mergeCell ref="C6:C7"/>
  </mergeCells>
  <printOptions horizontalCentered="1"/>
  <pageMargins left="0.5511811023622047" right="0.5511811023622047" top="0.31496062992125984" bottom="0.2362204724409449" header="0.1968503937007874" footer="0.35433070866141736"/>
  <pageSetup fitToWidth="0" fitToHeight="1" horizontalDpi="600" verticalDpi="6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42"/>
  <sheetViews>
    <sheetView workbookViewId="0" topLeftCell="A1">
      <selection activeCell="A3" sqref="A3"/>
    </sheetView>
  </sheetViews>
  <sheetFormatPr defaultColWidth="9.140625" defaultRowHeight="15"/>
  <cols>
    <col min="1" max="1" width="5.421875" style="1" customWidth="1"/>
    <col min="2" max="2" width="5.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4.421875" style="1" bestFit="1" customWidth="1"/>
    <col min="7" max="7" width="16.00390625" style="1" bestFit="1" customWidth="1"/>
    <col min="8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112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5"/>
      <c r="K3" s="16"/>
      <c r="L3" s="16"/>
      <c r="M3" s="17"/>
      <c r="N3" s="17"/>
      <c r="O3" s="17"/>
    </row>
    <row r="4" spans="4:15" s="21" customFormat="1" ht="15">
      <c r="D4" s="22" t="s">
        <v>14</v>
      </c>
      <c r="E4" s="5"/>
      <c r="F4" s="23"/>
      <c r="G4" s="24"/>
      <c r="H4" s="229" t="s">
        <v>0</v>
      </c>
      <c r="I4" s="229"/>
      <c r="J4" s="229"/>
      <c r="K4" s="229"/>
      <c r="L4" s="229"/>
      <c r="M4" s="229"/>
      <c r="N4" s="5"/>
      <c r="O4" s="5"/>
    </row>
    <row r="5" ht="12.75" thickBot="1"/>
    <row r="6" spans="1:15" s="2" customFormat="1" ht="12.75" customHeight="1">
      <c r="A6" s="221" t="s">
        <v>1</v>
      </c>
      <c r="B6" s="223" t="s">
        <v>49</v>
      </c>
      <c r="C6" s="219" t="s">
        <v>2</v>
      </c>
      <c r="D6" s="217" t="s">
        <v>3</v>
      </c>
      <c r="E6" s="215" t="s">
        <v>11</v>
      </c>
      <c r="F6" s="215" t="s">
        <v>4</v>
      </c>
      <c r="G6" s="227" t="s">
        <v>61</v>
      </c>
      <c r="H6" s="230" t="s">
        <v>5</v>
      </c>
      <c r="I6" s="231"/>
      <c r="J6" s="230" t="s">
        <v>6</v>
      </c>
      <c r="K6" s="231"/>
      <c r="L6" s="230" t="s">
        <v>7</v>
      </c>
      <c r="M6" s="231"/>
      <c r="N6" s="232" t="s">
        <v>10</v>
      </c>
      <c r="O6" s="225" t="s">
        <v>8</v>
      </c>
    </row>
    <row r="7" spans="1:15" s="4" customFormat="1" ht="13.5" customHeight="1" thickBot="1">
      <c r="A7" s="222"/>
      <c r="B7" s="224"/>
      <c r="C7" s="220"/>
      <c r="D7" s="218"/>
      <c r="E7" s="216"/>
      <c r="F7" s="216"/>
      <c r="G7" s="228"/>
      <c r="H7" s="32" t="s">
        <v>45</v>
      </c>
      <c r="I7" s="32" t="s">
        <v>8</v>
      </c>
      <c r="J7" s="32" t="s">
        <v>45</v>
      </c>
      <c r="K7" s="32" t="s">
        <v>8</v>
      </c>
      <c r="L7" s="32" t="s">
        <v>45</v>
      </c>
      <c r="M7" s="32" t="s">
        <v>8</v>
      </c>
      <c r="N7" s="233"/>
      <c r="O7" s="226"/>
    </row>
    <row r="8" spans="1:15" ht="15" customHeight="1">
      <c r="A8" s="3">
        <f>A42+1</f>
        <v>1</v>
      </c>
      <c r="B8" s="50"/>
      <c r="C8" s="80" t="s">
        <v>48</v>
      </c>
      <c r="D8" s="81" t="s">
        <v>207</v>
      </c>
      <c r="E8" s="82">
        <v>36917</v>
      </c>
      <c r="F8" s="84" t="s">
        <v>42</v>
      </c>
      <c r="G8" s="84" t="s">
        <v>208</v>
      </c>
      <c r="H8" s="85">
        <v>4.31</v>
      </c>
      <c r="I8" s="30">
        <f aca="true" t="shared" si="0" ref="I8:I40">IF(ISBLANK(H8),"",TRUNC(15.8*(H8-11)^2))</f>
        <v>707</v>
      </c>
      <c r="J8" s="33">
        <v>7.42</v>
      </c>
      <c r="K8" s="3">
        <f aca="true" t="shared" si="1" ref="K8:K39">IF(ISBLANK(J8),"",TRUNC(59.76*(J8-11)^2))</f>
        <v>765</v>
      </c>
      <c r="L8" s="88">
        <v>24.98</v>
      </c>
      <c r="M8" s="3">
        <f aca="true" t="shared" si="2" ref="M8:M35">IF(ISBLANK(L8),"",TRUNC(5.04*(L8-36)^2))</f>
        <v>612</v>
      </c>
      <c r="N8" s="31">
        <f aca="true" t="shared" si="3" ref="N8:N39">I8+K8+M8</f>
        <v>2084</v>
      </c>
      <c r="O8" s="48">
        <v>18</v>
      </c>
    </row>
    <row r="9" spans="1:15" ht="15" customHeight="1">
      <c r="A9" s="3">
        <f aca="true" t="shared" si="4" ref="A9:A40">A8+1</f>
        <v>2</v>
      </c>
      <c r="B9" s="184"/>
      <c r="C9" s="80" t="s">
        <v>158</v>
      </c>
      <c r="D9" s="81" t="s">
        <v>159</v>
      </c>
      <c r="E9" s="82">
        <v>37019</v>
      </c>
      <c r="F9" s="84" t="s">
        <v>39</v>
      </c>
      <c r="G9" s="84" t="s">
        <v>147</v>
      </c>
      <c r="H9" s="85">
        <v>4.4</v>
      </c>
      <c r="I9" s="30">
        <f t="shared" si="0"/>
        <v>688</v>
      </c>
      <c r="J9" s="33">
        <v>7.62</v>
      </c>
      <c r="K9" s="3">
        <f t="shared" si="1"/>
        <v>682</v>
      </c>
      <c r="L9" s="88">
        <v>25.54</v>
      </c>
      <c r="M9" s="3">
        <f t="shared" si="2"/>
        <v>551</v>
      </c>
      <c r="N9" s="31">
        <f t="shared" si="3"/>
        <v>1921</v>
      </c>
      <c r="O9" s="48">
        <v>16</v>
      </c>
    </row>
    <row r="10" spans="1:15" ht="15" customHeight="1">
      <c r="A10" s="3">
        <f t="shared" si="4"/>
        <v>3</v>
      </c>
      <c r="B10" s="27"/>
      <c r="C10" s="80" t="s">
        <v>303</v>
      </c>
      <c r="D10" s="81" t="s">
        <v>312</v>
      </c>
      <c r="E10" s="82">
        <v>37277</v>
      </c>
      <c r="F10" s="84" t="s">
        <v>41</v>
      </c>
      <c r="G10" s="84" t="s">
        <v>313</v>
      </c>
      <c r="H10" s="85">
        <v>4.43</v>
      </c>
      <c r="I10" s="30">
        <f t="shared" si="0"/>
        <v>682</v>
      </c>
      <c r="J10" s="33">
        <v>7.65</v>
      </c>
      <c r="K10" s="3">
        <f t="shared" si="1"/>
        <v>670</v>
      </c>
      <c r="L10" s="88">
        <v>25.76</v>
      </c>
      <c r="M10" s="3">
        <f t="shared" si="2"/>
        <v>528</v>
      </c>
      <c r="N10" s="31">
        <f t="shared" si="3"/>
        <v>1880</v>
      </c>
      <c r="O10" s="48">
        <v>14</v>
      </c>
    </row>
    <row r="11" spans="1:15" ht="15" customHeight="1">
      <c r="A11" s="3">
        <f t="shared" si="4"/>
        <v>4</v>
      </c>
      <c r="B11" s="50"/>
      <c r="C11" s="80" t="s">
        <v>129</v>
      </c>
      <c r="D11" s="81" t="s">
        <v>257</v>
      </c>
      <c r="E11" s="82">
        <v>36971</v>
      </c>
      <c r="F11" s="84" t="s">
        <v>269</v>
      </c>
      <c r="G11" s="84" t="s">
        <v>258</v>
      </c>
      <c r="H11" s="85">
        <v>4.49</v>
      </c>
      <c r="I11" s="30">
        <f t="shared" si="0"/>
        <v>669</v>
      </c>
      <c r="J11" s="33">
        <v>7.78</v>
      </c>
      <c r="K11" s="3">
        <f t="shared" si="1"/>
        <v>619</v>
      </c>
      <c r="L11" s="88">
        <v>26.47</v>
      </c>
      <c r="M11" s="3">
        <f t="shared" si="2"/>
        <v>457</v>
      </c>
      <c r="N11" s="31">
        <f t="shared" si="3"/>
        <v>1745</v>
      </c>
      <c r="O11" s="79" t="s">
        <v>482</v>
      </c>
    </row>
    <row r="12" spans="1:15" ht="15" customHeight="1">
      <c r="A12" s="3">
        <f t="shared" si="4"/>
        <v>5</v>
      </c>
      <c r="B12" s="50"/>
      <c r="C12" s="80" t="s">
        <v>341</v>
      </c>
      <c r="D12" s="81" t="s">
        <v>342</v>
      </c>
      <c r="E12" s="82" t="s">
        <v>343</v>
      </c>
      <c r="F12" s="84" t="s">
        <v>34</v>
      </c>
      <c r="G12" s="84" t="s">
        <v>344</v>
      </c>
      <c r="H12" s="88">
        <v>4.41</v>
      </c>
      <c r="I12" s="30">
        <f t="shared" si="0"/>
        <v>686</v>
      </c>
      <c r="J12" s="33">
        <v>7.77</v>
      </c>
      <c r="K12" s="3">
        <f t="shared" si="1"/>
        <v>623</v>
      </c>
      <c r="L12" s="88">
        <v>26.79</v>
      </c>
      <c r="M12" s="3">
        <f t="shared" si="2"/>
        <v>427</v>
      </c>
      <c r="N12" s="31">
        <f t="shared" si="3"/>
        <v>1736</v>
      </c>
      <c r="O12" s="48">
        <v>13</v>
      </c>
    </row>
    <row r="13" spans="1:15" ht="15" customHeight="1">
      <c r="A13" s="3">
        <f t="shared" si="4"/>
        <v>6</v>
      </c>
      <c r="B13" s="27"/>
      <c r="C13" s="80" t="s">
        <v>278</v>
      </c>
      <c r="D13" s="81" t="s">
        <v>279</v>
      </c>
      <c r="E13" s="82">
        <v>37195</v>
      </c>
      <c r="F13" s="84" t="s">
        <v>37</v>
      </c>
      <c r="G13" s="84" t="s">
        <v>277</v>
      </c>
      <c r="H13" s="85">
        <v>4.57</v>
      </c>
      <c r="I13" s="30">
        <f t="shared" si="0"/>
        <v>653</v>
      </c>
      <c r="J13" s="33">
        <v>7.93</v>
      </c>
      <c r="K13" s="3">
        <f t="shared" si="1"/>
        <v>563</v>
      </c>
      <c r="L13" s="88">
        <v>25.96</v>
      </c>
      <c r="M13" s="3">
        <f t="shared" si="2"/>
        <v>508</v>
      </c>
      <c r="N13" s="31">
        <f t="shared" si="3"/>
        <v>1724</v>
      </c>
      <c r="O13" s="48">
        <v>12</v>
      </c>
    </row>
    <row r="14" spans="1:15" ht="15" customHeight="1">
      <c r="A14" s="3">
        <f t="shared" si="4"/>
        <v>7</v>
      </c>
      <c r="B14" s="184"/>
      <c r="C14" s="80" t="s">
        <v>120</v>
      </c>
      <c r="D14" s="81" t="s">
        <v>121</v>
      </c>
      <c r="E14" s="82">
        <v>36930</v>
      </c>
      <c r="F14" s="84" t="s">
        <v>125</v>
      </c>
      <c r="G14" s="84" t="s">
        <v>117</v>
      </c>
      <c r="H14" s="85">
        <v>4.66</v>
      </c>
      <c r="I14" s="30">
        <f t="shared" si="0"/>
        <v>635</v>
      </c>
      <c r="J14" s="33">
        <v>8</v>
      </c>
      <c r="K14" s="3">
        <f t="shared" si="1"/>
        <v>537</v>
      </c>
      <c r="L14" s="88">
        <v>25.59</v>
      </c>
      <c r="M14" s="3">
        <f t="shared" si="2"/>
        <v>546</v>
      </c>
      <c r="N14" s="31">
        <f t="shared" si="3"/>
        <v>1718</v>
      </c>
      <c r="O14" s="48">
        <v>11</v>
      </c>
    </row>
    <row r="15" spans="1:15" ht="15" customHeight="1">
      <c r="A15" s="3">
        <f t="shared" si="4"/>
        <v>8</v>
      </c>
      <c r="B15" s="27"/>
      <c r="C15" s="80" t="s">
        <v>151</v>
      </c>
      <c r="D15" s="81" t="s">
        <v>152</v>
      </c>
      <c r="E15" s="82">
        <v>37443</v>
      </c>
      <c r="F15" s="84" t="s">
        <v>39</v>
      </c>
      <c r="G15" s="84" t="s">
        <v>153</v>
      </c>
      <c r="H15" s="85">
        <v>4.63</v>
      </c>
      <c r="I15" s="30">
        <f t="shared" si="0"/>
        <v>641</v>
      </c>
      <c r="J15" s="33">
        <v>8.04</v>
      </c>
      <c r="K15" s="3">
        <f t="shared" si="1"/>
        <v>523</v>
      </c>
      <c r="L15" s="88">
        <v>25.95</v>
      </c>
      <c r="M15" s="3">
        <f t="shared" si="2"/>
        <v>509</v>
      </c>
      <c r="N15" s="31">
        <f t="shared" si="3"/>
        <v>1673</v>
      </c>
      <c r="O15" s="48">
        <v>10</v>
      </c>
    </row>
    <row r="16" spans="1:15" ht="15" customHeight="1">
      <c r="A16" s="3">
        <f t="shared" si="4"/>
        <v>9</v>
      </c>
      <c r="B16" s="184"/>
      <c r="C16" s="80" t="s">
        <v>414</v>
      </c>
      <c r="D16" s="81" t="s">
        <v>415</v>
      </c>
      <c r="E16" s="82">
        <v>37156</v>
      </c>
      <c r="F16" s="84" t="s">
        <v>393</v>
      </c>
      <c r="G16" s="84" t="s">
        <v>413</v>
      </c>
      <c r="H16" s="85">
        <v>4.58</v>
      </c>
      <c r="I16" s="30">
        <f t="shared" si="0"/>
        <v>651</v>
      </c>
      <c r="J16" s="33">
        <v>8</v>
      </c>
      <c r="K16" s="3">
        <f t="shared" si="1"/>
        <v>537</v>
      </c>
      <c r="L16" s="88">
        <v>26.36</v>
      </c>
      <c r="M16" s="3">
        <f t="shared" si="2"/>
        <v>468</v>
      </c>
      <c r="N16" s="31">
        <f t="shared" si="3"/>
        <v>1656</v>
      </c>
      <c r="O16" s="48">
        <v>9</v>
      </c>
    </row>
    <row r="17" spans="1:15" ht="15" customHeight="1">
      <c r="A17" s="3">
        <f t="shared" si="4"/>
        <v>10</v>
      </c>
      <c r="B17" s="184"/>
      <c r="C17" s="80" t="s">
        <v>250</v>
      </c>
      <c r="D17" s="81" t="s">
        <v>251</v>
      </c>
      <c r="E17" s="82">
        <v>37131</v>
      </c>
      <c r="F17" s="84" t="s">
        <v>269</v>
      </c>
      <c r="G17" s="84" t="s">
        <v>215</v>
      </c>
      <c r="H17" s="88">
        <v>4.5</v>
      </c>
      <c r="I17" s="30">
        <f t="shared" si="0"/>
        <v>667</v>
      </c>
      <c r="J17" s="33">
        <v>7.93</v>
      </c>
      <c r="K17" s="3">
        <f t="shared" si="1"/>
        <v>563</v>
      </c>
      <c r="L17" s="88">
        <v>26.82</v>
      </c>
      <c r="M17" s="3">
        <f t="shared" si="2"/>
        <v>424</v>
      </c>
      <c r="N17" s="31">
        <f t="shared" si="3"/>
        <v>1654</v>
      </c>
      <c r="O17" s="79" t="s">
        <v>482</v>
      </c>
    </row>
    <row r="18" spans="1:15" ht="15" customHeight="1">
      <c r="A18" s="3">
        <f t="shared" si="4"/>
        <v>11</v>
      </c>
      <c r="B18" s="184"/>
      <c r="C18" s="80" t="s">
        <v>48</v>
      </c>
      <c r="D18" s="81" t="s">
        <v>103</v>
      </c>
      <c r="E18" s="82">
        <v>37150</v>
      </c>
      <c r="F18" s="84" t="s">
        <v>25</v>
      </c>
      <c r="G18" s="84" t="s">
        <v>100</v>
      </c>
      <c r="H18" s="88">
        <v>4.59</v>
      </c>
      <c r="I18" s="30">
        <f t="shared" si="0"/>
        <v>649</v>
      </c>
      <c r="J18" s="33">
        <v>8.02</v>
      </c>
      <c r="K18" s="3">
        <f t="shared" si="1"/>
        <v>530</v>
      </c>
      <c r="L18" s="88">
        <v>26.35</v>
      </c>
      <c r="M18" s="3">
        <f t="shared" si="2"/>
        <v>469</v>
      </c>
      <c r="N18" s="31">
        <f t="shared" si="3"/>
        <v>1648</v>
      </c>
      <c r="O18" s="48">
        <v>8</v>
      </c>
    </row>
    <row r="19" spans="1:15" ht="15" customHeight="1">
      <c r="A19" s="3">
        <f t="shared" si="4"/>
        <v>12</v>
      </c>
      <c r="B19" s="50"/>
      <c r="C19" s="80" t="s">
        <v>156</v>
      </c>
      <c r="D19" s="81" t="s">
        <v>157</v>
      </c>
      <c r="E19" s="82">
        <v>37299</v>
      </c>
      <c r="F19" s="84" t="s">
        <v>39</v>
      </c>
      <c r="G19" s="84" t="s">
        <v>153</v>
      </c>
      <c r="H19" s="85">
        <v>4.68</v>
      </c>
      <c r="I19" s="30">
        <f t="shared" si="0"/>
        <v>631</v>
      </c>
      <c r="J19" s="33">
        <v>8.03</v>
      </c>
      <c r="K19" s="3">
        <f t="shared" si="1"/>
        <v>527</v>
      </c>
      <c r="L19" s="88">
        <v>26.74</v>
      </c>
      <c r="M19" s="3">
        <f t="shared" si="2"/>
        <v>432</v>
      </c>
      <c r="N19" s="31">
        <f t="shared" si="3"/>
        <v>1590</v>
      </c>
      <c r="O19" s="48">
        <v>7</v>
      </c>
    </row>
    <row r="20" spans="1:15" ht="15" customHeight="1">
      <c r="A20" s="3">
        <f t="shared" si="4"/>
        <v>13</v>
      </c>
      <c r="B20" s="3"/>
      <c r="C20" s="80" t="s">
        <v>261</v>
      </c>
      <c r="D20" s="81" t="s">
        <v>263</v>
      </c>
      <c r="E20" s="82">
        <v>37134</v>
      </c>
      <c r="F20" s="84" t="s">
        <v>269</v>
      </c>
      <c r="G20" s="84" t="s">
        <v>218</v>
      </c>
      <c r="H20" s="88">
        <v>4.57</v>
      </c>
      <c r="I20" s="30">
        <f t="shared" si="0"/>
        <v>653</v>
      </c>
      <c r="J20" s="33">
        <v>8.1</v>
      </c>
      <c r="K20" s="3">
        <f t="shared" si="1"/>
        <v>502</v>
      </c>
      <c r="L20" s="88">
        <v>26.76</v>
      </c>
      <c r="M20" s="3">
        <f t="shared" si="2"/>
        <v>430</v>
      </c>
      <c r="N20" s="31">
        <f t="shared" si="3"/>
        <v>1585</v>
      </c>
      <c r="O20" s="79" t="s">
        <v>482</v>
      </c>
    </row>
    <row r="21" spans="1:15" ht="15" customHeight="1">
      <c r="A21" s="3">
        <f t="shared" si="4"/>
        <v>14</v>
      </c>
      <c r="B21" s="184"/>
      <c r="C21" s="80" t="s">
        <v>314</v>
      </c>
      <c r="D21" s="81" t="s">
        <v>315</v>
      </c>
      <c r="E21" s="82">
        <v>37280</v>
      </c>
      <c r="F21" s="84" t="s">
        <v>41</v>
      </c>
      <c r="G21" s="84" t="s">
        <v>316</v>
      </c>
      <c r="H21" s="85">
        <v>4.58</v>
      </c>
      <c r="I21" s="30">
        <f t="shared" si="0"/>
        <v>651</v>
      </c>
      <c r="J21" s="33">
        <v>8.07</v>
      </c>
      <c r="K21" s="3">
        <f t="shared" si="1"/>
        <v>513</v>
      </c>
      <c r="L21" s="88">
        <v>26.96</v>
      </c>
      <c r="M21" s="3">
        <f t="shared" si="2"/>
        <v>411</v>
      </c>
      <c r="N21" s="31">
        <f t="shared" si="3"/>
        <v>1575</v>
      </c>
      <c r="O21" s="48">
        <v>6</v>
      </c>
    </row>
    <row r="22" spans="1:15" ht="15" customHeight="1">
      <c r="A22" s="3">
        <f t="shared" si="4"/>
        <v>15</v>
      </c>
      <c r="B22" s="62"/>
      <c r="C22" s="80" t="s">
        <v>91</v>
      </c>
      <c r="D22" s="81" t="s">
        <v>154</v>
      </c>
      <c r="E22" s="82">
        <v>37404</v>
      </c>
      <c r="F22" s="84" t="s">
        <v>39</v>
      </c>
      <c r="G22" s="84" t="s">
        <v>155</v>
      </c>
      <c r="H22" s="88">
        <v>4.6</v>
      </c>
      <c r="I22" s="30">
        <f t="shared" si="0"/>
        <v>647</v>
      </c>
      <c r="J22" s="33">
        <v>8.11</v>
      </c>
      <c r="K22" s="3">
        <f t="shared" si="1"/>
        <v>499</v>
      </c>
      <c r="L22" s="88">
        <v>26.81</v>
      </c>
      <c r="M22" s="3">
        <f t="shared" si="2"/>
        <v>425</v>
      </c>
      <c r="N22" s="31">
        <f t="shared" si="3"/>
        <v>1571</v>
      </c>
      <c r="O22" s="48">
        <v>5</v>
      </c>
    </row>
    <row r="23" spans="1:15" ht="15" customHeight="1">
      <c r="A23" s="3">
        <f t="shared" si="4"/>
        <v>16</v>
      </c>
      <c r="B23" s="50"/>
      <c r="C23" s="80" t="s">
        <v>255</v>
      </c>
      <c r="D23" s="81" t="s">
        <v>256</v>
      </c>
      <c r="E23" s="82">
        <v>37313</v>
      </c>
      <c r="F23" s="84" t="s">
        <v>269</v>
      </c>
      <c r="G23" s="84" t="s">
        <v>227</v>
      </c>
      <c r="H23" s="85">
        <v>4.61</v>
      </c>
      <c r="I23" s="30">
        <f t="shared" si="0"/>
        <v>645</v>
      </c>
      <c r="J23" s="33">
        <v>8.08</v>
      </c>
      <c r="K23" s="3">
        <f t="shared" si="1"/>
        <v>509</v>
      </c>
      <c r="L23" s="88">
        <v>26.92</v>
      </c>
      <c r="M23" s="3">
        <f t="shared" si="2"/>
        <v>415</v>
      </c>
      <c r="N23" s="31">
        <f t="shared" si="3"/>
        <v>1569</v>
      </c>
      <c r="O23" s="79" t="s">
        <v>482</v>
      </c>
    </row>
    <row r="24" spans="1:15" ht="15" customHeight="1">
      <c r="A24" s="3">
        <f t="shared" si="4"/>
        <v>17</v>
      </c>
      <c r="B24" s="50"/>
      <c r="C24" s="80" t="s">
        <v>345</v>
      </c>
      <c r="D24" s="81" t="s">
        <v>346</v>
      </c>
      <c r="E24" s="82" t="s">
        <v>347</v>
      </c>
      <c r="F24" s="84" t="s">
        <v>34</v>
      </c>
      <c r="G24" s="84" t="s">
        <v>344</v>
      </c>
      <c r="H24" s="88">
        <v>4.62</v>
      </c>
      <c r="I24" s="30">
        <f t="shared" si="0"/>
        <v>643</v>
      </c>
      <c r="J24" s="33">
        <v>8.14</v>
      </c>
      <c r="K24" s="3">
        <f t="shared" si="1"/>
        <v>488</v>
      </c>
      <c r="L24" s="88">
        <v>27.07</v>
      </c>
      <c r="M24" s="3">
        <f t="shared" si="2"/>
        <v>401</v>
      </c>
      <c r="N24" s="31">
        <f t="shared" si="3"/>
        <v>1532</v>
      </c>
      <c r="O24" s="48">
        <v>4</v>
      </c>
    </row>
    <row r="25" spans="1:15" ht="15" customHeight="1">
      <c r="A25" s="3">
        <f t="shared" si="4"/>
        <v>18</v>
      </c>
      <c r="B25" s="50"/>
      <c r="C25" s="80" t="s">
        <v>97</v>
      </c>
      <c r="D25" s="81" t="s">
        <v>56</v>
      </c>
      <c r="E25" s="82">
        <v>37000</v>
      </c>
      <c r="F25" s="84" t="s">
        <v>25</v>
      </c>
      <c r="G25" s="84" t="s">
        <v>98</v>
      </c>
      <c r="H25" s="85">
        <v>4.67</v>
      </c>
      <c r="I25" s="30">
        <f t="shared" si="0"/>
        <v>633</v>
      </c>
      <c r="J25" s="33">
        <v>8.16</v>
      </c>
      <c r="K25" s="3">
        <f t="shared" si="1"/>
        <v>482</v>
      </c>
      <c r="L25" s="88">
        <v>26.99</v>
      </c>
      <c r="M25" s="3">
        <f t="shared" si="2"/>
        <v>409</v>
      </c>
      <c r="N25" s="31">
        <f t="shared" si="3"/>
        <v>1524</v>
      </c>
      <c r="O25" s="48">
        <v>3</v>
      </c>
    </row>
    <row r="26" spans="1:15" ht="15" customHeight="1">
      <c r="A26" s="3">
        <f t="shared" si="4"/>
        <v>19</v>
      </c>
      <c r="B26" s="184"/>
      <c r="C26" s="80" t="s">
        <v>129</v>
      </c>
      <c r="D26" s="81" t="s">
        <v>130</v>
      </c>
      <c r="E26" s="82">
        <v>36903</v>
      </c>
      <c r="F26" s="84" t="s">
        <v>113</v>
      </c>
      <c r="G26" s="84" t="s">
        <v>128</v>
      </c>
      <c r="H26" s="88">
        <v>4.57</v>
      </c>
      <c r="I26" s="30">
        <f t="shared" si="0"/>
        <v>653</v>
      </c>
      <c r="J26" s="33">
        <v>8.13</v>
      </c>
      <c r="K26" s="3">
        <f t="shared" si="1"/>
        <v>492</v>
      </c>
      <c r="L26" s="88">
        <v>27.55</v>
      </c>
      <c r="M26" s="3">
        <f t="shared" si="2"/>
        <v>359</v>
      </c>
      <c r="N26" s="31">
        <f t="shared" si="3"/>
        <v>1504</v>
      </c>
      <c r="O26" s="48">
        <v>2</v>
      </c>
    </row>
    <row r="27" spans="1:15" ht="15" customHeight="1">
      <c r="A27" s="3">
        <f t="shared" si="4"/>
        <v>20</v>
      </c>
      <c r="B27" s="50"/>
      <c r="C27" s="80" t="s">
        <v>314</v>
      </c>
      <c r="D27" s="81" t="s">
        <v>400</v>
      </c>
      <c r="E27" s="82">
        <v>37324</v>
      </c>
      <c r="F27" s="84" t="s">
        <v>393</v>
      </c>
      <c r="G27" s="84" t="s">
        <v>398</v>
      </c>
      <c r="H27" s="85">
        <v>4.62</v>
      </c>
      <c r="I27" s="30">
        <f t="shared" si="0"/>
        <v>643</v>
      </c>
      <c r="J27" s="33">
        <v>8.04</v>
      </c>
      <c r="K27" s="3">
        <f t="shared" si="1"/>
        <v>523</v>
      </c>
      <c r="L27" s="88">
        <v>27.85</v>
      </c>
      <c r="M27" s="3">
        <f t="shared" si="2"/>
        <v>334</v>
      </c>
      <c r="N27" s="31">
        <f t="shared" si="3"/>
        <v>1500</v>
      </c>
      <c r="O27" s="48">
        <v>1</v>
      </c>
    </row>
    <row r="28" spans="1:15" ht="15" customHeight="1">
      <c r="A28" s="3">
        <f t="shared" si="4"/>
        <v>21</v>
      </c>
      <c r="B28" s="50"/>
      <c r="C28" s="80" t="s">
        <v>193</v>
      </c>
      <c r="D28" s="81" t="s">
        <v>223</v>
      </c>
      <c r="E28" s="82">
        <v>36990</v>
      </c>
      <c r="F28" s="84" t="s">
        <v>42</v>
      </c>
      <c r="G28" s="84" t="s">
        <v>215</v>
      </c>
      <c r="H28" s="88">
        <v>4.4</v>
      </c>
      <c r="I28" s="30">
        <f t="shared" si="0"/>
        <v>688</v>
      </c>
      <c r="J28" s="33">
        <v>7.58</v>
      </c>
      <c r="K28" s="3">
        <f t="shared" si="1"/>
        <v>698</v>
      </c>
      <c r="L28" s="88">
        <v>31.99</v>
      </c>
      <c r="M28" s="3">
        <f t="shared" si="2"/>
        <v>81</v>
      </c>
      <c r="N28" s="31">
        <f t="shared" si="3"/>
        <v>1467</v>
      </c>
      <c r="O28" s="48"/>
    </row>
    <row r="29" spans="1:15" ht="15" customHeight="1">
      <c r="A29" s="3">
        <f t="shared" si="4"/>
        <v>22</v>
      </c>
      <c r="B29" s="50"/>
      <c r="C29" s="80" t="s">
        <v>136</v>
      </c>
      <c r="D29" s="81" t="s">
        <v>137</v>
      </c>
      <c r="E29" s="82">
        <v>36915</v>
      </c>
      <c r="F29" s="84" t="s">
        <v>113</v>
      </c>
      <c r="G29" s="84" t="s">
        <v>114</v>
      </c>
      <c r="H29" s="85">
        <v>4.61</v>
      </c>
      <c r="I29" s="30">
        <f t="shared" si="0"/>
        <v>645</v>
      </c>
      <c r="J29" s="33">
        <v>8.05</v>
      </c>
      <c r="K29" s="3">
        <f t="shared" si="1"/>
        <v>520</v>
      </c>
      <c r="L29" s="88">
        <v>28.34</v>
      </c>
      <c r="M29" s="3">
        <f t="shared" si="2"/>
        <v>295</v>
      </c>
      <c r="N29" s="31">
        <f t="shared" si="3"/>
        <v>1460</v>
      </c>
      <c r="O29" s="48"/>
    </row>
    <row r="30" spans="1:15" ht="15" customHeight="1">
      <c r="A30" s="3">
        <f t="shared" si="4"/>
        <v>23</v>
      </c>
      <c r="B30" s="184"/>
      <c r="C30" s="80" t="s">
        <v>89</v>
      </c>
      <c r="D30" s="81" t="s">
        <v>90</v>
      </c>
      <c r="E30" s="82">
        <v>37350</v>
      </c>
      <c r="F30" s="84" t="s">
        <v>25</v>
      </c>
      <c r="G30" s="84" t="s">
        <v>85</v>
      </c>
      <c r="H30" s="88">
        <v>4.74</v>
      </c>
      <c r="I30" s="30">
        <f t="shared" si="0"/>
        <v>619</v>
      </c>
      <c r="J30" s="33">
        <v>8.17</v>
      </c>
      <c r="K30" s="3">
        <f t="shared" si="1"/>
        <v>478</v>
      </c>
      <c r="L30" s="88">
        <v>27.61</v>
      </c>
      <c r="M30" s="3">
        <f t="shared" si="2"/>
        <v>354</v>
      </c>
      <c r="N30" s="31">
        <f t="shared" si="3"/>
        <v>1451</v>
      </c>
      <c r="O30" s="48"/>
    </row>
    <row r="31" spans="1:15" ht="15" customHeight="1">
      <c r="A31" s="3">
        <f t="shared" si="4"/>
        <v>24</v>
      </c>
      <c r="B31" s="50"/>
      <c r="C31" s="80" t="s">
        <v>47</v>
      </c>
      <c r="D31" s="81" t="s">
        <v>99</v>
      </c>
      <c r="E31" s="82">
        <v>36957</v>
      </c>
      <c r="F31" s="84" t="s">
        <v>25</v>
      </c>
      <c r="G31" s="84" t="s">
        <v>98</v>
      </c>
      <c r="H31" s="85">
        <v>4.68</v>
      </c>
      <c r="I31" s="30">
        <f t="shared" si="0"/>
        <v>631</v>
      </c>
      <c r="J31" s="33">
        <v>8.28</v>
      </c>
      <c r="K31" s="3">
        <f t="shared" si="1"/>
        <v>442</v>
      </c>
      <c r="L31" s="88">
        <v>27.4</v>
      </c>
      <c r="M31" s="3">
        <f t="shared" si="2"/>
        <v>372</v>
      </c>
      <c r="N31" s="31">
        <f t="shared" si="3"/>
        <v>1445</v>
      </c>
      <c r="O31" s="48"/>
    </row>
    <row r="32" spans="1:15" ht="15" customHeight="1">
      <c r="A32" s="3">
        <f t="shared" si="4"/>
        <v>25</v>
      </c>
      <c r="B32" s="185"/>
      <c r="C32" s="80" t="s">
        <v>132</v>
      </c>
      <c r="D32" s="81" t="s">
        <v>160</v>
      </c>
      <c r="E32" s="82">
        <v>36965</v>
      </c>
      <c r="F32" s="84" t="s">
        <v>39</v>
      </c>
      <c r="G32" s="84" t="s">
        <v>142</v>
      </c>
      <c r="H32" s="88">
        <v>4.71</v>
      </c>
      <c r="I32" s="30">
        <f t="shared" si="0"/>
        <v>625</v>
      </c>
      <c r="J32" s="33">
        <v>8.23</v>
      </c>
      <c r="K32" s="3">
        <f t="shared" si="1"/>
        <v>458</v>
      </c>
      <c r="L32" s="88">
        <v>27.82</v>
      </c>
      <c r="M32" s="3">
        <f t="shared" si="2"/>
        <v>337</v>
      </c>
      <c r="N32" s="31">
        <f t="shared" si="3"/>
        <v>1420</v>
      </c>
      <c r="O32" s="48"/>
    </row>
    <row r="33" spans="1:15" ht="12.75">
      <c r="A33" s="3">
        <f t="shared" si="4"/>
        <v>26</v>
      </c>
      <c r="B33" s="185"/>
      <c r="C33" s="80" t="s">
        <v>289</v>
      </c>
      <c r="D33" s="81" t="s">
        <v>290</v>
      </c>
      <c r="E33" s="82">
        <v>37645</v>
      </c>
      <c r="F33" s="84" t="s">
        <v>298</v>
      </c>
      <c r="G33" s="84" t="s">
        <v>277</v>
      </c>
      <c r="H33" s="85">
        <v>4.66</v>
      </c>
      <c r="I33" s="30">
        <f t="shared" si="0"/>
        <v>635</v>
      </c>
      <c r="J33" s="33">
        <v>8.24</v>
      </c>
      <c r="K33" s="3">
        <f t="shared" si="1"/>
        <v>455</v>
      </c>
      <c r="L33" s="88">
        <v>27.96</v>
      </c>
      <c r="M33" s="3">
        <f t="shared" si="2"/>
        <v>325</v>
      </c>
      <c r="N33" s="31">
        <f t="shared" si="3"/>
        <v>1415</v>
      </c>
      <c r="O33" s="79" t="s">
        <v>482</v>
      </c>
    </row>
    <row r="34" spans="1:15" ht="12.75">
      <c r="A34" s="3">
        <f t="shared" si="4"/>
        <v>27</v>
      </c>
      <c r="B34" s="40"/>
      <c r="C34" s="80" t="s">
        <v>294</v>
      </c>
      <c r="D34" s="81" t="s">
        <v>295</v>
      </c>
      <c r="E34" s="82">
        <v>37665</v>
      </c>
      <c r="F34" s="84" t="s">
        <v>298</v>
      </c>
      <c r="G34" s="84" t="s">
        <v>286</v>
      </c>
      <c r="H34" s="88">
        <v>4.81</v>
      </c>
      <c r="I34" s="30">
        <f t="shared" si="0"/>
        <v>605</v>
      </c>
      <c r="J34" s="33">
        <v>8.33</v>
      </c>
      <c r="K34" s="3">
        <f t="shared" si="1"/>
        <v>426</v>
      </c>
      <c r="L34" s="88">
        <v>27.47</v>
      </c>
      <c r="M34" s="3">
        <f t="shared" si="2"/>
        <v>366</v>
      </c>
      <c r="N34" s="31">
        <f t="shared" si="3"/>
        <v>1397</v>
      </c>
      <c r="O34" s="79" t="s">
        <v>482</v>
      </c>
    </row>
    <row r="35" spans="1:15" ht="12.75">
      <c r="A35" s="3">
        <f t="shared" si="4"/>
        <v>28</v>
      </c>
      <c r="B35" s="185"/>
      <c r="C35" s="80" t="s">
        <v>261</v>
      </c>
      <c r="D35" s="81" t="s">
        <v>276</v>
      </c>
      <c r="E35" s="82">
        <v>37560</v>
      </c>
      <c r="F35" s="84" t="s">
        <v>37</v>
      </c>
      <c r="G35" s="84" t="s">
        <v>277</v>
      </c>
      <c r="H35" s="85">
        <v>4.75</v>
      </c>
      <c r="I35" s="30">
        <f t="shared" si="0"/>
        <v>617</v>
      </c>
      <c r="J35" s="33">
        <v>8.36</v>
      </c>
      <c r="K35" s="3">
        <f t="shared" si="1"/>
        <v>416</v>
      </c>
      <c r="L35" s="88">
        <v>27.67</v>
      </c>
      <c r="M35" s="3">
        <f t="shared" si="2"/>
        <v>349</v>
      </c>
      <c r="N35" s="31">
        <f t="shared" si="3"/>
        <v>1382</v>
      </c>
      <c r="O35" s="48"/>
    </row>
    <row r="36" spans="1:15" ht="12.75">
      <c r="A36" s="3">
        <f t="shared" si="4"/>
        <v>29</v>
      </c>
      <c r="B36" s="185"/>
      <c r="C36" s="80" t="s">
        <v>126</v>
      </c>
      <c r="D36" s="81" t="s">
        <v>127</v>
      </c>
      <c r="E36" s="82">
        <v>37243</v>
      </c>
      <c r="F36" s="84" t="s">
        <v>113</v>
      </c>
      <c r="G36" s="84" t="s">
        <v>128</v>
      </c>
      <c r="H36" s="88">
        <v>4.46</v>
      </c>
      <c r="I36" s="30">
        <f t="shared" si="0"/>
        <v>675</v>
      </c>
      <c r="J36" s="33">
        <v>7.84</v>
      </c>
      <c r="K36" s="3">
        <f t="shared" si="1"/>
        <v>596</v>
      </c>
      <c r="L36" s="88" t="s">
        <v>488</v>
      </c>
      <c r="M36" s="3">
        <v>0</v>
      </c>
      <c r="N36" s="31">
        <f t="shared" si="3"/>
        <v>1271</v>
      </c>
      <c r="O36" s="48"/>
    </row>
    <row r="37" spans="1:15" ht="12.75">
      <c r="A37" s="3">
        <f t="shared" si="4"/>
        <v>30</v>
      </c>
      <c r="B37" s="185"/>
      <c r="C37" s="80" t="s">
        <v>193</v>
      </c>
      <c r="D37" s="81" t="s">
        <v>194</v>
      </c>
      <c r="E37" s="82">
        <v>37410</v>
      </c>
      <c r="F37" s="84" t="s">
        <v>40</v>
      </c>
      <c r="G37" s="84" t="s">
        <v>188</v>
      </c>
      <c r="H37" s="85">
        <v>4.84</v>
      </c>
      <c r="I37" s="30">
        <f t="shared" si="0"/>
        <v>599</v>
      </c>
      <c r="J37" s="33">
        <v>8.53</v>
      </c>
      <c r="K37" s="3">
        <f t="shared" si="1"/>
        <v>364</v>
      </c>
      <c r="L37" s="88">
        <v>28.74</v>
      </c>
      <c r="M37" s="3">
        <f>IF(ISBLANK(L37),"",TRUNC(5.04*(L37-36)^2))</f>
        <v>265</v>
      </c>
      <c r="N37" s="31">
        <f t="shared" si="3"/>
        <v>1228</v>
      </c>
      <c r="O37" s="48"/>
    </row>
    <row r="38" spans="1:15" ht="12.75">
      <c r="A38" s="3">
        <f t="shared" si="4"/>
        <v>31</v>
      </c>
      <c r="B38" s="186"/>
      <c r="C38" s="80" t="s">
        <v>287</v>
      </c>
      <c r="D38" s="81" t="s">
        <v>288</v>
      </c>
      <c r="E38" s="82">
        <v>37312</v>
      </c>
      <c r="F38" s="84" t="s">
        <v>298</v>
      </c>
      <c r="G38" s="84" t="s">
        <v>272</v>
      </c>
      <c r="H38" s="88">
        <v>5.08</v>
      </c>
      <c r="I38" s="30">
        <f t="shared" si="0"/>
        <v>553</v>
      </c>
      <c r="J38" s="33">
        <v>8.71</v>
      </c>
      <c r="K38" s="3">
        <f t="shared" si="1"/>
        <v>313</v>
      </c>
      <c r="L38" s="88">
        <v>28.43</v>
      </c>
      <c r="M38" s="3">
        <f>IF(ISBLANK(L38),"",TRUNC(5.04*(L38-36)^2))</f>
        <v>288</v>
      </c>
      <c r="N38" s="31">
        <f t="shared" si="3"/>
        <v>1154</v>
      </c>
      <c r="O38" s="79" t="s">
        <v>482</v>
      </c>
    </row>
    <row r="39" spans="1:15" ht="12.75">
      <c r="A39" s="3">
        <f t="shared" si="4"/>
        <v>32</v>
      </c>
      <c r="B39" s="40"/>
      <c r="C39" s="80" t="s">
        <v>46</v>
      </c>
      <c r="D39" s="81" t="s">
        <v>88</v>
      </c>
      <c r="E39" s="82">
        <v>37196</v>
      </c>
      <c r="F39" s="84" t="s">
        <v>25</v>
      </c>
      <c r="G39" s="84" t="s">
        <v>85</v>
      </c>
      <c r="H39" s="85">
        <v>5.03</v>
      </c>
      <c r="I39" s="30">
        <f t="shared" si="0"/>
        <v>563</v>
      </c>
      <c r="J39" s="33">
        <v>9.01</v>
      </c>
      <c r="K39" s="3">
        <f t="shared" si="1"/>
        <v>236</v>
      </c>
      <c r="L39" s="88">
        <v>29.71</v>
      </c>
      <c r="M39" s="3">
        <f>IF(ISBLANK(L39),"",TRUNC(5.04*(L39-36)^2))</f>
        <v>199</v>
      </c>
      <c r="N39" s="31">
        <f t="shared" si="3"/>
        <v>998</v>
      </c>
      <c r="O39" s="48"/>
    </row>
    <row r="40" spans="1:15" ht="12.75">
      <c r="A40" s="3">
        <f t="shared" si="4"/>
        <v>33</v>
      </c>
      <c r="B40" s="185"/>
      <c r="C40" s="80" t="s">
        <v>419</v>
      </c>
      <c r="D40" s="81" t="s">
        <v>420</v>
      </c>
      <c r="E40" s="82">
        <v>37453</v>
      </c>
      <c r="F40" s="84" t="s">
        <v>30</v>
      </c>
      <c r="G40" s="84" t="s">
        <v>299</v>
      </c>
      <c r="H40" s="88">
        <v>4.94</v>
      </c>
      <c r="I40" s="30">
        <f t="shared" si="0"/>
        <v>580</v>
      </c>
      <c r="J40" s="33" t="s">
        <v>465</v>
      </c>
      <c r="K40" s="3"/>
      <c r="L40" s="88"/>
      <c r="M40" s="3"/>
      <c r="N40" s="31"/>
      <c r="O40" s="48"/>
    </row>
    <row r="41" spans="1:15" ht="15" customHeight="1">
      <c r="A41" s="27"/>
      <c r="B41" s="50"/>
      <c r="C41" s="80" t="s">
        <v>401</v>
      </c>
      <c r="D41" s="81" t="s">
        <v>402</v>
      </c>
      <c r="E41" s="82">
        <v>37180</v>
      </c>
      <c r="F41" s="84" t="s">
        <v>393</v>
      </c>
      <c r="G41" s="84" t="s">
        <v>398</v>
      </c>
      <c r="H41" s="85" t="s">
        <v>465</v>
      </c>
      <c r="I41" s="30"/>
      <c r="J41" s="33"/>
      <c r="K41" s="3"/>
      <c r="L41" s="88"/>
      <c r="M41" s="3"/>
      <c r="N41" s="31"/>
      <c r="O41" s="48"/>
    </row>
    <row r="42" spans="1:15" ht="15" customHeight="1">
      <c r="A42" s="3"/>
      <c r="B42" s="50"/>
      <c r="C42" s="80" t="s">
        <v>95</v>
      </c>
      <c r="D42" s="81" t="s">
        <v>96</v>
      </c>
      <c r="E42" s="82">
        <v>37030</v>
      </c>
      <c r="F42" s="84" t="s">
        <v>25</v>
      </c>
      <c r="G42" s="84" t="s">
        <v>93</v>
      </c>
      <c r="H42" s="85" t="s">
        <v>465</v>
      </c>
      <c r="I42" s="30"/>
      <c r="J42" s="33"/>
      <c r="K42" s="3"/>
      <c r="L42" s="88"/>
      <c r="M42" s="3"/>
      <c r="N42" s="31"/>
      <c r="O42" s="48"/>
    </row>
  </sheetData>
  <sheetProtection/>
  <mergeCells count="13">
    <mergeCell ref="A6:A7"/>
    <mergeCell ref="C6:C7"/>
    <mergeCell ref="D6:D7"/>
    <mergeCell ref="E6:E7"/>
    <mergeCell ref="F6:F7"/>
    <mergeCell ref="G6:G7"/>
    <mergeCell ref="J6:K6"/>
    <mergeCell ref="L6:M6"/>
    <mergeCell ref="B6:B7"/>
    <mergeCell ref="N6:N7"/>
    <mergeCell ref="O6:O7"/>
    <mergeCell ref="H4:M4"/>
    <mergeCell ref="H6:I6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workbookViewId="0" topLeftCell="A1">
      <selection activeCell="A3" sqref="A3"/>
    </sheetView>
  </sheetViews>
  <sheetFormatPr defaultColWidth="9.140625" defaultRowHeight="15"/>
  <cols>
    <col min="1" max="1" width="5.421875" style="1" customWidth="1"/>
    <col min="2" max="2" width="5.421875" style="1" hidden="1" customWidth="1"/>
    <col min="3" max="3" width="4.28125" style="205" bestFit="1" customWidth="1"/>
    <col min="4" max="4" width="10.28125" style="1" customWidth="1"/>
    <col min="5" max="5" width="14.421875" style="1" customWidth="1"/>
    <col min="6" max="6" width="10.421875" style="1" customWidth="1"/>
    <col min="7" max="7" width="14.421875" style="1" bestFit="1" customWidth="1"/>
    <col min="8" max="8" width="16.00390625" style="1" bestFit="1" customWidth="1"/>
    <col min="9" max="9" width="9.421875" style="104" bestFit="1" customWidth="1"/>
    <col min="10" max="16384" width="9.140625" style="1" customWidth="1"/>
  </cols>
  <sheetData>
    <row r="1" spans="1:16" s="5" customFormat="1" ht="15">
      <c r="A1" s="146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3" s="5" customFormat="1" ht="15">
      <c r="A2" s="5" t="s">
        <v>112</v>
      </c>
      <c r="C2" s="71"/>
      <c r="F2" s="6"/>
      <c r="G2" s="7"/>
      <c r="H2" s="7"/>
      <c r="I2" s="7"/>
      <c r="J2" s="10"/>
      <c r="K2" s="8"/>
      <c r="L2" s="8"/>
      <c r="M2" s="11"/>
    </row>
    <row r="3" spans="1:15" s="20" customFormat="1" ht="12" customHeight="1">
      <c r="A3" s="12"/>
      <c r="B3" s="12"/>
      <c r="D3" s="12"/>
      <c r="E3" s="12"/>
      <c r="F3" s="13"/>
      <c r="G3" s="14"/>
      <c r="H3" s="15"/>
      <c r="I3" s="69"/>
      <c r="J3" s="17"/>
      <c r="K3" s="17"/>
      <c r="L3" s="17"/>
      <c r="M3" s="17"/>
      <c r="N3" s="18"/>
      <c r="O3" s="19"/>
    </row>
    <row r="4" spans="3:9" s="72" customFormat="1" ht="15">
      <c r="C4" s="71"/>
      <c r="E4" s="5" t="s">
        <v>14</v>
      </c>
      <c r="F4" s="5"/>
      <c r="G4" s="6" t="s">
        <v>5</v>
      </c>
      <c r="H4" s="73"/>
      <c r="I4" s="34" t="s">
        <v>0</v>
      </c>
    </row>
    <row r="5" spans="3:9" s="94" customFormat="1" ht="15.75" thickBot="1">
      <c r="C5" s="196"/>
      <c r="D5" s="95">
        <v>1</v>
      </c>
      <c r="E5" s="95" t="s">
        <v>59</v>
      </c>
      <c r="I5" s="95"/>
    </row>
    <row r="6" spans="1:9" s="2" customFormat="1" ht="12.75" customHeight="1">
      <c r="A6" s="234" t="s">
        <v>60</v>
      </c>
      <c r="B6" s="238" t="s">
        <v>49</v>
      </c>
      <c r="C6" s="236" t="s">
        <v>60</v>
      </c>
      <c r="D6" s="240" t="s">
        <v>2</v>
      </c>
      <c r="E6" s="244" t="s">
        <v>3</v>
      </c>
      <c r="F6" s="246" t="s">
        <v>11</v>
      </c>
      <c r="G6" s="246" t="s">
        <v>4</v>
      </c>
      <c r="H6" s="227" t="s">
        <v>61</v>
      </c>
      <c r="I6" s="242" t="s">
        <v>9</v>
      </c>
    </row>
    <row r="7" spans="1:9" s="4" customFormat="1" ht="13.5" customHeight="1" thickBot="1">
      <c r="A7" s="235"/>
      <c r="B7" s="239"/>
      <c r="C7" s="237"/>
      <c r="D7" s="241"/>
      <c r="E7" s="245"/>
      <c r="F7" s="247"/>
      <c r="G7" s="247"/>
      <c r="H7" s="228"/>
      <c r="I7" s="243"/>
    </row>
    <row r="8" spans="1:9" ht="15" customHeight="1">
      <c r="A8" s="86">
        <f aca="true" t="shared" si="0" ref="A8:A13">A7+1</f>
        <v>1</v>
      </c>
      <c r="B8" s="86"/>
      <c r="C8" s="206">
        <v>6</v>
      </c>
      <c r="D8" s="80" t="s">
        <v>91</v>
      </c>
      <c r="E8" s="81" t="s">
        <v>154</v>
      </c>
      <c r="F8" s="82">
        <v>37404</v>
      </c>
      <c r="G8" s="84" t="s">
        <v>39</v>
      </c>
      <c r="H8" s="84" t="s">
        <v>155</v>
      </c>
      <c r="I8" s="103">
        <v>4.6</v>
      </c>
    </row>
    <row r="9" spans="1:9" ht="15" customHeight="1">
      <c r="A9" s="86">
        <f t="shared" si="0"/>
        <v>2</v>
      </c>
      <c r="B9" s="86"/>
      <c r="C9" s="206">
        <v>4</v>
      </c>
      <c r="D9" s="80" t="s">
        <v>255</v>
      </c>
      <c r="E9" s="81" t="s">
        <v>256</v>
      </c>
      <c r="F9" s="82">
        <v>37313</v>
      </c>
      <c r="G9" s="84" t="s">
        <v>269</v>
      </c>
      <c r="H9" s="84" t="s">
        <v>227</v>
      </c>
      <c r="I9" s="103">
        <v>4.61</v>
      </c>
    </row>
    <row r="10" spans="1:9" ht="15" customHeight="1">
      <c r="A10" s="86">
        <f t="shared" si="0"/>
        <v>3</v>
      </c>
      <c r="B10" s="86"/>
      <c r="C10" s="206">
        <v>2</v>
      </c>
      <c r="D10" s="80" t="s">
        <v>345</v>
      </c>
      <c r="E10" s="81" t="s">
        <v>346</v>
      </c>
      <c r="F10" s="82" t="s">
        <v>347</v>
      </c>
      <c r="G10" s="84" t="s">
        <v>34</v>
      </c>
      <c r="H10" s="84" t="s">
        <v>344</v>
      </c>
      <c r="I10" s="103">
        <v>4.62</v>
      </c>
    </row>
    <row r="11" spans="1:9" ht="15" customHeight="1">
      <c r="A11" s="86">
        <f t="shared" si="0"/>
        <v>4</v>
      </c>
      <c r="B11" s="86"/>
      <c r="C11" s="206">
        <v>5</v>
      </c>
      <c r="D11" s="80" t="s">
        <v>314</v>
      </c>
      <c r="E11" s="81" t="s">
        <v>400</v>
      </c>
      <c r="F11" s="82">
        <v>37324</v>
      </c>
      <c r="G11" s="84" t="s">
        <v>393</v>
      </c>
      <c r="H11" s="84" t="s">
        <v>398</v>
      </c>
      <c r="I11" s="103">
        <v>4.62</v>
      </c>
    </row>
    <row r="12" spans="1:9" ht="15" customHeight="1">
      <c r="A12" s="86">
        <f t="shared" si="0"/>
        <v>5</v>
      </c>
      <c r="B12" s="86"/>
      <c r="C12" s="206">
        <v>3</v>
      </c>
      <c r="D12" s="80" t="s">
        <v>132</v>
      </c>
      <c r="E12" s="81" t="s">
        <v>160</v>
      </c>
      <c r="F12" s="82">
        <v>36965</v>
      </c>
      <c r="G12" s="84" t="s">
        <v>39</v>
      </c>
      <c r="H12" s="84" t="s">
        <v>142</v>
      </c>
      <c r="I12" s="103">
        <v>4.71</v>
      </c>
    </row>
    <row r="13" spans="1:9" ht="15" customHeight="1">
      <c r="A13" s="86">
        <f t="shared" si="0"/>
        <v>6</v>
      </c>
      <c r="B13" s="86"/>
      <c r="C13" s="206">
        <v>1</v>
      </c>
      <c r="D13" s="80" t="s">
        <v>419</v>
      </c>
      <c r="E13" s="81" t="s">
        <v>420</v>
      </c>
      <c r="F13" s="82">
        <v>37453</v>
      </c>
      <c r="G13" s="84" t="s">
        <v>30</v>
      </c>
      <c r="H13" s="84" t="s">
        <v>299</v>
      </c>
      <c r="I13" s="103">
        <v>4.94</v>
      </c>
    </row>
    <row r="14" spans="3:9" s="94" customFormat="1" ht="15">
      <c r="C14" s="196"/>
      <c r="D14" s="95">
        <v>2</v>
      </c>
      <c r="E14" s="95" t="s">
        <v>59</v>
      </c>
      <c r="G14" s="181"/>
      <c r="I14" s="95"/>
    </row>
    <row r="15" spans="1:9" ht="15" customHeight="1">
      <c r="A15" s="86">
        <f aca="true" t="shared" si="1" ref="A15:A20">A14+1</f>
        <v>1</v>
      </c>
      <c r="B15" s="86"/>
      <c r="C15" s="206">
        <v>6</v>
      </c>
      <c r="D15" s="80" t="s">
        <v>48</v>
      </c>
      <c r="E15" s="81" t="s">
        <v>207</v>
      </c>
      <c r="F15" s="82">
        <v>36917</v>
      </c>
      <c r="G15" s="84" t="s">
        <v>42</v>
      </c>
      <c r="H15" s="84" t="s">
        <v>208</v>
      </c>
      <c r="I15" s="103">
        <v>4.31</v>
      </c>
    </row>
    <row r="16" spans="1:9" ht="15" customHeight="1">
      <c r="A16" s="86">
        <f t="shared" si="1"/>
        <v>2</v>
      </c>
      <c r="B16" s="86"/>
      <c r="C16" s="206">
        <v>2</v>
      </c>
      <c r="D16" s="80" t="s">
        <v>193</v>
      </c>
      <c r="E16" s="81" t="s">
        <v>223</v>
      </c>
      <c r="F16" s="82">
        <v>36990</v>
      </c>
      <c r="G16" s="84" t="s">
        <v>42</v>
      </c>
      <c r="H16" s="84" t="s">
        <v>215</v>
      </c>
      <c r="I16" s="103">
        <v>4.4</v>
      </c>
    </row>
    <row r="17" spans="1:9" ht="15" customHeight="1">
      <c r="A17" s="86">
        <f t="shared" si="1"/>
        <v>3</v>
      </c>
      <c r="B17" s="86"/>
      <c r="C17" s="206">
        <v>1</v>
      </c>
      <c r="D17" s="80" t="s">
        <v>341</v>
      </c>
      <c r="E17" s="81" t="s">
        <v>342</v>
      </c>
      <c r="F17" s="82" t="s">
        <v>343</v>
      </c>
      <c r="G17" s="84" t="s">
        <v>34</v>
      </c>
      <c r="H17" s="84" t="s">
        <v>344</v>
      </c>
      <c r="I17" s="103">
        <v>4.41</v>
      </c>
    </row>
    <row r="18" spans="1:9" ht="15" customHeight="1">
      <c r="A18" s="86">
        <f t="shared" si="1"/>
        <v>4</v>
      </c>
      <c r="B18" s="86"/>
      <c r="C18" s="206">
        <v>3</v>
      </c>
      <c r="D18" s="80" t="s">
        <v>126</v>
      </c>
      <c r="E18" s="81" t="s">
        <v>127</v>
      </c>
      <c r="F18" s="82">
        <v>37243</v>
      </c>
      <c r="G18" s="84" t="s">
        <v>113</v>
      </c>
      <c r="H18" s="84" t="s">
        <v>128</v>
      </c>
      <c r="I18" s="103">
        <v>4.46</v>
      </c>
    </row>
    <row r="19" spans="1:9" ht="15" customHeight="1">
      <c r="A19" s="86">
        <f t="shared" si="1"/>
        <v>5</v>
      </c>
      <c r="B19" s="86"/>
      <c r="C19" s="206">
        <v>5</v>
      </c>
      <c r="D19" s="80" t="s">
        <v>97</v>
      </c>
      <c r="E19" s="81" t="s">
        <v>56</v>
      </c>
      <c r="F19" s="82">
        <v>37000</v>
      </c>
      <c r="G19" s="84" t="s">
        <v>25</v>
      </c>
      <c r="H19" s="84" t="s">
        <v>98</v>
      </c>
      <c r="I19" s="103">
        <v>4.67</v>
      </c>
    </row>
    <row r="20" spans="1:9" ht="15" customHeight="1">
      <c r="A20" s="86">
        <f t="shared" si="1"/>
        <v>6</v>
      </c>
      <c r="B20" s="86"/>
      <c r="C20" s="206">
        <v>4</v>
      </c>
      <c r="D20" s="80" t="s">
        <v>156</v>
      </c>
      <c r="E20" s="81" t="s">
        <v>157</v>
      </c>
      <c r="F20" s="82">
        <v>37299</v>
      </c>
      <c r="G20" s="84" t="s">
        <v>39</v>
      </c>
      <c r="H20" s="84" t="s">
        <v>153</v>
      </c>
      <c r="I20" s="103">
        <v>4.68</v>
      </c>
    </row>
    <row r="21" spans="1:9" ht="15" customHeight="1">
      <c r="A21" s="94"/>
      <c r="B21" s="94"/>
      <c r="C21" s="196"/>
      <c r="D21" s="95">
        <v>3</v>
      </c>
      <c r="E21" s="95" t="s">
        <v>59</v>
      </c>
      <c r="F21" s="94"/>
      <c r="G21" s="181"/>
      <c r="H21" s="94"/>
      <c r="I21" s="95"/>
    </row>
    <row r="22" spans="1:9" ht="15" customHeight="1">
      <c r="A22" s="86">
        <f>A21+1</f>
        <v>1</v>
      </c>
      <c r="B22" s="86"/>
      <c r="C22" s="206">
        <v>6</v>
      </c>
      <c r="D22" s="80" t="s">
        <v>129</v>
      </c>
      <c r="E22" s="81" t="s">
        <v>257</v>
      </c>
      <c r="F22" s="82">
        <v>36971</v>
      </c>
      <c r="G22" s="84" t="s">
        <v>269</v>
      </c>
      <c r="H22" s="84" t="s">
        <v>258</v>
      </c>
      <c r="I22" s="103">
        <v>4.49</v>
      </c>
    </row>
    <row r="23" spans="1:9" ht="15" customHeight="1">
      <c r="A23" s="86">
        <f>A22+1</f>
        <v>2</v>
      </c>
      <c r="B23" s="86"/>
      <c r="C23" s="206">
        <v>4</v>
      </c>
      <c r="D23" s="80" t="s">
        <v>261</v>
      </c>
      <c r="E23" s="81" t="s">
        <v>276</v>
      </c>
      <c r="F23" s="82">
        <v>37560</v>
      </c>
      <c r="G23" s="84" t="s">
        <v>37</v>
      </c>
      <c r="H23" s="84" t="s">
        <v>277</v>
      </c>
      <c r="I23" s="103">
        <v>4.75</v>
      </c>
    </row>
    <row r="24" spans="1:9" ht="15" customHeight="1">
      <c r="A24" s="86">
        <f>A23+1</f>
        <v>3</v>
      </c>
      <c r="B24" s="86"/>
      <c r="C24" s="206">
        <v>1</v>
      </c>
      <c r="D24" s="80" t="s">
        <v>193</v>
      </c>
      <c r="E24" s="81" t="s">
        <v>194</v>
      </c>
      <c r="F24" s="82">
        <v>37410</v>
      </c>
      <c r="G24" s="84" t="s">
        <v>40</v>
      </c>
      <c r="H24" s="84" t="s">
        <v>188</v>
      </c>
      <c r="I24" s="103">
        <v>4.84</v>
      </c>
    </row>
    <row r="25" spans="1:9" ht="15" customHeight="1">
      <c r="A25" s="86">
        <f>A24+1</f>
        <v>4</v>
      </c>
      <c r="B25" s="86"/>
      <c r="C25" s="206">
        <v>2</v>
      </c>
      <c r="D25" s="80" t="s">
        <v>287</v>
      </c>
      <c r="E25" s="81" t="s">
        <v>288</v>
      </c>
      <c r="F25" s="82">
        <v>37312</v>
      </c>
      <c r="G25" s="84" t="s">
        <v>298</v>
      </c>
      <c r="H25" s="84" t="s">
        <v>272</v>
      </c>
      <c r="I25" s="103">
        <v>5.08</v>
      </c>
    </row>
    <row r="26" spans="1:9" ht="15" customHeight="1">
      <c r="A26" s="86"/>
      <c r="B26" s="86"/>
      <c r="C26" s="206">
        <v>3</v>
      </c>
      <c r="D26" s="80" t="s">
        <v>401</v>
      </c>
      <c r="E26" s="81" t="s">
        <v>402</v>
      </c>
      <c r="F26" s="82">
        <v>37180</v>
      </c>
      <c r="G26" s="84" t="s">
        <v>393</v>
      </c>
      <c r="H26" s="84" t="s">
        <v>398</v>
      </c>
      <c r="I26" s="103" t="s">
        <v>465</v>
      </c>
    </row>
    <row r="27" spans="1:9" ht="15" customHeight="1">
      <c r="A27" s="86"/>
      <c r="B27" s="86"/>
      <c r="C27" s="206"/>
      <c r="D27" s="80"/>
      <c r="E27" s="81"/>
      <c r="F27" s="82"/>
      <c r="G27" s="84"/>
      <c r="H27" s="84"/>
      <c r="I27" s="103"/>
    </row>
    <row r="28" spans="1:9" ht="15" customHeight="1">
      <c r="A28" s="94"/>
      <c r="B28" s="94"/>
      <c r="C28" s="196"/>
      <c r="D28" s="95">
        <v>4</v>
      </c>
      <c r="E28" s="95" t="s">
        <v>59</v>
      </c>
      <c r="F28" s="94"/>
      <c r="G28" s="181"/>
      <c r="H28" s="94"/>
      <c r="I28" s="95"/>
    </row>
    <row r="29" spans="1:9" ht="15" customHeight="1">
      <c r="A29" s="86">
        <f>A28+1</f>
        <v>1</v>
      </c>
      <c r="B29" s="86"/>
      <c r="C29" s="206">
        <v>1</v>
      </c>
      <c r="D29" s="80" t="s">
        <v>303</v>
      </c>
      <c r="E29" s="81" t="s">
        <v>312</v>
      </c>
      <c r="F29" s="82">
        <v>37277</v>
      </c>
      <c r="G29" s="84" t="s">
        <v>41</v>
      </c>
      <c r="H29" s="84" t="s">
        <v>313</v>
      </c>
      <c r="I29" s="103">
        <v>4.43</v>
      </c>
    </row>
    <row r="30" spans="1:9" ht="15" customHeight="1">
      <c r="A30" s="86">
        <f>A29+1</f>
        <v>2</v>
      </c>
      <c r="B30" s="86"/>
      <c r="C30" s="206">
        <v>3</v>
      </c>
      <c r="D30" s="80" t="s">
        <v>278</v>
      </c>
      <c r="E30" s="81" t="s">
        <v>279</v>
      </c>
      <c r="F30" s="82">
        <v>37195</v>
      </c>
      <c r="G30" s="84" t="s">
        <v>37</v>
      </c>
      <c r="H30" s="84" t="s">
        <v>277</v>
      </c>
      <c r="I30" s="103">
        <v>4.57</v>
      </c>
    </row>
    <row r="31" spans="1:9" ht="15" customHeight="1">
      <c r="A31" s="86">
        <f>A30+1</f>
        <v>3</v>
      </c>
      <c r="B31" s="86"/>
      <c r="C31" s="206">
        <v>6</v>
      </c>
      <c r="D31" s="80" t="s">
        <v>261</v>
      </c>
      <c r="E31" s="81" t="s">
        <v>263</v>
      </c>
      <c r="F31" s="82">
        <v>37134</v>
      </c>
      <c r="G31" s="84" t="s">
        <v>269</v>
      </c>
      <c r="H31" s="84" t="s">
        <v>218</v>
      </c>
      <c r="I31" s="103">
        <v>4.57</v>
      </c>
    </row>
    <row r="32" spans="1:9" ht="15" customHeight="1">
      <c r="A32" s="86">
        <f>A31+1</f>
        <v>4</v>
      </c>
      <c r="B32" s="86"/>
      <c r="C32" s="206">
        <v>4</v>
      </c>
      <c r="D32" s="80" t="s">
        <v>289</v>
      </c>
      <c r="E32" s="81" t="s">
        <v>290</v>
      </c>
      <c r="F32" s="82">
        <v>37645</v>
      </c>
      <c r="G32" s="84" t="s">
        <v>298</v>
      </c>
      <c r="H32" s="84" t="s">
        <v>277</v>
      </c>
      <c r="I32" s="103">
        <v>4.66</v>
      </c>
    </row>
    <row r="33" spans="1:9" ht="15" customHeight="1">
      <c r="A33" s="86">
        <f>A32+1</f>
        <v>5</v>
      </c>
      <c r="B33" s="86"/>
      <c r="C33" s="206">
        <v>5</v>
      </c>
      <c r="D33" s="80" t="s">
        <v>47</v>
      </c>
      <c r="E33" s="81" t="s">
        <v>99</v>
      </c>
      <c r="F33" s="82">
        <v>36957</v>
      </c>
      <c r="G33" s="84" t="s">
        <v>25</v>
      </c>
      <c r="H33" s="84" t="s">
        <v>98</v>
      </c>
      <c r="I33" s="103">
        <v>4.68</v>
      </c>
    </row>
    <row r="34" spans="1:9" ht="15" customHeight="1">
      <c r="A34" s="86"/>
      <c r="B34" s="86"/>
      <c r="C34" s="206">
        <v>2</v>
      </c>
      <c r="D34" s="80" t="s">
        <v>95</v>
      </c>
      <c r="E34" s="81" t="s">
        <v>96</v>
      </c>
      <c r="F34" s="82">
        <v>37030</v>
      </c>
      <c r="G34" s="84" t="s">
        <v>25</v>
      </c>
      <c r="H34" s="84" t="s">
        <v>93</v>
      </c>
      <c r="I34" s="103" t="s">
        <v>465</v>
      </c>
    </row>
    <row r="35" spans="1:9" ht="15" customHeight="1">
      <c r="A35" s="94"/>
      <c r="B35" s="94"/>
      <c r="C35" s="196"/>
      <c r="D35" s="95">
        <v>5</v>
      </c>
      <c r="E35" s="95" t="s">
        <v>59</v>
      </c>
      <c r="F35" s="94"/>
      <c r="G35" s="181"/>
      <c r="H35" s="94"/>
      <c r="I35" s="95"/>
    </row>
    <row r="36" spans="1:9" ht="15" customHeight="1">
      <c r="A36" s="86">
        <f aca="true" t="shared" si="2" ref="A36:A41">A35+1</f>
        <v>1</v>
      </c>
      <c r="B36" s="86"/>
      <c r="C36" s="206">
        <v>5</v>
      </c>
      <c r="D36" s="80" t="s">
        <v>250</v>
      </c>
      <c r="E36" s="81" t="s">
        <v>251</v>
      </c>
      <c r="F36" s="82">
        <v>37131</v>
      </c>
      <c r="G36" s="84" t="s">
        <v>269</v>
      </c>
      <c r="H36" s="84" t="s">
        <v>215</v>
      </c>
      <c r="I36" s="103">
        <v>4.5</v>
      </c>
    </row>
    <row r="37" spans="1:9" ht="15" customHeight="1">
      <c r="A37" s="86">
        <f t="shared" si="2"/>
        <v>2</v>
      </c>
      <c r="B37" s="86"/>
      <c r="C37" s="206">
        <v>6</v>
      </c>
      <c r="D37" s="80" t="s">
        <v>129</v>
      </c>
      <c r="E37" s="81" t="s">
        <v>130</v>
      </c>
      <c r="F37" s="82">
        <v>36903</v>
      </c>
      <c r="G37" s="84" t="s">
        <v>113</v>
      </c>
      <c r="H37" s="84" t="s">
        <v>128</v>
      </c>
      <c r="I37" s="103">
        <v>4.57</v>
      </c>
    </row>
    <row r="38" spans="1:9" ht="15" customHeight="1">
      <c r="A38" s="86">
        <f t="shared" si="2"/>
        <v>3</v>
      </c>
      <c r="B38" s="86"/>
      <c r="C38" s="206">
        <v>1</v>
      </c>
      <c r="D38" s="80" t="s">
        <v>136</v>
      </c>
      <c r="E38" s="81" t="s">
        <v>137</v>
      </c>
      <c r="F38" s="82">
        <v>36915</v>
      </c>
      <c r="G38" s="84" t="s">
        <v>113</v>
      </c>
      <c r="H38" s="84" t="s">
        <v>114</v>
      </c>
      <c r="I38" s="103">
        <v>4.61</v>
      </c>
    </row>
    <row r="39" spans="1:9" ht="15" customHeight="1">
      <c r="A39" s="86">
        <f t="shared" si="2"/>
        <v>4</v>
      </c>
      <c r="B39" s="86"/>
      <c r="C39" s="206">
        <v>2</v>
      </c>
      <c r="D39" s="80" t="s">
        <v>151</v>
      </c>
      <c r="E39" s="81" t="s">
        <v>152</v>
      </c>
      <c r="F39" s="82">
        <v>37443</v>
      </c>
      <c r="G39" s="84" t="s">
        <v>39</v>
      </c>
      <c r="H39" s="84" t="s">
        <v>153</v>
      </c>
      <c r="I39" s="103">
        <v>4.63</v>
      </c>
    </row>
    <row r="40" spans="1:9" ht="15" customHeight="1">
      <c r="A40" s="86">
        <f t="shared" si="2"/>
        <v>5</v>
      </c>
      <c r="B40" s="86"/>
      <c r="C40" s="206">
        <v>3</v>
      </c>
      <c r="D40" s="80" t="s">
        <v>89</v>
      </c>
      <c r="E40" s="81" t="s">
        <v>90</v>
      </c>
      <c r="F40" s="82">
        <v>37350</v>
      </c>
      <c r="G40" s="84" t="s">
        <v>25</v>
      </c>
      <c r="H40" s="84" t="s">
        <v>85</v>
      </c>
      <c r="I40" s="103">
        <v>4.74</v>
      </c>
    </row>
    <row r="41" spans="1:9" ht="15" customHeight="1">
      <c r="A41" s="86">
        <f t="shared" si="2"/>
        <v>6</v>
      </c>
      <c r="B41" s="86"/>
      <c r="C41" s="206">
        <v>4</v>
      </c>
      <c r="D41" s="80" t="s">
        <v>294</v>
      </c>
      <c r="E41" s="81" t="s">
        <v>295</v>
      </c>
      <c r="F41" s="82">
        <v>37665</v>
      </c>
      <c r="G41" s="84" t="s">
        <v>298</v>
      </c>
      <c r="H41" s="84" t="s">
        <v>286</v>
      </c>
      <c r="I41" s="103">
        <v>4.81</v>
      </c>
    </row>
    <row r="42" spans="1:9" s="2" customFormat="1" ht="12.75" customHeight="1">
      <c r="A42" s="94"/>
      <c r="B42" s="94"/>
      <c r="C42" s="196"/>
      <c r="D42" s="95">
        <v>6</v>
      </c>
      <c r="E42" s="95" t="s">
        <v>59</v>
      </c>
      <c r="F42" s="94"/>
      <c r="G42" s="181"/>
      <c r="H42" s="94"/>
      <c r="I42" s="95"/>
    </row>
    <row r="43" spans="1:9" ht="15" customHeight="1">
      <c r="A43" s="86">
        <f aca="true" t="shared" si="3" ref="A43:A48">A42+1</f>
        <v>1</v>
      </c>
      <c r="B43" s="86"/>
      <c r="C43" s="206">
        <v>4</v>
      </c>
      <c r="D43" s="80" t="s">
        <v>158</v>
      </c>
      <c r="E43" s="81" t="s">
        <v>159</v>
      </c>
      <c r="F43" s="82">
        <v>37019</v>
      </c>
      <c r="G43" s="84" t="s">
        <v>39</v>
      </c>
      <c r="H43" s="84" t="s">
        <v>147</v>
      </c>
      <c r="I43" s="103">
        <v>4.4</v>
      </c>
    </row>
    <row r="44" spans="1:9" ht="15" customHeight="1">
      <c r="A44" s="86">
        <f t="shared" si="3"/>
        <v>2</v>
      </c>
      <c r="B44" s="86"/>
      <c r="C44" s="206">
        <v>3</v>
      </c>
      <c r="D44" s="80" t="s">
        <v>314</v>
      </c>
      <c r="E44" s="81" t="s">
        <v>315</v>
      </c>
      <c r="F44" s="82">
        <v>37280</v>
      </c>
      <c r="G44" s="84" t="s">
        <v>41</v>
      </c>
      <c r="H44" s="84" t="s">
        <v>316</v>
      </c>
      <c r="I44" s="103">
        <v>4.58</v>
      </c>
    </row>
    <row r="45" spans="1:9" ht="15" customHeight="1">
      <c r="A45" s="86">
        <f t="shared" si="3"/>
        <v>3</v>
      </c>
      <c r="B45" s="86"/>
      <c r="C45" s="206">
        <v>6</v>
      </c>
      <c r="D45" s="80" t="s">
        <v>414</v>
      </c>
      <c r="E45" s="81" t="s">
        <v>415</v>
      </c>
      <c r="F45" s="82">
        <v>37156</v>
      </c>
      <c r="G45" s="84" t="s">
        <v>393</v>
      </c>
      <c r="H45" s="84" t="s">
        <v>413</v>
      </c>
      <c r="I45" s="103">
        <v>4.58</v>
      </c>
    </row>
    <row r="46" spans="1:9" ht="15" customHeight="1">
      <c r="A46" s="86">
        <f t="shared" si="3"/>
        <v>4</v>
      </c>
      <c r="B46" s="86"/>
      <c r="C46" s="206">
        <v>2</v>
      </c>
      <c r="D46" s="80" t="s">
        <v>48</v>
      </c>
      <c r="E46" s="81" t="s">
        <v>103</v>
      </c>
      <c r="F46" s="82">
        <v>37150</v>
      </c>
      <c r="G46" s="84" t="s">
        <v>25</v>
      </c>
      <c r="H46" s="84" t="s">
        <v>100</v>
      </c>
      <c r="I46" s="103">
        <v>4.59</v>
      </c>
    </row>
    <row r="47" spans="1:9" ht="15" customHeight="1">
      <c r="A47" s="86">
        <f t="shared" si="3"/>
        <v>5</v>
      </c>
      <c r="B47" s="86"/>
      <c r="C47" s="206">
        <v>1</v>
      </c>
      <c r="D47" s="80" t="s">
        <v>120</v>
      </c>
      <c r="E47" s="81" t="s">
        <v>121</v>
      </c>
      <c r="F47" s="82">
        <v>36930</v>
      </c>
      <c r="G47" s="84" t="s">
        <v>125</v>
      </c>
      <c r="H47" s="84" t="s">
        <v>117</v>
      </c>
      <c r="I47" s="103">
        <v>4.66</v>
      </c>
    </row>
    <row r="48" spans="1:9" ht="15" customHeight="1">
      <c r="A48" s="86">
        <f t="shared" si="3"/>
        <v>6</v>
      </c>
      <c r="B48" s="86"/>
      <c r="C48" s="206">
        <v>5</v>
      </c>
      <c r="D48" s="80" t="s">
        <v>46</v>
      </c>
      <c r="E48" s="81" t="s">
        <v>88</v>
      </c>
      <c r="F48" s="82">
        <v>37196</v>
      </c>
      <c r="G48" s="84" t="s">
        <v>25</v>
      </c>
      <c r="H48" s="84" t="s">
        <v>85</v>
      </c>
      <c r="I48" s="103">
        <v>5.03</v>
      </c>
    </row>
  </sheetData>
  <sheetProtection/>
  <mergeCells count="9">
    <mergeCell ref="G6:G7"/>
    <mergeCell ref="H6:H7"/>
    <mergeCell ref="I6:I7"/>
    <mergeCell ref="A6:A7"/>
    <mergeCell ref="B6:B7"/>
    <mergeCell ref="D6:D7"/>
    <mergeCell ref="E6:E7"/>
    <mergeCell ref="F6:F7"/>
    <mergeCell ref="C6:C7"/>
  </mergeCells>
  <printOptions horizontalCentered="1"/>
  <pageMargins left="0.5511811023622047" right="0.5511811023622047" top="0.31496062992125984" bottom="0.2362204724409449" header="0.1968503937007874" footer="0.35433070866141736"/>
  <pageSetup fitToWidth="0" fitToHeight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workbookViewId="0" topLeftCell="A1">
      <selection activeCell="A3" sqref="A3"/>
    </sheetView>
  </sheetViews>
  <sheetFormatPr defaultColWidth="9.140625" defaultRowHeight="15"/>
  <cols>
    <col min="1" max="1" width="5.421875" style="1" customWidth="1"/>
    <col min="2" max="2" width="5.421875" style="1" hidden="1" customWidth="1"/>
    <col min="3" max="3" width="4.28125" style="205" bestFit="1" customWidth="1"/>
    <col min="4" max="4" width="10.28125" style="1" customWidth="1"/>
    <col min="5" max="5" width="14.421875" style="1" customWidth="1"/>
    <col min="6" max="6" width="10.421875" style="1" customWidth="1"/>
    <col min="7" max="7" width="14.421875" style="1" bestFit="1" customWidth="1"/>
    <col min="8" max="8" width="16.00390625" style="1" bestFit="1" customWidth="1"/>
    <col min="9" max="9" width="9.421875" style="104" bestFit="1" customWidth="1"/>
    <col min="10" max="16384" width="9.140625" style="1" customWidth="1"/>
  </cols>
  <sheetData>
    <row r="1" spans="1:16" s="5" customFormat="1" ht="15">
      <c r="A1" s="146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3" s="5" customFormat="1" ht="15">
      <c r="A2" s="5" t="s">
        <v>112</v>
      </c>
      <c r="C2" s="71"/>
      <c r="F2" s="6"/>
      <c r="G2" s="7"/>
      <c r="H2" s="7"/>
      <c r="I2" s="7"/>
      <c r="J2" s="10"/>
      <c r="K2" s="8"/>
      <c r="L2" s="8"/>
      <c r="M2" s="11"/>
    </row>
    <row r="3" spans="1:15" s="20" customFormat="1" ht="12" customHeight="1">
      <c r="A3" s="12"/>
      <c r="B3" s="12"/>
      <c r="D3" s="12"/>
      <c r="E3" s="12"/>
      <c r="F3" s="13"/>
      <c r="G3" s="14"/>
      <c r="H3" s="15"/>
      <c r="I3" s="69"/>
      <c r="J3" s="17"/>
      <c r="K3" s="17"/>
      <c r="L3" s="17"/>
      <c r="M3" s="17"/>
      <c r="N3" s="18"/>
      <c r="O3" s="19"/>
    </row>
    <row r="4" spans="3:9" s="72" customFormat="1" ht="15">
      <c r="C4" s="71"/>
      <c r="E4" s="5" t="s">
        <v>14</v>
      </c>
      <c r="F4" s="5"/>
      <c r="G4" s="6" t="s">
        <v>6</v>
      </c>
      <c r="H4" s="73"/>
      <c r="I4" s="34" t="s">
        <v>0</v>
      </c>
    </row>
    <row r="5" spans="3:9" s="94" customFormat="1" ht="15.75" thickBot="1">
      <c r="C5" s="196"/>
      <c r="D5" s="95">
        <v>1</v>
      </c>
      <c r="E5" s="95" t="s">
        <v>59</v>
      </c>
      <c r="I5" s="95"/>
    </row>
    <row r="6" spans="1:9" s="2" customFormat="1" ht="12.75" customHeight="1">
      <c r="A6" s="234" t="s">
        <v>60</v>
      </c>
      <c r="B6" s="238" t="s">
        <v>49</v>
      </c>
      <c r="C6" s="260" t="s">
        <v>60</v>
      </c>
      <c r="D6" s="240" t="s">
        <v>2</v>
      </c>
      <c r="E6" s="244" t="s">
        <v>3</v>
      </c>
      <c r="F6" s="246" t="s">
        <v>11</v>
      </c>
      <c r="G6" s="246" t="s">
        <v>4</v>
      </c>
      <c r="H6" s="227" t="s">
        <v>61</v>
      </c>
      <c r="I6" s="242" t="s">
        <v>9</v>
      </c>
    </row>
    <row r="7" spans="1:9" s="4" customFormat="1" ht="13.5" customHeight="1" thickBot="1">
      <c r="A7" s="235"/>
      <c r="B7" s="239"/>
      <c r="C7" s="261"/>
      <c r="D7" s="241"/>
      <c r="E7" s="245"/>
      <c r="F7" s="247"/>
      <c r="G7" s="247"/>
      <c r="H7" s="228"/>
      <c r="I7" s="243"/>
    </row>
    <row r="8" spans="1:9" ht="15" customHeight="1">
      <c r="A8" s="86">
        <f>A7+1</f>
        <v>1</v>
      </c>
      <c r="B8" s="79"/>
      <c r="C8" s="206">
        <v>3</v>
      </c>
      <c r="D8" s="80" t="s">
        <v>294</v>
      </c>
      <c r="E8" s="81" t="s">
        <v>295</v>
      </c>
      <c r="F8" s="82">
        <v>37665</v>
      </c>
      <c r="G8" s="84" t="s">
        <v>298</v>
      </c>
      <c r="H8" s="84" t="s">
        <v>286</v>
      </c>
      <c r="I8" s="103">
        <v>8.33</v>
      </c>
    </row>
    <row r="9" spans="1:9" ht="15" customHeight="1">
      <c r="A9" s="86">
        <f>A8+1</f>
        <v>2</v>
      </c>
      <c r="B9" s="79"/>
      <c r="C9" s="206">
        <v>4</v>
      </c>
      <c r="D9" s="80" t="s">
        <v>261</v>
      </c>
      <c r="E9" s="81" t="s">
        <v>276</v>
      </c>
      <c r="F9" s="82">
        <v>37560</v>
      </c>
      <c r="G9" s="84" t="s">
        <v>37</v>
      </c>
      <c r="H9" s="84" t="s">
        <v>277</v>
      </c>
      <c r="I9" s="103">
        <v>8.36</v>
      </c>
    </row>
    <row r="10" spans="1:9" ht="15" customHeight="1">
      <c r="A10" s="86">
        <f>A9+1</f>
        <v>3</v>
      </c>
      <c r="B10" s="79"/>
      <c r="C10" s="206">
        <v>2</v>
      </c>
      <c r="D10" s="80" t="s">
        <v>193</v>
      </c>
      <c r="E10" s="81" t="s">
        <v>194</v>
      </c>
      <c r="F10" s="82">
        <v>37410</v>
      </c>
      <c r="G10" s="84" t="s">
        <v>40</v>
      </c>
      <c r="H10" s="84" t="s">
        <v>188</v>
      </c>
      <c r="I10" s="103">
        <v>8.53</v>
      </c>
    </row>
    <row r="11" spans="1:9" ht="15" customHeight="1">
      <c r="A11" s="86">
        <f>A10+1</f>
        <v>4</v>
      </c>
      <c r="B11" s="79"/>
      <c r="C11" s="206">
        <v>1</v>
      </c>
      <c r="D11" s="80" t="s">
        <v>287</v>
      </c>
      <c r="E11" s="81" t="s">
        <v>288</v>
      </c>
      <c r="F11" s="82">
        <v>37312</v>
      </c>
      <c r="G11" s="84" t="s">
        <v>298</v>
      </c>
      <c r="H11" s="84" t="s">
        <v>272</v>
      </c>
      <c r="I11" s="103">
        <v>8.71</v>
      </c>
    </row>
    <row r="12" spans="1:9" ht="15" customHeight="1">
      <c r="A12" s="86">
        <f>A11+1</f>
        <v>5</v>
      </c>
      <c r="B12" s="79"/>
      <c r="C12" s="206">
        <v>6</v>
      </c>
      <c r="D12" s="80" t="s">
        <v>46</v>
      </c>
      <c r="E12" s="81" t="s">
        <v>88</v>
      </c>
      <c r="F12" s="82">
        <v>37196</v>
      </c>
      <c r="G12" s="84" t="s">
        <v>25</v>
      </c>
      <c r="H12" s="84" t="s">
        <v>85</v>
      </c>
      <c r="I12" s="103">
        <v>9.01</v>
      </c>
    </row>
    <row r="13" spans="1:9" ht="15" customHeight="1">
      <c r="A13" s="86"/>
      <c r="B13" s="79"/>
      <c r="C13" s="206">
        <v>5</v>
      </c>
      <c r="D13" s="80" t="s">
        <v>419</v>
      </c>
      <c r="E13" s="81" t="s">
        <v>420</v>
      </c>
      <c r="F13" s="82">
        <v>37453</v>
      </c>
      <c r="G13" s="84" t="s">
        <v>30</v>
      </c>
      <c r="H13" s="84" t="s">
        <v>299</v>
      </c>
      <c r="I13" s="103" t="s">
        <v>481</v>
      </c>
    </row>
    <row r="14" spans="3:9" s="94" customFormat="1" ht="15">
      <c r="C14" s="196"/>
      <c r="D14" s="95">
        <v>2</v>
      </c>
      <c r="E14" s="95" t="s">
        <v>59</v>
      </c>
      <c r="G14" s="181"/>
      <c r="I14" s="95"/>
    </row>
    <row r="15" spans="1:9" ht="15" customHeight="1">
      <c r="A15" s="86">
        <f>A14+1</f>
        <v>1</v>
      </c>
      <c r="B15" s="79"/>
      <c r="C15" s="206">
        <v>3</v>
      </c>
      <c r="D15" s="80" t="s">
        <v>156</v>
      </c>
      <c r="E15" s="81" t="s">
        <v>157</v>
      </c>
      <c r="F15" s="82">
        <v>37299</v>
      </c>
      <c r="G15" s="84" t="s">
        <v>39</v>
      </c>
      <c r="H15" s="84" t="s">
        <v>153</v>
      </c>
      <c r="I15" s="103">
        <v>8.03</v>
      </c>
    </row>
    <row r="16" spans="1:9" ht="15" customHeight="1">
      <c r="A16" s="86">
        <f>A15+1</f>
        <v>2</v>
      </c>
      <c r="B16" s="79"/>
      <c r="C16" s="206">
        <v>4</v>
      </c>
      <c r="D16" s="80" t="s">
        <v>97</v>
      </c>
      <c r="E16" s="81" t="s">
        <v>56</v>
      </c>
      <c r="F16" s="82">
        <v>37000</v>
      </c>
      <c r="G16" s="84" t="s">
        <v>25</v>
      </c>
      <c r="H16" s="84" t="s">
        <v>98</v>
      </c>
      <c r="I16" s="103">
        <v>8.16</v>
      </c>
    </row>
    <row r="17" spans="1:9" ht="15" customHeight="1">
      <c r="A17" s="86">
        <f>A16+1</f>
        <v>3</v>
      </c>
      <c r="B17" s="79"/>
      <c r="C17" s="206">
        <v>6</v>
      </c>
      <c r="D17" s="80" t="s">
        <v>89</v>
      </c>
      <c r="E17" s="81" t="s">
        <v>90</v>
      </c>
      <c r="F17" s="82">
        <v>37350</v>
      </c>
      <c r="G17" s="84" t="s">
        <v>25</v>
      </c>
      <c r="H17" s="84" t="s">
        <v>85</v>
      </c>
      <c r="I17" s="103">
        <v>8.17</v>
      </c>
    </row>
    <row r="18" spans="1:9" ht="15" customHeight="1">
      <c r="A18" s="86">
        <f>A17+1</f>
        <v>4</v>
      </c>
      <c r="B18" s="79"/>
      <c r="C18" s="206">
        <v>5</v>
      </c>
      <c r="D18" s="80" t="s">
        <v>132</v>
      </c>
      <c r="E18" s="81" t="s">
        <v>160</v>
      </c>
      <c r="F18" s="82">
        <v>36965</v>
      </c>
      <c r="G18" s="84" t="s">
        <v>39</v>
      </c>
      <c r="H18" s="84" t="s">
        <v>142</v>
      </c>
      <c r="I18" s="103">
        <v>8.23</v>
      </c>
    </row>
    <row r="19" spans="1:9" ht="15" customHeight="1">
      <c r="A19" s="86">
        <f>A18+1</f>
        <v>5</v>
      </c>
      <c r="B19" s="79"/>
      <c r="C19" s="206">
        <v>2</v>
      </c>
      <c r="D19" s="80" t="s">
        <v>47</v>
      </c>
      <c r="E19" s="81" t="s">
        <v>99</v>
      </c>
      <c r="F19" s="82">
        <v>36957</v>
      </c>
      <c r="G19" s="84" t="s">
        <v>25</v>
      </c>
      <c r="H19" s="84" t="s">
        <v>98</v>
      </c>
      <c r="I19" s="103">
        <v>8.28</v>
      </c>
    </row>
    <row r="20" spans="1:9" ht="15" customHeight="1">
      <c r="A20" s="86"/>
      <c r="B20" s="79"/>
      <c r="C20" s="206"/>
      <c r="D20" s="80"/>
      <c r="E20" s="81"/>
      <c r="F20" s="82"/>
      <c r="G20" s="84"/>
      <c r="H20" s="84"/>
      <c r="I20" s="103"/>
    </row>
    <row r="21" spans="1:9" ht="15" customHeight="1">
      <c r="A21" s="94"/>
      <c r="B21" s="94"/>
      <c r="C21" s="196"/>
      <c r="D21" s="95">
        <v>3</v>
      </c>
      <c r="E21" s="95" t="s">
        <v>59</v>
      </c>
      <c r="F21" s="94"/>
      <c r="G21" s="181"/>
      <c r="H21" s="94"/>
      <c r="I21" s="95"/>
    </row>
    <row r="22" spans="1:9" ht="15" customHeight="1">
      <c r="A22" s="86">
        <f>A21+1</f>
        <v>1</v>
      </c>
      <c r="B22" s="79"/>
      <c r="C22" s="206">
        <v>6</v>
      </c>
      <c r="D22" s="80" t="s">
        <v>120</v>
      </c>
      <c r="E22" s="81" t="s">
        <v>121</v>
      </c>
      <c r="F22" s="82">
        <v>36930</v>
      </c>
      <c r="G22" s="84" t="s">
        <v>125</v>
      </c>
      <c r="H22" s="84" t="s">
        <v>117</v>
      </c>
      <c r="I22" s="103">
        <v>8</v>
      </c>
    </row>
    <row r="23" spans="1:9" ht="15" customHeight="1">
      <c r="A23" s="86">
        <f>A22+1</f>
        <v>2</v>
      </c>
      <c r="B23" s="79"/>
      <c r="C23" s="206">
        <v>2</v>
      </c>
      <c r="D23" s="80" t="s">
        <v>151</v>
      </c>
      <c r="E23" s="81" t="s">
        <v>152</v>
      </c>
      <c r="F23" s="82">
        <v>37443</v>
      </c>
      <c r="G23" s="84" t="s">
        <v>39</v>
      </c>
      <c r="H23" s="84" t="s">
        <v>153</v>
      </c>
      <c r="I23" s="103">
        <v>8.04</v>
      </c>
    </row>
    <row r="24" spans="1:9" ht="15" customHeight="1">
      <c r="A24" s="86">
        <f>A23+1</f>
        <v>3</v>
      </c>
      <c r="B24" s="79"/>
      <c r="C24" s="206">
        <v>3</v>
      </c>
      <c r="D24" s="80" t="s">
        <v>314</v>
      </c>
      <c r="E24" s="81" t="s">
        <v>400</v>
      </c>
      <c r="F24" s="82">
        <v>37324</v>
      </c>
      <c r="G24" s="84" t="s">
        <v>393</v>
      </c>
      <c r="H24" s="84" t="s">
        <v>398</v>
      </c>
      <c r="I24" s="103">
        <v>8.04</v>
      </c>
    </row>
    <row r="25" spans="1:9" ht="15" customHeight="1">
      <c r="A25" s="86">
        <f>A24+1</f>
        <v>4</v>
      </c>
      <c r="B25" s="79"/>
      <c r="C25" s="206">
        <v>4</v>
      </c>
      <c r="D25" s="80" t="s">
        <v>345</v>
      </c>
      <c r="E25" s="81" t="s">
        <v>346</v>
      </c>
      <c r="F25" s="82" t="s">
        <v>347</v>
      </c>
      <c r="G25" s="84" t="s">
        <v>34</v>
      </c>
      <c r="H25" s="84" t="s">
        <v>344</v>
      </c>
      <c r="I25" s="103">
        <v>8.14</v>
      </c>
    </row>
    <row r="26" spans="1:9" ht="15" customHeight="1">
      <c r="A26" s="86">
        <f>A25+1</f>
        <v>5</v>
      </c>
      <c r="B26" s="79"/>
      <c r="C26" s="206">
        <v>5</v>
      </c>
      <c r="D26" s="80" t="s">
        <v>289</v>
      </c>
      <c r="E26" s="81" t="s">
        <v>290</v>
      </c>
      <c r="F26" s="82">
        <v>37645</v>
      </c>
      <c r="G26" s="84" t="s">
        <v>298</v>
      </c>
      <c r="H26" s="84" t="s">
        <v>277</v>
      </c>
      <c r="I26" s="103">
        <v>8.24</v>
      </c>
    </row>
    <row r="27" spans="1:9" ht="15" customHeight="1">
      <c r="A27" s="86"/>
      <c r="B27" s="79"/>
      <c r="C27" s="206"/>
      <c r="D27" s="80"/>
      <c r="E27" s="81"/>
      <c r="F27" s="82"/>
      <c r="G27" s="84"/>
      <c r="H27" s="84"/>
      <c r="I27" s="103"/>
    </row>
    <row r="28" spans="1:9" ht="15" customHeight="1">
      <c r="A28" s="94"/>
      <c r="B28" s="94"/>
      <c r="C28" s="196"/>
      <c r="D28" s="95">
        <v>4</v>
      </c>
      <c r="E28" s="95" t="s">
        <v>59</v>
      </c>
      <c r="F28" s="94"/>
      <c r="G28" s="181"/>
      <c r="H28" s="94"/>
      <c r="I28" s="95"/>
    </row>
    <row r="29" spans="1:9" ht="15" customHeight="1">
      <c r="A29" s="86">
        <f aca="true" t="shared" si="0" ref="A29:A34">A28+1</f>
        <v>1</v>
      </c>
      <c r="B29" s="79"/>
      <c r="C29" s="206">
        <v>3</v>
      </c>
      <c r="D29" s="80" t="s">
        <v>414</v>
      </c>
      <c r="E29" s="81" t="s">
        <v>415</v>
      </c>
      <c r="F29" s="82">
        <v>37156</v>
      </c>
      <c r="G29" s="84" t="s">
        <v>393</v>
      </c>
      <c r="H29" s="84" t="s">
        <v>413</v>
      </c>
      <c r="I29" s="103">
        <v>8</v>
      </c>
    </row>
    <row r="30" spans="1:9" ht="15" customHeight="1">
      <c r="A30" s="86">
        <f t="shared" si="0"/>
        <v>2</v>
      </c>
      <c r="B30" s="79"/>
      <c r="C30" s="206">
        <v>2</v>
      </c>
      <c r="D30" s="80" t="s">
        <v>48</v>
      </c>
      <c r="E30" s="81" t="s">
        <v>103</v>
      </c>
      <c r="F30" s="82">
        <v>37150</v>
      </c>
      <c r="G30" s="84" t="s">
        <v>25</v>
      </c>
      <c r="H30" s="84" t="s">
        <v>100</v>
      </c>
      <c r="I30" s="103">
        <v>8.02</v>
      </c>
    </row>
    <row r="31" spans="1:9" ht="15" customHeight="1">
      <c r="A31" s="86">
        <f t="shared" si="0"/>
        <v>3</v>
      </c>
      <c r="B31" s="79"/>
      <c r="C31" s="206">
        <v>1</v>
      </c>
      <c r="D31" s="80" t="s">
        <v>136</v>
      </c>
      <c r="E31" s="81" t="s">
        <v>137</v>
      </c>
      <c r="F31" s="82">
        <v>36915</v>
      </c>
      <c r="G31" s="84" t="s">
        <v>113</v>
      </c>
      <c r="H31" s="84" t="s">
        <v>114</v>
      </c>
      <c r="I31" s="103">
        <v>8.05</v>
      </c>
    </row>
    <row r="32" spans="1:9" ht="15" customHeight="1">
      <c r="A32" s="86">
        <f t="shared" si="0"/>
        <v>4</v>
      </c>
      <c r="B32" s="79"/>
      <c r="C32" s="206">
        <v>4</v>
      </c>
      <c r="D32" s="80" t="s">
        <v>314</v>
      </c>
      <c r="E32" s="81" t="s">
        <v>315</v>
      </c>
      <c r="F32" s="82">
        <v>37280</v>
      </c>
      <c r="G32" s="84" t="s">
        <v>41</v>
      </c>
      <c r="H32" s="84" t="s">
        <v>316</v>
      </c>
      <c r="I32" s="103">
        <v>8.07</v>
      </c>
    </row>
    <row r="33" spans="1:9" ht="15" customHeight="1">
      <c r="A33" s="86">
        <f t="shared" si="0"/>
        <v>5</v>
      </c>
      <c r="B33" s="79"/>
      <c r="C33" s="206">
        <v>6</v>
      </c>
      <c r="D33" s="80" t="s">
        <v>255</v>
      </c>
      <c r="E33" s="81" t="s">
        <v>256</v>
      </c>
      <c r="F33" s="82">
        <v>37313</v>
      </c>
      <c r="G33" s="84" t="s">
        <v>269</v>
      </c>
      <c r="H33" s="84" t="s">
        <v>227</v>
      </c>
      <c r="I33" s="103">
        <v>8.08</v>
      </c>
    </row>
    <row r="34" spans="1:9" ht="15" customHeight="1">
      <c r="A34" s="86">
        <f t="shared" si="0"/>
        <v>6</v>
      </c>
      <c r="B34" s="79"/>
      <c r="C34" s="206">
        <v>5</v>
      </c>
      <c r="D34" s="80" t="s">
        <v>91</v>
      </c>
      <c r="E34" s="81" t="s">
        <v>154</v>
      </c>
      <c r="F34" s="82">
        <v>37404</v>
      </c>
      <c r="G34" s="84" t="s">
        <v>39</v>
      </c>
      <c r="H34" s="84" t="s">
        <v>155</v>
      </c>
      <c r="I34" s="103">
        <v>8.11</v>
      </c>
    </row>
    <row r="35" spans="1:9" ht="15" customHeight="1">
      <c r="A35" s="94"/>
      <c r="B35" s="94"/>
      <c r="C35" s="196"/>
      <c r="D35" s="95">
        <v>5</v>
      </c>
      <c r="E35" s="95" t="s">
        <v>59</v>
      </c>
      <c r="F35" s="94"/>
      <c r="G35" s="181"/>
      <c r="H35" s="94"/>
      <c r="I35" s="95"/>
    </row>
    <row r="36" spans="1:9" ht="15" customHeight="1">
      <c r="A36" s="86">
        <f>A35+1</f>
        <v>1</v>
      </c>
      <c r="B36" s="79"/>
      <c r="C36" s="206">
        <v>4</v>
      </c>
      <c r="D36" s="80" t="s">
        <v>129</v>
      </c>
      <c r="E36" s="81" t="s">
        <v>257</v>
      </c>
      <c r="F36" s="82">
        <v>36971</v>
      </c>
      <c r="G36" s="84" t="s">
        <v>269</v>
      </c>
      <c r="H36" s="84" t="s">
        <v>258</v>
      </c>
      <c r="I36" s="103">
        <v>7.78</v>
      </c>
    </row>
    <row r="37" spans="1:9" ht="15" customHeight="1">
      <c r="A37" s="86">
        <f>A36+1</f>
        <v>2</v>
      </c>
      <c r="B37" s="79"/>
      <c r="C37" s="206">
        <v>2</v>
      </c>
      <c r="D37" s="80" t="s">
        <v>278</v>
      </c>
      <c r="E37" s="81" t="s">
        <v>279</v>
      </c>
      <c r="F37" s="82">
        <v>37195</v>
      </c>
      <c r="G37" s="84" t="s">
        <v>37</v>
      </c>
      <c r="H37" s="84" t="s">
        <v>277</v>
      </c>
      <c r="I37" s="103">
        <v>7.93</v>
      </c>
    </row>
    <row r="38" spans="1:9" ht="15" customHeight="1">
      <c r="A38" s="86">
        <f>A37+1</f>
        <v>3</v>
      </c>
      <c r="B38" s="79"/>
      <c r="C38" s="206">
        <v>3</v>
      </c>
      <c r="D38" s="80" t="s">
        <v>250</v>
      </c>
      <c r="E38" s="81" t="s">
        <v>251</v>
      </c>
      <c r="F38" s="82">
        <v>37131</v>
      </c>
      <c r="G38" s="84" t="s">
        <v>269</v>
      </c>
      <c r="H38" s="84" t="s">
        <v>215</v>
      </c>
      <c r="I38" s="103">
        <v>7.93</v>
      </c>
    </row>
    <row r="39" spans="1:9" ht="15" customHeight="1">
      <c r="A39" s="86">
        <f>A38+1</f>
        <v>4</v>
      </c>
      <c r="B39" s="79"/>
      <c r="C39" s="206">
        <v>5</v>
      </c>
      <c r="D39" s="80" t="s">
        <v>261</v>
      </c>
      <c r="E39" s="81" t="s">
        <v>263</v>
      </c>
      <c r="F39" s="82">
        <v>37134</v>
      </c>
      <c r="G39" s="84" t="s">
        <v>269</v>
      </c>
      <c r="H39" s="84" t="s">
        <v>218</v>
      </c>
      <c r="I39" s="103">
        <v>8.1</v>
      </c>
    </row>
    <row r="40" spans="1:9" ht="15" customHeight="1">
      <c r="A40" s="86">
        <f>A39+1</f>
        <v>5</v>
      </c>
      <c r="B40" s="79"/>
      <c r="C40" s="206">
        <v>6</v>
      </c>
      <c r="D40" s="80" t="s">
        <v>129</v>
      </c>
      <c r="E40" s="81" t="s">
        <v>130</v>
      </c>
      <c r="F40" s="82">
        <v>36903</v>
      </c>
      <c r="G40" s="84" t="s">
        <v>113</v>
      </c>
      <c r="H40" s="84" t="s">
        <v>128</v>
      </c>
      <c r="I40" s="103">
        <v>8.13</v>
      </c>
    </row>
    <row r="41" spans="1:9" ht="15" customHeight="1">
      <c r="A41" s="86"/>
      <c r="B41" s="79"/>
      <c r="C41" s="206"/>
      <c r="D41" s="80"/>
      <c r="E41" s="81"/>
      <c r="F41" s="82"/>
      <c r="G41" s="84"/>
      <c r="H41" s="84"/>
      <c r="I41" s="103"/>
    </row>
    <row r="42" spans="1:9" s="2" customFormat="1" ht="12.75" customHeight="1">
      <c r="A42" s="94"/>
      <c r="B42" s="94"/>
      <c r="C42" s="196"/>
      <c r="D42" s="95">
        <v>6</v>
      </c>
      <c r="E42" s="95" t="s">
        <v>59</v>
      </c>
      <c r="F42" s="94"/>
      <c r="G42" s="181"/>
      <c r="H42" s="94"/>
      <c r="I42" s="95"/>
    </row>
    <row r="43" spans="1:9" ht="15" customHeight="1">
      <c r="A43" s="86">
        <f aca="true" t="shared" si="1" ref="A43:A48">A42+1</f>
        <v>1</v>
      </c>
      <c r="B43" s="79"/>
      <c r="C43" s="206">
        <v>4</v>
      </c>
      <c r="D43" s="80" t="s">
        <v>48</v>
      </c>
      <c r="E43" s="81" t="s">
        <v>207</v>
      </c>
      <c r="F43" s="82">
        <v>36917</v>
      </c>
      <c r="G43" s="84" t="s">
        <v>42</v>
      </c>
      <c r="H43" s="84" t="s">
        <v>208</v>
      </c>
      <c r="I43" s="103">
        <v>7.42</v>
      </c>
    </row>
    <row r="44" spans="1:9" ht="15" customHeight="1">
      <c r="A44" s="86">
        <f t="shared" si="1"/>
        <v>2</v>
      </c>
      <c r="B44" s="79"/>
      <c r="C44" s="206">
        <v>3</v>
      </c>
      <c r="D44" s="80" t="s">
        <v>193</v>
      </c>
      <c r="E44" s="81" t="s">
        <v>223</v>
      </c>
      <c r="F44" s="82">
        <v>36990</v>
      </c>
      <c r="G44" s="84" t="s">
        <v>42</v>
      </c>
      <c r="H44" s="84" t="s">
        <v>215</v>
      </c>
      <c r="I44" s="103">
        <v>7.58</v>
      </c>
    </row>
    <row r="45" spans="1:9" ht="15" customHeight="1">
      <c r="A45" s="86">
        <f t="shared" si="1"/>
        <v>3</v>
      </c>
      <c r="B45" s="79"/>
      <c r="C45" s="206">
        <v>2</v>
      </c>
      <c r="D45" s="80" t="s">
        <v>158</v>
      </c>
      <c r="E45" s="81" t="s">
        <v>159</v>
      </c>
      <c r="F45" s="82">
        <v>37019</v>
      </c>
      <c r="G45" s="84" t="s">
        <v>39</v>
      </c>
      <c r="H45" s="84" t="s">
        <v>147</v>
      </c>
      <c r="I45" s="103">
        <v>7.62</v>
      </c>
    </row>
    <row r="46" spans="1:9" ht="15" customHeight="1">
      <c r="A46" s="86">
        <f t="shared" si="1"/>
        <v>4</v>
      </c>
      <c r="B46" s="79"/>
      <c r="C46" s="206">
        <v>6</v>
      </c>
      <c r="D46" s="80" t="s">
        <v>303</v>
      </c>
      <c r="E46" s="81" t="s">
        <v>312</v>
      </c>
      <c r="F46" s="82">
        <v>37277</v>
      </c>
      <c r="G46" s="84" t="s">
        <v>41</v>
      </c>
      <c r="H46" s="84" t="s">
        <v>313</v>
      </c>
      <c r="I46" s="103">
        <v>7.65</v>
      </c>
    </row>
    <row r="47" spans="1:9" ht="15" customHeight="1">
      <c r="A47" s="86">
        <f t="shared" si="1"/>
        <v>5</v>
      </c>
      <c r="B47" s="79"/>
      <c r="C47" s="206">
        <v>5</v>
      </c>
      <c r="D47" s="80" t="s">
        <v>341</v>
      </c>
      <c r="E47" s="81" t="s">
        <v>342</v>
      </c>
      <c r="F47" s="82" t="s">
        <v>343</v>
      </c>
      <c r="G47" s="84" t="s">
        <v>34</v>
      </c>
      <c r="H47" s="84" t="s">
        <v>344</v>
      </c>
      <c r="I47" s="103">
        <v>7.77</v>
      </c>
    </row>
    <row r="48" spans="1:9" ht="15" customHeight="1">
      <c r="A48" s="86">
        <f t="shared" si="1"/>
        <v>6</v>
      </c>
      <c r="B48" s="79"/>
      <c r="C48" s="206">
        <v>1</v>
      </c>
      <c r="D48" s="80" t="s">
        <v>126</v>
      </c>
      <c r="E48" s="81" t="s">
        <v>127</v>
      </c>
      <c r="F48" s="82">
        <v>37243</v>
      </c>
      <c r="G48" s="84" t="s">
        <v>113</v>
      </c>
      <c r="H48" s="84" t="s">
        <v>128</v>
      </c>
      <c r="I48" s="103">
        <v>7.84</v>
      </c>
    </row>
  </sheetData>
  <sheetProtection/>
  <mergeCells count="9">
    <mergeCell ref="H6:H7"/>
    <mergeCell ref="I6:I7"/>
    <mergeCell ref="A6:A7"/>
    <mergeCell ref="B6:B7"/>
    <mergeCell ref="D6:D7"/>
    <mergeCell ref="E6:E7"/>
    <mergeCell ref="F6:F7"/>
    <mergeCell ref="G6:G7"/>
    <mergeCell ref="C6:C7"/>
  </mergeCells>
  <printOptions horizontalCentered="1"/>
  <pageMargins left="0.5511811023622047" right="0.5511811023622047" top="0.31496062992125984" bottom="0.2362204724409449" header="0.1968503937007874" footer="0.35433070866141736"/>
  <pageSetup fitToWidth="0" fitToHeight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Ieva Staponkute</cp:lastModifiedBy>
  <cp:lastPrinted>2016-03-18T17:15:13Z</cp:lastPrinted>
  <dcterms:created xsi:type="dcterms:W3CDTF">2015-03-19T18:27:27Z</dcterms:created>
  <dcterms:modified xsi:type="dcterms:W3CDTF">2016-03-19T10:37:43Z</dcterms:modified>
  <cp:category/>
  <cp:version/>
  <cp:contentType/>
  <cp:contentStatus/>
</cp:coreProperties>
</file>