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2980" windowHeight="9555" firstSheet="21" activeTab="27"/>
  </bookViews>
  <sheets>
    <sheet name="LSU" sheetId="1" r:id="rId1"/>
    <sheet name="60 M bėg." sheetId="2" r:id="rId2"/>
    <sheet name="60 M Suvestinė" sheetId="3" r:id="rId3"/>
    <sheet name="60 V  bėg." sheetId="4" r:id="rId4"/>
    <sheet name="60 V Suvestinė" sheetId="5" r:id="rId5"/>
    <sheet name="300 M" sheetId="6" r:id="rId6"/>
    <sheet name="300 M Suvestinė" sheetId="7" r:id="rId7"/>
    <sheet name="300 V bėg" sheetId="8" r:id="rId8"/>
    <sheet name="300 V Suvestinė" sheetId="9" r:id="rId9"/>
    <sheet name="600 M bėg." sheetId="10" r:id="rId10"/>
    <sheet name="600 M Suvestinė" sheetId="11" r:id="rId11"/>
    <sheet name="600 V bėg." sheetId="12" r:id="rId12"/>
    <sheet name="600 V Suvestinė" sheetId="13" r:id="rId13"/>
    <sheet name="1000 M bėg." sheetId="14" r:id="rId14"/>
    <sheet name="1000 M Suvestinė" sheetId="15" r:id="rId15"/>
    <sheet name="1000 V bėg." sheetId="16" r:id="rId16"/>
    <sheet name="1000 V Suvestinė" sheetId="17" r:id="rId17"/>
    <sheet name="3000 V" sheetId="18" r:id="rId18"/>
    <sheet name=" Estafete M" sheetId="19" r:id="rId19"/>
    <sheet name="Estafete V" sheetId="20" r:id="rId20"/>
    <sheet name="3000 SpEj M" sheetId="21" r:id="rId21"/>
    <sheet name="5000 SpEj V" sheetId="22" r:id="rId22"/>
    <sheet name="Aukštis M" sheetId="23" r:id="rId23"/>
    <sheet name="Aukštis V" sheetId="24" r:id="rId24"/>
    <sheet name="Tolis M" sheetId="25" r:id="rId25"/>
    <sheet name="Tolis V" sheetId="26" r:id="rId26"/>
    <sheet name="Rutulys V" sheetId="27" r:id="rId27"/>
    <sheet name="Rutulys M" sheetId="28" r:id="rId28"/>
  </sheets>
  <externalReferences>
    <externalReference r:id="rId31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<sst xmlns="http://schemas.openxmlformats.org/spreadsheetml/2006/main" count="3741" uniqueCount="977">
  <si>
    <t>LIETUVOS SPORTO UNVERSITETO STUDENTŲ</t>
  </si>
  <si>
    <t>ATVIROSIOS LENGVOSIOS ATLETIKOS</t>
  </si>
  <si>
    <t>ŽIEMOS PIRMENYBĖS</t>
  </si>
  <si>
    <t>Kaunas, LSU maniežas</t>
  </si>
  <si>
    <t>Varžybų vyriausiasis teisėjas</t>
  </si>
  <si>
    <t>Eugenijus TRINKŪNAS</t>
  </si>
  <si>
    <t>Varžybų vyriausiasis sekretorius</t>
  </si>
  <si>
    <t>Alfonsas BULIUOLIS</t>
  </si>
  <si>
    <t>2016 m. gruodžio 14 d.</t>
  </si>
  <si>
    <t>TAURĖMS LAIMĖTI</t>
  </si>
  <si>
    <t>V.Kazlauskas D.Tamulevicius</t>
  </si>
  <si>
    <t>&lt;&lt;&lt;</t>
  </si>
  <si>
    <t>DQ</t>
  </si>
  <si>
    <t>Kaunas, Kaišiadorys</t>
  </si>
  <si>
    <t>1996-06-01</t>
  </si>
  <si>
    <t>Vainaitė</t>
  </si>
  <si>
    <t xml:space="preserve">Greta </t>
  </si>
  <si>
    <t>R.Kaselis</t>
  </si>
  <si>
    <t>Krakės</t>
  </si>
  <si>
    <t>2002-12-17</t>
  </si>
  <si>
    <t>Gudzikaitė</t>
  </si>
  <si>
    <t xml:space="preserve">Urtė </t>
  </si>
  <si>
    <t>V.Kazlauskas</t>
  </si>
  <si>
    <t>Kaunas, Prienai</t>
  </si>
  <si>
    <t>1996</t>
  </si>
  <si>
    <t>Šukevičiūtė</t>
  </si>
  <si>
    <t>Ieva</t>
  </si>
  <si>
    <t>2003-02-23</t>
  </si>
  <si>
    <t>Dailidonytė</t>
  </si>
  <si>
    <t>Toma</t>
  </si>
  <si>
    <t>V.Kazlauskas D.Jankauskaitė</t>
  </si>
  <si>
    <t>Kaunas</t>
  </si>
  <si>
    <t>1998-12-05</t>
  </si>
  <si>
    <t>Kuzmickaitė</t>
  </si>
  <si>
    <t xml:space="preserve">Aušrinė </t>
  </si>
  <si>
    <t>R. Kaselis, J. Romankovas, K. Pavilonis</t>
  </si>
  <si>
    <t>Vilnius, Krakės</t>
  </si>
  <si>
    <t>2000-05-25</t>
  </si>
  <si>
    <t>Kavaliauskaitė</t>
  </si>
  <si>
    <t>Austėja</t>
  </si>
  <si>
    <t>Treneris</t>
  </si>
  <si>
    <t>Kv. l.</t>
  </si>
  <si>
    <t>Įspėj.</t>
  </si>
  <si>
    <t>Rezult.</t>
  </si>
  <si>
    <t>Komanda</t>
  </si>
  <si>
    <t>Gim.data</t>
  </si>
  <si>
    <t>Pavardė</t>
  </si>
  <si>
    <t>Vardas</t>
  </si>
  <si>
    <t>Nr</t>
  </si>
  <si>
    <t>Vieta</t>
  </si>
  <si>
    <t>3000 m  sportinis ėjimas moterims</t>
  </si>
  <si>
    <t>Z.Šveikausko ir A.Stanislovaičio taurėms laimėti</t>
  </si>
  <si>
    <t>2016-12-14</t>
  </si>
  <si>
    <t>LSU studentų atvirosios lengvosios atletikos žiemos pirmenybės</t>
  </si>
  <si>
    <t>5000 m  sportinis ėjimas vyrams</t>
  </si>
  <si>
    <t>Danil</t>
  </si>
  <si>
    <t>Sadomskij</t>
  </si>
  <si>
    <t>1999-08-07</t>
  </si>
  <si>
    <t>Vilnius</t>
  </si>
  <si>
    <t>J.Romankovas, T. Krasauskienė</t>
  </si>
  <si>
    <t>Arminas</t>
  </si>
  <si>
    <t>Rudenka</t>
  </si>
  <si>
    <t>2001-09-20</t>
  </si>
  <si>
    <t>Paulius</t>
  </si>
  <si>
    <t>Juozaitis</t>
  </si>
  <si>
    <t>2000-08-24</t>
  </si>
  <si>
    <t>Birštonas</t>
  </si>
  <si>
    <t>J. ir P. Juozaičiai</t>
  </si>
  <si>
    <t>Arnoldas</t>
  </si>
  <si>
    <t>Liutinskis</t>
  </si>
  <si>
    <t>2001-05-26</t>
  </si>
  <si>
    <t xml:space="preserve">Mantas </t>
  </si>
  <si>
    <t>Junčys</t>
  </si>
  <si>
    <t>2002-11-08</t>
  </si>
  <si>
    <t>Krakių</t>
  </si>
  <si>
    <t>&lt;</t>
  </si>
  <si>
    <t>Deividas</t>
  </si>
  <si>
    <t>Gudzikas</t>
  </si>
  <si>
    <t>2003-12-14</t>
  </si>
  <si>
    <t>Evaldas</t>
  </si>
  <si>
    <t>Lukošius</t>
  </si>
  <si>
    <t>2002-12-21</t>
  </si>
  <si>
    <t>Lukas</t>
  </si>
  <si>
    <t>Klevinskas</t>
  </si>
  <si>
    <t>2000-11-05</t>
  </si>
  <si>
    <t>Alytaus m.</t>
  </si>
  <si>
    <t>DNS</t>
  </si>
  <si>
    <t>A. Klebauskas</t>
  </si>
  <si>
    <t>Rutulio stūmimas moterims</t>
  </si>
  <si>
    <t>Bandymai</t>
  </si>
  <si>
    <t>Nr.</t>
  </si>
  <si>
    <t>Eilė</t>
  </si>
  <si>
    <t>Rezultatas</t>
  </si>
  <si>
    <t>Kv.l.</t>
  </si>
  <si>
    <t>Agnė</t>
  </si>
  <si>
    <t>Jonkutė</t>
  </si>
  <si>
    <t>1999-03-13</t>
  </si>
  <si>
    <t>Vilnius-Joniškis</t>
  </si>
  <si>
    <t>X</t>
  </si>
  <si>
    <t>J.Radžius</t>
  </si>
  <si>
    <t>Kamilė</t>
  </si>
  <si>
    <t>Turskytė</t>
  </si>
  <si>
    <t>1997-01-27</t>
  </si>
  <si>
    <t>LSMU</t>
  </si>
  <si>
    <t>V.,L.Maleckiai</t>
  </si>
  <si>
    <t>Ugnė</t>
  </si>
  <si>
    <t>Makarevičiūtė</t>
  </si>
  <si>
    <t>2000-02-13</t>
  </si>
  <si>
    <t>Gerda</t>
  </si>
  <si>
    <t>Tamošauskaitė</t>
  </si>
  <si>
    <t>1998-11-09</t>
  </si>
  <si>
    <t>Pakruojo raj.</t>
  </si>
  <si>
    <t>A.Macevičius</t>
  </si>
  <si>
    <t>Roma</t>
  </si>
  <si>
    <t>Linkevičiūtė</t>
  </si>
  <si>
    <t>2001-04-22</t>
  </si>
  <si>
    <t>Z.Grabauskienė</t>
  </si>
  <si>
    <t>Šuolis į tolį vyrams</t>
  </si>
  <si>
    <t>Dominykas</t>
  </si>
  <si>
    <t>Petrosevičius</t>
  </si>
  <si>
    <t>1997-01-28</t>
  </si>
  <si>
    <t>VDU</t>
  </si>
  <si>
    <t>-</t>
  </si>
  <si>
    <t>A.Baranauskas, A.Gavelytė, V.Kiaulakis</t>
  </si>
  <si>
    <t>Rimvydas</t>
  </si>
  <si>
    <t>Augys</t>
  </si>
  <si>
    <t>1996-03-12</t>
  </si>
  <si>
    <t>Kaunas, Raseiniai</t>
  </si>
  <si>
    <t>A.Gavelytė, E.Petrokas</t>
  </si>
  <si>
    <t>Edgaras</t>
  </si>
  <si>
    <t>Radzevičius</t>
  </si>
  <si>
    <t>2001-08-09</t>
  </si>
  <si>
    <t>Marijampolė</t>
  </si>
  <si>
    <t>G.Janušauskas,V.Komisaraitis</t>
  </si>
  <si>
    <t>Kostas</t>
  </si>
  <si>
    <t>Knašys</t>
  </si>
  <si>
    <t>1998-06-22</t>
  </si>
  <si>
    <t>Jurbarko r.</t>
  </si>
  <si>
    <t>L. Stanienė</t>
  </si>
  <si>
    <t>Andrius</t>
  </si>
  <si>
    <t>Belevičius</t>
  </si>
  <si>
    <t>1996-10-08</t>
  </si>
  <si>
    <t>LSU</t>
  </si>
  <si>
    <t>I.Gricevičiene</t>
  </si>
  <si>
    <t>Krikštanavičius</t>
  </si>
  <si>
    <t>1998-11-28</t>
  </si>
  <si>
    <t>KTU</t>
  </si>
  <si>
    <t>Stasys</t>
  </si>
  <si>
    <t>Čiučurka</t>
  </si>
  <si>
    <t>1997-12-22</t>
  </si>
  <si>
    <t>I.Jakubaitytė, V.Nekrošas</t>
  </si>
  <si>
    <t>Aurimas</t>
  </si>
  <si>
    <t>Gražulis</t>
  </si>
  <si>
    <t>2000-06-28</t>
  </si>
  <si>
    <t>Gintautas</t>
  </si>
  <si>
    <t>Vaičiukynas</t>
  </si>
  <si>
    <t>1993-07-13</t>
  </si>
  <si>
    <t>Aironas</t>
  </si>
  <si>
    <t>Zigmantavičius</t>
  </si>
  <si>
    <t>2000-04-28</t>
  </si>
  <si>
    <t>Edvardas</t>
  </si>
  <si>
    <t>Matuzas</t>
  </si>
  <si>
    <t>1998-04-25</t>
  </si>
  <si>
    <t>V. Kokarskaja</t>
  </si>
  <si>
    <t>Žygimantas</t>
  </si>
  <si>
    <t>Vansauskas</t>
  </si>
  <si>
    <t>1996-10-29</t>
  </si>
  <si>
    <t>R. Salickas</t>
  </si>
  <si>
    <t>Jonas</t>
  </si>
  <si>
    <t>Repečka</t>
  </si>
  <si>
    <t>2001-09-24</t>
  </si>
  <si>
    <t>S. Obelienienė</t>
  </si>
  <si>
    <t>600 m  bėgimas vyrams</t>
  </si>
  <si>
    <t>bėgimas iš 2</t>
  </si>
  <si>
    <t>Bėgimas</t>
  </si>
  <si>
    <t>Matas</t>
  </si>
  <si>
    <t>Česynas</t>
  </si>
  <si>
    <t>1999-12-18</t>
  </si>
  <si>
    <t>V. Šmidtas</t>
  </si>
  <si>
    <t>Laimonas</t>
  </si>
  <si>
    <t>Petraitis</t>
  </si>
  <si>
    <t>1997-04-04</t>
  </si>
  <si>
    <t>Raseiniai</t>
  </si>
  <si>
    <t>Z.Rajunčius</t>
  </si>
  <si>
    <t>Mantvydas</t>
  </si>
  <si>
    <t>Lazauskas</t>
  </si>
  <si>
    <t>1999-12-14</t>
  </si>
  <si>
    <t>Kaišiadorių r.</t>
  </si>
  <si>
    <t>G. Vainaitė, D. Tamulevičius</t>
  </si>
  <si>
    <t xml:space="preserve">Robert </t>
  </si>
  <si>
    <t xml:space="preserve">Bartusevič </t>
  </si>
  <si>
    <t>1999-07-23</t>
  </si>
  <si>
    <t xml:space="preserve">Vilniaus r. </t>
  </si>
  <si>
    <t xml:space="preserve">V. Gražys </t>
  </si>
  <si>
    <t>Neimantas</t>
  </si>
  <si>
    <t>Jocius</t>
  </si>
  <si>
    <t>1999-05-10</t>
  </si>
  <si>
    <t>JKKSC</t>
  </si>
  <si>
    <t>V.Lebeckienė</t>
  </si>
  <si>
    <t>Erikas</t>
  </si>
  <si>
    <t>Vaškevičius</t>
  </si>
  <si>
    <t>1999-11-11</t>
  </si>
  <si>
    <t>Dovydas</t>
  </si>
  <si>
    <t>Bubelis</t>
  </si>
  <si>
    <t>1999-10-26</t>
  </si>
  <si>
    <t>Tadas</t>
  </si>
  <si>
    <t>Liubševičius</t>
  </si>
  <si>
    <t>2000-07-08</t>
  </si>
  <si>
    <t>Arnas</t>
  </si>
  <si>
    <t>Gabrėnas</t>
  </si>
  <si>
    <t>1994.08.23</t>
  </si>
  <si>
    <t>VGTU</t>
  </si>
  <si>
    <t>L. Juchnevičienė</t>
  </si>
  <si>
    <t>Maksim</t>
  </si>
  <si>
    <t>Bolotin</t>
  </si>
  <si>
    <t>1998-05-12</t>
  </si>
  <si>
    <t>E. Žiupkienė</t>
  </si>
  <si>
    <t>Vaclovas</t>
  </si>
  <si>
    <t>Stirbys</t>
  </si>
  <si>
    <t>1991-03-03</t>
  </si>
  <si>
    <t>A.Buliuolis</t>
  </si>
  <si>
    <t>Kontrimas</t>
  </si>
  <si>
    <t>1996-11-04</t>
  </si>
  <si>
    <t>I.Juodeškienė</t>
  </si>
  <si>
    <t>Pocius</t>
  </si>
  <si>
    <t>1996-10-27</t>
  </si>
  <si>
    <t>Šiauliai</t>
  </si>
  <si>
    <t>J.Beržanskis</t>
  </si>
  <si>
    <t>Suvestinė</t>
  </si>
  <si>
    <t>Šuolis į aukštį moterims</t>
  </si>
  <si>
    <t>1.60</t>
  </si>
  <si>
    <t>1.65</t>
  </si>
  <si>
    <t>1.70</t>
  </si>
  <si>
    <t xml:space="preserve">Ineta </t>
  </si>
  <si>
    <t>Šeflerytė</t>
  </si>
  <si>
    <t>1992-12-12</t>
  </si>
  <si>
    <t>Panevėžys</t>
  </si>
  <si>
    <t>O</t>
  </si>
  <si>
    <t>R.Jakubausks</t>
  </si>
  <si>
    <t>Evelina</t>
  </si>
  <si>
    <t>Baladinskaitė</t>
  </si>
  <si>
    <t>2001-05-19</t>
  </si>
  <si>
    <t>O.Živilaitė</t>
  </si>
  <si>
    <t>600 m  bėgimas moterims</t>
  </si>
  <si>
    <t>Aušrinė</t>
  </si>
  <si>
    <t>Plioplytė</t>
  </si>
  <si>
    <t>1998-07-22</t>
  </si>
  <si>
    <t>R.Bindokienė</t>
  </si>
  <si>
    <t>Augustė</t>
  </si>
  <si>
    <t>Žikaitė</t>
  </si>
  <si>
    <t>2001-06-02</t>
  </si>
  <si>
    <t>M. Skamarakas</t>
  </si>
  <si>
    <t>Rimantė</t>
  </si>
  <si>
    <t>Vijeikytė</t>
  </si>
  <si>
    <t>1994-12-19</t>
  </si>
  <si>
    <t>E.Karaškienė</t>
  </si>
  <si>
    <t>Gustė</t>
  </si>
  <si>
    <t>Valantinavičiūtė</t>
  </si>
  <si>
    <t>2000-01-14</t>
  </si>
  <si>
    <t>R. Kergytė-Dauskurdienė</t>
  </si>
  <si>
    <t>Deima</t>
  </si>
  <si>
    <t>Janušaitė</t>
  </si>
  <si>
    <t>2002-02-06</t>
  </si>
  <si>
    <t>Vesta</t>
  </si>
  <si>
    <t>Macidulskaitė</t>
  </si>
  <si>
    <t>2000-06-12</t>
  </si>
  <si>
    <t>Greta</t>
  </si>
  <si>
    <t>Nalivaikaitė</t>
  </si>
  <si>
    <t>2000-05-27</t>
  </si>
  <si>
    <t>Švenčionių r.</t>
  </si>
  <si>
    <t>R.Turla</t>
  </si>
  <si>
    <t>Ingrida</t>
  </si>
  <si>
    <t>Sinkevičiūtė</t>
  </si>
  <si>
    <t>2000-07-26</t>
  </si>
  <si>
    <t>Lina</t>
  </si>
  <si>
    <t>Kulytė</t>
  </si>
  <si>
    <t>1996-07-26</t>
  </si>
  <si>
    <t>Julita</t>
  </si>
  <si>
    <t>Slipkauskaitė</t>
  </si>
  <si>
    <t>1993-01-05</t>
  </si>
  <si>
    <t>VU</t>
  </si>
  <si>
    <t>J. Armonienė</t>
  </si>
  <si>
    <t>Samanta</t>
  </si>
  <si>
    <t>Senkutė</t>
  </si>
  <si>
    <t>2000-07-12</t>
  </si>
  <si>
    <t>A. Kavaliauskas</t>
  </si>
  <si>
    <t>Aurelija</t>
  </si>
  <si>
    <t>Čiupaitė</t>
  </si>
  <si>
    <t>1999-11-27</t>
  </si>
  <si>
    <t>Karolina</t>
  </si>
  <si>
    <t>Mockaitytė</t>
  </si>
  <si>
    <t>1996-12-01</t>
  </si>
  <si>
    <t>Č. Kundrotas</t>
  </si>
  <si>
    <t>Šuolis į tolį moterims</t>
  </si>
  <si>
    <t>Kristina</t>
  </si>
  <si>
    <t>Židonytė</t>
  </si>
  <si>
    <t>1994-07-13</t>
  </si>
  <si>
    <t>R.Petruškevičius</t>
  </si>
  <si>
    <t>Simona</t>
  </si>
  <si>
    <t>Grybaitė</t>
  </si>
  <si>
    <t>1998-02-10</t>
  </si>
  <si>
    <t>Dominyka</t>
  </si>
  <si>
    <t>Leskauskaitė</t>
  </si>
  <si>
    <t>1999-12-24</t>
  </si>
  <si>
    <t>Ž. Leskauskas</t>
  </si>
  <si>
    <t>Galdikaitė</t>
  </si>
  <si>
    <t>2000-11-13</t>
  </si>
  <si>
    <t>Renata</t>
  </si>
  <si>
    <t>Jasevičiūtė</t>
  </si>
  <si>
    <t>1999-04-11</t>
  </si>
  <si>
    <t>Gabija</t>
  </si>
  <si>
    <t>Mechovič</t>
  </si>
  <si>
    <t>1999-05-12</t>
  </si>
  <si>
    <t>G.Michniova</t>
  </si>
  <si>
    <t>Rutulio stūmimas vyrams</t>
  </si>
  <si>
    <t>Šarūnas</t>
  </si>
  <si>
    <t>Banevičius</t>
  </si>
  <si>
    <t>1991-11-20</t>
  </si>
  <si>
    <t>Klaipėda</t>
  </si>
  <si>
    <t>V.Murašovas</t>
  </si>
  <si>
    <t>Mindaugas</t>
  </si>
  <si>
    <t>Jurkša</t>
  </si>
  <si>
    <t>1992-10-14</t>
  </si>
  <si>
    <t>Karolis</t>
  </si>
  <si>
    <t>Čekanavičius</t>
  </si>
  <si>
    <t>1996-03-22</t>
  </si>
  <si>
    <t>Čečkauskas</t>
  </si>
  <si>
    <t>1998-05-17</t>
  </si>
  <si>
    <t>V.R.Murašovai</t>
  </si>
  <si>
    <t>Gelažius</t>
  </si>
  <si>
    <t>1998-04-20</t>
  </si>
  <si>
    <t>Murašovas</t>
  </si>
  <si>
    <t>1992-08-13</t>
  </si>
  <si>
    <t>Maisuradzė</t>
  </si>
  <si>
    <t>1997-06-20</t>
  </si>
  <si>
    <t>Stanaitis</t>
  </si>
  <si>
    <t>1995-12-19</t>
  </si>
  <si>
    <t>LEU</t>
  </si>
  <si>
    <t>R.Ubartas</t>
  </si>
  <si>
    <t>Spūdys</t>
  </si>
  <si>
    <t>1996-05-24</t>
  </si>
  <si>
    <t>Jasinskas</t>
  </si>
  <si>
    <t>1997-02-18</t>
  </si>
  <si>
    <t>R. Ubartas</t>
  </si>
  <si>
    <t>Ernestas</t>
  </si>
  <si>
    <t>Šiugždinis</t>
  </si>
  <si>
    <t>1999-12-07</t>
  </si>
  <si>
    <t>Augustas</t>
  </si>
  <si>
    <t>Cickevičius</t>
  </si>
  <si>
    <t>1999-11-12</t>
  </si>
  <si>
    <t>Grunda</t>
  </si>
  <si>
    <t>1998-10-25</t>
  </si>
  <si>
    <t>1000 m  bėgimas moterims</t>
  </si>
  <si>
    <t>Miltenė</t>
  </si>
  <si>
    <t>1989-09-30</t>
  </si>
  <si>
    <t>Šiauliai LAM</t>
  </si>
  <si>
    <t>M.Norbutas</t>
  </si>
  <si>
    <t>Loreta</t>
  </si>
  <si>
    <t>Kančytė</t>
  </si>
  <si>
    <t>1994-07-20</t>
  </si>
  <si>
    <t>R.Kančys, I.Juodeškienė</t>
  </si>
  <si>
    <t>Aurika</t>
  </si>
  <si>
    <t>Balsyté</t>
  </si>
  <si>
    <t>1994-09-17</t>
  </si>
  <si>
    <t>M. Norbutas</t>
  </si>
  <si>
    <t>Vytautė</t>
  </si>
  <si>
    <t>Pabiržytė</t>
  </si>
  <si>
    <t>1995-01-19</t>
  </si>
  <si>
    <t>I.Juodeškienė, Tamulevičius</t>
  </si>
  <si>
    <t>Petraškaitė</t>
  </si>
  <si>
    <t>2001-05-27</t>
  </si>
  <si>
    <t>Aistė</t>
  </si>
  <si>
    <t>Labanauskaitė</t>
  </si>
  <si>
    <t>1994-10-20</t>
  </si>
  <si>
    <t>J. Beržanskis</t>
  </si>
  <si>
    <t xml:space="preserve">Aneta </t>
  </si>
  <si>
    <t xml:space="preserve">Jacukevič </t>
  </si>
  <si>
    <t>1998-11-16</t>
  </si>
  <si>
    <t>Gabrielė</t>
  </si>
  <si>
    <t>Vosyliūtė</t>
  </si>
  <si>
    <t>2000-09-23</t>
  </si>
  <si>
    <t>Mar.-Kalvarija</t>
  </si>
  <si>
    <t>V.Komisaraitis,J.Kasputienė</t>
  </si>
  <si>
    <t>Brusokaitė</t>
  </si>
  <si>
    <t>1997-08-16</t>
  </si>
  <si>
    <t>Kaunas, Panevėžys</t>
  </si>
  <si>
    <t>V.Kazlauskas,A Sniečkus</t>
  </si>
  <si>
    <t>3,11.00</t>
  </si>
  <si>
    <t>Krupickaitė</t>
  </si>
  <si>
    <t>1995-11-07</t>
  </si>
  <si>
    <t>Savarankiškai</t>
  </si>
  <si>
    <t>Gytautė</t>
  </si>
  <si>
    <t>Gedvilaitė</t>
  </si>
  <si>
    <t>1997-03-26</t>
  </si>
  <si>
    <t>Deimantė</t>
  </si>
  <si>
    <t>2000-03-05</t>
  </si>
  <si>
    <t>Marijampolė-Kal</t>
  </si>
  <si>
    <t>Vilma</t>
  </si>
  <si>
    <t>Marcinkevičiūtė</t>
  </si>
  <si>
    <t>1999-01-11</t>
  </si>
  <si>
    <t>Atkocevičiūtė</t>
  </si>
  <si>
    <t>1999-07-14</t>
  </si>
  <si>
    <t xml:space="preserve">Agnė </t>
  </si>
  <si>
    <t>Katilevičiūtė</t>
  </si>
  <si>
    <t>1993-07-29</t>
  </si>
  <si>
    <t xml:space="preserve"> E.Karaškienė</t>
  </si>
  <si>
    <t>Iveta</t>
  </si>
  <si>
    <t>Valūnaitė</t>
  </si>
  <si>
    <t>1999-01-10</t>
  </si>
  <si>
    <t>Monika</t>
  </si>
  <si>
    <t>Jovašaitė</t>
  </si>
  <si>
    <t>1996-07-06</t>
  </si>
  <si>
    <t>V.Kozlov P.Žukienė</t>
  </si>
  <si>
    <t>Budrevičiūtė</t>
  </si>
  <si>
    <t>1996-05-15</t>
  </si>
  <si>
    <t>Gelbūdaitė</t>
  </si>
  <si>
    <t>2000-02-12</t>
  </si>
  <si>
    <t>Miglė</t>
  </si>
  <si>
    <t>Svinkūnaitė</t>
  </si>
  <si>
    <t>1999-04-17</t>
  </si>
  <si>
    <t>Cvilikaitė</t>
  </si>
  <si>
    <t>1997-03-09</t>
  </si>
  <si>
    <t>A. Kazlauskas</t>
  </si>
  <si>
    <t>Gintarė</t>
  </si>
  <si>
    <t>Vaiciukevičiūtė</t>
  </si>
  <si>
    <t>1994-09-24</t>
  </si>
  <si>
    <t>Elenska</t>
  </si>
  <si>
    <t>1996-02-17</t>
  </si>
  <si>
    <t>I.Krakoviak-Tolstika</t>
  </si>
  <si>
    <t>1000 m  bėgimas vyrams</t>
  </si>
  <si>
    <t>Aleksandr</t>
  </si>
  <si>
    <t>Malyško</t>
  </si>
  <si>
    <t>1987-07-08</t>
  </si>
  <si>
    <t>P.Žukienė V.Kozlov</t>
  </si>
  <si>
    <t>Robertas</t>
  </si>
  <si>
    <t>Vališauskas</t>
  </si>
  <si>
    <t>1997-08-05</t>
  </si>
  <si>
    <t>R.Kančys,A.Lukošaitis</t>
  </si>
  <si>
    <t>Simonas</t>
  </si>
  <si>
    <t>Steponavičius</t>
  </si>
  <si>
    <t>1996-06-12</t>
  </si>
  <si>
    <t>J.Beržanskis,A.Lukošaitis</t>
  </si>
  <si>
    <t>Gustaitis</t>
  </si>
  <si>
    <t>1995-05-02</t>
  </si>
  <si>
    <t>LSU-Marijampolė</t>
  </si>
  <si>
    <t>A.Buliuolis,V.Komisaraitis</t>
  </si>
  <si>
    <t>Beleška</t>
  </si>
  <si>
    <t>1992-09-30</t>
  </si>
  <si>
    <t> 2:46,50</t>
  </si>
  <si>
    <t>Gytis</t>
  </si>
  <si>
    <t>Krivickas</t>
  </si>
  <si>
    <t>1996-03-06</t>
  </si>
  <si>
    <t xml:space="preserve"> 2:46,00</t>
  </si>
  <si>
    <t>Modestas</t>
  </si>
  <si>
    <t>Rusevičius</t>
  </si>
  <si>
    <t>1997-07-16</t>
  </si>
  <si>
    <t>R.Kančys,V.Komisaraitis</t>
  </si>
  <si>
    <t>Regimantas</t>
  </si>
  <si>
    <t>Tarasevičius</t>
  </si>
  <si>
    <t>1984-11-17</t>
  </si>
  <si>
    <t>savarankiškai</t>
  </si>
  <si>
    <t>Rolandas</t>
  </si>
  <si>
    <t>Riškus</t>
  </si>
  <si>
    <t>1999-10-06</t>
  </si>
  <si>
    <t>L.Juchnevičienė</t>
  </si>
  <si>
    <t>600-1:23,86</t>
  </si>
  <si>
    <t xml:space="preserve">Dariuš </t>
  </si>
  <si>
    <t xml:space="preserve">Černigovskij </t>
  </si>
  <si>
    <t>1998-09-09</t>
  </si>
  <si>
    <t>Vidmantas</t>
  </si>
  <si>
    <t>Kulišauskas</t>
  </si>
  <si>
    <t>1998-05-22</t>
  </si>
  <si>
    <t>Raseinių KKSC</t>
  </si>
  <si>
    <t>E.Petrokas</t>
  </si>
  <si>
    <t>2.42,80</t>
  </si>
  <si>
    <t>Klimavičius</t>
  </si>
  <si>
    <t>1998-12-31</t>
  </si>
  <si>
    <t>V.Rasiukevičienė, V.Šmidtas</t>
  </si>
  <si>
    <t>2.48,5</t>
  </si>
  <si>
    <t>Grigalaitis</t>
  </si>
  <si>
    <t>1999-09-05</t>
  </si>
  <si>
    <t>D.JankauskaitėN.Sabaliauskienė</t>
  </si>
  <si>
    <t>Čiurinskas</t>
  </si>
  <si>
    <t>1992-08-02</t>
  </si>
  <si>
    <t>Kaišiadorys</t>
  </si>
  <si>
    <t>A.Kavaliauskas</t>
  </si>
  <si>
    <t>2:42,67</t>
  </si>
  <si>
    <t>Marius</t>
  </si>
  <si>
    <t>Sipas</t>
  </si>
  <si>
    <t>1994-04-19</t>
  </si>
  <si>
    <t>Jaunius</t>
  </si>
  <si>
    <t>Strazdas</t>
  </si>
  <si>
    <t>1996-10-23</t>
  </si>
  <si>
    <t>Linas</t>
  </si>
  <si>
    <t>Šarkauskas</t>
  </si>
  <si>
    <t>1996-01-21</t>
  </si>
  <si>
    <t>2:55,86</t>
  </si>
  <si>
    <t>Kristis</t>
  </si>
  <si>
    <t>Stankevičius</t>
  </si>
  <si>
    <t>1997-08-28</t>
  </si>
  <si>
    <t>Z. Zenkevičius</t>
  </si>
  <si>
    <t>4:12.87</t>
  </si>
  <si>
    <t>Valentas</t>
  </si>
  <si>
    <t>Bertašius</t>
  </si>
  <si>
    <t>1992-06-26</t>
  </si>
  <si>
    <t>J.Armonienė</t>
  </si>
  <si>
    <t>Mikšys</t>
  </si>
  <si>
    <t>1999-07-04</t>
  </si>
  <si>
    <t>Edvinas</t>
  </si>
  <si>
    <t>Žilinskas</t>
  </si>
  <si>
    <t>1999-11-14</t>
  </si>
  <si>
    <t>Bėlskas</t>
  </si>
  <si>
    <t>1991-11-06</t>
  </si>
  <si>
    <t>R.Kančys</t>
  </si>
  <si>
    <t>Martynas</t>
  </si>
  <si>
    <t>Šalaševičius</t>
  </si>
  <si>
    <t>1993-08-08</t>
  </si>
  <si>
    <t>Budrys</t>
  </si>
  <si>
    <t>1999-10-15</t>
  </si>
  <si>
    <t>E. Dilys</t>
  </si>
  <si>
    <t>Petras</t>
  </si>
  <si>
    <t>Krapikas</t>
  </si>
  <si>
    <t>1998-09-20</t>
  </si>
  <si>
    <t>Eldaras</t>
  </si>
  <si>
    <t>Dzigas</t>
  </si>
  <si>
    <t>1998-11-14</t>
  </si>
  <si>
    <t>O.Pavilionienė,  N.Gedgaudienė</t>
  </si>
  <si>
    <t>Urbanavičius</t>
  </si>
  <si>
    <t>1999-12-03</t>
  </si>
  <si>
    <t>Kazlauskas</t>
  </si>
  <si>
    <t>2000-08-11</t>
  </si>
  <si>
    <t>Romanas</t>
  </si>
  <si>
    <t>Venclovas</t>
  </si>
  <si>
    <t>1996-06-07</t>
  </si>
  <si>
    <t>Džiaugys</t>
  </si>
  <si>
    <t>1997-09-09</t>
  </si>
  <si>
    <t>A.Pranckevičius</t>
  </si>
  <si>
    <t>Darius</t>
  </si>
  <si>
    <t>Petkevičius</t>
  </si>
  <si>
    <t>1996-07-17</t>
  </si>
  <si>
    <t>V.Komisaraitis</t>
  </si>
  <si>
    <t>60 m  bėgimas moterims</t>
  </si>
  <si>
    <t>bėgimas iš 6</t>
  </si>
  <si>
    <t>Rez.p.b.</t>
  </si>
  <si>
    <t>R.l.</t>
  </si>
  <si>
    <t>Rez.fin.</t>
  </si>
  <si>
    <t>Takas</t>
  </si>
  <si>
    <t>Plečkaitytė</t>
  </si>
  <si>
    <t>1998-03-19</t>
  </si>
  <si>
    <t>N.Gedgaudienė, O.Povilionienė</t>
  </si>
  <si>
    <t>Regailaitė</t>
  </si>
  <si>
    <t>1998-03-24</t>
  </si>
  <si>
    <t>J.Čižauskas</t>
  </si>
  <si>
    <t>Markevičiūtė</t>
  </si>
  <si>
    <t>2001-01-30</t>
  </si>
  <si>
    <t>G. Šerėnienė</t>
  </si>
  <si>
    <t>Karina</t>
  </si>
  <si>
    <t>Dzingeliauskaitė</t>
  </si>
  <si>
    <t>1999-06-13</t>
  </si>
  <si>
    <t>Šešplaukytė</t>
  </si>
  <si>
    <t>2000-06-14</t>
  </si>
  <si>
    <t>V.Nekrašas,R.Turla</t>
  </si>
  <si>
    <t>Ignė</t>
  </si>
  <si>
    <t>Žižiūnaitė</t>
  </si>
  <si>
    <t>2000-07-17</t>
  </si>
  <si>
    <t>Kėdainiai</t>
  </si>
  <si>
    <t>R.Sakalauskienė</t>
  </si>
  <si>
    <t>Deliautaitė</t>
  </si>
  <si>
    <t>1995-08-09</t>
  </si>
  <si>
    <t>Beatrčė</t>
  </si>
  <si>
    <t>Juškevičiūtė</t>
  </si>
  <si>
    <t>2000-01-11</t>
  </si>
  <si>
    <t>Grigaitytė</t>
  </si>
  <si>
    <t>1995-10-09</t>
  </si>
  <si>
    <t>J.Čižauskas, A.Kazlauskas</t>
  </si>
  <si>
    <t>Milita</t>
  </si>
  <si>
    <t>Vaitkutė-Vaitlevičiūtė</t>
  </si>
  <si>
    <t>2000-08-07</t>
  </si>
  <si>
    <t>R.Norkus</t>
  </si>
  <si>
    <t>Visockytė</t>
  </si>
  <si>
    <t>1999-10-22</t>
  </si>
  <si>
    <t>Žilionytė</t>
  </si>
  <si>
    <t>1999-12-04</t>
  </si>
  <si>
    <t>R.Sadzevičienė</t>
  </si>
  <si>
    <t>Jankauskytė</t>
  </si>
  <si>
    <t>1997-12-12</t>
  </si>
  <si>
    <t>Plungės r.</t>
  </si>
  <si>
    <t>R.Šilenkienė</t>
  </si>
  <si>
    <t>Janiškevičiūtė</t>
  </si>
  <si>
    <t>1997-01-24</t>
  </si>
  <si>
    <t>Luka</t>
  </si>
  <si>
    <t>Garšvaitė</t>
  </si>
  <si>
    <t>2001-03-25</t>
  </si>
  <si>
    <t>A.Gavelytė</t>
  </si>
  <si>
    <t>Auškalnytė</t>
  </si>
  <si>
    <t>1997-06-29</t>
  </si>
  <si>
    <t>V.Šilinskas, S.Čėsna</t>
  </si>
  <si>
    <t>Kotryna</t>
  </si>
  <si>
    <t>Pauliūtė</t>
  </si>
  <si>
    <t>1997-02-19</t>
  </si>
  <si>
    <t>A. Tolstiks</t>
  </si>
  <si>
    <t>Dovilė</t>
  </si>
  <si>
    <t>Kiudelytė</t>
  </si>
  <si>
    <t>1999-04-14 Kaunas</t>
  </si>
  <si>
    <t>D.Jankauskaitė, N.Sabaliauskienė</t>
  </si>
  <si>
    <t>Jankauskaitė</t>
  </si>
  <si>
    <t>1995-04-23</t>
  </si>
  <si>
    <t>D.Januševičius, A.,J.Stanislovaičiai</t>
  </si>
  <si>
    <t>Emilija</t>
  </si>
  <si>
    <t>Rudytė</t>
  </si>
  <si>
    <t>1996-08-13</t>
  </si>
  <si>
    <t>I.Jefimova</t>
  </si>
  <si>
    <t>Silvija</t>
  </si>
  <si>
    <t>Baubonytė</t>
  </si>
  <si>
    <t>1996-11-09</t>
  </si>
  <si>
    <t>J.Čižauskas, R.Norkus</t>
  </si>
  <si>
    <t>Valatkaitytė</t>
  </si>
  <si>
    <t>1999-04-01</t>
  </si>
  <si>
    <t>Dargytė</t>
  </si>
  <si>
    <t>1997-07-28</t>
  </si>
  <si>
    <t>Stoškutė</t>
  </si>
  <si>
    <t>1997-04-11</t>
  </si>
  <si>
    <t>Liubinaitė</t>
  </si>
  <si>
    <t>1996-11-17</t>
  </si>
  <si>
    <t>R.Sadzevičienė, D.Jankauskaitė</t>
  </si>
  <si>
    <t>Eglė</t>
  </si>
  <si>
    <t>Maižvilaitė</t>
  </si>
  <si>
    <t>2000-12-03</t>
  </si>
  <si>
    <t>Neringa</t>
  </si>
  <si>
    <t>Gedaminskaitė</t>
  </si>
  <si>
    <t>1995-03-23</t>
  </si>
  <si>
    <t>K.Šapka, K. Mačėnas</t>
  </si>
  <si>
    <t>Tonkovičiūtė</t>
  </si>
  <si>
    <t>1998-03-30</t>
  </si>
  <si>
    <t>Erika</t>
  </si>
  <si>
    <t>Chvedevičiūtė</t>
  </si>
  <si>
    <t>1999-10-25</t>
  </si>
  <si>
    <t>Domijonaitytė</t>
  </si>
  <si>
    <t>1999-08-19</t>
  </si>
  <si>
    <t>Mažeikaitė</t>
  </si>
  <si>
    <t>1998-06-11</t>
  </si>
  <si>
    <t>Finalas A</t>
  </si>
  <si>
    <t>8,02</t>
  </si>
  <si>
    <t>Fin A</t>
  </si>
  <si>
    <t>7,91</t>
  </si>
  <si>
    <t>7,56</t>
  </si>
  <si>
    <t>7,75</t>
  </si>
  <si>
    <t>7,93</t>
  </si>
  <si>
    <t>7,99</t>
  </si>
  <si>
    <t>Finalas B</t>
  </si>
  <si>
    <t>8,40</t>
  </si>
  <si>
    <t>8,21</t>
  </si>
  <si>
    <t>7,97</t>
  </si>
  <si>
    <t>8,08</t>
  </si>
  <si>
    <t>8,25</t>
  </si>
  <si>
    <t>60 m  bėgimas vyrams</t>
  </si>
  <si>
    <t>bėgimas iš 9</t>
  </si>
  <si>
    <t>Džiugas</t>
  </si>
  <si>
    <t>Juška</t>
  </si>
  <si>
    <t>1998-08-18</t>
  </si>
  <si>
    <t>P.Fedorenka</t>
  </si>
  <si>
    <t>Vladas</t>
  </si>
  <si>
    <t>Baliukas</t>
  </si>
  <si>
    <t>2000-10-24</t>
  </si>
  <si>
    <t>Domantas</t>
  </si>
  <si>
    <t>Garmus</t>
  </si>
  <si>
    <t>2000-10-23</t>
  </si>
  <si>
    <t>Vaitkevičius</t>
  </si>
  <si>
    <t>1998-05-19</t>
  </si>
  <si>
    <t>Ž.Leskauskas, V.Šmidtas</t>
  </si>
  <si>
    <t>Ašutaitis</t>
  </si>
  <si>
    <t>1993-01-31</t>
  </si>
  <si>
    <t>R.Ančlauskas, N.Gedgaudienė</t>
  </si>
  <si>
    <t>Adomavičius</t>
  </si>
  <si>
    <t>1999-01-27</t>
  </si>
  <si>
    <t xml:space="preserve">Laurynas </t>
  </si>
  <si>
    <t>Rupeika</t>
  </si>
  <si>
    <t>1996-05-03</t>
  </si>
  <si>
    <t xml:space="preserve">Domantas </t>
  </si>
  <si>
    <t>Barcys</t>
  </si>
  <si>
    <t>1997-09-22</t>
  </si>
  <si>
    <t xml:space="preserve">D,JankauskaitėN.SabaliauskienėA.Dobregienė </t>
  </si>
  <si>
    <t xml:space="preserve">Tomas </t>
  </si>
  <si>
    <t>Docius</t>
  </si>
  <si>
    <t>1996-02-21</t>
  </si>
  <si>
    <t xml:space="preserve">D.JankauskaitėN,Sabaliauskienė </t>
  </si>
  <si>
    <t>Artūras</t>
  </si>
  <si>
    <t>Sikorskis</t>
  </si>
  <si>
    <t>1998-11-6</t>
  </si>
  <si>
    <t>Kasparavičius</t>
  </si>
  <si>
    <t>2000-02-28</t>
  </si>
  <si>
    <t>Rokas</t>
  </si>
  <si>
    <t>Berškys</t>
  </si>
  <si>
    <t>2000-03-07</t>
  </si>
  <si>
    <t>Silkinis</t>
  </si>
  <si>
    <t>1995-06-23</t>
  </si>
  <si>
    <t>Milkus</t>
  </si>
  <si>
    <t>1995-04-03</t>
  </si>
  <si>
    <t>2001-02-12</t>
  </si>
  <si>
    <t>R.Varankova, A.Gavėnas</t>
  </si>
  <si>
    <t>Valentinas</t>
  </si>
  <si>
    <t>Bukovskis</t>
  </si>
  <si>
    <t>Irmantas</t>
  </si>
  <si>
    <t>Navickas</t>
  </si>
  <si>
    <t>2001-03-29</t>
  </si>
  <si>
    <t>Noreika</t>
  </si>
  <si>
    <t>1999-04-06</t>
  </si>
  <si>
    <t>Pacevičius</t>
  </si>
  <si>
    <t>1995-05-10</t>
  </si>
  <si>
    <t>Simas</t>
  </si>
  <si>
    <t>Milšinas</t>
  </si>
  <si>
    <t>1998-06-27</t>
  </si>
  <si>
    <t>Šostakas</t>
  </si>
  <si>
    <t>1997-12-17</t>
  </si>
  <si>
    <t>Cikanavičius</t>
  </si>
  <si>
    <t>2000</t>
  </si>
  <si>
    <t>Povilas</t>
  </si>
  <si>
    <t>Zieringis</t>
  </si>
  <si>
    <t>1998-03-03</t>
  </si>
  <si>
    <t>Rytis</t>
  </si>
  <si>
    <t>Grigoravičius</t>
  </si>
  <si>
    <t>2000-06-01</t>
  </si>
  <si>
    <t>Beresna</t>
  </si>
  <si>
    <t>1996-05-25</t>
  </si>
  <si>
    <t xml:space="preserve">D.JanakauskaitėN.Sabaliauskienė </t>
  </si>
  <si>
    <t>Budrikas</t>
  </si>
  <si>
    <t>Domas</t>
  </si>
  <si>
    <t>Gailevičius</t>
  </si>
  <si>
    <t>2001-12-18</t>
  </si>
  <si>
    <t xml:space="preserve"> A.Gavėnas</t>
  </si>
  <si>
    <t>Morozovas</t>
  </si>
  <si>
    <t>2000-01-13</t>
  </si>
  <si>
    <t>Kajus</t>
  </si>
  <si>
    <t>Andriuškevičius</t>
  </si>
  <si>
    <t>1999-07-16</t>
  </si>
  <si>
    <t>Eitvidas</t>
  </si>
  <si>
    <t>Karpavičius</t>
  </si>
  <si>
    <t>1998-05-27</t>
  </si>
  <si>
    <t>Z.Peleckienė</t>
  </si>
  <si>
    <t>Vincentas</t>
  </si>
  <si>
    <t>Liškauskas</t>
  </si>
  <si>
    <t>1997</t>
  </si>
  <si>
    <t>Birbalas</t>
  </si>
  <si>
    <t>1996-05-16</t>
  </si>
  <si>
    <t>V.Šilinskas</t>
  </si>
  <si>
    <t>Balčaitis</t>
  </si>
  <si>
    <t>1992-12-02</t>
  </si>
  <si>
    <t>Narauskas</t>
  </si>
  <si>
    <t>1994-10-14</t>
  </si>
  <si>
    <t>Marcinkevičius</t>
  </si>
  <si>
    <t>2000-10-26</t>
  </si>
  <si>
    <t>Šimkus</t>
  </si>
  <si>
    <t>1997-09-11</t>
  </si>
  <si>
    <t>Svajūnas</t>
  </si>
  <si>
    <t>Abromas</t>
  </si>
  <si>
    <t>1993-07-28</t>
  </si>
  <si>
    <t>Martunas</t>
  </si>
  <si>
    <t>Vrašinskas</t>
  </si>
  <si>
    <t>1995</t>
  </si>
  <si>
    <t>Škut</t>
  </si>
  <si>
    <t>ASU</t>
  </si>
  <si>
    <t>R.Sadzevičienė, I.Jaubaitytė</t>
  </si>
  <si>
    <t>Ignas</t>
  </si>
  <si>
    <t>Lincevičius</t>
  </si>
  <si>
    <t>2000-05-02</t>
  </si>
  <si>
    <t>Kauno r.</t>
  </si>
  <si>
    <t>A.Starkevičius</t>
  </si>
  <si>
    <t>Stulgaitis</t>
  </si>
  <si>
    <t>2000-09-01</t>
  </si>
  <si>
    <t>Žalga</t>
  </si>
  <si>
    <t>1993-03-24</t>
  </si>
  <si>
    <t>Tiškus</t>
  </si>
  <si>
    <t>2000-09-22</t>
  </si>
  <si>
    <t>Kvederavičius</t>
  </si>
  <si>
    <t>2000-12-23</t>
  </si>
  <si>
    <t>Mantas</t>
  </si>
  <si>
    <t>Kveraga</t>
  </si>
  <si>
    <t>1999-03-12</t>
  </si>
  <si>
    <t>Bikulčis</t>
  </si>
  <si>
    <t>1995-12-12</t>
  </si>
  <si>
    <t>Justinas</t>
  </si>
  <si>
    <t>Arštikis</t>
  </si>
  <si>
    <t>1996-08-09</t>
  </si>
  <si>
    <t>Aldas</t>
  </si>
  <si>
    <t>Bagdonas</t>
  </si>
  <si>
    <t>1998-05-10</t>
  </si>
  <si>
    <t>Vaičiūnas</t>
  </si>
  <si>
    <t xml:space="preserve"> 2000-01-24</t>
  </si>
  <si>
    <t>Karza</t>
  </si>
  <si>
    <t>2001-09-16</t>
  </si>
  <si>
    <t>Leonavičius</t>
  </si>
  <si>
    <t>1998-12-30</t>
  </si>
  <si>
    <t>1997-07-24</t>
  </si>
  <si>
    <t>Fin B</t>
  </si>
  <si>
    <r>
      <t>DQ</t>
    </r>
    <r>
      <rPr>
        <sz val="6"/>
        <rFont val="Times New Roman"/>
        <family val="1"/>
      </rPr>
      <t>(125.5)</t>
    </r>
  </si>
  <si>
    <t>3000 m  bėgimas vyrams</t>
  </si>
  <si>
    <t>1993-10-31</t>
  </si>
  <si>
    <t>MRU</t>
  </si>
  <si>
    <t>J.Garalevičius, E.Petrokas</t>
  </si>
  <si>
    <t>Egidijus</t>
  </si>
  <si>
    <t>Adomkaitis</t>
  </si>
  <si>
    <t>1987-02-19</t>
  </si>
  <si>
    <t>P.Rakštikas</t>
  </si>
  <si>
    <t>1994-06-30</t>
  </si>
  <si>
    <t>Dirsė</t>
  </si>
  <si>
    <t>1992-03-30</t>
  </si>
  <si>
    <t xml:space="preserve">Evaldasa </t>
  </si>
  <si>
    <t>Nausėda</t>
  </si>
  <si>
    <t>1992-11-10</t>
  </si>
  <si>
    <t>Gvidas</t>
  </si>
  <si>
    <t>Tauroza</t>
  </si>
  <si>
    <t>2000-10-11</t>
  </si>
  <si>
    <t>P.Šaučikovas, M.Malinauskas</t>
  </si>
  <si>
    <t>Gediminas</t>
  </si>
  <si>
    <t>Janušis</t>
  </si>
  <si>
    <t>1991-06-27</t>
  </si>
  <si>
    <t>Aloyzas</t>
  </si>
  <si>
    <t>Valančius</t>
  </si>
  <si>
    <t>1996-09-13</t>
  </si>
  <si>
    <t>Jateiko</t>
  </si>
  <si>
    <t>1995-08-01</t>
  </si>
  <si>
    <t>Daunoravičius</t>
  </si>
  <si>
    <t>1999-11-04</t>
  </si>
  <si>
    <t>Staškevičius</t>
  </si>
  <si>
    <t>1998-12-21</t>
  </si>
  <si>
    <t>2000-04-29</t>
  </si>
  <si>
    <t>Šerpytis</t>
  </si>
  <si>
    <t>1998-07-09</t>
  </si>
  <si>
    <t>bėgimas iš 3</t>
  </si>
  <si>
    <t>2001-11-09</t>
  </si>
  <si>
    <t>Bukauskas</t>
  </si>
  <si>
    <t>1999-02-06</t>
  </si>
  <si>
    <t>Vilkas</t>
  </si>
  <si>
    <t>Aleksas</t>
  </si>
  <si>
    <t>A.Baranauskas, R.Kazlauskas</t>
  </si>
  <si>
    <t>1996-01-23</t>
  </si>
  <si>
    <t>Ščiglo</t>
  </si>
  <si>
    <t>1994-11-20</t>
  </si>
  <si>
    <t>Glebauskas</t>
  </si>
  <si>
    <t>Arijus</t>
  </si>
  <si>
    <t>2.12</t>
  </si>
  <si>
    <t>2.08</t>
  </si>
  <si>
    <t>2.04</t>
  </si>
  <si>
    <t>2.00</t>
  </si>
  <si>
    <t>1.95</t>
  </si>
  <si>
    <t>1.90</t>
  </si>
  <si>
    <t>1.85</t>
  </si>
  <si>
    <t>1.80</t>
  </si>
  <si>
    <t>1.75</t>
  </si>
  <si>
    <t>Šuolis į aukštį vyrams</t>
  </si>
  <si>
    <t>300 m  bėgimas moterims</t>
  </si>
  <si>
    <t>bėgimas iš</t>
  </si>
  <si>
    <t>Reultatas</t>
  </si>
  <si>
    <t>Rimkūnaitė</t>
  </si>
  <si>
    <t>1999-07-22</t>
  </si>
  <si>
    <t>Varnelytė</t>
  </si>
  <si>
    <t>2000-08-09</t>
  </si>
  <si>
    <t>NT</t>
  </si>
  <si>
    <t>Neda</t>
  </si>
  <si>
    <t>Pušinskaitė</t>
  </si>
  <si>
    <t>1999-01-24</t>
  </si>
  <si>
    <t>Malinauskaitė</t>
  </si>
  <si>
    <t>2001-02-26</t>
  </si>
  <si>
    <t>Možajevaitė</t>
  </si>
  <si>
    <t>2001-01-04</t>
  </si>
  <si>
    <t>Rūta</t>
  </si>
  <si>
    <t>Okulič-Kazarinaitė</t>
  </si>
  <si>
    <t>1999-11-08</t>
  </si>
  <si>
    <t>Roberta</t>
  </si>
  <si>
    <t>Viktorija</t>
  </si>
  <si>
    <t>Čagajeva</t>
  </si>
  <si>
    <t>2000-08-27</t>
  </si>
  <si>
    <t>Bitinaitė</t>
  </si>
  <si>
    <t>1999-06-05</t>
  </si>
  <si>
    <t>Budreikaitė</t>
  </si>
  <si>
    <t>1999-06-22</t>
  </si>
  <si>
    <t>Auželytė</t>
  </si>
  <si>
    <t>1994-03-24</t>
  </si>
  <si>
    <t>A.Skujyte</t>
  </si>
  <si>
    <t>Laura</t>
  </si>
  <si>
    <t>Kemeklytė</t>
  </si>
  <si>
    <t>1993-06-13</t>
  </si>
  <si>
    <t xml:space="preserve"> J. Armonienė</t>
  </si>
  <si>
    <t xml:space="preserve">Justė </t>
  </si>
  <si>
    <t>Pacevičiutė</t>
  </si>
  <si>
    <t>1998-01-15</t>
  </si>
  <si>
    <t>Alvija</t>
  </si>
  <si>
    <t>Bylaitė</t>
  </si>
  <si>
    <t>1999-02-22</t>
  </si>
  <si>
    <t xml:space="preserve">Karolina </t>
  </si>
  <si>
    <t xml:space="preserve">Savko </t>
  </si>
  <si>
    <t>2000-01-01</t>
  </si>
  <si>
    <t>Ramunė</t>
  </si>
  <si>
    <t>Klybaitė</t>
  </si>
  <si>
    <t>1999-07-07</t>
  </si>
  <si>
    <t>Diana</t>
  </si>
  <si>
    <t>Dabrišiūtė</t>
  </si>
  <si>
    <t>2000-01-25</t>
  </si>
  <si>
    <t>Vita</t>
  </si>
  <si>
    <t>Akelaitytė</t>
  </si>
  <si>
    <t>2000-08-01</t>
  </si>
  <si>
    <t>Pacevičiūtė</t>
  </si>
  <si>
    <t>1998-08-11</t>
  </si>
  <si>
    <t>V. Gumauskas</t>
  </si>
  <si>
    <t>Vaitkevičiūtė</t>
  </si>
  <si>
    <t>1999-09-30</t>
  </si>
  <si>
    <t xml:space="preserve">Z. ŠVEIKAUSKO IR A. STANISLOVAIČIO </t>
  </si>
  <si>
    <t>XO</t>
  </si>
  <si>
    <t>XXX</t>
  </si>
  <si>
    <t>300 m  bėgimas vyrams</t>
  </si>
  <si>
    <t>24.56</t>
  </si>
  <si>
    <t>Treinys</t>
  </si>
  <si>
    <t>1996.11.19</t>
  </si>
  <si>
    <t>D. Skirmantienė</t>
  </si>
  <si>
    <t>24.27</t>
  </si>
  <si>
    <t>Pabiržis</t>
  </si>
  <si>
    <t>1996.06.08</t>
  </si>
  <si>
    <t>J. Garalevičius</t>
  </si>
  <si>
    <t>53.88</t>
  </si>
  <si>
    <t>Kaveckas</t>
  </si>
  <si>
    <t>1999-08-17</t>
  </si>
  <si>
    <t>24.83</t>
  </si>
  <si>
    <t>Ščerbacho</t>
  </si>
  <si>
    <t>2000-01-10</t>
  </si>
  <si>
    <t>53.35</t>
  </si>
  <si>
    <t>Oleg</t>
  </si>
  <si>
    <t>Ivanikov</t>
  </si>
  <si>
    <t>1999-11-17</t>
  </si>
  <si>
    <t>50.77</t>
  </si>
  <si>
    <t>Jokubaitis</t>
  </si>
  <si>
    <t>2000-09-10</t>
  </si>
  <si>
    <t>D.Šaučikovas</t>
  </si>
  <si>
    <t>55.10</t>
  </si>
  <si>
    <t>24.69</t>
  </si>
  <si>
    <t>Jenulevičius</t>
  </si>
  <si>
    <t>1998-02-21</t>
  </si>
  <si>
    <t>V. Rasiukevičienė</t>
  </si>
  <si>
    <t>52.94</t>
  </si>
  <si>
    <t>24.37</t>
  </si>
  <si>
    <t>Ernest</t>
  </si>
  <si>
    <t>Kolenda</t>
  </si>
  <si>
    <t>1998-02-01</t>
  </si>
  <si>
    <t>Pušinskas</t>
  </si>
  <si>
    <t>2000-03-08</t>
  </si>
  <si>
    <t>38,69</t>
  </si>
  <si>
    <t>1997-08-22</t>
  </si>
  <si>
    <t>D.Jankauskaitė,N.Sabaliauskienė,A.Dobregienė</t>
  </si>
  <si>
    <t>36,75</t>
  </si>
  <si>
    <t>39,00</t>
  </si>
  <si>
    <t>Daniel</t>
  </si>
  <si>
    <t>Golovacki</t>
  </si>
  <si>
    <t>1996-02-12</t>
  </si>
  <si>
    <t>D.Jankauskaitė,N.Sabaliauskienė,G.Michniova</t>
  </si>
  <si>
    <t>36,51</t>
  </si>
  <si>
    <t>Andrej</t>
  </si>
  <si>
    <t>Timofejev</t>
  </si>
  <si>
    <t>1995-08-24</t>
  </si>
  <si>
    <t>Aukštuolis</t>
  </si>
  <si>
    <t>2001-01-01</t>
  </si>
  <si>
    <t>Totoraitis</t>
  </si>
  <si>
    <t>1996-03-09</t>
  </si>
  <si>
    <t>Etapas</t>
  </si>
  <si>
    <t>"4 ROSES"</t>
  </si>
  <si>
    <t>Kauno maratono klubas</t>
  </si>
  <si>
    <t>Šokliukas</t>
  </si>
  <si>
    <t>Rajonų rinktinė</t>
  </si>
  <si>
    <t xml:space="preserve">užsk. </t>
  </si>
  <si>
    <t>Paulina</t>
  </si>
  <si>
    <t>Drazdauskaitė</t>
  </si>
  <si>
    <t>1993-08-30</t>
  </si>
  <si>
    <t>800+600+400+200 estafetinis bėgimas moterims</t>
  </si>
  <si>
    <t>J.Beržanskis; A.Lukošaitis</t>
  </si>
  <si>
    <t>A.Skujytė</t>
  </si>
  <si>
    <t>1992-06-12</t>
  </si>
  <si>
    <t xml:space="preserve"> Bendoraitis</t>
  </si>
  <si>
    <t>Tomas</t>
  </si>
  <si>
    <t>800+600+400+200 estafetinis bėgimas vyrams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</si>
</sst>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:ss.00"/>
    <numFmt numFmtId="173" formatCode="0.000"/>
    <numFmt numFmtId="174" formatCode="yyyy\-mm\-dd;@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Arial Baltic"/>
      <family val="2"/>
    </font>
    <font>
      <b/>
      <sz val="8"/>
      <name val="Arial Baltic"/>
      <family val="2"/>
    </font>
    <font>
      <sz val="9"/>
      <name val="Times New Roman"/>
      <family val="1"/>
    </font>
    <font>
      <sz val="10"/>
      <name val="Arial Baltic"/>
      <family val="2"/>
    </font>
    <font>
      <b/>
      <sz val="10"/>
      <name val="Arial Baltic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5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11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17" borderId="0" applyNumberFormat="0" applyBorder="0" applyAlignment="0" applyProtection="0"/>
    <xf numFmtId="0" fontId="45" fillId="27" borderId="0" applyNumberFormat="0" applyBorder="0" applyAlignment="0" applyProtection="0"/>
    <xf numFmtId="0" fontId="11" fillId="19" borderId="0" applyNumberFormat="0" applyBorder="0" applyAlignment="0" applyProtection="0"/>
    <xf numFmtId="0" fontId="45" fillId="28" borderId="0" applyNumberFormat="0" applyBorder="0" applyAlignment="0" applyProtection="0"/>
    <xf numFmtId="0" fontId="11" fillId="29" borderId="0" applyNumberFormat="0" applyBorder="0" applyAlignment="0" applyProtection="0"/>
    <xf numFmtId="0" fontId="45" fillId="30" borderId="0" applyNumberFormat="0" applyBorder="0" applyAlignment="0" applyProtection="0"/>
    <xf numFmtId="0" fontId="11" fillId="31" borderId="0" applyNumberFormat="0" applyBorder="0" applyAlignment="0" applyProtection="0"/>
    <xf numFmtId="0" fontId="4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45" fillId="34" borderId="0" applyNumberFormat="0" applyBorder="0" applyAlignment="0" applyProtection="0"/>
    <xf numFmtId="0" fontId="11" fillId="35" borderId="0" applyNumberFormat="0" applyBorder="0" applyAlignment="0" applyProtection="0"/>
    <xf numFmtId="0" fontId="45" fillId="36" borderId="0" applyNumberFormat="0" applyBorder="0" applyAlignment="0" applyProtection="0"/>
    <xf numFmtId="0" fontId="11" fillId="37" borderId="0" applyNumberFormat="0" applyBorder="0" applyAlignment="0" applyProtection="0"/>
    <xf numFmtId="0" fontId="45" fillId="38" borderId="0" applyNumberFormat="0" applyBorder="0" applyAlignment="0" applyProtection="0"/>
    <xf numFmtId="0" fontId="11" fillId="39" borderId="0" applyNumberFormat="0" applyBorder="0" applyAlignment="0" applyProtection="0"/>
    <xf numFmtId="0" fontId="45" fillId="40" borderId="0" applyNumberFormat="0" applyBorder="0" applyAlignment="0" applyProtection="0"/>
    <xf numFmtId="0" fontId="11" fillId="29" borderId="0" applyNumberFormat="0" applyBorder="0" applyAlignment="0" applyProtection="0"/>
    <xf numFmtId="0" fontId="45" fillId="41" borderId="0" applyNumberFormat="0" applyBorder="0" applyAlignment="0" applyProtection="0"/>
    <xf numFmtId="0" fontId="11" fillId="31" borderId="0" applyNumberFormat="0" applyBorder="0" applyAlignment="0" applyProtection="0"/>
    <xf numFmtId="0" fontId="45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7" fillId="45" borderId="4" applyNumberFormat="0" applyAlignment="0" applyProtection="0"/>
    <xf numFmtId="0" fontId="14" fillId="46" borderId="5" applyNumberFormat="0" applyAlignment="0" applyProtection="0"/>
    <xf numFmtId="0" fontId="48" fillId="47" borderId="6" applyNumberFormat="0" applyAlignment="0" applyProtection="0"/>
    <xf numFmtId="0" fontId="15" fillId="48" borderId="7" applyNumberFormat="0" applyAlignment="0" applyProtection="0"/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50" fillId="49" borderId="0" applyNumberFormat="0" applyBorder="0" applyAlignment="0" applyProtection="0"/>
    <xf numFmtId="0" fontId="16" fillId="7" borderId="0" applyNumberFormat="0" applyBorder="0" applyAlignment="0" applyProtection="0"/>
    <xf numFmtId="0" fontId="51" fillId="0" borderId="8" applyNumberFormat="0" applyFill="0" applyAlignment="0" applyProtection="0"/>
    <xf numFmtId="0" fontId="8" fillId="0" borderId="1" applyNumberFormat="0" applyFill="0" applyAlignment="0" applyProtection="0"/>
    <xf numFmtId="0" fontId="52" fillId="0" borderId="9" applyNumberFormat="0" applyFill="0" applyAlignment="0" applyProtection="0"/>
    <xf numFmtId="0" fontId="9" fillId="0" borderId="2" applyNumberFormat="0" applyFill="0" applyAlignment="0" applyProtection="0"/>
    <xf numFmtId="0" fontId="53" fillId="0" borderId="10" applyNumberFormat="0" applyFill="0" applyAlignment="0" applyProtection="0"/>
    <xf numFmtId="0" fontId="10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50" borderId="4" applyNumberFormat="0" applyAlignment="0" applyProtection="0"/>
    <xf numFmtId="0" fontId="17" fillId="13" borderId="5" applyNumberFormat="0" applyAlignment="0" applyProtection="0"/>
    <xf numFmtId="0" fontId="19" fillId="46" borderId="11" applyNumberFormat="0" applyAlignment="0" applyProtection="0"/>
    <xf numFmtId="0" fontId="18" fillId="0" borderId="0" applyNumberFormat="0" applyFill="0" applyBorder="0" applyAlignment="0" applyProtection="0"/>
    <xf numFmtId="0" fontId="17" fillId="13" borderId="5" applyNumberFormat="0" applyAlignment="0" applyProtection="0"/>
    <xf numFmtId="0" fontId="55" fillId="0" borderId="12" applyNumberFormat="0" applyFill="0" applyAlignment="0" applyProtection="0"/>
    <xf numFmtId="0" fontId="20" fillId="0" borderId="13" applyNumberFormat="0" applyFill="0" applyAlignment="0" applyProtection="0"/>
    <xf numFmtId="0" fontId="56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53" borderId="14" applyNumberFormat="0" applyFont="0" applyAlignment="0" applyProtection="0"/>
    <xf numFmtId="0" fontId="0" fillId="54" borderId="15" applyNumberFormat="0" applyFont="0" applyAlignment="0" applyProtection="0"/>
    <xf numFmtId="0" fontId="57" fillId="45" borderId="16" applyNumberFormat="0" applyAlignment="0" applyProtection="0"/>
    <xf numFmtId="0" fontId="19" fillId="46" borderId="11" applyNumberFormat="0" applyAlignment="0" applyProtection="0"/>
    <xf numFmtId="0" fontId="0" fillId="0" borderId="0">
      <alignment/>
      <protection/>
    </xf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43" borderId="0" applyNumberFormat="0" applyBorder="0" applyAlignment="0" applyProtection="0"/>
    <xf numFmtId="0" fontId="0" fillId="54" borderId="15" applyNumberFormat="0" applyFont="0" applyAlignment="0" applyProtection="0"/>
    <xf numFmtId="0" fontId="23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14" fillId="46" borderId="5" applyNumberFormat="0" applyAlignment="0" applyProtection="0"/>
    <xf numFmtId="0" fontId="24" fillId="0" borderId="17" applyNumberFormat="0" applyFill="0" applyAlignment="0" applyProtection="0"/>
    <xf numFmtId="0" fontId="20" fillId="0" borderId="13" applyNumberFormat="0" applyFill="0" applyAlignment="0" applyProtection="0"/>
    <xf numFmtId="0" fontId="15" fillId="48" borderId="7" applyNumberFormat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24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6" fillId="0" borderId="23" xfId="0" applyFont="1" applyBorder="1" applyAlignment="1">
      <alignment horizontal="left"/>
    </xf>
    <xf numFmtId="0" fontId="3" fillId="0" borderId="23" xfId="129" applyFont="1" applyFill="1" applyBorder="1" applyAlignment="1">
      <alignment horizontal="center"/>
      <protection/>
    </xf>
    <xf numFmtId="172" fontId="3" fillId="0" borderId="23" xfId="129" applyNumberFormat="1" applyFont="1" applyFill="1" applyBorder="1" applyAlignment="1">
      <alignment horizontal="center"/>
      <protection/>
    </xf>
    <xf numFmtId="172" fontId="25" fillId="0" borderId="23" xfId="129" applyNumberFormat="1" applyFont="1" applyFill="1" applyBorder="1" applyAlignment="1">
      <alignment horizontal="center"/>
      <protection/>
    </xf>
    <xf numFmtId="49" fontId="26" fillId="0" borderId="23" xfId="0" applyNumberFormat="1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27" xfId="0" applyFont="1" applyBorder="1" applyAlignment="1">
      <alignment horizontal="right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49" fontId="30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7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7" fillId="0" borderId="28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49" fontId="26" fillId="0" borderId="23" xfId="0" applyNumberFormat="1" applyFont="1" applyBorder="1" applyAlignment="1">
      <alignment horizontal="center"/>
    </xf>
    <xf numFmtId="49" fontId="26" fillId="0" borderId="24" xfId="0" applyNumberFormat="1" applyFont="1" applyBorder="1" applyAlignment="1">
      <alignment horizontal="left"/>
    </xf>
    <xf numFmtId="2" fontId="33" fillId="0" borderId="23" xfId="0" applyNumberFormat="1" applyFont="1" applyBorder="1" applyAlignment="1">
      <alignment horizontal="center"/>
    </xf>
    <xf numFmtId="1" fontId="33" fillId="0" borderId="23" xfId="0" applyNumberFormat="1" applyFont="1" applyBorder="1" applyAlignment="1">
      <alignment horizontal="center"/>
    </xf>
    <xf numFmtId="2" fontId="25" fillId="0" borderId="23" xfId="0" applyNumberFormat="1" applyFont="1" applyFill="1" applyBorder="1" applyAlignment="1">
      <alignment horizontal="center" vertical="center" wrapText="1"/>
    </xf>
    <xf numFmtId="2" fontId="33" fillId="0" borderId="23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55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2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/>
    </xf>
    <xf numFmtId="1" fontId="26" fillId="0" borderId="23" xfId="0" applyNumberFormat="1" applyFont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49" fontId="26" fillId="0" borderId="23" xfId="0" applyNumberFormat="1" applyFont="1" applyFill="1" applyBorder="1" applyAlignment="1">
      <alignment horizontal="center"/>
    </xf>
    <xf numFmtId="49" fontId="26" fillId="0" borderId="24" xfId="0" applyNumberFormat="1" applyFont="1" applyFill="1" applyBorder="1" applyAlignment="1">
      <alignment horizontal="left"/>
    </xf>
    <xf numFmtId="2" fontId="26" fillId="0" borderId="23" xfId="0" applyNumberFormat="1" applyFont="1" applyFill="1" applyBorder="1" applyAlignment="1">
      <alignment horizontal="center"/>
    </xf>
    <xf numFmtId="1" fontId="26" fillId="0" borderId="23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7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left"/>
    </xf>
    <xf numFmtId="172" fontId="25" fillId="0" borderId="23" xfId="129" applyNumberFormat="1" applyFont="1" applyBorder="1" applyAlignment="1">
      <alignment horizontal="center"/>
      <protection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36" fillId="0" borderId="0" xfId="0" applyFont="1" applyAlignment="1">
      <alignment/>
    </xf>
    <xf numFmtId="0" fontId="33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3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25" fillId="0" borderId="24" xfId="0" applyFont="1" applyBorder="1" applyAlignment="1">
      <alignment horizontal="left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37" xfId="0" applyNumberFormat="1" applyFont="1" applyBorder="1" applyAlignment="1">
      <alignment horizontal="left" vertical="center"/>
    </xf>
    <xf numFmtId="49" fontId="33" fillId="0" borderId="38" xfId="0" applyNumberFormat="1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2" fontId="25" fillId="0" borderId="39" xfId="0" applyNumberFormat="1" applyFont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3" fillId="0" borderId="2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7" fillId="0" borderId="31" xfId="0" applyFont="1" applyFill="1" applyBorder="1" applyAlignment="1">
      <alignment horizontal="center" vertical="center"/>
    </xf>
    <xf numFmtId="0" fontId="3" fillId="0" borderId="23" xfId="129" applyFont="1" applyBorder="1" applyAlignment="1">
      <alignment horizontal="center"/>
      <protection/>
    </xf>
    <xf numFmtId="0" fontId="3" fillId="56" borderId="23" xfId="0" applyFont="1" applyFill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2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7" fillId="0" borderId="3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right" vertical="center"/>
    </xf>
    <xf numFmtId="0" fontId="27" fillId="0" borderId="29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left"/>
    </xf>
    <xf numFmtId="0" fontId="26" fillId="0" borderId="23" xfId="0" applyFont="1" applyFill="1" applyBorder="1" applyAlignment="1">
      <alignment horizontal="left"/>
    </xf>
    <xf numFmtId="2" fontId="25" fillId="0" borderId="23" xfId="129" applyNumberFormat="1" applyFont="1" applyBorder="1" applyAlignment="1">
      <alignment horizontal="center"/>
      <protection/>
    </xf>
    <xf numFmtId="173" fontId="37" fillId="0" borderId="25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0" fontId="38" fillId="0" borderId="23" xfId="0" applyFont="1" applyFill="1" applyBorder="1" applyAlignment="1">
      <alignment horizontal="left"/>
    </xf>
    <xf numFmtId="0" fontId="25" fillId="0" borderId="23" xfId="129" applyFont="1" applyBorder="1" applyAlignment="1">
      <alignment horizontal="center"/>
      <protection/>
    </xf>
    <xf numFmtId="2" fontId="25" fillId="0" borderId="23" xfId="129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2" fontId="25" fillId="0" borderId="0" xfId="129" applyNumberFormat="1" applyFont="1" applyFill="1" applyBorder="1" applyAlignment="1">
      <alignment horizontal="center"/>
      <protection/>
    </xf>
    <xf numFmtId="173" fontId="37" fillId="0" borderId="0" xfId="0" applyNumberFormat="1" applyFont="1" applyFill="1" applyBorder="1" applyAlignment="1">
      <alignment horizontal="center"/>
    </xf>
    <xf numFmtId="0" fontId="3" fillId="0" borderId="0" xfId="129" applyFont="1" applyFill="1" applyBorder="1" applyAlignment="1">
      <alignment horizontal="center"/>
      <protection/>
    </xf>
    <xf numFmtId="0" fontId="28" fillId="0" borderId="0" xfId="0" applyFont="1" applyFill="1" applyAlignment="1">
      <alignment horizontal="left"/>
    </xf>
    <xf numFmtId="2" fontId="3" fillId="0" borderId="0" xfId="0" applyNumberFormat="1" applyFont="1" applyAlignment="1">
      <alignment/>
    </xf>
    <xf numFmtId="0" fontId="3" fillId="0" borderId="23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7" fillId="55" borderId="0" xfId="0" applyFont="1" applyFill="1" applyAlignment="1">
      <alignment/>
    </xf>
    <xf numFmtId="2" fontId="25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5" fillId="0" borderId="23" xfId="129" applyFont="1" applyFill="1" applyBorder="1" applyAlignment="1">
      <alignment horizontal="center"/>
      <protection/>
    </xf>
    <xf numFmtId="0" fontId="3" fillId="0" borderId="23" xfId="120" applyNumberFormat="1" applyFont="1" applyFill="1" applyBorder="1" applyAlignment="1">
      <alignment horizontal="center" vertical="center"/>
      <protection/>
    </xf>
    <xf numFmtId="0" fontId="28" fillId="0" borderId="0" xfId="128" applyFont="1" applyFill="1">
      <alignment/>
      <protection/>
    </xf>
    <xf numFmtId="0" fontId="25" fillId="0" borderId="0" xfId="128" applyFont="1" applyFill="1">
      <alignment/>
      <protection/>
    </xf>
    <xf numFmtId="0" fontId="25" fillId="0" borderId="0" xfId="128" applyFont="1" applyFill="1" applyAlignment="1">
      <alignment horizontal="left"/>
      <protection/>
    </xf>
    <xf numFmtId="0" fontId="25" fillId="0" borderId="0" xfId="128" applyFont="1" applyFill="1" applyAlignment="1">
      <alignment horizontal="center"/>
      <protection/>
    </xf>
    <xf numFmtId="0" fontId="28" fillId="0" borderId="0" xfId="128" applyFont="1" applyFill="1">
      <alignment/>
      <protection/>
    </xf>
    <xf numFmtId="0" fontId="25" fillId="0" borderId="0" xfId="128" applyFont="1">
      <alignment/>
      <protection/>
    </xf>
    <xf numFmtId="49" fontId="30" fillId="0" borderId="0" xfId="128" applyNumberFormat="1" applyFont="1" applyFill="1" applyAlignment="1">
      <alignment horizontal="right"/>
      <protection/>
    </xf>
    <xf numFmtId="0" fontId="26" fillId="0" borderId="0" xfId="128" applyFont="1" applyFill="1">
      <alignment/>
      <protection/>
    </xf>
    <xf numFmtId="0" fontId="27" fillId="0" borderId="0" xfId="128" applyFont="1" applyFill="1" applyAlignment="1">
      <alignment horizontal="center"/>
      <protection/>
    </xf>
    <xf numFmtId="0" fontId="26" fillId="0" borderId="0" xfId="128" applyFont="1">
      <alignment/>
      <protection/>
    </xf>
    <xf numFmtId="0" fontId="29" fillId="0" borderId="0" xfId="128" applyFont="1" applyFill="1" applyAlignment="1">
      <alignment horizontal="right"/>
      <protection/>
    </xf>
    <xf numFmtId="0" fontId="3" fillId="0" borderId="0" xfId="127" applyFont="1">
      <alignment/>
      <protection/>
    </xf>
    <xf numFmtId="0" fontId="3" fillId="0" borderId="0" xfId="127" applyFont="1" applyFill="1">
      <alignment/>
      <protection/>
    </xf>
    <xf numFmtId="0" fontId="7" fillId="0" borderId="0" xfId="127" applyFont="1" applyAlignment="1">
      <alignment horizontal="right"/>
      <protection/>
    </xf>
    <xf numFmtId="0" fontId="3" fillId="0" borderId="0" xfId="127" applyFont="1" applyAlignment="1">
      <alignment horizontal="left"/>
      <protection/>
    </xf>
    <xf numFmtId="0" fontId="25" fillId="0" borderId="0" xfId="127" applyFont="1" applyAlignment="1">
      <alignment horizontal="center"/>
      <protection/>
    </xf>
    <xf numFmtId="0" fontId="3" fillId="0" borderId="0" xfId="127" applyFont="1" applyFill="1" applyAlignment="1">
      <alignment horizontal="center"/>
      <protection/>
    </xf>
    <xf numFmtId="0" fontId="29" fillId="0" borderId="0" xfId="127" applyFont="1" applyFill="1" applyAlignment="1">
      <alignment horizontal="right"/>
      <protection/>
    </xf>
    <xf numFmtId="0" fontId="7" fillId="0" borderId="0" xfId="127" applyFont="1" applyAlignment="1">
      <alignment horizontal="left"/>
      <protection/>
    </xf>
    <xf numFmtId="0" fontId="25" fillId="0" borderId="0" xfId="127" applyFont="1">
      <alignment/>
      <protection/>
    </xf>
    <xf numFmtId="0" fontId="25" fillId="0" borderId="0" xfId="127" applyFont="1" applyAlignment="1">
      <alignment horizontal="center"/>
      <protection/>
    </xf>
    <xf numFmtId="0" fontId="25" fillId="0" borderId="0" xfId="127" applyFont="1">
      <alignment/>
      <protection/>
    </xf>
    <xf numFmtId="0" fontId="25" fillId="0" borderId="0" xfId="127" applyFont="1" applyFill="1">
      <alignment/>
      <protection/>
    </xf>
    <xf numFmtId="0" fontId="25" fillId="0" borderId="0" xfId="127" applyFont="1" applyAlignment="1">
      <alignment horizontal="left"/>
      <protection/>
    </xf>
    <xf numFmtId="0" fontId="27" fillId="0" borderId="31" xfId="127" applyFont="1" applyFill="1" applyBorder="1" applyAlignment="1">
      <alignment horizontal="center" vertical="center"/>
      <protection/>
    </xf>
    <xf numFmtId="0" fontId="27" fillId="0" borderId="30" xfId="127" applyFont="1" applyBorder="1" applyAlignment="1">
      <alignment horizontal="center" vertical="center"/>
      <protection/>
    </xf>
    <xf numFmtId="0" fontId="27" fillId="0" borderId="27" xfId="127" applyFont="1" applyBorder="1" applyAlignment="1">
      <alignment horizontal="right" vertical="center"/>
      <protection/>
    </xf>
    <xf numFmtId="0" fontId="27" fillId="0" borderId="29" xfId="127" applyFont="1" applyBorder="1" applyAlignment="1">
      <alignment horizontal="left" vertical="center"/>
      <protection/>
    </xf>
    <xf numFmtId="0" fontId="26" fillId="0" borderId="28" xfId="127" applyFont="1" applyBorder="1" applyAlignment="1">
      <alignment horizontal="center" vertical="center"/>
      <protection/>
    </xf>
    <xf numFmtId="0" fontId="27" fillId="0" borderId="28" xfId="127" applyFont="1" applyBorder="1" applyAlignment="1">
      <alignment horizontal="center" vertical="center"/>
      <protection/>
    </xf>
    <xf numFmtId="0" fontId="27" fillId="0" borderId="27" xfId="127" applyFont="1" applyFill="1" applyBorder="1" applyAlignment="1">
      <alignment horizontal="center" vertical="center"/>
      <protection/>
    </xf>
    <xf numFmtId="0" fontId="27" fillId="0" borderId="26" xfId="127" applyFont="1" applyBorder="1" applyAlignment="1">
      <alignment horizontal="center" vertical="center"/>
      <protection/>
    </xf>
    <xf numFmtId="0" fontId="26" fillId="0" borderId="0" xfId="127" applyFont="1">
      <alignment/>
      <protection/>
    </xf>
    <xf numFmtId="0" fontId="26" fillId="0" borderId="40" xfId="127" applyFont="1" applyBorder="1" applyAlignment="1">
      <alignment horizontal="center"/>
      <protection/>
    </xf>
    <xf numFmtId="0" fontId="3" fillId="0" borderId="41" xfId="127" applyFont="1" applyFill="1" applyBorder="1" applyAlignment="1">
      <alignment horizontal="right"/>
      <protection/>
    </xf>
    <xf numFmtId="0" fontId="25" fillId="0" borderId="42" xfId="127" applyFont="1" applyFill="1" applyBorder="1" applyAlignment="1">
      <alignment horizontal="left"/>
      <protection/>
    </xf>
    <xf numFmtId="0" fontId="26" fillId="0" borderId="40" xfId="127" applyFont="1" applyBorder="1" applyAlignment="1">
      <alignment horizontal="left"/>
      <protection/>
    </xf>
    <xf numFmtId="0" fontId="41" fillId="0" borderId="43" xfId="123" applyNumberFormat="1" applyFont="1" applyFill="1" applyBorder="1" applyAlignment="1" applyProtection="1">
      <alignment horizontal="left" shrinkToFit="1"/>
      <protection/>
    </xf>
    <xf numFmtId="0" fontId="26" fillId="0" borderId="43" xfId="127" applyFont="1" applyBorder="1" applyAlignment="1">
      <alignment horizontal="left"/>
      <protection/>
    </xf>
    <xf numFmtId="0" fontId="0" fillId="0" borderId="0" xfId="123" applyFont="1" applyFill="1">
      <alignment/>
      <protection/>
    </xf>
    <xf numFmtId="0" fontId="22" fillId="0" borderId="0" xfId="127">
      <alignment/>
      <protection/>
    </xf>
    <xf numFmtId="0" fontId="26" fillId="0" borderId="23" xfId="127" applyFont="1" applyBorder="1" applyAlignment="1">
      <alignment horizontal="center"/>
      <protection/>
    </xf>
    <xf numFmtId="0" fontId="3" fillId="0" borderId="25" xfId="127" applyFont="1" applyFill="1" applyBorder="1" applyAlignment="1">
      <alignment horizontal="right"/>
      <protection/>
    </xf>
    <xf numFmtId="0" fontId="25" fillId="0" borderId="24" xfId="127" applyFont="1" applyFill="1" applyBorder="1" applyAlignment="1">
      <alignment horizontal="left"/>
      <protection/>
    </xf>
    <xf numFmtId="0" fontId="26" fillId="0" borderId="23" xfId="127" applyFont="1" applyBorder="1" applyAlignment="1">
      <alignment horizontal="left"/>
      <protection/>
    </xf>
    <xf numFmtId="0" fontId="41" fillId="0" borderId="37" xfId="123" applyNumberFormat="1" applyFont="1" applyFill="1" applyBorder="1" applyAlignment="1" applyProtection="1">
      <alignment horizontal="left" shrinkToFit="1"/>
      <protection/>
    </xf>
    <xf numFmtId="0" fontId="26" fillId="0" borderId="37" xfId="127" applyFont="1" applyBorder="1" applyAlignment="1">
      <alignment horizontal="left"/>
      <protection/>
    </xf>
    <xf numFmtId="0" fontId="26" fillId="0" borderId="44" xfId="127" applyFont="1" applyBorder="1" applyAlignment="1">
      <alignment horizontal="center"/>
      <protection/>
    </xf>
    <xf numFmtId="0" fontId="3" fillId="0" borderId="45" xfId="127" applyFont="1" applyFill="1" applyBorder="1" applyAlignment="1">
      <alignment horizontal="right"/>
      <protection/>
    </xf>
    <xf numFmtId="0" fontId="25" fillId="0" borderId="46" xfId="127" applyFont="1" applyFill="1" applyBorder="1" applyAlignment="1">
      <alignment horizontal="left"/>
      <protection/>
    </xf>
    <xf numFmtId="0" fontId="26" fillId="0" borderId="44" xfId="127" applyFont="1" applyBorder="1" applyAlignment="1">
      <alignment horizontal="left"/>
      <protection/>
    </xf>
    <xf numFmtId="0" fontId="41" fillId="0" borderId="47" xfId="123" applyNumberFormat="1" applyFont="1" applyFill="1" applyBorder="1" applyAlignment="1" applyProtection="1">
      <alignment horizontal="left" shrinkToFit="1"/>
      <protection/>
    </xf>
    <xf numFmtId="0" fontId="26" fillId="0" borderId="48" xfId="127" applyFont="1" applyBorder="1" applyAlignment="1">
      <alignment horizontal="left"/>
      <protection/>
    </xf>
    <xf numFmtId="0" fontId="22" fillId="0" borderId="0" xfId="126">
      <alignment/>
      <protection/>
    </xf>
    <xf numFmtId="0" fontId="33" fillId="0" borderId="47" xfId="123" applyNumberFormat="1" applyFont="1" applyFill="1" applyBorder="1" applyAlignment="1" applyProtection="1">
      <alignment horizontal="left" wrapText="1" shrinkToFit="1"/>
      <protection/>
    </xf>
    <xf numFmtId="0" fontId="33" fillId="0" borderId="47" xfId="123" applyNumberFormat="1" applyFont="1" applyFill="1" applyBorder="1" applyAlignment="1" applyProtection="1">
      <alignment horizontal="left" shrinkToFit="1"/>
      <protection/>
    </xf>
    <xf numFmtId="174" fontId="33" fillId="0" borderId="44" xfId="123" applyNumberFormat="1" applyFont="1" applyFill="1" applyBorder="1" applyAlignment="1" applyProtection="1">
      <alignment horizontal="center"/>
      <protection/>
    </xf>
    <xf numFmtId="0" fontId="36" fillId="0" borderId="44" xfId="123" applyNumberFormat="1" applyFont="1" applyFill="1" applyBorder="1" applyAlignment="1" applyProtection="1">
      <alignment horizontal="left"/>
      <protection/>
    </xf>
    <xf numFmtId="0" fontId="33" fillId="0" borderId="44" xfId="123" applyNumberFormat="1" applyFont="1" applyFill="1" applyBorder="1" applyAlignment="1" applyProtection="1">
      <alignment horizontal="right"/>
      <protection/>
    </xf>
    <xf numFmtId="0" fontId="33" fillId="0" borderId="44" xfId="123" applyNumberFormat="1" applyFont="1" applyFill="1" applyBorder="1" applyAlignment="1" applyProtection="1">
      <alignment horizontal="center"/>
      <protection/>
    </xf>
    <xf numFmtId="0" fontId="33" fillId="0" borderId="32" xfId="123" applyNumberFormat="1" applyFont="1" applyFill="1" applyBorder="1" applyAlignment="1" applyProtection="1">
      <alignment horizontal="center" vertical="top"/>
      <protection/>
    </xf>
    <xf numFmtId="0" fontId="33" fillId="0" borderId="37" xfId="123" applyNumberFormat="1" applyFont="1" applyFill="1" applyBorder="1" applyAlignment="1" applyProtection="1">
      <alignment horizontal="left" shrinkToFit="1"/>
      <protection/>
    </xf>
    <xf numFmtId="174" fontId="33" fillId="0" borderId="23" xfId="123" applyNumberFormat="1" applyFont="1" applyFill="1" applyBorder="1" applyAlignment="1" applyProtection="1">
      <alignment horizontal="center"/>
      <protection/>
    </xf>
    <xf numFmtId="0" fontId="36" fillId="0" borderId="23" xfId="123" applyNumberFormat="1" applyFont="1" applyFill="1" applyBorder="1" applyAlignment="1" applyProtection="1">
      <alignment horizontal="left"/>
      <protection/>
    </xf>
    <xf numFmtId="0" fontId="33" fillId="0" borderId="23" xfId="123" applyNumberFormat="1" applyFont="1" applyFill="1" applyBorder="1" applyAlignment="1" applyProtection="1">
      <alignment horizontal="right"/>
      <protection/>
    </xf>
    <xf numFmtId="0" fontId="33" fillId="0" borderId="23" xfId="123" applyNumberFormat="1" applyFont="1" applyFill="1" applyBorder="1" applyAlignment="1" applyProtection="1">
      <alignment horizontal="center"/>
      <protection/>
    </xf>
    <xf numFmtId="0" fontId="33" fillId="0" borderId="49" xfId="123" applyNumberFormat="1" applyFont="1" applyFill="1" applyBorder="1" applyAlignment="1" applyProtection="1">
      <alignment horizontal="center" vertical="top"/>
      <protection/>
    </xf>
    <xf numFmtId="0" fontId="33" fillId="0" borderId="43" xfId="123" applyNumberFormat="1" applyFont="1" applyFill="1" applyBorder="1" applyAlignment="1" applyProtection="1">
      <alignment horizontal="left" shrinkToFit="1"/>
      <protection/>
    </xf>
    <xf numFmtId="174" fontId="33" fillId="0" borderId="40" xfId="123" applyNumberFormat="1" applyFont="1" applyFill="1" applyBorder="1" applyAlignment="1" applyProtection="1">
      <alignment horizontal="center"/>
      <protection/>
    </xf>
    <xf numFmtId="0" fontId="36" fillId="0" borderId="40" xfId="123" applyNumberFormat="1" applyFont="1" applyFill="1" applyBorder="1" applyAlignment="1" applyProtection="1">
      <alignment horizontal="left"/>
      <protection/>
    </xf>
    <xf numFmtId="0" fontId="33" fillId="0" borderId="40" xfId="123" applyNumberFormat="1" applyFont="1" applyFill="1" applyBorder="1" applyAlignment="1" applyProtection="1">
      <alignment horizontal="right"/>
      <protection/>
    </xf>
    <xf numFmtId="0" fontId="33" fillId="0" borderId="40" xfId="123" applyNumberFormat="1" applyFont="1" applyFill="1" applyBorder="1" applyAlignment="1" applyProtection="1">
      <alignment horizontal="center"/>
      <protection/>
    </xf>
    <xf numFmtId="0" fontId="33" fillId="0" borderId="50" xfId="123" applyNumberFormat="1" applyFont="1" applyFill="1" applyBorder="1" applyAlignment="1" applyProtection="1">
      <alignment horizontal="center" vertical="top"/>
      <protection/>
    </xf>
    <xf numFmtId="0" fontId="43" fillId="0" borderId="47" xfId="123" applyNumberFormat="1" applyFont="1" applyFill="1" applyBorder="1" applyAlignment="1" applyProtection="1">
      <alignment horizontal="left" shrinkToFit="1"/>
      <protection/>
    </xf>
    <xf numFmtId="0" fontId="26" fillId="0" borderId="0" xfId="126" applyFont="1">
      <alignment/>
      <protection/>
    </xf>
    <xf numFmtId="0" fontId="27" fillId="0" borderId="26" xfId="126" applyFont="1" applyBorder="1" applyAlignment="1">
      <alignment horizontal="center" vertical="center"/>
      <protection/>
    </xf>
    <xf numFmtId="0" fontId="27" fillId="0" borderId="27" xfId="126" applyFont="1" applyFill="1" applyBorder="1" applyAlignment="1">
      <alignment horizontal="center" vertical="center"/>
      <protection/>
    </xf>
    <xf numFmtId="0" fontId="27" fillId="0" borderId="28" xfId="126" applyFont="1" applyBorder="1" applyAlignment="1">
      <alignment horizontal="center" vertical="center"/>
      <protection/>
    </xf>
    <xf numFmtId="0" fontId="26" fillId="0" borderId="28" xfId="126" applyFont="1" applyBorder="1" applyAlignment="1">
      <alignment horizontal="center" vertical="center"/>
      <protection/>
    </xf>
    <xf numFmtId="0" fontId="27" fillId="0" borderId="29" xfId="126" applyFont="1" applyBorder="1" applyAlignment="1">
      <alignment horizontal="left" vertical="center"/>
      <protection/>
    </xf>
    <xf numFmtId="0" fontId="27" fillId="0" borderId="27" xfId="126" applyFont="1" applyBorder="1" applyAlignment="1">
      <alignment horizontal="right" vertical="center"/>
      <protection/>
    </xf>
    <xf numFmtId="0" fontId="27" fillId="0" borderId="30" xfId="126" applyFont="1" applyBorder="1" applyAlignment="1">
      <alignment horizontal="center" vertical="center"/>
      <protection/>
    </xf>
    <xf numFmtId="0" fontId="27" fillId="0" borderId="31" xfId="126" applyFont="1" applyFill="1" applyBorder="1" applyAlignment="1">
      <alignment horizontal="center" vertical="center"/>
      <protection/>
    </xf>
    <xf numFmtId="0" fontId="25" fillId="0" borderId="0" xfId="126" applyFont="1">
      <alignment/>
      <protection/>
    </xf>
    <xf numFmtId="0" fontId="25" fillId="0" borderId="0" xfId="126" applyFont="1" applyFill="1">
      <alignment/>
      <protection/>
    </xf>
    <xf numFmtId="0" fontId="25" fillId="0" borderId="0" xfId="126" applyFont="1" applyAlignment="1">
      <alignment horizontal="center"/>
      <protection/>
    </xf>
    <xf numFmtId="0" fontId="25" fillId="0" borderId="0" xfId="126" applyFont="1" applyAlignment="1">
      <alignment horizontal="left"/>
      <protection/>
    </xf>
    <xf numFmtId="0" fontId="3" fillId="0" borderId="0" xfId="126" applyFont="1">
      <alignment/>
      <protection/>
    </xf>
    <xf numFmtId="0" fontId="3" fillId="0" borderId="0" xfId="126" applyFont="1" applyFill="1" applyAlignment="1">
      <alignment horizontal="center"/>
      <protection/>
    </xf>
    <xf numFmtId="0" fontId="3" fillId="0" borderId="0" xfId="126" applyFont="1" applyAlignment="1">
      <alignment horizontal="left"/>
      <protection/>
    </xf>
    <xf numFmtId="0" fontId="25" fillId="0" borderId="0" xfId="126" applyFont="1">
      <alignment/>
      <protection/>
    </xf>
    <xf numFmtId="0" fontId="3" fillId="0" borderId="0" xfId="126" applyFont="1" applyFill="1">
      <alignment/>
      <protection/>
    </xf>
    <xf numFmtId="0" fontId="25" fillId="0" borderId="0" xfId="126" applyFont="1" applyAlignment="1">
      <alignment horizontal="center"/>
      <protection/>
    </xf>
    <xf numFmtId="0" fontId="7" fillId="0" borderId="0" xfId="126" applyFont="1" applyAlignment="1">
      <alignment horizontal="left"/>
      <protection/>
    </xf>
    <xf numFmtId="0" fontId="29" fillId="0" borderId="0" xfId="126" applyFont="1" applyFill="1" applyAlignment="1">
      <alignment horizontal="right"/>
      <protection/>
    </xf>
    <xf numFmtId="0" fontId="7" fillId="0" borderId="0" xfId="126" applyFont="1" applyAlignment="1">
      <alignment horizontal="right"/>
      <protection/>
    </xf>
    <xf numFmtId="0" fontId="26" fillId="0" borderId="50" xfId="127" applyFont="1" applyBorder="1" applyAlignment="1">
      <alignment horizontal="center" vertical="center"/>
      <protection/>
    </xf>
    <xf numFmtId="0" fontId="26" fillId="0" borderId="49" xfId="127" applyFont="1" applyBorder="1" applyAlignment="1">
      <alignment horizontal="center" vertical="center"/>
      <protection/>
    </xf>
    <xf numFmtId="0" fontId="26" fillId="0" borderId="32" xfId="127" applyFont="1" applyBorder="1" applyAlignment="1">
      <alignment horizontal="center" vertical="center"/>
      <protection/>
    </xf>
    <xf numFmtId="172" fontId="40" fillId="0" borderId="51" xfId="123" applyNumberFormat="1" applyFont="1" applyFill="1" applyBorder="1" applyAlignment="1" applyProtection="1">
      <alignment horizontal="center" vertical="center" shrinkToFit="1"/>
      <protection/>
    </xf>
    <xf numFmtId="172" fontId="40" fillId="0" borderId="52" xfId="123" applyNumberFormat="1" applyFont="1" applyFill="1" applyBorder="1" applyAlignment="1" applyProtection="1">
      <alignment horizontal="center" vertical="center" shrinkToFit="1"/>
      <protection/>
    </xf>
    <xf numFmtId="172" fontId="40" fillId="0" borderId="53" xfId="123" applyNumberFormat="1" applyFont="1" applyFill="1" applyBorder="1" applyAlignment="1" applyProtection="1">
      <alignment horizontal="center" vertical="center" shrinkToFit="1"/>
      <protection/>
    </xf>
    <xf numFmtId="172" fontId="42" fillId="0" borderId="51" xfId="123" applyNumberFormat="1" applyFont="1" applyFill="1" applyBorder="1" applyAlignment="1" applyProtection="1">
      <alignment horizontal="center" vertical="center" shrinkToFit="1"/>
      <protection/>
    </xf>
    <xf numFmtId="172" fontId="42" fillId="0" borderId="52" xfId="123" applyNumberFormat="1" applyFont="1" applyFill="1" applyBorder="1" applyAlignment="1" applyProtection="1">
      <alignment horizontal="center" vertical="center" shrinkToFit="1"/>
      <protection/>
    </xf>
    <xf numFmtId="172" fontId="42" fillId="0" borderId="53" xfId="123" applyNumberFormat="1" applyFont="1" applyFill="1" applyBorder="1" applyAlignment="1" applyProtection="1">
      <alignment horizontal="center" vertical="center" shrinkToFit="1"/>
      <protection/>
    </xf>
    <xf numFmtId="0" fontId="33" fillId="0" borderId="51" xfId="123" applyNumberFormat="1" applyFont="1" applyFill="1" applyBorder="1" applyAlignment="1" applyProtection="1">
      <alignment horizontal="center" vertical="center"/>
      <protection/>
    </xf>
    <xf numFmtId="0" fontId="33" fillId="0" borderId="52" xfId="123" applyNumberFormat="1" applyFont="1" applyFill="1" applyBorder="1" applyAlignment="1" applyProtection="1">
      <alignment horizontal="center" vertical="center"/>
      <protection/>
    </xf>
    <xf numFmtId="0" fontId="33" fillId="0" borderId="53" xfId="123" applyNumberFormat="1" applyFont="1" applyFill="1" applyBorder="1" applyAlignment="1" applyProtection="1">
      <alignment horizontal="center" vertical="center"/>
      <protection/>
    </xf>
    <xf numFmtId="0" fontId="33" fillId="0" borderId="54" xfId="123" applyNumberFormat="1" applyFont="1" applyFill="1" applyBorder="1" applyAlignment="1" applyProtection="1">
      <alignment horizontal="center" vertical="center" shrinkToFit="1"/>
      <protection/>
    </xf>
    <xf numFmtId="0" fontId="33" fillId="0" borderId="55" xfId="123" applyNumberFormat="1" applyFont="1" applyFill="1" applyBorder="1" applyAlignment="1" applyProtection="1">
      <alignment horizontal="center" vertical="center" shrinkToFit="1"/>
      <protection/>
    </xf>
    <xf numFmtId="0" fontId="33" fillId="0" borderId="35" xfId="123" applyNumberFormat="1" applyFont="1" applyFill="1" applyBorder="1" applyAlignment="1" applyProtection="1">
      <alignment horizontal="center" vertical="center" shrinkToFit="1"/>
      <protection/>
    </xf>
    <xf numFmtId="172" fontId="41" fillId="0" borderId="51" xfId="123" applyNumberFormat="1" applyFont="1" applyFill="1" applyBorder="1" applyAlignment="1" applyProtection="1">
      <alignment horizontal="center" vertical="center" shrinkToFit="1"/>
      <protection/>
    </xf>
    <xf numFmtId="172" fontId="41" fillId="0" borderId="52" xfId="123" applyNumberFormat="1" applyFont="1" applyFill="1" applyBorder="1" applyAlignment="1" applyProtection="1">
      <alignment horizontal="center" vertical="center" shrinkToFit="1"/>
      <protection/>
    </xf>
    <xf numFmtId="172" fontId="41" fillId="0" borderId="53" xfId="123" applyNumberFormat="1" applyFont="1" applyFill="1" applyBorder="1" applyAlignment="1" applyProtection="1">
      <alignment horizontal="center" vertical="center" shrinkToFit="1"/>
      <protection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/>
    </xf>
  </cellXfs>
  <cellStyles count="140">
    <cellStyle name="Normal" xfId="0"/>
    <cellStyle name="1 antraštė" xfId="15"/>
    <cellStyle name="2 antraštė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– paryškinimas 1" xfId="29"/>
    <cellStyle name="20% – paryškinimas 2" xfId="30"/>
    <cellStyle name="20% – paryškinimas 3" xfId="31"/>
    <cellStyle name="20% – paryškinimas 4" xfId="32"/>
    <cellStyle name="20% – paryškinimas 5" xfId="33"/>
    <cellStyle name="20% – paryškinimas 6" xfId="34"/>
    <cellStyle name="3 antraštė" xfId="35"/>
    <cellStyle name="4 antraštė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– paryškinimas 1" xfId="49"/>
    <cellStyle name="40% – paryškinimas 2" xfId="50"/>
    <cellStyle name="40% – paryškinimas 3" xfId="51"/>
    <cellStyle name="40% – paryškinimas 4" xfId="52"/>
    <cellStyle name="40% – paryškinimas 5" xfId="53"/>
    <cellStyle name="40% – paryškinimas 6" xfId="54"/>
    <cellStyle name="60% - Accent1" xfId="55"/>
    <cellStyle name="60% - Accent1 2" xfId="56"/>
    <cellStyle name="60% - Accent2" xfId="57"/>
    <cellStyle name="60% - Accent2 2" xfId="58"/>
    <cellStyle name="60% - Accent3" xfId="59"/>
    <cellStyle name="60% - Accent3 2" xfId="60"/>
    <cellStyle name="60% - Accent4" xfId="61"/>
    <cellStyle name="60% - Accent4 2" xfId="62"/>
    <cellStyle name="60% - Accent5" xfId="63"/>
    <cellStyle name="60% - Accent5 2" xfId="64"/>
    <cellStyle name="60% - Accent6" xfId="65"/>
    <cellStyle name="60% - Accent6 2" xfId="66"/>
    <cellStyle name="60% – paryškinimas 1" xfId="67"/>
    <cellStyle name="60% – paryškinimas 2" xfId="68"/>
    <cellStyle name="60% – paryškinimas 3" xfId="69"/>
    <cellStyle name="60% – paryškinimas 4" xfId="70"/>
    <cellStyle name="60% – paryškinimas 5" xfId="71"/>
    <cellStyle name="60% – paryškinimas 6" xfId="72"/>
    <cellStyle name="Accent1" xfId="73"/>
    <cellStyle name="Accent1 2" xfId="74"/>
    <cellStyle name="Accent2" xfId="75"/>
    <cellStyle name="Accent2 2" xfId="76"/>
    <cellStyle name="Accent3" xfId="77"/>
    <cellStyle name="Accent3 2" xfId="78"/>
    <cellStyle name="Accent4" xfId="79"/>
    <cellStyle name="Accent4 2" xfId="80"/>
    <cellStyle name="Accent5" xfId="81"/>
    <cellStyle name="Accent5 2" xfId="82"/>
    <cellStyle name="Accent6" xfId="83"/>
    <cellStyle name="Accent6 2" xfId="84"/>
    <cellStyle name="Aiškinamasis tekstas" xfId="85"/>
    <cellStyle name="Bad" xfId="86"/>
    <cellStyle name="Bad 2" xfId="87"/>
    <cellStyle name="Blogas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urrency" xfId="95"/>
    <cellStyle name="Currency [0]" xfId="96"/>
    <cellStyle name="Explanatory Text" xfId="97"/>
    <cellStyle name="Explanatory Text 2" xfId="98"/>
    <cellStyle name="Geras" xfId="99"/>
    <cellStyle name="Good" xfId="100"/>
    <cellStyle name="Good 2" xfId="101"/>
    <cellStyle name="Heading 1" xfId="102"/>
    <cellStyle name="Heading 1 2" xfId="103"/>
    <cellStyle name="Heading 2" xfId="104"/>
    <cellStyle name="Heading 2 2" xfId="105"/>
    <cellStyle name="Heading 3" xfId="106"/>
    <cellStyle name="Heading 3 2" xfId="107"/>
    <cellStyle name="Heading 4" xfId="108"/>
    <cellStyle name="Heading 4 2" xfId="109"/>
    <cellStyle name="Input" xfId="110"/>
    <cellStyle name="Input 2" xfId="111"/>
    <cellStyle name="Išvestis" xfId="112"/>
    <cellStyle name="Įspėjimo tekstas" xfId="113"/>
    <cellStyle name="Įvestis" xfId="114"/>
    <cellStyle name="Linked Cell" xfId="115"/>
    <cellStyle name="Linked Cell 2" xfId="116"/>
    <cellStyle name="Neutral" xfId="117"/>
    <cellStyle name="Neutral 2" xfId="118"/>
    <cellStyle name="Neutralus" xfId="119"/>
    <cellStyle name="Normal 10 4" xfId="120"/>
    <cellStyle name="Normal 13" xfId="121"/>
    <cellStyle name="Normal 2" xfId="122"/>
    <cellStyle name="Normal 2 2" xfId="123"/>
    <cellStyle name="Normal 3" xfId="124"/>
    <cellStyle name="Normal 4" xfId="125"/>
    <cellStyle name="Normal 5" xfId="126"/>
    <cellStyle name="Normal 5 2" xfId="127"/>
    <cellStyle name="Normal 6" xfId="128"/>
    <cellStyle name="Normal_kategorijos(1)" xfId="129"/>
    <cellStyle name="Note" xfId="130"/>
    <cellStyle name="Note 2" xfId="131"/>
    <cellStyle name="Output" xfId="132"/>
    <cellStyle name="Output 2" xfId="133"/>
    <cellStyle name="Paprastas 2" xfId="134"/>
    <cellStyle name="Paryškinimas 1" xfId="135"/>
    <cellStyle name="Paryškinimas 2" xfId="136"/>
    <cellStyle name="Paryškinimas 3" xfId="137"/>
    <cellStyle name="Paryškinimas 4" xfId="138"/>
    <cellStyle name="Paryškinimas 5" xfId="139"/>
    <cellStyle name="Paryškinimas 6" xfId="140"/>
    <cellStyle name="Pastaba" xfId="141"/>
    <cellStyle name="Pavadinimas" xfId="142"/>
    <cellStyle name="Percent" xfId="143"/>
    <cellStyle name="Skaičiavimas" xfId="144"/>
    <cellStyle name="Suma" xfId="145"/>
    <cellStyle name="Susietas langelis" xfId="146"/>
    <cellStyle name="Tikrinimo langelis" xfId="147"/>
    <cellStyle name="Title" xfId="148"/>
    <cellStyle name="Title 2" xfId="149"/>
    <cellStyle name="Total" xfId="150"/>
    <cellStyle name="Total 2" xfId="151"/>
    <cellStyle name="Warning Text" xfId="152"/>
    <cellStyle name="Warning Text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31</xdr:row>
      <xdr:rowOff>9525</xdr:rowOff>
    </xdr:from>
    <xdr:to>
      <xdr:col>5</xdr:col>
      <xdr:colOff>190500</xdr:colOff>
      <xdr:row>35</xdr:row>
      <xdr:rowOff>142875</xdr:rowOff>
    </xdr:to>
    <xdr:pic>
      <xdr:nvPicPr>
        <xdr:cNvPr id="1" name="Picture 13" descr="http://www.lsu.lt/sites/default/files/paveiksleliai/logo/lsu_logo_be_uzraso_2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4102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67</xdr:row>
      <xdr:rowOff>0</xdr:rowOff>
    </xdr:from>
    <xdr:ext cx="447675" cy="304800"/>
    <xdr:sp>
      <xdr:nvSpPr>
        <xdr:cNvPr id="1" name="AutoShape 2"/>
        <xdr:cNvSpPr>
          <a:spLocks noChangeAspect="1"/>
        </xdr:cNvSpPr>
      </xdr:nvSpPr>
      <xdr:spPr>
        <a:xfrm>
          <a:off x="7248525" y="11506200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67</xdr:row>
      <xdr:rowOff>0</xdr:rowOff>
    </xdr:from>
    <xdr:ext cx="447675" cy="295275"/>
    <xdr:sp>
      <xdr:nvSpPr>
        <xdr:cNvPr id="2" name="AutoShape 2"/>
        <xdr:cNvSpPr>
          <a:spLocks noChangeAspect="1"/>
        </xdr:cNvSpPr>
      </xdr:nvSpPr>
      <xdr:spPr>
        <a:xfrm>
          <a:off x="7248525" y="11506200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67</xdr:row>
      <xdr:rowOff>0</xdr:rowOff>
    </xdr:from>
    <xdr:ext cx="447675" cy="238125"/>
    <xdr:sp>
      <xdr:nvSpPr>
        <xdr:cNvPr id="3" name="AutoShape 2"/>
        <xdr:cNvSpPr>
          <a:spLocks noChangeAspect="1"/>
        </xdr:cNvSpPr>
      </xdr:nvSpPr>
      <xdr:spPr>
        <a:xfrm>
          <a:off x="7248525" y="11506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67</xdr:row>
      <xdr:rowOff>0</xdr:rowOff>
    </xdr:from>
    <xdr:ext cx="447675" cy="295275"/>
    <xdr:sp>
      <xdr:nvSpPr>
        <xdr:cNvPr id="4" name="AutoShape 2"/>
        <xdr:cNvSpPr>
          <a:spLocks noChangeAspect="1"/>
        </xdr:cNvSpPr>
      </xdr:nvSpPr>
      <xdr:spPr>
        <a:xfrm>
          <a:off x="7248525" y="11506200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67</xdr:row>
      <xdr:rowOff>0</xdr:rowOff>
    </xdr:from>
    <xdr:ext cx="447675" cy="238125"/>
    <xdr:sp>
      <xdr:nvSpPr>
        <xdr:cNvPr id="5" name="AutoShape 2"/>
        <xdr:cNvSpPr>
          <a:spLocks noChangeAspect="1"/>
        </xdr:cNvSpPr>
      </xdr:nvSpPr>
      <xdr:spPr>
        <a:xfrm>
          <a:off x="7248525" y="11506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44</xdr:row>
      <xdr:rowOff>0</xdr:rowOff>
    </xdr:from>
    <xdr:ext cx="447675" cy="304800"/>
    <xdr:sp>
      <xdr:nvSpPr>
        <xdr:cNvPr id="1" name="AutoShape 2"/>
        <xdr:cNvSpPr>
          <a:spLocks noChangeAspect="1"/>
        </xdr:cNvSpPr>
      </xdr:nvSpPr>
      <xdr:spPr>
        <a:xfrm>
          <a:off x="7248525" y="8115300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447675" cy="295275"/>
    <xdr:sp>
      <xdr:nvSpPr>
        <xdr:cNvPr id="2" name="AutoShape 2"/>
        <xdr:cNvSpPr>
          <a:spLocks noChangeAspect="1"/>
        </xdr:cNvSpPr>
      </xdr:nvSpPr>
      <xdr:spPr>
        <a:xfrm>
          <a:off x="7248525" y="8115300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447675" cy="238125"/>
    <xdr:sp>
      <xdr:nvSpPr>
        <xdr:cNvPr id="3" name="AutoShape 2"/>
        <xdr:cNvSpPr>
          <a:spLocks noChangeAspect="1"/>
        </xdr:cNvSpPr>
      </xdr:nvSpPr>
      <xdr:spPr>
        <a:xfrm>
          <a:off x="7248525" y="81153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447675" cy="295275"/>
    <xdr:sp>
      <xdr:nvSpPr>
        <xdr:cNvPr id="4" name="AutoShape 2"/>
        <xdr:cNvSpPr>
          <a:spLocks noChangeAspect="1"/>
        </xdr:cNvSpPr>
      </xdr:nvSpPr>
      <xdr:spPr>
        <a:xfrm>
          <a:off x="7248525" y="8115300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0</xdr:rowOff>
    </xdr:from>
    <xdr:ext cx="447675" cy="238125"/>
    <xdr:sp>
      <xdr:nvSpPr>
        <xdr:cNvPr id="5" name="AutoShape 2"/>
        <xdr:cNvSpPr>
          <a:spLocks noChangeAspect="1"/>
        </xdr:cNvSpPr>
      </xdr:nvSpPr>
      <xdr:spPr>
        <a:xfrm>
          <a:off x="7248525" y="81153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19</xdr:row>
      <xdr:rowOff>0</xdr:rowOff>
    </xdr:from>
    <xdr:ext cx="438150" cy="561975"/>
    <xdr:sp>
      <xdr:nvSpPr>
        <xdr:cNvPr id="1" name="AutoShape 2"/>
        <xdr:cNvSpPr>
          <a:spLocks noChangeAspect="1"/>
        </xdr:cNvSpPr>
      </xdr:nvSpPr>
      <xdr:spPr>
        <a:xfrm>
          <a:off x="6153150" y="3200400"/>
          <a:ext cx="438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438150" cy="466725"/>
    <xdr:sp>
      <xdr:nvSpPr>
        <xdr:cNvPr id="2" name="AutoShape 2"/>
        <xdr:cNvSpPr>
          <a:spLocks noChangeAspect="1"/>
        </xdr:cNvSpPr>
      </xdr:nvSpPr>
      <xdr:spPr>
        <a:xfrm>
          <a:off x="6153150" y="3200400"/>
          <a:ext cx="438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438150" cy="561975"/>
    <xdr:sp>
      <xdr:nvSpPr>
        <xdr:cNvPr id="3" name="AutoShape 2"/>
        <xdr:cNvSpPr>
          <a:spLocks noChangeAspect="1"/>
        </xdr:cNvSpPr>
      </xdr:nvSpPr>
      <xdr:spPr>
        <a:xfrm>
          <a:off x="6153150" y="3200400"/>
          <a:ext cx="438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85725</xdr:rowOff>
    </xdr:from>
    <xdr:ext cx="428625" cy="571500"/>
    <xdr:sp>
      <xdr:nvSpPr>
        <xdr:cNvPr id="4" name="AutoShape 2"/>
        <xdr:cNvSpPr>
          <a:spLocks noChangeAspect="1"/>
        </xdr:cNvSpPr>
      </xdr:nvSpPr>
      <xdr:spPr>
        <a:xfrm>
          <a:off x="6353175" y="3286125"/>
          <a:ext cx="428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438150" cy="466725"/>
    <xdr:sp>
      <xdr:nvSpPr>
        <xdr:cNvPr id="5" name="AutoShape 2"/>
        <xdr:cNvSpPr>
          <a:spLocks noChangeAspect="1"/>
        </xdr:cNvSpPr>
      </xdr:nvSpPr>
      <xdr:spPr>
        <a:xfrm>
          <a:off x="6153150" y="3200400"/>
          <a:ext cx="438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438150" cy="552450"/>
    <xdr:sp>
      <xdr:nvSpPr>
        <xdr:cNvPr id="6" name="AutoShape 2"/>
        <xdr:cNvSpPr>
          <a:spLocks noChangeAspect="1"/>
        </xdr:cNvSpPr>
      </xdr:nvSpPr>
      <xdr:spPr>
        <a:xfrm>
          <a:off x="6153150" y="3943350"/>
          <a:ext cx="438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438150" cy="457200"/>
    <xdr:sp>
      <xdr:nvSpPr>
        <xdr:cNvPr id="7" name="AutoShape 2"/>
        <xdr:cNvSpPr>
          <a:spLocks noChangeAspect="1"/>
        </xdr:cNvSpPr>
      </xdr:nvSpPr>
      <xdr:spPr>
        <a:xfrm>
          <a:off x="6153150" y="3943350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438150" cy="552450"/>
    <xdr:sp>
      <xdr:nvSpPr>
        <xdr:cNvPr id="8" name="AutoShape 2"/>
        <xdr:cNvSpPr>
          <a:spLocks noChangeAspect="1"/>
        </xdr:cNvSpPr>
      </xdr:nvSpPr>
      <xdr:spPr>
        <a:xfrm>
          <a:off x="6153150" y="3943350"/>
          <a:ext cx="438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438150" cy="561975"/>
    <xdr:sp>
      <xdr:nvSpPr>
        <xdr:cNvPr id="9" name="AutoShape 2"/>
        <xdr:cNvSpPr>
          <a:spLocks noChangeAspect="1"/>
        </xdr:cNvSpPr>
      </xdr:nvSpPr>
      <xdr:spPr>
        <a:xfrm>
          <a:off x="6153150" y="3943350"/>
          <a:ext cx="438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438150" cy="457200"/>
    <xdr:sp>
      <xdr:nvSpPr>
        <xdr:cNvPr id="10" name="AutoShape 2"/>
        <xdr:cNvSpPr>
          <a:spLocks noChangeAspect="1"/>
        </xdr:cNvSpPr>
      </xdr:nvSpPr>
      <xdr:spPr>
        <a:xfrm>
          <a:off x="6153150" y="3943350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438150" cy="542925"/>
    <xdr:sp>
      <xdr:nvSpPr>
        <xdr:cNvPr id="11" name="AutoShape 2"/>
        <xdr:cNvSpPr>
          <a:spLocks noChangeAspect="1"/>
        </xdr:cNvSpPr>
      </xdr:nvSpPr>
      <xdr:spPr>
        <a:xfrm>
          <a:off x="6153150" y="5286375"/>
          <a:ext cx="438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438150" cy="457200"/>
    <xdr:sp>
      <xdr:nvSpPr>
        <xdr:cNvPr id="12" name="AutoShape 2"/>
        <xdr:cNvSpPr>
          <a:spLocks noChangeAspect="1"/>
        </xdr:cNvSpPr>
      </xdr:nvSpPr>
      <xdr:spPr>
        <a:xfrm>
          <a:off x="6153150" y="5286375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438150" cy="542925"/>
    <xdr:sp>
      <xdr:nvSpPr>
        <xdr:cNvPr id="13" name="AutoShape 2"/>
        <xdr:cNvSpPr>
          <a:spLocks noChangeAspect="1"/>
        </xdr:cNvSpPr>
      </xdr:nvSpPr>
      <xdr:spPr>
        <a:xfrm>
          <a:off x="6153150" y="5286375"/>
          <a:ext cx="438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438150" cy="561975"/>
    <xdr:sp>
      <xdr:nvSpPr>
        <xdr:cNvPr id="14" name="AutoShape 2"/>
        <xdr:cNvSpPr>
          <a:spLocks noChangeAspect="1"/>
        </xdr:cNvSpPr>
      </xdr:nvSpPr>
      <xdr:spPr>
        <a:xfrm>
          <a:off x="6153150" y="5286375"/>
          <a:ext cx="438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438150" cy="457200"/>
    <xdr:sp>
      <xdr:nvSpPr>
        <xdr:cNvPr id="15" name="AutoShape 2"/>
        <xdr:cNvSpPr>
          <a:spLocks noChangeAspect="1"/>
        </xdr:cNvSpPr>
      </xdr:nvSpPr>
      <xdr:spPr>
        <a:xfrm>
          <a:off x="6153150" y="5286375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438150" cy="533400"/>
    <xdr:sp>
      <xdr:nvSpPr>
        <xdr:cNvPr id="16" name="AutoShape 2"/>
        <xdr:cNvSpPr>
          <a:spLocks noChangeAspect="1"/>
        </xdr:cNvSpPr>
      </xdr:nvSpPr>
      <xdr:spPr>
        <a:xfrm>
          <a:off x="6153150" y="6629400"/>
          <a:ext cx="438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438150" cy="457200"/>
    <xdr:sp>
      <xdr:nvSpPr>
        <xdr:cNvPr id="17" name="AutoShape 2"/>
        <xdr:cNvSpPr>
          <a:spLocks noChangeAspect="1"/>
        </xdr:cNvSpPr>
      </xdr:nvSpPr>
      <xdr:spPr>
        <a:xfrm>
          <a:off x="6153150" y="6629400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438150" cy="533400"/>
    <xdr:sp>
      <xdr:nvSpPr>
        <xdr:cNvPr id="18" name="AutoShape 2"/>
        <xdr:cNvSpPr>
          <a:spLocks noChangeAspect="1"/>
        </xdr:cNvSpPr>
      </xdr:nvSpPr>
      <xdr:spPr>
        <a:xfrm>
          <a:off x="6153150" y="6629400"/>
          <a:ext cx="438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438150" cy="552450"/>
    <xdr:sp>
      <xdr:nvSpPr>
        <xdr:cNvPr id="19" name="AutoShape 2"/>
        <xdr:cNvSpPr>
          <a:spLocks noChangeAspect="1"/>
        </xdr:cNvSpPr>
      </xdr:nvSpPr>
      <xdr:spPr>
        <a:xfrm>
          <a:off x="6153150" y="6629400"/>
          <a:ext cx="438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438150" cy="457200"/>
    <xdr:sp>
      <xdr:nvSpPr>
        <xdr:cNvPr id="20" name="AutoShape 2"/>
        <xdr:cNvSpPr>
          <a:spLocks noChangeAspect="1"/>
        </xdr:cNvSpPr>
      </xdr:nvSpPr>
      <xdr:spPr>
        <a:xfrm>
          <a:off x="6153150" y="6629400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25</xdr:row>
      <xdr:rowOff>0</xdr:rowOff>
    </xdr:from>
    <xdr:ext cx="438150" cy="552450"/>
    <xdr:sp>
      <xdr:nvSpPr>
        <xdr:cNvPr id="1" name="AutoShape 2"/>
        <xdr:cNvSpPr>
          <a:spLocks noChangeAspect="1"/>
        </xdr:cNvSpPr>
      </xdr:nvSpPr>
      <xdr:spPr>
        <a:xfrm>
          <a:off x="6153150" y="4657725"/>
          <a:ext cx="438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438150" cy="466725"/>
    <xdr:sp>
      <xdr:nvSpPr>
        <xdr:cNvPr id="2" name="AutoShape 2"/>
        <xdr:cNvSpPr>
          <a:spLocks noChangeAspect="1"/>
        </xdr:cNvSpPr>
      </xdr:nvSpPr>
      <xdr:spPr>
        <a:xfrm>
          <a:off x="6153150" y="4657725"/>
          <a:ext cx="438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438150" cy="552450"/>
    <xdr:sp>
      <xdr:nvSpPr>
        <xdr:cNvPr id="3" name="AutoShape 2"/>
        <xdr:cNvSpPr>
          <a:spLocks noChangeAspect="1"/>
        </xdr:cNvSpPr>
      </xdr:nvSpPr>
      <xdr:spPr>
        <a:xfrm>
          <a:off x="6153150" y="4657725"/>
          <a:ext cx="438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428625" cy="571500"/>
    <xdr:sp>
      <xdr:nvSpPr>
        <xdr:cNvPr id="4" name="AutoShape 2"/>
        <xdr:cNvSpPr>
          <a:spLocks noChangeAspect="1"/>
        </xdr:cNvSpPr>
      </xdr:nvSpPr>
      <xdr:spPr>
        <a:xfrm>
          <a:off x="6353175" y="4657725"/>
          <a:ext cx="428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438150" cy="466725"/>
    <xdr:sp>
      <xdr:nvSpPr>
        <xdr:cNvPr id="5" name="AutoShape 2"/>
        <xdr:cNvSpPr>
          <a:spLocks noChangeAspect="1"/>
        </xdr:cNvSpPr>
      </xdr:nvSpPr>
      <xdr:spPr>
        <a:xfrm>
          <a:off x="6153150" y="4657725"/>
          <a:ext cx="438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438150" cy="552450"/>
    <xdr:sp>
      <xdr:nvSpPr>
        <xdr:cNvPr id="6" name="AutoShape 2"/>
        <xdr:cNvSpPr>
          <a:spLocks noChangeAspect="1"/>
        </xdr:cNvSpPr>
      </xdr:nvSpPr>
      <xdr:spPr>
        <a:xfrm>
          <a:off x="6153150" y="1857375"/>
          <a:ext cx="438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438150" cy="457200"/>
    <xdr:sp>
      <xdr:nvSpPr>
        <xdr:cNvPr id="7" name="AutoShape 2"/>
        <xdr:cNvSpPr>
          <a:spLocks noChangeAspect="1"/>
        </xdr:cNvSpPr>
      </xdr:nvSpPr>
      <xdr:spPr>
        <a:xfrm>
          <a:off x="6153150" y="1857375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438150" cy="552450"/>
    <xdr:sp>
      <xdr:nvSpPr>
        <xdr:cNvPr id="8" name="AutoShape 2"/>
        <xdr:cNvSpPr>
          <a:spLocks noChangeAspect="1"/>
        </xdr:cNvSpPr>
      </xdr:nvSpPr>
      <xdr:spPr>
        <a:xfrm>
          <a:off x="6153150" y="1857375"/>
          <a:ext cx="438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438150" cy="571500"/>
    <xdr:sp>
      <xdr:nvSpPr>
        <xdr:cNvPr id="9" name="AutoShape 2"/>
        <xdr:cNvSpPr>
          <a:spLocks noChangeAspect="1"/>
        </xdr:cNvSpPr>
      </xdr:nvSpPr>
      <xdr:spPr>
        <a:xfrm>
          <a:off x="6153150" y="1857375"/>
          <a:ext cx="438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438150" cy="457200"/>
    <xdr:sp>
      <xdr:nvSpPr>
        <xdr:cNvPr id="10" name="AutoShape 2"/>
        <xdr:cNvSpPr>
          <a:spLocks noChangeAspect="1"/>
        </xdr:cNvSpPr>
      </xdr:nvSpPr>
      <xdr:spPr>
        <a:xfrm>
          <a:off x="6153150" y="1857375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438150" cy="552450"/>
    <xdr:sp>
      <xdr:nvSpPr>
        <xdr:cNvPr id="11" name="AutoShape 2"/>
        <xdr:cNvSpPr>
          <a:spLocks noChangeAspect="1"/>
        </xdr:cNvSpPr>
      </xdr:nvSpPr>
      <xdr:spPr>
        <a:xfrm>
          <a:off x="6153150" y="3457575"/>
          <a:ext cx="438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438150" cy="457200"/>
    <xdr:sp>
      <xdr:nvSpPr>
        <xdr:cNvPr id="12" name="AutoShape 2"/>
        <xdr:cNvSpPr>
          <a:spLocks noChangeAspect="1"/>
        </xdr:cNvSpPr>
      </xdr:nvSpPr>
      <xdr:spPr>
        <a:xfrm>
          <a:off x="6153150" y="3457575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438150" cy="552450"/>
    <xdr:sp>
      <xdr:nvSpPr>
        <xdr:cNvPr id="13" name="AutoShape 2"/>
        <xdr:cNvSpPr>
          <a:spLocks noChangeAspect="1"/>
        </xdr:cNvSpPr>
      </xdr:nvSpPr>
      <xdr:spPr>
        <a:xfrm>
          <a:off x="6153150" y="3457575"/>
          <a:ext cx="438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438150" cy="571500"/>
    <xdr:sp>
      <xdr:nvSpPr>
        <xdr:cNvPr id="14" name="AutoShape 2"/>
        <xdr:cNvSpPr>
          <a:spLocks noChangeAspect="1"/>
        </xdr:cNvSpPr>
      </xdr:nvSpPr>
      <xdr:spPr>
        <a:xfrm>
          <a:off x="6153150" y="3457575"/>
          <a:ext cx="438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438150" cy="457200"/>
    <xdr:sp>
      <xdr:nvSpPr>
        <xdr:cNvPr id="15" name="AutoShape 2"/>
        <xdr:cNvSpPr>
          <a:spLocks noChangeAspect="1"/>
        </xdr:cNvSpPr>
      </xdr:nvSpPr>
      <xdr:spPr>
        <a:xfrm>
          <a:off x="6153150" y="3457575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438150" cy="533400"/>
    <xdr:sp>
      <xdr:nvSpPr>
        <xdr:cNvPr id="16" name="AutoShape 2"/>
        <xdr:cNvSpPr>
          <a:spLocks noChangeAspect="1"/>
        </xdr:cNvSpPr>
      </xdr:nvSpPr>
      <xdr:spPr>
        <a:xfrm>
          <a:off x="6153150" y="4857750"/>
          <a:ext cx="438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438150" cy="457200"/>
    <xdr:sp>
      <xdr:nvSpPr>
        <xdr:cNvPr id="17" name="AutoShape 2"/>
        <xdr:cNvSpPr>
          <a:spLocks noChangeAspect="1"/>
        </xdr:cNvSpPr>
      </xdr:nvSpPr>
      <xdr:spPr>
        <a:xfrm>
          <a:off x="6153150" y="4857750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438150" cy="533400"/>
    <xdr:sp>
      <xdr:nvSpPr>
        <xdr:cNvPr id="18" name="AutoShape 2"/>
        <xdr:cNvSpPr>
          <a:spLocks noChangeAspect="1"/>
        </xdr:cNvSpPr>
      </xdr:nvSpPr>
      <xdr:spPr>
        <a:xfrm>
          <a:off x="6153150" y="4857750"/>
          <a:ext cx="438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438150" cy="542925"/>
    <xdr:sp>
      <xdr:nvSpPr>
        <xdr:cNvPr id="19" name="AutoShape 2"/>
        <xdr:cNvSpPr>
          <a:spLocks noChangeAspect="1"/>
        </xdr:cNvSpPr>
      </xdr:nvSpPr>
      <xdr:spPr>
        <a:xfrm>
          <a:off x="6153150" y="4857750"/>
          <a:ext cx="438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438150" cy="457200"/>
    <xdr:sp>
      <xdr:nvSpPr>
        <xdr:cNvPr id="20" name="AutoShape 2"/>
        <xdr:cNvSpPr>
          <a:spLocks noChangeAspect="1"/>
        </xdr:cNvSpPr>
      </xdr:nvSpPr>
      <xdr:spPr>
        <a:xfrm>
          <a:off x="6153150" y="4857750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609600" cy="581025"/>
    <xdr:sp>
      <xdr:nvSpPr>
        <xdr:cNvPr id="1" name="AutoShape 2"/>
        <xdr:cNvSpPr>
          <a:spLocks noChangeAspect="1"/>
        </xdr:cNvSpPr>
      </xdr:nvSpPr>
      <xdr:spPr>
        <a:xfrm>
          <a:off x="4733925" y="5400675"/>
          <a:ext cx="6096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16</xdr:row>
      <xdr:rowOff>0</xdr:rowOff>
    </xdr:from>
    <xdr:ext cx="609600" cy="581025"/>
    <xdr:sp>
      <xdr:nvSpPr>
        <xdr:cNvPr id="1" name="AutoShape 2"/>
        <xdr:cNvSpPr>
          <a:spLocks noChangeAspect="1"/>
        </xdr:cNvSpPr>
      </xdr:nvSpPr>
      <xdr:spPr>
        <a:xfrm>
          <a:off x="4733925" y="2857500"/>
          <a:ext cx="6096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52"/>
  <sheetViews>
    <sheetView zoomScale="75" zoomScaleNormal="75" zoomScalePageLayoutView="0" workbookViewId="0" topLeftCell="A11">
      <selection activeCell="B28" sqref="B28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3.7109375" style="0" customWidth="1"/>
    <col min="4" max="41" width="5.7109375" style="0" customWidth="1"/>
  </cols>
  <sheetData>
    <row r="1" ht="12.75">
      <c r="B1" s="1"/>
    </row>
    <row r="2" ht="12.75">
      <c r="B2" s="1"/>
    </row>
    <row r="3" ht="7.5" customHeight="1">
      <c r="B3" s="1"/>
    </row>
    <row r="4" spans="2:4" ht="15.75">
      <c r="B4" s="1"/>
      <c r="D4" s="2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spans="2:4" s="3" customFormat="1" ht="19.5">
      <c r="B17" s="4"/>
      <c r="D17" s="6" t="s">
        <v>0</v>
      </c>
    </row>
    <row r="18" spans="2:4" s="3" customFormat="1" ht="19.5">
      <c r="B18" s="4"/>
      <c r="D18" s="5"/>
    </row>
    <row r="19" spans="2:4" s="3" customFormat="1" ht="19.5">
      <c r="B19" s="4"/>
      <c r="D19" s="6" t="s">
        <v>1</v>
      </c>
    </row>
    <row r="20" spans="2:4" s="3" customFormat="1" ht="19.5">
      <c r="B20" s="4"/>
      <c r="D20" s="5"/>
    </row>
    <row r="21" spans="2:4" s="3" customFormat="1" ht="19.5">
      <c r="B21" s="4"/>
      <c r="D21" s="6" t="s">
        <v>2</v>
      </c>
    </row>
    <row r="22" spans="2:4" s="3" customFormat="1" ht="19.5">
      <c r="B22" s="4"/>
      <c r="D22" s="5"/>
    </row>
    <row r="23" spans="2:4" s="3" customFormat="1" ht="19.5">
      <c r="B23" s="4"/>
      <c r="D23" s="6" t="s">
        <v>906</v>
      </c>
    </row>
    <row r="24" s="3" customFormat="1" ht="12.75">
      <c r="B24" s="4"/>
    </row>
    <row r="25" spans="2:4" s="3" customFormat="1" ht="19.5">
      <c r="B25" s="4"/>
      <c r="D25" s="6" t="s">
        <v>9</v>
      </c>
    </row>
    <row r="26" spans="2:4" s="3" customFormat="1" ht="17.25" customHeight="1">
      <c r="B26" s="4"/>
      <c r="D26" s="7"/>
    </row>
    <row r="27" s="3" customFormat="1" ht="4.5" customHeight="1">
      <c r="B27" s="4"/>
    </row>
    <row r="28" spans="1:15" s="3" customFormat="1" ht="3" customHeight="1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="3" customFormat="1" ht="4.5" customHeight="1">
      <c r="B29" s="4"/>
    </row>
    <row r="30" s="3" customFormat="1" ht="12.75">
      <c r="B30" s="4"/>
    </row>
    <row r="31" s="3" customFormat="1" ht="12.75">
      <c r="B31" s="4"/>
    </row>
    <row r="32" s="3" customFormat="1" ht="12.75">
      <c r="B32" s="4"/>
    </row>
    <row r="33" s="3" customFormat="1" ht="12.75">
      <c r="B33" s="4"/>
    </row>
    <row r="34" s="3" customFormat="1" ht="12.75">
      <c r="B34" s="4"/>
    </row>
    <row r="35" s="3" customFormat="1" ht="12.75">
      <c r="B35" s="4"/>
    </row>
    <row r="36" s="3" customFormat="1" ht="12.75">
      <c r="B36" s="4"/>
    </row>
    <row r="37" s="3" customFormat="1" ht="12.75">
      <c r="B37" s="4"/>
    </row>
    <row r="38" s="3" customFormat="1" ht="12.75">
      <c r="B38" s="4"/>
    </row>
    <row r="39" s="3" customFormat="1" ht="12.75">
      <c r="B39" s="4"/>
    </row>
    <row r="40" s="3" customFormat="1" ht="12.75">
      <c r="B40" s="4"/>
    </row>
    <row r="41" spans="2:4" s="3" customFormat="1" ht="15.75">
      <c r="B41" s="4"/>
      <c r="D41" s="10" t="s">
        <v>8</v>
      </c>
    </row>
    <row r="42" spans="1:9" s="3" customFormat="1" ht="6.75" customHeight="1">
      <c r="A42" s="11"/>
      <c r="B42" s="12"/>
      <c r="C42" s="11"/>
      <c r="D42" s="11"/>
      <c r="E42" s="11"/>
      <c r="F42" s="11"/>
      <c r="G42" s="11"/>
      <c r="H42" s="11"/>
      <c r="I42" s="11"/>
    </row>
    <row r="43" s="3" customFormat="1" ht="6.75" customHeight="1">
      <c r="B43" s="4"/>
    </row>
    <row r="44" spans="2:4" s="3" customFormat="1" ht="15.75">
      <c r="B44" s="4"/>
      <c r="D44" s="13" t="s">
        <v>3</v>
      </c>
    </row>
    <row r="45" s="3" customFormat="1" ht="12.75">
      <c r="B45" s="4"/>
    </row>
    <row r="46" s="3" customFormat="1" ht="12.75">
      <c r="B46" s="4"/>
    </row>
    <row r="47" s="3" customFormat="1" ht="12.75">
      <c r="B47" s="4"/>
    </row>
    <row r="48" spans="2:12" s="3" customFormat="1" ht="12.75">
      <c r="B48" s="4"/>
      <c r="E48" s="3" t="s">
        <v>4</v>
      </c>
      <c r="L48" s="3" t="s">
        <v>5</v>
      </c>
    </row>
    <row r="49" s="3" customFormat="1" ht="12.75">
      <c r="B49" s="4"/>
    </row>
    <row r="50" s="3" customFormat="1" ht="12.75">
      <c r="B50" s="4"/>
    </row>
    <row r="51" spans="2:12" s="3" customFormat="1" ht="12.75">
      <c r="B51" s="4"/>
      <c r="E51" s="3" t="s">
        <v>6</v>
      </c>
      <c r="L51" s="3" t="s">
        <v>7</v>
      </c>
    </row>
    <row r="52" s="3" customFormat="1" ht="12.75">
      <c r="B52" s="4"/>
    </row>
    <row r="53" s="3" customFormat="1" ht="12.75"/>
  </sheetData>
  <sheetProtection/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7109375" style="76" customWidth="1"/>
    <col min="2" max="2" width="4.00390625" style="14" customWidth="1"/>
    <col min="3" max="3" width="11.57421875" style="14" customWidth="1"/>
    <col min="4" max="4" width="15.57421875" style="14" customWidth="1"/>
    <col min="5" max="5" width="8.8515625" style="18" customWidth="1"/>
    <col min="6" max="6" width="10.7109375" style="18" customWidth="1"/>
    <col min="7" max="7" width="9.28125" style="17" customWidth="1"/>
    <col min="8" max="8" width="5.7109375" style="15" customWidth="1"/>
    <col min="9" max="9" width="22.7109375" style="14" customWidth="1"/>
    <col min="10" max="10" width="3.00390625" style="76" customWidth="1"/>
    <col min="11" max="11" width="5.7109375" style="76" hidden="1" customWidth="1"/>
    <col min="12" max="12" width="9.140625" style="14" customWidth="1"/>
    <col min="13" max="16384" width="9.140625" style="14" customWidth="1"/>
  </cols>
  <sheetData>
    <row r="1" spans="1:11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8" t="s">
        <v>52</v>
      </c>
      <c r="J1" s="47"/>
      <c r="K1" s="47"/>
    </row>
    <row r="2" spans="1:11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3" t="s">
        <v>31</v>
      </c>
      <c r="J2" s="42"/>
      <c r="K2" s="42"/>
    </row>
    <row r="3" spans="3:9" ht="10.5" customHeight="1">
      <c r="C3" s="40"/>
      <c r="I3" s="43"/>
    </row>
    <row r="4" spans="3:6" ht="15.75">
      <c r="C4" s="39" t="s">
        <v>243</v>
      </c>
      <c r="D4" s="37"/>
      <c r="F4" s="38"/>
    </row>
    <row r="5" ht="9" customHeight="1">
      <c r="D5" s="37"/>
    </row>
    <row r="6" spans="1:15" ht="12.75">
      <c r="A6" s="14"/>
      <c r="B6" s="47">
        <v>1</v>
      </c>
      <c r="C6" s="46" t="s">
        <v>173</v>
      </c>
      <c r="D6" s="97"/>
      <c r="F6" s="38"/>
      <c r="H6" s="17"/>
      <c r="I6" s="16"/>
      <c r="M6" s="76"/>
      <c r="N6" s="76"/>
      <c r="O6" s="76"/>
    </row>
    <row r="7" spans="1:15" ht="9" customHeight="1" thickBot="1">
      <c r="A7" s="14"/>
      <c r="D7" s="37"/>
      <c r="H7" s="17"/>
      <c r="I7" s="16"/>
      <c r="M7" s="76"/>
      <c r="N7" s="76"/>
      <c r="O7" s="76"/>
    </row>
    <row r="8" spans="1:11" s="28" customFormat="1" ht="12" thickBot="1">
      <c r="A8" s="129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92</v>
      </c>
      <c r="H8" s="30" t="s">
        <v>93</v>
      </c>
      <c r="I8" s="29" t="s">
        <v>40</v>
      </c>
      <c r="J8" s="42"/>
      <c r="K8" s="98" t="s">
        <v>174</v>
      </c>
    </row>
    <row r="9" spans="1:11" ht="15.75" customHeight="1">
      <c r="A9" s="99">
        <v>1</v>
      </c>
      <c r="B9" s="26">
        <v>34</v>
      </c>
      <c r="C9" s="25" t="s">
        <v>256</v>
      </c>
      <c r="D9" s="24" t="s">
        <v>257</v>
      </c>
      <c r="E9" s="23" t="s">
        <v>258</v>
      </c>
      <c r="F9" s="19" t="s">
        <v>226</v>
      </c>
      <c r="G9" s="102">
        <v>0.0012449074074074075</v>
      </c>
      <c r="H9" s="20" t="str">
        <f aca="true" t="shared" si="0" ref="H9:H14">IF(ISBLANK(G9),"",IF(G9&gt;0.0013599537037037,"",IF(G9&lt;=0,"TSM",IF(G9&lt;=0,"SM",IF(G9&lt;=0.00109375,"KSM",IF(G9&lt;=0.00115162037037037,"I A",IF(G9&lt;=0.00124421296296296,"II A",IF(G9&lt;=0.0013599537037037,"III A"))))))))</f>
        <v>III A</v>
      </c>
      <c r="I9" s="19" t="s">
        <v>259</v>
      </c>
      <c r="K9" s="99">
        <v>1</v>
      </c>
    </row>
    <row r="10" spans="1:11" ht="15.75" customHeight="1">
      <c r="A10" s="99">
        <v>2</v>
      </c>
      <c r="B10" s="26">
        <v>71</v>
      </c>
      <c r="C10" s="25" t="s">
        <v>260</v>
      </c>
      <c r="D10" s="24" t="s">
        <v>261</v>
      </c>
      <c r="E10" s="23" t="s">
        <v>262</v>
      </c>
      <c r="F10" s="19" t="s">
        <v>85</v>
      </c>
      <c r="G10" s="102">
        <v>0.0012577546296296297</v>
      </c>
      <c r="H10" s="20" t="str">
        <f t="shared" si="0"/>
        <v>III A</v>
      </c>
      <c r="I10" s="19" t="s">
        <v>178</v>
      </c>
      <c r="K10" s="99">
        <v>1</v>
      </c>
    </row>
    <row r="11" spans="1:11" ht="15.75" customHeight="1">
      <c r="A11" s="99">
        <v>3</v>
      </c>
      <c r="B11" s="26">
        <v>236</v>
      </c>
      <c r="C11" s="25" t="s">
        <v>263</v>
      </c>
      <c r="D11" s="24" t="s">
        <v>264</v>
      </c>
      <c r="E11" s="23" t="s">
        <v>265</v>
      </c>
      <c r="F11" s="19" t="s">
        <v>197</v>
      </c>
      <c r="G11" s="102">
        <v>0.0013025462962962962</v>
      </c>
      <c r="H11" s="20" t="str">
        <f t="shared" si="0"/>
        <v>III A</v>
      </c>
      <c r="I11" s="19" t="s">
        <v>198</v>
      </c>
      <c r="K11" s="99">
        <v>1</v>
      </c>
    </row>
    <row r="12" spans="1:11" ht="15.75" customHeight="1">
      <c r="A12" s="99">
        <v>4</v>
      </c>
      <c r="B12" s="26">
        <v>55</v>
      </c>
      <c r="C12" s="25" t="s">
        <v>266</v>
      </c>
      <c r="D12" s="24" t="s">
        <v>267</v>
      </c>
      <c r="E12" s="23" t="s">
        <v>268</v>
      </c>
      <c r="F12" s="19" t="s">
        <v>269</v>
      </c>
      <c r="G12" s="102">
        <v>0.0013499999999999999</v>
      </c>
      <c r="H12" s="20" t="str">
        <f t="shared" si="0"/>
        <v>III A</v>
      </c>
      <c r="I12" s="19" t="s">
        <v>270</v>
      </c>
      <c r="K12" s="99">
        <v>1</v>
      </c>
    </row>
    <row r="13" spans="1:11" ht="15.75" customHeight="1">
      <c r="A13" s="99">
        <v>5</v>
      </c>
      <c r="B13" s="26">
        <v>262</v>
      </c>
      <c r="C13" s="25" t="s">
        <v>271</v>
      </c>
      <c r="D13" s="24" t="s">
        <v>272</v>
      </c>
      <c r="E13" s="23" t="s">
        <v>273</v>
      </c>
      <c r="F13" s="19" t="s">
        <v>187</v>
      </c>
      <c r="G13" s="102">
        <v>0.001371875</v>
      </c>
      <c r="H13" s="20">
        <f t="shared" si="0"/>
      </c>
      <c r="I13" s="19" t="s">
        <v>188</v>
      </c>
      <c r="K13" s="99">
        <v>1</v>
      </c>
    </row>
    <row r="14" spans="1:11" ht="15.75" customHeight="1">
      <c r="A14" s="99">
        <v>6</v>
      </c>
      <c r="B14" s="26">
        <v>269</v>
      </c>
      <c r="C14" s="25" t="s">
        <v>282</v>
      </c>
      <c r="D14" s="24" t="s">
        <v>283</v>
      </c>
      <c r="E14" s="23" t="s">
        <v>284</v>
      </c>
      <c r="F14" s="19" t="s">
        <v>187</v>
      </c>
      <c r="G14" s="102">
        <v>0.0014788194444444447</v>
      </c>
      <c r="H14" s="20">
        <f t="shared" si="0"/>
      </c>
      <c r="I14" s="19" t="s">
        <v>285</v>
      </c>
      <c r="K14" s="99">
        <v>1</v>
      </c>
    </row>
    <row r="17" spans="1:15" ht="12.75">
      <c r="A17" s="14"/>
      <c r="B17" s="47">
        <v>2</v>
      </c>
      <c r="C17" s="46" t="s">
        <v>173</v>
      </c>
      <c r="D17" s="97"/>
      <c r="F17" s="38"/>
      <c r="H17" s="17"/>
      <c r="I17" s="16"/>
      <c r="M17" s="76"/>
      <c r="N17" s="76"/>
      <c r="O17" s="76"/>
    </row>
    <row r="18" spans="1:15" ht="9" customHeight="1" thickBot="1">
      <c r="A18" s="14"/>
      <c r="D18" s="37"/>
      <c r="H18" s="17"/>
      <c r="I18" s="16"/>
      <c r="M18" s="76"/>
      <c r="N18" s="76"/>
      <c r="O18" s="76"/>
    </row>
    <row r="19" spans="1:11" s="28" customFormat="1" ht="12" thickBot="1">
      <c r="A19" s="129" t="s">
        <v>49</v>
      </c>
      <c r="B19" s="35" t="s">
        <v>48</v>
      </c>
      <c r="C19" s="34" t="s">
        <v>47</v>
      </c>
      <c r="D19" s="33" t="s">
        <v>46</v>
      </c>
      <c r="E19" s="32" t="s">
        <v>45</v>
      </c>
      <c r="F19" s="32" t="s">
        <v>44</v>
      </c>
      <c r="G19" s="31" t="s">
        <v>92</v>
      </c>
      <c r="H19" s="30" t="s">
        <v>93</v>
      </c>
      <c r="I19" s="29" t="s">
        <v>40</v>
      </c>
      <c r="J19" s="42"/>
      <c r="K19" s="98" t="s">
        <v>174</v>
      </c>
    </row>
    <row r="20" spans="1:11" ht="15.75" customHeight="1">
      <c r="A20" s="99">
        <v>1</v>
      </c>
      <c r="B20" s="26">
        <v>166</v>
      </c>
      <c r="C20" s="25" t="s">
        <v>244</v>
      </c>
      <c r="D20" s="24" t="s">
        <v>245</v>
      </c>
      <c r="E20" s="23" t="s">
        <v>246</v>
      </c>
      <c r="F20" s="19" t="s">
        <v>132</v>
      </c>
      <c r="G20" s="102">
        <v>0.0011657407407407406</v>
      </c>
      <c r="H20" s="20" t="str">
        <f aca="true" t="shared" si="1" ref="H20:H26">IF(ISBLANK(G20),"",IF(G20&gt;0.0013599537037037,"",IF(G20&lt;=0,"TSM",IF(G20&lt;=0,"SM",IF(G20&lt;=0.00109375,"KSM",IF(G20&lt;=0.00115162037037037,"I A",IF(G20&lt;=0.00124421296296296,"II A",IF(G20&lt;=0.0013599537037037,"III A"))))))))</f>
        <v>II A</v>
      </c>
      <c r="I20" s="19" t="s">
        <v>247</v>
      </c>
      <c r="K20" s="99">
        <v>2</v>
      </c>
    </row>
    <row r="21" spans="1:11" ht="15.75" customHeight="1">
      <c r="A21" s="99">
        <v>2</v>
      </c>
      <c r="B21" s="26">
        <v>89</v>
      </c>
      <c r="C21" s="25" t="s">
        <v>248</v>
      </c>
      <c r="D21" s="24" t="s">
        <v>249</v>
      </c>
      <c r="E21" s="23" t="s">
        <v>250</v>
      </c>
      <c r="F21" s="19" t="s">
        <v>182</v>
      </c>
      <c r="G21" s="102">
        <v>0.0011694444444444445</v>
      </c>
      <c r="H21" s="20" t="str">
        <f t="shared" si="1"/>
        <v>II A</v>
      </c>
      <c r="I21" s="19" t="s">
        <v>251</v>
      </c>
      <c r="K21" s="99">
        <v>2</v>
      </c>
    </row>
    <row r="22" spans="1:11" ht="15.75" customHeight="1">
      <c r="A22" s="99">
        <v>3</v>
      </c>
      <c r="B22" s="26">
        <v>270</v>
      </c>
      <c r="C22" s="25" t="s">
        <v>252</v>
      </c>
      <c r="D22" s="24" t="s">
        <v>253</v>
      </c>
      <c r="E22" s="23" t="s">
        <v>254</v>
      </c>
      <c r="F22" s="19" t="s">
        <v>146</v>
      </c>
      <c r="G22" s="102">
        <v>0.001191087962962963</v>
      </c>
      <c r="H22" s="20" t="str">
        <f t="shared" si="1"/>
        <v>II A</v>
      </c>
      <c r="I22" s="19" t="s">
        <v>255</v>
      </c>
      <c r="K22" s="99">
        <v>2</v>
      </c>
    </row>
    <row r="23" spans="1:11" ht="15.75" customHeight="1">
      <c r="A23" s="99">
        <v>4</v>
      </c>
      <c r="B23" s="26">
        <v>144</v>
      </c>
      <c r="C23" s="25" t="s">
        <v>274</v>
      </c>
      <c r="D23" s="24" t="s">
        <v>275</v>
      </c>
      <c r="E23" s="23" t="s">
        <v>276</v>
      </c>
      <c r="F23" s="19" t="s">
        <v>31</v>
      </c>
      <c r="G23" s="102">
        <v>0.0013812499999999999</v>
      </c>
      <c r="H23" s="20">
        <f t="shared" si="1"/>
      </c>
      <c r="I23" s="19" t="s">
        <v>223</v>
      </c>
      <c r="K23" s="99">
        <v>2</v>
      </c>
    </row>
    <row r="24" spans="1:11" ht="15.75" customHeight="1">
      <c r="A24" s="99">
        <v>5</v>
      </c>
      <c r="B24" s="26">
        <v>179</v>
      </c>
      <c r="C24" s="25" t="s">
        <v>277</v>
      </c>
      <c r="D24" s="24" t="s">
        <v>278</v>
      </c>
      <c r="E24" s="23" t="s">
        <v>279</v>
      </c>
      <c r="F24" s="19" t="s">
        <v>280</v>
      </c>
      <c r="G24" s="102">
        <v>0.0014166666666666668</v>
      </c>
      <c r="H24" s="20">
        <f t="shared" si="1"/>
      </c>
      <c r="I24" s="19" t="s">
        <v>281</v>
      </c>
      <c r="K24" s="99">
        <v>2</v>
      </c>
    </row>
    <row r="25" spans="1:11" ht="15.75" customHeight="1">
      <c r="A25" s="99">
        <v>6</v>
      </c>
      <c r="B25" s="26">
        <v>268</v>
      </c>
      <c r="C25" s="25" t="s">
        <v>286</v>
      </c>
      <c r="D25" s="24" t="s">
        <v>287</v>
      </c>
      <c r="E25" s="23" t="s">
        <v>288</v>
      </c>
      <c r="F25" s="19" t="s">
        <v>187</v>
      </c>
      <c r="G25" s="102">
        <v>0.001545486111111111</v>
      </c>
      <c r="H25" s="20">
        <f t="shared" si="1"/>
      </c>
      <c r="I25" s="19" t="s">
        <v>285</v>
      </c>
      <c r="K25" s="99">
        <v>2</v>
      </c>
    </row>
    <row r="26" spans="1:11" ht="15.75" customHeight="1">
      <c r="A26" s="99"/>
      <c r="B26" s="26">
        <v>62</v>
      </c>
      <c r="C26" s="25" t="s">
        <v>289</v>
      </c>
      <c r="D26" s="24" t="s">
        <v>290</v>
      </c>
      <c r="E26" s="23" t="s">
        <v>291</v>
      </c>
      <c r="F26" s="19" t="s">
        <v>58</v>
      </c>
      <c r="G26" s="102" t="s">
        <v>86</v>
      </c>
      <c r="H26" s="20">
        <f t="shared" si="1"/>
      </c>
      <c r="I26" s="19" t="s">
        <v>292</v>
      </c>
      <c r="K26" s="99">
        <v>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21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7109375" style="76" customWidth="1"/>
    <col min="2" max="2" width="4.00390625" style="14" customWidth="1"/>
    <col min="3" max="3" width="11.57421875" style="14" customWidth="1"/>
    <col min="4" max="4" width="15.57421875" style="14" customWidth="1"/>
    <col min="5" max="5" width="8.8515625" style="18" customWidth="1"/>
    <col min="6" max="6" width="10.7109375" style="18" customWidth="1"/>
    <col min="7" max="7" width="9.28125" style="17" customWidth="1"/>
    <col min="8" max="8" width="5.7109375" style="15" customWidth="1"/>
    <col min="9" max="9" width="22.7109375" style="14" customWidth="1"/>
    <col min="10" max="10" width="3.00390625" style="76" customWidth="1"/>
    <col min="11" max="11" width="5.7109375" style="76" hidden="1" customWidth="1"/>
    <col min="12" max="12" width="9.140625" style="14" customWidth="1"/>
    <col min="13" max="16384" width="9.140625" style="14" customWidth="1"/>
  </cols>
  <sheetData>
    <row r="1" spans="1:11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8" t="s">
        <v>52</v>
      </c>
      <c r="J1" s="47"/>
      <c r="K1" s="47"/>
    </row>
    <row r="2" spans="1:11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3" t="s">
        <v>31</v>
      </c>
      <c r="J2" s="42"/>
      <c r="K2" s="42"/>
    </row>
    <row r="3" spans="3:9" ht="10.5" customHeight="1">
      <c r="C3" s="40"/>
      <c r="I3" s="43"/>
    </row>
    <row r="4" spans="3:6" ht="15.75">
      <c r="C4" s="39" t="s">
        <v>243</v>
      </c>
      <c r="D4" s="37"/>
      <c r="F4" s="38"/>
    </row>
    <row r="5" ht="9" customHeight="1">
      <c r="D5" s="37"/>
    </row>
    <row r="6" spans="1:15" ht="12.75">
      <c r="A6" s="14"/>
      <c r="B6" s="47"/>
      <c r="C6" s="46" t="s">
        <v>228</v>
      </c>
      <c r="D6" s="97"/>
      <c r="F6" s="38"/>
      <c r="H6" s="17"/>
      <c r="I6" s="16"/>
      <c r="M6" s="76"/>
      <c r="N6" s="76"/>
      <c r="O6" s="76"/>
    </row>
    <row r="7" spans="1:15" ht="9" customHeight="1" thickBot="1">
      <c r="A7" s="14"/>
      <c r="D7" s="37"/>
      <c r="H7" s="17"/>
      <c r="I7" s="16"/>
      <c r="M7" s="76"/>
      <c r="N7" s="76"/>
      <c r="O7" s="76"/>
    </row>
    <row r="8" spans="1:11" s="28" customFormat="1" ht="12" thickBot="1">
      <c r="A8" s="129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92</v>
      </c>
      <c r="H8" s="30" t="s">
        <v>93</v>
      </c>
      <c r="I8" s="29" t="s">
        <v>40</v>
      </c>
      <c r="J8" s="42"/>
      <c r="K8" s="98" t="s">
        <v>174</v>
      </c>
    </row>
    <row r="9" spans="1:11" ht="15.75" customHeight="1">
      <c r="A9" s="99">
        <v>1</v>
      </c>
      <c r="B9" s="26">
        <v>166</v>
      </c>
      <c r="C9" s="25" t="s">
        <v>244</v>
      </c>
      <c r="D9" s="24" t="s">
        <v>245</v>
      </c>
      <c r="E9" s="23" t="s">
        <v>246</v>
      </c>
      <c r="F9" s="19" t="s">
        <v>132</v>
      </c>
      <c r="G9" s="102">
        <v>0.0011657407407407406</v>
      </c>
      <c r="H9" s="20" t="str">
        <f aca="true" t="shared" si="0" ref="H9:H21">IF(ISBLANK(G9),"",IF(G9&gt;0.0013599537037037,"",IF(G9&lt;=0,"TSM",IF(G9&lt;=0,"SM",IF(G9&lt;=0.00109375,"KSM",IF(G9&lt;=0.00115162037037037,"I A",IF(G9&lt;=0.00124421296296296,"II A",IF(G9&lt;=0.0013599537037037,"III A"))))))))</f>
        <v>II A</v>
      </c>
      <c r="I9" s="19" t="s">
        <v>247</v>
      </c>
      <c r="K9" s="99">
        <v>2</v>
      </c>
    </row>
    <row r="10" spans="1:11" ht="15.75" customHeight="1">
      <c r="A10" s="99">
        <v>2</v>
      </c>
      <c r="B10" s="26">
        <v>89</v>
      </c>
      <c r="C10" s="25" t="s">
        <v>248</v>
      </c>
      <c r="D10" s="24" t="s">
        <v>249</v>
      </c>
      <c r="E10" s="23" t="s">
        <v>250</v>
      </c>
      <c r="F10" s="19" t="s">
        <v>182</v>
      </c>
      <c r="G10" s="102">
        <v>0.0011694444444444445</v>
      </c>
      <c r="H10" s="20" t="str">
        <f t="shared" si="0"/>
        <v>II A</v>
      </c>
      <c r="I10" s="19" t="s">
        <v>251</v>
      </c>
      <c r="K10" s="99">
        <v>2</v>
      </c>
    </row>
    <row r="11" spans="1:11" ht="15.75" customHeight="1">
      <c r="A11" s="99">
        <v>3</v>
      </c>
      <c r="B11" s="26">
        <v>270</v>
      </c>
      <c r="C11" s="25" t="s">
        <v>252</v>
      </c>
      <c r="D11" s="24" t="s">
        <v>253</v>
      </c>
      <c r="E11" s="23" t="s">
        <v>254</v>
      </c>
      <c r="F11" s="19" t="s">
        <v>146</v>
      </c>
      <c r="G11" s="102">
        <v>0.001191087962962963</v>
      </c>
      <c r="H11" s="20" t="str">
        <f t="shared" si="0"/>
        <v>II A</v>
      </c>
      <c r="I11" s="19" t="s">
        <v>255</v>
      </c>
      <c r="K11" s="99">
        <v>2</v>
      </c>
    </row>
    <row r="12" spans="1:11" ht="15.75" customHeight="1">
      <c r="A12" s="99">
        <v>4</v>
      </c>
      <c r="B12" s="26">
        <v>34</v>
      </c>
      <c r="C12" s="25" t="s">
        <v>256</v>
      </c>
      <c r="D12" s="24" t="s">
        <v>257</v>
      </c>
      <c r="E12" s="23" t="s">
        <v>258</v>
      </c>
      <c r="F12" s="19" t="s">
        <v>226</v>
      </c>
      <c r="G12" s="102">
        <v>0.0012449074074074075</v>
      </c>
      <c r="H12" s="20" t="str">
        <f t="shared" si="0"/>
        <v>III A</v>
      </c>
      <c r="I12" s="19" t="s">
        <v>259</v>
      </c>
      <c r="K12" s="99">
        <v>1</v>
      </c>
    </row>
    <row r="13" spans="1:11" ht="15.75" customHeight="1">
      <c r="A13" s="99">
        <v>5</v>
      </c>
      <c r="B13" s="26">
        <v>71</v>
      </c>
      <c r="C13" s="25" t="s">
        <v>260</v>
      </c>
      <c r="D13" s="24" t="s">
        <v>261</v>
      </c>
      <c r="E13" s="23" t="s">
        <v>262</v>
      </c>
      <c r="F13" s="19" t="s">
        <v>85</v>
      </c>
      <c r="G13" s="102">
        <v>0.0012577546296296297</v>
      </c>
      <c r="H13" s="20" t="str">
        <f t="shared" si="0"/>
        <v>III A</v>
      </c>
      <c r="I13" s="19" t="s">
        <v>178</v>
      </c>
      <c r="K13" s="99">
        <v>1</v>
      </c>
    </row>
    <row r="14" spans="1:11" ht="15.75" customHeight="1">
      <c r="A14" s="99">
        <v>6</v>
      </c>
      <c r="B14" s="26">
        <v>236</v>
      </c>
      <c r="C14" s="25" t="s">
        <v>263</v>
      </c>
      <c r="D14" s="24" t="s">
        <v>264</v>
      </c>
      <c r="E14" s="23" t="s">
        <v>265</v>
      </c>
      <c r="F14" s="19" t="s">
        <v>197</v>
      </c>
      <c r="G14" s="102">
        <v>0.0013025462962962962</v>
      </c>
      <c r="H14" s="20" t="str">
        <f t="shared" si="0"/>
        <v>III A</v>
      </c>
      <c r="I14" s="19" t="s">
        <v>198</v>
      </c>
      <c r="K14" s="99">
        <v>1</v>
      </c>
    </row>
    <row r="15" spans="1:11" ht="15.75" customHeight="1">
      <c r="A15" s="99">
        <v>7</v>
      </c>
      <c r="B15" s="26">
        <v>55</v>
      </c>
      <c r="C15" s="25" t="s">
        <v>266</v>
      </c>
      <c r="D15" s="24" t="s">
        <v>267</v>
      </c>
      <c r="E15" s="23" t="s">
        <v>268</v>
      </c>
      <c r="F15" s="19" t="s">
        <v>269</v>
      </c>
      <c r="G15" s="102">
        <v>0.0013499999999999999</v>
      </c>
      <c r="H15" s="20" t="str">
        <f t="shared" si="0"/>
        <v>III A</v>
      </c>
      <c r="I15" s="19" t="s">
        <v>270</v>
      </c>
      <c r="K15" s="99">
        <v>1</v>
      </c>
    </row>
    <row r="16" spans="1:11" ht="15.75" customHeight="1">
      <c r="A16" s="99">
        <v>8</v>
      </c>
      <c r="B16" s="26">
        <v>262</v>
      </c>
      <c r="C16" s="25" t="s">
        <v>271</v>
      </c>
      <c r="D16" s="24" t="s">
        <v>272</v>
      </c>
      <c r="E16" s="23" t="s">
        <v>273</v>
      </c>
      <c r="F16" s="19" t="s">
        <v>187</v>
      </c>
      <c r="G16" s="102">
        <v>0.001371875</v>
      </c>
      <c r="H16" s="20">
        <f t="shared" si="0"/>
      </c>
      <c r="I16" s="19" t="s">
        <v>188</v>
      </c>
      <c r="K16" s="99">
        <v>1</v>
      </c>
    </row>
    <row r="17" spans="1:11" ht="15.75" customHeight="1">
      <c r="A17" s="99">
        <v>9</v>
      </c>
      <c r="B17" s="26">
        <v>144</v>
      </c>
      <c r="C17" s="25" t="s">
        <v>274</v>
      </c>
      <c r="D17" s="24" t="s">
        <v>275</v>
      </c>
      <c r="E17" s="23" t="s">
        <v>276</v>
      </c>
      <c r="F17" s="19" t="s">
        <v>31</v>
      </c>
      <c r="G17" s="102">
        <v>0.0013812499999999999</v>
      </c>
      <c r="H17" s="20">
        <f t="shared" si="0"/>
      </c>
      <c r="I17" s="19" t="s">
        <v>223</v>
      </c>
      <c r="K17" s="99">
        <v>2</v>
      </c>
    </row>
    <row r="18" spans="1:11" ht="15.75" customHeight="1">
      <c r="A18" s="99">
        <v>10</v>
      </c>
      <c r="B18" s="26">
        <v>179</v>
      </c>
      <c r="C18" s="25" t="s">
        <v>277</v>
      </c>
      <c r="D18" s="24" t="s">
        <v>278</v>
      </c>
      <c r="E18" s="23" t="s">
        <v>279</v>
      </c>
      <c r="F18" s="19" t="s">
        <v>280</v>
      </c>
      <c r="G18" s="102">
        <v>0.0014166666666666668</v>
      </c>
      <c r="H18" s="20">
        <f t="shared" si="0"/>
      </c>
      <c r="I18" s="19" t="s">
        <v>281</v>
      </c>
      <c r="K18" s="99">
        <v>2</v>
      </c>
    </row>
    <row r="19" spans="1:11" ht="15.75" customHeight="1">
      <c r="A19" s="99">
        <v>11</v>
      </c>
      <c r="B19" s="26">
        <v>269</v>
      </c>
      <c r="C19" s="25" t="s">
        <v>282</v>
      </c>
      <c r="D19" s="24" t="s">
        <v>283</v>
      </c>
      <c r="E19" s="23" t="s">
        <v>284</v>
      </c>
      <c r="F19" s="19" t="s">
        <v>187</v>
      </c>
      <c r="G19" s="102">
        <v>0.0014788194444444447</v>
      </c>
      <c r="H19" s="20">
        <f t="shared" si="0"/>
      </c>
      <c r="I19" s="19" t="s">
        <v>285</v>
      </c>
      <c r="K19" s="99">
        <v>1</v>
      </c>
    </row>
    <row r="20" spans="1:11" ht="15.75" customHeight="1">
      <c r="A20" s="99">
        <v>12</v>
      </c>
      <c r="B20" s="26">
        <v>268</v>
      </c>
      <c r="C20" s="25" t="s">
        <v>286</v>
      </c>
      <c r="D20" s="24" t="s">
        <v>287</v>
      </c>
      <c r="E20" s="23" t="s">
        <v>288</v>
      </c>
      <c r="F20" s="19" t="s">
        <v>187</v>
      </c>
      <c r="G20" s="102">
        <v>0.001545486111111111</v>
      </c>
      <c r="H20" s="20">
        <f t="shared" si="0"/>
      </c>
      <c r="I20" s="19" t="s">
        <v>285</v>
      </c>
      <c r="K20" s="99">
        <v>2</v>
      </c>
    </row>
    <row r="21" spans="1:11" ht="15.75" customHeight="1">
      <c r="A21" s="99"/>
      <c r="B21" s="26">
        <v>62</v>
      </c>
      <c r="C21" s="25" t="s">
        <v>289</v>
      </c>
      <c r="D21" s="24" t="s">
        <v>290</v>
      </c>
      <c r="E21" s="23" t="s">
        <v>291</v>
      </c>
      <c r="F21" s="19" t="s">
        <v>58</v>
      </c>
      <c r="G21" s="102" t="s">
        <v>86</v>
      </c>
      <c r="H21" s="20">
        <f t="shared" si="0"/>
      </c>
      <c r="I21" s="19" t="s">
        <v>292</v>
      </c>
      <c r="K21" s="99">
        <v>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14" customWidth="1"/>
    <col min="2" max="2" width="4.00390625" style="14" customWidth="1"/>
    <col min="3" max="3" width="12.140625" style="14" customWidth="1"/>
    <col min="4" max="4" width="12.8515625" style="14" customWidth="1"/>
    <col min="5" max="5" width="8.8515625" style="18" customWidth="1"/>
    <col min="6" max="6" width="13.28125" style="18" customWidth="1"/>
    <col min="7" max="7" width="9.28125" style="17" customWidth="1"/>
    <col min="8" max="8" width="6.28125" style="16" customWidth="1"/>
    <col min="9" max="9" width="22.7109375" style="14" customWidth="1"/>
    <col min="10" max="10" width="3.00390625" style="76" customWidth="1"/>
    <col min="11" max="11" width="5.7109375" style="76" hidden="1" customWidth="1"/>
    <col min="12" max="12" width="0" style="14" hidden="1" customWidth="1"/>
    <col min="13" max="16384" width="9.140625" style="14" customWidth="1"/>
  </cols>
  <sheetData>
    <row r="1" spans="1:14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8" t="s">
        <v>52</v>
      </c>
      <c r="J1" s="47"/>
      <c r="K1" s="47"/>
      <c r="L1" s="47"/>
      <c r="M1" s="47"/>
      <c r="N1" s="41"/>
    </row>
    <row r="2" spans="1:14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3" t="s">
        <v>31</v>
      </c>
      <c r="J2" s="42"/>
      <c r="K2" s="42"/>
      <c r="L2" s="42"/>
      <c r="M2" s="42"/>
      <c r="N2" s="41"/>
    </row>
    <row r="3" spans="3:9" ht="10.5" customHeight="1">
      <c r="C3" s="40"/>
      <c r="I3" s="43"/>
    </row>
    <row r="4" spans="3:6" ht="15.75">
      <c r="C4" s="39" t="s">
        <v>172</v>
      </c>
      <c r="D4" s="37"/>
      <c r="F4" s="38"/>
    </row>
    <row r="5" ht="9" customHeight="1">
      <c r="D5" s="37"/>
    </row>
    <row r="6" spans="2:18" ht="12.75">
      <c r="B6" s="47">
        <v>1</v>
      </c>
      <c r="C6" s="46" t="s">
        <v>173</v>
      </c>
      <c r="D6" s="97"/>
      <c r="F6" s="38"/>
      <c r="H6" s="17"/>
      <c r="I6" s="16"/>
      <c r="L6" s="76"/>
      <c r="M6" s="76"/>
      <c r="N6" s="76"/>
      <c r="P6" s="76"/>
      <c r="Q6" s="76"/>
      <c r="R6" s="76"/>
    </row>
    <row r="7" spans="4:18" ht="9" customHeight="1" thickBot="1">
      <c r="D7" s="37"/>
      <c r="H7" s="17"/>
      <c r="I7" s="16"/>
      <c r="L7" s="76"/>
      <c r="M7" s="76"/>
      <c r="N7" s="76"/>
      <c r="P7" s="76"/>
      <c r="Q7" s="76"/>
      <c r="R7" s="76"/>
    </row>
    <row r="8" spans="1:11" s="28" customFormat="1" ht="12" thickBot="1">
      <c r="A8" s="36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92</v>
      </c>
      <c r="H8" s="50" t="s">
        <v>93</v>
      </c>
      <c r="I8" s="29" t="s">
        <v>40</v>
      </c>
      <c r="J8" s="42"/>
      <c r="K8" s="98" t="s">
        <v>174</v>
      </c>
    </row>
    <row r="9" spans="1:11" ht="15.75" customHeight="1">
      <c r="A9" s="99">
        <v>1</v>
      </c>
      <c r="B9" s="100">
        <v>64</v>
      </c>
      <c r="C9" s="89" t="s">
        <v>175</v>
      </c>
      <c r="D9" s="101" t="s">
        <v>176</v>
      </c>
      <c r="E9" s="23" t="s">
        <v>177</v>
      </c>
      <c r="F9" s="19" t="s">
        <v>85</v>
      </c>
      <c r="G9" s="102">
        <v>0.0010474537037037037</v>
      </c>
      <c r="H9" s="20" t="str">
        <f aca="true" t="shared" si="0" ref="H9:H16">IF(ISBLANK(G9),"",IF(G9&gt;0.0011400462962963,"",IF(G9&lt;=0,"TSM",IF(G9&lt;=0,"SM",IF(G9&lt;=0.000943287037037037,"KSM",IF(G9&lt;=0.000989583333333333,"I A",IF(G9&lt;=0.00105902777777778,"II A",IF(G9&lt;=0.0011400462962963,"III A"))))))))</f>
        <v>II A</v>
      </c>
      <c r="I9" s="19" t="s">
        <v>178</v>
      </c>
      <c r="K9" s="99">
        <v>1</v>
      </c>
    </row>
    <row r="10" spans="1:11" ht="15.75" customHeight="1">
      <c r="A10" s="99">
        <v>2</v>
      </c>
      <c r="B10" s="100">
        <v>155</v>
      </c>
      <c r="C10" s="89" t="s">
        <v>179</v>
      </c>
      <c r="D10" s="101" t="s">
        <v>180</v>
      </c>
      <c r="E10" s="23" t="s">
        <v>181</v>
      </c>
      <c r="F10" s="19" t="s">
        <v>182</v>
      </c>
      <c r="G10" s="102">
        <v>0.0011172453703703704</v>
      </c>
      <c r="H10" s="20" t="str">
        <f t="shared" si="0"/>
        <v>III A</v>
      </c>
      <c r="I10" s="19" t="s">
        <v>183</v>
      </c>
      <c r="K10" s="99">
        <v>1</v>
      </c>
    </row>
    <row r="11" spans="1:11" ht="15.75" customHeight="1">
      <c r="A11" s="99">
        <v>3</v>
      </c>
      <c r="B11" s="100">
        <v>265</v>
      </c>
      <c r="C11" s="89" t="s">
        <v>184</v>
      </c>
      <c r="D11" s="101" t="s">
        <v>185</v>
      </c>
      <c r="E11" s="23" t="s">
        <v>186</v>
      </c>
      <c r="F11" s="19" t="s">
        <v>187</v>
      </c>
      <c r="G11" s="102">
        <v>0.0011443287037037036</v>
      </c>
      <c r="H11" s="20">
        <f t="shared" si="0"/>
      </c>
      <c r="I11" s="19" t="s">
        <v>188</v>
      </c>
      <c r="K11" s="99">
        <v>1</v>
      </c>
    </row>
    <row r="12" spans="1:11" ht="15.75" customHeight="1">
      <c r="A12" s="99">
        <v>4</v>
      </c>
      <c r="B12" s="100">
        <v>207</v>
      </c>
      <c r="C12" s="89" t="s">
        <v>189</v>
      </c>
      <c r="D12" s="101" t="s">
        <v>190</v>
      </c>
      <c r="E12" s="23" t="s">
        <v>191</v>
      </c>
      <c r="F12" s="19" t="s">
        <v>192</v>
      </c>
      <c r="G12" s="102">
        <v>0.0011502314814814815</v>
      </c>
      <c r="H12" s="20">
        <f t="shared" si="0"/>
      </c>
      <c r="I12" s="19" t="s">
        <v>193</v>
      </c>
      <c r="K12" s="99">
        <v>1</v>
      </c>
    </row>
    <row r="13" spans="1:11" ht="15.75" customHeight="1">
      <c r="A13" s="99">
        <v>5</v>
      </c>
      <c r="B13" s="100">
        <v>235</v>
      </c>
      <c r="C13" s="89" t="s">
        <v>194</v>
      </c>
      <c r="D13" s="101" t="s">
        <v>195</v>
      </c>
      <c r="E13" s="23" t="s">
        <v>196</v>
      </c>
      <c r="F13" s="19" t="s">
        <v>197</v>
      </c>
      <c r="G13" s="102">
        <v>0.0011552083333333334</v>
      </c>
      <c r="H13" s="20">
        <f t="shared" si="0"/>
      </c>
      <c r="I13" s="19" t="s">
        <v>198</v>
      </c>
      <c r="K13" s="99">
        <v>1</v>
      </c>
    </row>
    <row r="14" spans="1:11" ht="15.75" customHeight="1">
      <c r="A14" s="99">
        <v>6</v>
      </c>
      <c r="B14" s="100">
        <v>238</v>
      </c>
      <c r="C14" s="89" t="s">
        <v>199</v>
      </c>
      <c r="D14" s="101" t="s">
        <v>200</v>
      </c>
      <c r="E14" s="23" t="s">
        <v>201</v>
      </c>
      <c r="F14" s="19" t="s">
        <v>197</v>
      </c>
      <c r="G14" s="102">
        <v>0.0011680555555555556</v>
      </c>
      <c r="H14" s="20">
        <f t="shared" si="0"/>
      </c>
      <c r="I14" s="19" t="s">
        <v>198</v>
      </c>
      <c r="K14" s="99">
        <v>1</v>
      </c>
    </row>
    <row r="15" spans="1:11" ht="15.75" customHeight="1">
      <c r="A15" s="99"/>
      <c r="B15" s="100">
        <v>80</v>
      </c>
      <c r="C15" s="89" t="s">
        <v>202</v>
      </c>
      <c r="D15" s="101" t="s">
        <v>203</v>
      </c>
      <c r="E15" s="23" t="s">
        <v>204</v>
      </c>
      <c r="F15" s="19" t="s">
        <v>85</v>
      </c>
      <c r="G15" s="102" t="s">
        <v>86</v>
      </c>
      <c r="H15" s="20">
        <f t="shared" si="0"/>
      </c>
      <c r="I15" s="19" t="s">
        <v>87</v>
      </c>
      <c r="K15" s="99">
        <v>1</v>
      </c>
    </row>
    <row r="16" spans="1:11" ht="15.75" customHeight="1">
      <c r="A16" s="99"/>
      <c r="B16" s="100">
        <v>264</v>
      </c>
      <c r="C16" s="89" t="s">
        <v>205</v>
      </c>
      <c r="D16" s="101" t="s">
        <v>206</v>
      </c>
      <c r="E16" s="23" t="s">
        <v>207</v>
      </c>
      <c r="F16" s="19" t="s">
        <v>187</v>
      </c>
      <c r="G16" s="102" t="s">
        <v>86</v>
      </c>
      <c r="H16" s="20">
        <f t="shared" si="0"/>
      </c>
      <c r="I16" s="19" t="s">
        <v>188</v>
      </c>
      <c r="K16" s="99">
        <v>1</v>
      </c>
    </row>
    <row r="18" ht="9" customHeight="1">
      <c r="D18" s="37"/>
    </row>
    <row r="19" spans="2:18" ht="12.75">
      <c r="B19" s="47">
        <v>2</v>
      </c>
      <c r="C19" s="46" t="s">
        <v>173</v>
      </c>
      <c r="D19" s="97"/>
      <c r="F19" s="38"/>
      <c r="H19" s="17"/>
      <c r="I19" s="16"/>
      <c r="L19" s="76"/>
      <c r="M19" s="76"/>
      <c r="N19" s="76"/>
      <c r="P19" s="76"/>
      <c r="Q19" s="76"/>
      <c r="R19" s="76"/>
    </row>
    <row r="20" spans="4:18" ht="9" customHeight="1" thickBot="1">
      <c r="D20" s="37"/>
      <c r="H20" s="17"/>
      <c r="I20" s="16"/>
      <c r="L20" s="76"/>
      <c r="M20" s="76"/>
      <c r="N20" s="76"/>
      <c r="P20" s="76"/>
      <c r="Q20" s="76"/>
      <c r="R20" s="76"/>
    </row>
    <row r="21" spans="1:11" s="28" customFormat="1" ht="12" thickBot="1">
      <c r="A21" s="36" t="s">
        <v>49</v>
      </c>
      <c r="B21" s="35" t="s">
        <v>48</v>
      </c>
      <c r="C21" s="34" t="s">
        <v>47</v>
      </c>
      <c r="D21" s="33" t="s">
        <v>46</v>
      </c>
      <c r="E21" s="32" t="s">
        <v>45</v>
      </c>
      <c r="F21" s="32" t="s">
        <v>44</v>
      </c>
      <c r="G21" s="31" t="s">
        <v>92</v>
      </c>
      <c r="H21" s="50" t="s">
        <v>93</v>
      </c>
      <c r="I21" s="29" t="s">
        <v>40</v>
      </c>
      <c r="J21" s="42"/>
      <c r="K21" s="98" t="s">
        <v>174</v>
      </c>
    </row>
    <row r="22" spans="1:11" ht="15.75" customHeight="1">
      <c r="A22" s="99">
        <v>1</v>
      </c>
      <c r="B22" s="100">
        <v>282</v>
      </c>
      <c r="C22" s="89" t="s">
        <v>208</v>
      </c>
      <c r="D22" s="101" t="s">
        <v>209</v>
      </c>
      <c r="E22" s="23" t="s">
        <v>210</v>
      </c>
      <c r="F22" s="19" t="s">
        <v>211</v>
      </c>
      <c r="G22" s="102">
        <v>0.000986226851851852</v>
      </c>
      <c r="H22" s="20" t="str">
        <f>IF(ISBLANK(G22),"",IF(G22&gt;0.0011400462962963,"",IF(G22&lt;=0,"TSM",IF(G22&lt;=0,"SM",IF(G22&lt;=0.000943287037037037,"KSM",IF(G22&lt;=0.000989583333333333,"I A",IF(G22&lt;=0.00105902777777778,"II A",IF(G22&lt;=0.0011400462962963,"III A"))))))))</f>
        <v>I A</v>
      </c>
      <c r="I22" s="19" t="s">
        <v>212</v>
      </c>
      <c r="K22" s="99">
        <v>2</v>
      </c>
    </row>
    <row r="23" spans="1:11" ht="15.75" customHeight="1">
      <c r="A23" s="99">
        <v>2</v>
      </c>
      <c r="B23" s="100">
        <v>283</v>
      </c>
      <c r="C23" s="89" t="s">
        <v>213</v>
      </c>
      <c r="D23" s="101" t="s">
        <v>214</v>
      </c>
      <c r="E23" s="23" t="s">
        <v>215</v>
      </c>
      <c r="F23" s="19" t="s">
        <v>211</v>
      </c>
      <c r="G23" s="102">
        <v>0.0010208333333333334</v>
      </c>
      <c r="H23" s="20" t="str">
        <f>IF(ISBLANK(G23),"",IF(G23&gt;0.0011400462962963,"",IF(G23&lt;=0,"TSM",IF(G23&lt;=0,"SM",IF(G23&lt;=0.000943287037037037,"KSM",IF(G23&lt;=0.000989583333333333,"I A",IF(G23&lt;=0.00105902777777778,"II A",IF(G23&lt;=0.0011400462962963,"III A"))))))))</f>
        <v>II A</v>
      </c>
      <c r="I23" s="19" t="s">
        <v>216</v>
      </c>
      <c r="K23" s="99">
        <v>2</v>
      </c>
    </row>
    <row r="24" spans="1:11" ht="15.75" customHeight="1">
      <c r="A24" s="99">
        <v>3</v>
      </c>
      <c r="B24" s="100">
        <v>50</v>
      </c>
      <c r="C24" s="89" t="s">
        <v>217</v>
      </c>
      <c r="D24" s="101" t="s">
        <v>218</v>
      </c>
      <c r="E24" s="23" t="s">
        <v>219</v>
      </c>
      <c r="F24" s="19" t="s">
        <v>142</v>
      </c>
      <c r="G24" s="102">
        <v>0.0010512731481481482</v>
      </c>
      <c r="H24" s="20" t="str">
        <f>IF(ISBLANK(G24),"",IF(G24&gt;0.0011400462962963,"",IF(G24&lt;=0,"TSM",IF(G24&lt;=0,"SM",IF(G24&lt;=0.000943287037037037,"KSM",IF(G24&lt;=0.000989583333333333,"I A",IF(G24&lt;=0.00105902777777778,"II A",IF(G24&lt;=0.0011400462962963,"III A"))))))))</f>
        <v>II A</v>
      </c>
      <c r="I24" s="19" t="s">
        <v>220</v>
      </c>
      <c r="K24" s="99">
        <v>2</v>
      </c>
    </row>
    <row r="25" spans="1:11" ht="15.75" customHeight="1">
      <c r="A25" s="99">
        <v>4</v>
      </c>
      <c r="B25" s="100">
        <v>145</v>
      </c>
      <c r="C25" s="89" t="s">
        <v>208</v>
      </c>
      <c r="D25" s="101" t="s">
        <v>221</v>
      </c>
      <c r="E25" s="23" t="s">
        <v>222</v>
      </c>
      <c r="F25" s="19" t="s">
        <v>31</v>
      </c>
      <c r="G25" s="102">
        <v>0.0010716435185185184</v>
      </c>
      <c r="H25" s="20" t="str">
        <f>IF(ISBLANK(G25),"",IF(G25&gt;0.0011400462962963,"",IF(G25&lt;=0,"TSM",IF(G25&lt;=0,"SM",IF(G25&lt;=0.000943287037037037,"KSM",IF(G25&lt;=0.000989583333333333,"I A",IF(G25&lt;=0.00105902777777778,"II A",IF(G25&lt;=0.0011400462962963,"III A"))))))))</f>
        <v>III A</v>
      </c>
      <c r="I25" s="19" t="s">
        <v>223</v>
      </c>
      <c r="K25" s="99">
        <v>2</v>
      </c>
    </row>
    <row r="26" spans="1:11" ht="15.75" customHeight="1">
      <c r="A26" s="99"/>
      <c r="B26" s="100">
        <v>243</v>
      </c>
      <c r="C26" s="89" t="s">
        <v>63</v>
      </c>
      <c r="D26" s="101" t="s">
        <v>224</v>
      </c>
      <c r="E26" s="23" t="s">
        <v>225</v>
      </c>
      <c r="F26" s="19" t="s">
        <v>226</v>
      </c>
      <c r="G26" s="102" t="s">
        <v>86</v>
      </c>
      <c r="H26" s="20">
        <f>IF(ISBLANK(G26),"",IF(G26&gt;0.0011400462962963,"",IF(G26&lt;=0,"TSM",IF(G26&lt;=0,"SM",IF(G26&lt;=0.000943287037037037,"KSM",IF(G26&lt;=0.000989583333333333,"I A",IF(G26&lt;=0.00105902777777778,"II A",IF(G26&lt;=0.0011400462962963,"III A"))))))))</f>
      </c>
      <c r="I26" s="19" t="s">
        <v>227</v>
      </c>
      <c r="K26" s="99">
        <v>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R21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57421875" style="14" customWidth="1"/>
    <col min="2" max="2" width="4.00390625" style="14" customWidth="1"/>
    <col min="3" max="3" width="12.140625" style="14" customWidth="1"/>
    <col min="4" max="4" width="12.8515625" style="14" customWidth="1"/>
    <col min="5" max="5" width="8.8515625" style="18" customWidth="1"/>
    <col min="6" max="6" width="13.28125" style="18" customWidth="1"/>
    <col min="7" max="7" width="9.28125" style="17" customWidth="1"/>
    <col min="8" max="8" width="6.28125" style="16" customWidth="1"/>
    <col min="9" max="9" width="22.7109375" style="14" customWidth="1"/>
    <col min="10" max="10" width="3.00390625" style="76" customWidth="1"/>
    <col min="11" max="11" width="5.7109375" style="76" hidden="1" customWidth="1"/>
    <col min="12" max="12" width="0" style="14" hidden="1" customWidth="1"/>
    <col min="13" max="16384" width="9.140625" style="14" customWidth="1"/>
  </cols>
  <sheetData>
    <row r="1" spans="1:14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8" t="s">
        <v>52</v>
      </c>
      <c r="J1" s="47"/>
      <c r="K1" s="47"/>
      <c r="L1" s="47"/>
      <c r="M1" s="47"/>
      <c r="N1" s="41"/>
    </row>
    <row r="2" spans="1:14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3" t="s">
        <v>31</v>
      </c>
      <c r="J2" s="42"/>
      <c r="K2" s="42"/>
      <c r="L2" s="42"/>
      <c r="M2" s="42"/>
      <c r="N2" s="41"/>
    </row>
    <row r="3" spans="3:9" ht="10.5" customHeight="1">
      <c r="C3" s="40"/>
      <c r="I3" s="43"/>
    </row>
    <row r="4" spans="3:6" ht="15.75">
      <c r="C4" s="39" t="s">
        <v>172</v>
      </c>
      <c r="D4" s="37"/>
      <c r="F4" s="38"/>
    </row>
    <row r="5" ht="9" customHeight="1">
      <c r="D5" s="37"/>
    </row>
    <row r="6" spans="2:18" ht="12.75">
      <c r="B6" s="47"/>
      <c r="C6" s="46" t="s">
        <v>228</v>
      </c>
      <c r="D6" s="97"/>
      <c r="F6" s="38"/>
      <c r="H6" s="17"/>
      <c r="I6" s="16"/>
      <c r="L6" s="76"/>
      <c r="M6" s="76"/>
      <c r="N6" s="76"/>
      <c r="P6" s="76"/>
      <c r="Q6" s="76"/>
      <c r="R6" s="76"/>
    </row>
    <row r="7" spans="4:18" ht="9" customHeight="1" thickBot="1">
      <c r="D7" s="37"/>
      <c r="H7" s="17"/>
      <c r="I7" s="16"/>
      <c r="L7" s="76"/>
      <c r="M7" s="76"/>
      <c r="N7" s="76"/>
      <c r="P7" s="76"/>
      <c r="Q7" s="76"/>
      <c r="R7" s="76"/>
    </row>
    <row r="8" spans="1:11" s="28" customFormat="1" ht="12" thickBot="1">
      <c r="A8" s="36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92</v>
      </c>
      <c r="H8" s="50" t="s">
        <v>93</v>
      </c>
      <c r="I8" s="29" t="s">
        <v>40</v>
      </c>
      <c r="J8" s="42"/>
      <c r="K8" s="98" t="s">
        <v>174</v>
      </c>
    </row>
    <row r="9" spans="1:11" ht="15.75" customHeight="1">
      <c r="A9" s="99">
        <v>1</v>
      </c>
      <c r="B9" s="100">
        <v>282</v>
      </c>
      <c r="C9" s="89" t="s">
        <v>208</v>
      </c>
      <c r="D9" s="101" t="s">
        <v>209</v>
      </c>
      <c r="E9" s="23" t="s">
        <v>210</v>
      </c>
      <c r="F9" s="19" t="s">
        <v>211</v>
      </c>
      <c r="G9" s="102">
        <v>0.000986226851851852</v>
      </c>
      <c r="H9" s="20" t="str">
        <f aca="true" t="shared" si="0" ref="H9:H21">IF(ISBLANK(G9),"",IF(G9&gt;0.0011400462962963,"",IF(G9&lt;=0,"TSM",IF(G9&lt;=0,"SM",IF(G9&lt;=0.000943287037037037,"KSM",IF(G9&lt;=0.000989583333333333,"I A",IF(G9&lt;=0.00105902777777778,"II A",IF(G9&lt;=0.0011400462962963,"III A"))))))))</f>
        <v>I A</v>
      </c>
      <c r="I9" s="19" t="s">
        <v>212</v>
      </c>
      <c r="K9" s="99">
        <v>2</v>
      </c>
    </row>
    <row r="10" spans="1:11" ht="15.75" customHeight="1">
      <c r="A10" s="99">
        <v>2</v>
      </c>
      <c r="B10" s="100">
        <v>283</v>
      </c>
      <c r="C10" s="89" t="s">
        <v>213</v>
      </c>
      <c r="D10" s="101" t="s">
        <v>214</v>
      </c>
      <c r="E10" s="23" t="s">
        <v>215</v>
      </c>
      <c r="F10" s="19" t="s">
        <v>211</v>
      </c>
      <c r="G10" s="102">
        <v>0.0010208333333333334</v>
      </c>
      <c r="H10" s="20" t="str">
        <f t="shared" si="0"/>
        <v>II A</v>
      </c>
      <c r="I10" s="19" t="s">
        <v>216</v>
      </c>
      <c r="K10" s="99">
        <v>2</v>
      </c>
    </row>
    <row r="11" spans="1:11" ht="15.75" customHeight="1">
      <c r="A11" s="99">
        <v>3</v>
      </c>
      <c r="B11" s="100">
        <v>64</v>
      </c>
      <c r="C11" s="89" t="s">
        <v>175</v>
      </c>
      <c r="D11" s="101" t="s">
        <v>176</v>
      </c>
      <c r="E11" s="23" t="s">
        <v>177</v>
      </c>
      <c r="F11" s="19" t="s">
        <v>85</v>
      </c>
      <c r="G11" s="102">
        <v>0.0010474537037037037</v>
      </c>
      <c r="H11" s="20" t="str">
        <f t="shared" si="0"/>
        <v>II A</v>
      </c>
      <c r="I11" s="19" t="s">
        <v>178</v>
      </c>
      <c r="K11" s="99">
        <v>1</v>
      </c>
    </row>
    <row r="12" spans="1:11" ht="15.75" customHeight="1">
      <c r="A12" s="99">
        <v>4</v>
      </c>
      <c r="B12" s="100">
        <v>50</v>
      </c>
      <c r="C12" s="89" t="s">
        <v>217</v>
      </c>
      <c r="D12" s="101" t="s">
        <v>218</v>
      </c>
      <c r="E12" s="23" t="s">
        <v>219</v>
      </c>
      <c r="F12" s="19" t="s">
        <v>142</v>
      </c>
      <c r="G12" s="102">
        <v>0.0010512731481481482</v>
      </c>
      <c r="H12" s="20" t="str">
        <f t="shared" si="0"/>
        <v>II A</v>
      </c>
      <c r="I12" s="19" t="s">
        <v>220</v>
      </c>
      <c r="K12" s="99">
        <v>2</v>
      </c>
    </row>
    <row r="13" spans="1:11" ht="15.75" customHeight="1">
      <c r="A13" s="99">
        <v>5</v>
      </c>
      <c r="B13" s="100">
        <v>145</v>
      </c>
      <c r="C13" s="89" t="s">
        <v>208</v>
      </c>
      <c r="D13" s="101" t="s">
        <v>221</v>
      </c>
      <c r="E13" s="23" t="s">
        <v>222</v>
      </c>
      <c r="F13" s="19" t="s">
        <v>31</v>
      </c>
      <c r="G13" s="102">
        <v>0.0010716435185185184</v>
      </c>
      <c r="H13" s="20" t="str">
        <f t="shared" si="0"/>
        <v>III A</v>
      </c>
      <c r="I13" s="19" t="s">
        <v>223</v>
      </c>
      <c r="K13" s="99">
        <v>2</v>
      </c>
    </row>
    <row r="14" spans="1:11" ht="15.75" customHeight="1">
      <c r="A14" s="99">
        <v>6</v>
      </c>
      <c r="B14" s="100">
        <v>155</v>
      </c>
      <c r="C14" s="89" t="s">
        <v>179</v>
      </c>
      <c r="D14" s="101" t="s">
        <v>180</v>
      </c>
      <c r="E14" s="23" t="s">
        <v>181</v>
      </c>
      <c r="F14" s="19" t="s">
        <v>182</v>
      </c>
      <c r="G14" s="102">
        <v>0.0011172453703703704</v>
      </c>
      <c r="H14" s="20" t="str">
        <f t="shared" si="0"/>
        <v>III A</v>
      </c>
      <c r="I14" s="19" t="s">
        <v>183</v>
      </c>
      <c r="K14" s="99">
        <v>1</v>
      </c>
    </row>
    <row r="15" spans="1:11" ht="15.75" customHeight="1">
      <c r="A15" s="99">
        <v>7</v>
      </c>
      <c r="B15" s="100">
        <v>265</v>
      </c>
      <c r="C15" s="89" t="s">
        <v>184</v>
      </c>
      <c r="D15" s="101" t="s">
        <v>185</v>
      </c>
      <c r="E15" s="23" t="s">
        <v>186</v>
      </c>
      <c r="F15" s="19" t="s">
        <v>187</v>
      </c>
      <c r="G15" s="102">
        <v>0.0011443287037037036</v>
      </c>
      <c r="H15" s="20">
        <f t="shared" si="0"/>
      </c>
      <c r="I15" s="19" t="s">
        <v>188</v>
      </c>
      <c r="K15" s="99">
        <v>1</v>
      </c>
    </row>
    <row r="16" spans="1:11" ht="15.75" customHeight="1">
      <c r="A16" s="99">
        <v>8</v>
      </c>
      <c r="B16" s="100">
        <v>207</v>
      </c>
      <c r="C16" s="89" t="s">
        <v>189</v>
      </c>
      <c r="D16" s="101" t="s">
        <v>190</v>
      </c>
      <c r="E16" s="23" t="s">
        <v>191</v>
      </c>
      <c r="F16" s="19" t="s">
        <v>192</v>
      </c>
      <c r="G16" s="102">
        <v>0.0011502314814814815</v>
      </c>
      <c r="H16" s="20">
        <f t="shared" si="0"/>
      </c>
      <c r="I16" s="19" t="s">
        <v>193</v>
      </c>
      <c r="K16" s="99">
        <v>1</v>
      </c>
    </row>
    <row r="17" spans="1:11" ht="15.75" customHeight="1">
      <c r="A17" s="99">
        <v>9</v>
      </c>
      <c r="B17" s="100">
        <v>235</v>
      </c>
      <c r="C17" s="89" t="s">
        <v>194</v>
      </c>
      <c r="D17" s="101" t="s">
        <v>195</v>
      </c>
      <c r="E17" s="23" t="s">
        <v>196</v>
      </c>
      <c r="F17" s="19" t="s">
        <v>197</v>
      </c>
      <c r="G17" s="102">
        <v>0.0011552083333333334</v>
      </c>
      <c r="H17" s="20">
        <f t="shared" si="0"/>
      </c>
      <c r="I17" s="19" t="s">
        <v>198</v>
      </c>
      <c r="K17" s="99">
        <v>1</v>
      </c>
    </row>
    <row r="18" spans="1:11" ht="15.75" customHeight="1">
      <c r="A18" s="99">
        <v>10</v>
      </c>
      <c r="B18" s="100">
        <v>238</v>
      </c>
      <c r="C18" s="89" t="s">
        <v>199</v>
      </c>
      <c r="D18" s="101" t="s">
        <v>200</v>
      </c>
      <c r="E18" s="23" t="s">
        <v>201</v>
      </c>
      <c r="F18" s="19" t="s">
        <v>197</v>
      </c>
      <c r="G18" s="102">
        <v>0.0011680555555555556</v>
      </c>
      <c r="H18" s="20">
        <f t="shared" si="0"/>
      </c>
      <c r="I18" s="19" t="s">
        <v>198</v>
      </c>
      <c r="K18" s="99">
        <v>1</v>
      </c>
    </row>
    <row r="19" spans="1:11" ht="15.75" customHeight="1">
      <c r="A19" s="99"/>
      <c r="B19" s="100">
        <v>80</v>
      </c>
      <c r="C19" s="89" t="s">
        <v>202</v>
      </c>
      <c r="D19" s="101" t="s">
        <v>203</v>
      </c>
      <c r="E19" s="23" t="s">
        <v>204</v>
      </c>
      <c r="F19" s="19" t="s">
        <v>85</v>
      </c>
      <c r="G19" s="102" t="s">
        <v>86</v>
      </c>
      <c r="H19" s="20">
        <f t="shared" si="0"/>
      </c>
      <c r="I19" s="19" t="s">
        <v>87</v>
      </c>
      <c r="K19" s="99">
        <v>1</v>
      </c>
    </row>
    <row r="20" spans="1:11" ht="15.75" customHeight="1">
      <c r="A20" s="99"/>
      <c r="B20" s="100">
        <v>264</v>
      </c>
      <c r="C20" s="89" t="s">
        <v>205</v>
      </c>
      <c r="D20" s="101" t="s">
        <v>206</v>
      </c>
      <c r="E20" s="23" t="s">
        <v>207</v>
      </c>
      <c r="F20" s="19" t="s">
        <v>187</v>
      </c>
      <c r="G20" s="102" t="s">
        <v>86</v>
      </c>
      <c r="H20" s="20">
        <f t="shared" si="0"/>
      </c>
      <c r="I20" s="19" t="s">
        <v>188</v>
      </c>
      <c r="K20" s="99">
        <v>1</v>
      </c>
    </row>
    <row r="21" spans="1:11" ht="15.75" customHeight="1">
      <c r="A21" s="99"/>
      <c r="B21" s="100">
        <v>243</v>
      </c>
      <c r="C21" s="89" t="s">
        <v>63</v>
      </c>
      <c r="D21" s="101" t="s">
        <v>224</v>
      </c>
      <c r="E21" s="23" t="s">
        <v>225</v>
      </c>
      <c r="F21" s="19" t="s">
        <v>226</v>
      </c>
      <c r="G21" s="102" t="s">
        <v>86</v>
      </c>
      <c r="H21" s="20">
        <f t="shared" si="0"/>
      </c>
      <c r="I21" s="19" t="s">
        <v>227</v>
      </c>
      <c r="K21" s="99">
        <v>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76" customWidth="1"/>
    <col min="2" max="2" width="4.00390625" style="14" customWidth="1"/>
    <col min="3" max="3" width="12.140625" style="14" customWidth="1"/>
    <col min="4" max="4" width="14.8515625" style="14" customWidth="1"/>
    <col min="5" max="5" width="8.8515625" style="18" customWidth="1"/>
    <col min="6" max="6" width="12.28125" style="18" customWidth="1"/>
    <col min="7" max="7" width="9.28125" style="17" customWidth="1"/>
    <col min="8" max="8" width="5.00390625" style="15" bestFit="1" customWidth="1"/>
    <col min="9" max="9" width="22.7109375" style="14" customWidth="1"/>
    <col min="10" max="10" width="3.00390625" style="76" customWidth="1"/>
    <col min="11" max="11" width="5.7109375" style="76" hidden="1" customWidth="1"/>
    <col min="12" max="12" width="0" style="14" hidden="1" customWidth="1"/>
    <col min="13" max="16384" width="9.140625" style="14" customWidth="1"/>
  </cols>
  <sheetData>
    <row r="1" spans="1:16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8" t="s">
        <v>52</v>
      </c>
      <c r="J1" s="47"/>
      <c r="K1" s="47"/>
      <c r="L1" s="47"/>
      <c r="M1" s="47"/>
      <c r="N1" s="47"/>
      <c r="O1" s="47"/>
      <c r="P1" s="41"/>
    </row>
    <row r="2" spans="1:16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3" t="s">
        <v>31</v>
      </c>
      <c r="J2" s="42"/>
      <c r="K2" s="42"/>
      <c r="L2" s="42"/>
      <c r="M2" s="42"/>
      <c r="N2" s="42"/>
      <c r="O2" s="42"/>
      <c r="P2" s="41"/>
    </row>
    <row r="3" spans="3:9" ht="10.5" customHeight="1">
      <c r="C3" s="40"/>
      <c r="I3" s="43"/>
    </row>
    <row r="4" spans="3:6" ht="15.75">
      <c r="C4" s="39" t="s">
        <v>352</v>
      </c>
      <c r="D4" s="37"/>
      <c r="F4" s="38"/>
    </row>
    <row r="5" ht="9" customHeight="1">
      <c r="D5" s="37"/>
    </row>
    <row r="6" spans="1:20" ht="12.75">
      <c r="A6" s="14"/>
      <c r="B6" s="47">
        <v>1</v>
      </c>
      <c r="C6" s="46" t="s">
        <v>173</v>
      </c>
      <c r="D6" s="97"/>
      <c r="F6" s="38"/>
      <c r="H6" s="17"/>
      <c r="I6" s="16"/>
      <c r="L6" s="76"/>
      <c r="M6" s="76"/>
      <c r="N6" s="76"/>
      <c r="O6" s="76"/>
      <c r="P6" s="76"/>
      <c r="R6" s="76"/>
      <c r="S6" s="76"/>
      <c r="T6" s="76"/>
    </row>
    <row r="7" spans="1:20" ht="9" customHeight="1" thickBot="1">
      <c r="A7" s="14"/>
      <c r="D7" s="37"/>
      <c r="H7" s="17"/>
      <c r="I7" s="16"/>
      <c r="L7" s="76"/>
      <c r="M7" s="76"/>
      <c r="N7" s="76"/>
      <c r="O7" s="76"/>
      <c r="P7" s="76"/>
      <c r="R7" s="76"/>
      <c r="S7" s="76"/>
      <c r="T7" s="76"/>
    </row>
    <row r="8" spans="1:11" s="28" customFormat="1" ht="12" thickBot="1">
      <c r="A8" s="129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92</v>
      </c>
      <c r="H8" s="30" t="s">
        <v>41</v>
      </c>
      <c r="I8" s="29" t="s">
        <v>40</v>
      </c>
      <c r="J8" s="42"/>
      <c r="K8" s="98" t="s">
        <v>174</v>
      </c>
    </row>
    <row r="9" spans="1:11" ht="15.75" customHeight="1">
      <c r="A9" s="99">
        <v>1</v>
      </c>
      <c r="B9" s="26">
        <v>32</v>
      </c>
      <c r="C9" s="25" t="s">
        <v>371</v>
      </c>
      <c r="D9" s="24" t="s">
        <v>372</v>
      </c>
      <c r="E9" s="23" t="s">
        <v>373</v>
      </c>
      <c r="F9" s="19" t="s">
        <v>226</v>
      </c>
      <c r="G9" s="102">
        <v>0.002196412037037037</v>
      </c>
      <c r="H9" s="130" t="str">
        <f aca="true" t="shared" si="0" ref="H9:H20">IF(ISBLANK(G9),"",IF(G9&gt;0.00256944444444444,"",IF(G9&lt;=0.0018287037037037,"TSM",IF(G9&lt;=0.0019212962962963,"SM",IF(G9&lt;=0.00202546296296296,"KSM",IF(G9&lt;=0.00216435185185185,"I A",IF(G9&lt;=0.00233796296296296,"II A",IF(G9&lt;=0.00256944444444444,"III A"))))))))</f>
        <v>II A</v>
      </c>
      <c r="I9" s="19" t="s">
        <v>374</v>
      </c>
      <c r="K9" s="99">
        <v>1</v>
      </c>
    </row>
    <row r="10" spans="1:11" ht="15.75" customHeight="1">
      <c r="A10" s="99">
        <v>2</v>
      </c>
      <c r="B10" s="26">
        <v>206</v>
      </c>
      <c r="C10" s="25" t="s">
        <v>375</v>
      </c>
      <c r="D10" s="24" t="s">
        <v>376</v>
      </c>
      <c r="E10" s="23" t="s">
        <v>377</v>
      </c>
      <c r="F10" s="19" t="s">
        <v>192</v>
      </c>
      <c r="G10" s="102">
        <v>0.0022597222222222224</v>
      </c>
      <c r="H10" s="130" t="str">
        <f t="shared" si="0"/>
        <v>II A</v>
      </c>
      <c r="I10" s="19" t="s">
        <v>193</v>
      </c>
      <c r="K10" s="99">
        <v>1</v>
      </c>
    </row>
    <row r="11" spans="1:11" ht="15.75" customHeight="1">
      <c r="A11" s="99">
        <v>3</v>
      </c>
      <c r="B11" s="26">
        <v>284</v>
      </c>
      <c r="C11" s="25" t="s">
        <v>94</v>
      </c>
      <c r="D11" s="24" t="s">
        <v>388</v>
      </c>
      <c r="E11" s="23" t="s">
        <v>389</v>
      </c>
      <c r="F11" s="19" t="s">
        <v>211</v>
      </c>
      <c r="G11" s="102">
        <v>0.002270023148148148</v>
      </c>
      <c r="H11" s="130" t="str">
        <f t="shared" si="0"/>
        <v>II A</v>
      </c>
      <c r="I11" s="19" t="s">
        <v>390</v>
      </c>
      <c r="K11" s="99">
        <v>1</v>
      </c>
    </row>
    <row r="12" spans="1:11" ht="15.75" customHeight="1">
      <c r="A12" s="99">
        <v>4</v>
      </c>
      <c r="B12" s="26">
        <v>159</v>
      </c>
      <c r="C12" s="25" t="s">
        <v>394</v>
      </c>
      <c r="D12" s="24" t="s">
        <v>302</v>
      </c>
      <c r="E12" s="23" t="s">
        <v>395</v>
      </c>
      <c r="F12" s="19" t="s">
        <v>396</v>
      </c>
      <c r="G12" s="102">
        <v>0.0023542824074074074</v>
      </c>
      <c r="H12" s="130" t="str">
        <f t="shared" si="0"/>
        <v>III A</v>
      </c>
      <c r="I12" s="19" t="s">
        <v>382</v>
      </c>
      <c r="K12" s="99">
        <v>1</v>
      </c>
    </row>
    <row r="13" spans="1:11" ht="15.75" customHeight="1">
      <c r="A13" s="99">
        <v>5</v>
      </c>
      <c r="B13" s="26">
        <v>116</v>
      </c>
      <c r="C13" s="25" t="s">
        <v>397</v>
      </c>
      <c r="D13" s="24" t="s">
        <v>398</v>
      </c>
      <c r="E13" s="23" t="s">
        <v>399</v>
      </c>
      <c r="F13" s="19" t="s">
        <v>111</v>
      </c>
      <c r="G13" s="102">
        <v>0.0023732638888888887</v>
      </c>
      <c r="H13" s="130" t="str">
        <f t="shared" si="0"/>
        <v>III A</v>
      </c>
      <c r="I13" s="19" t="s">
        <v>112</v>
      </c>
      <c r="K13" s="99">
        <v>1</v>
      </c>
    </row>
    <row r="14" spans="1:11" ht="15.75" customHeight="1">
      <c r="A14" s="99">
        <v>6</v>
      </c>
      <c r="B14" s="26">
        <v>31</v>
      </c>
      <c r="C14" s="25" t="s">
        <v>266</v>
      </c>
      <c r="D14" s="24" t="s">
        <v>400</v>
      </c>
      <c r="E14" s="23" t="s">
        <v>401</v>
      </c>
      <c r="F14" s="19" t="s">
        <v>226</v>
      </c>
      <c r="G14" s="102">
        <v>0.0023891203703703704</v>
      </c>
      <c r="H14" s="130" t="str">
        <f t="shared" si="0"/>
        <v>III A</v>
      </c>
      <c r="I14" s="19" t="s">
        <v>259</v>
      </c>
      <c r="K14" s="99">
        <v>1</v>
      </c>
    </row>
    <row r="15" spans="1:11" ht="15.75" customHeight="1">
      <c r="A15" s="99">
        <v>7</v>
      </c>
      <c r="B15" s="26">
        <v>87</v>
      </c>
      <c r="C15" s="25" t="s">
        <v>406</v>
      </c>
      <c r="D15" s="24" t="s">
        <v>407</v>
      </c>
      <c r="E15" s="23" t="s">
        <v>408</v>
      </c>
      <c r="F15" s="19" t="s">
        <v>85</v>
      </c>
      <c r="G15" s="102">
        <v>0.002598726851851852</v>
      </c>
      <c r="H15" s="130">
        <f t="shared" si="0"/>
      </c>
      <c r="I15" s="19" t="s">
        <v>87</v>
      </c>
      <c r="K15" s="99">
        <v>1</v>
      </c>
    </row>
    <row r="16" spans="1:11" ht="15.75" customHeight="1">
      <c r="A16" s="99">
        <v>8</v>
      </c>
      <c r="B16" s="26">
        <v>131</v>
      </c>
      <c r="C16" s="25" t="s">
        <v>409</v>
      </c>
      <c r="D16" s="24" t="s">
        <v>410</v>
      </c>
      <c r="E16" s="23" t="s">
        <v>411</v>
      </c>
      <c r="F16" s="19" t="s">
        <v>337</v>
      </c>
      <c r="G16" s="102">
        <v>0.0026104166666666667</v>
      </c>
      <c r="H16" s="130">
        <f t="shared" si="0"/>
      </c>
      <c r="I16" s="19" t="s">
        <v>412</v>
      </c>
      <c r="K16" s="99">
        <v>1</v>
      </c>
    </row>
    <row r="17" spans="1:11" ht="15.75" customHeight="1">
      <c r="A17" s="99">
        <v>9</v>
      </c>
      <c r="B17" s="26">
        <v>277</v>
      </c>
      <c r="C17" s="25" t="s">
        <v>402</v>
      </c>
      <c r="D17" s="24" t="s">
        <v>413</v>
      </c>
      <c r="E17" s="23" t="s">
        <v>414</v>
      </c>
      <c r="F17" s="19" t="s">
        <v>146</v>
      </c>
      <c r="G17" s="102">
        <v>0.00269212962962963</v>
      </c>
      <c r="H17" s="130">
        <f t="shared" si="0"/>
      </c>
      <c r="I17" s="19" t="s">
        <v>405</v>
      </c>
      <c r="K17" s="99">
        <v>1</v>
      </c>
    </row>
    <row r="18" spans="1:11" ht="15.75" customHeight="1">
      <c r="A18" s="99">
        <v>10</v>
      </c>
      <c r="B18" s="26">
        <v>90</v>
      </c>
      <c r="C18" s="25" t="s">
        <v>105</v>
      </c>
      <c r="D18" s="24" t="s">
        <v>415</v>
      </c>
      <c r="E18" s="23" t="s">
        <v>416</v>
      </c>
      <c r="F18" s="19" t="s">
        <v>66</v>
      </c>
      <c r="G18" s="102">
        <v>0.00293599537037037</v>
      </c>
      <c r="H18" s="130">
        <f t="shared" si="0"/>
      </c>
      <c r="I18" s="19" t="s">
        <v>67</v>
      </c>
      <c r="K18" s="99">
        <v>1</v>
      </c>
    </row>
    <row r="19" spans="1:11" ht="15.75" customHeight="1">
      <c r="A19" s="99"/>
      <c r="B19" s="26">
        <v>81</v>
      </c>
      <c r="C19" s="25" t="s">
        <v>417</v>
      </c>
      <c r="D19" s="24" t="s">
        <v>418</v>
      </c>
      <c r="E19" s="23" t="s">
        <v>419</v>
      </c>
      <c r="F19" s="19" t="s">
        <v>85</v>
      </c>
      <c r="G19" s="102" t="s">
        <v>86</v>
      </c>
      <c r="H19" s="130">
        <f t="shared" si="0"/>
      </c>
      <c r="I19" s="19" t="s">
        <v>87</v>
      </c>
      <c r="K19" s="99">
        <v>1</v>
      </c>
    </row>
    <row r="20" spans="1:11" ht="15.75" customHeight="1">
      <c r="A20" s="99"/>
      <c r="B20" s="26">
        <v>188</v>
      </c>
      <c r="C20" s="25" t="s">
        <v>310</v>
      </c>
      <c r="D20" s="24" t="s">
        <v>420</v>
      </c>
      <c r="E20" s="23" t="s">
        <v>421</v>
      </c>
      <c r="F20" s="19" t="s">
        <v>280</v>
      </c>
      <c r="G20" s="102" t="s">
        <v>86</v>
      </c>
      <c r="H20" s="130">
        <f t="shared" si="0"/>
      </c>
      <c r="I20" s="19" t="s">
        <v>422</v>
      </c>
      <c r="K20" s="99">
        <v>1</v>
      </c>
    </row>
    <row r="21" ht="9" customHeight="1">
      <c r="D21" s="37"/>
    </row>
    <row r="22" spans="1:20" ht="12.75">
      <c r="A22" s="14"/>
      <c r="B22" s="47">
        <v>2</v>
      </c>
      <c r="C22" s="46" t="s">
        <v>173</v>
      </c>
      <c r="D22" s="97"/>
      <c r="F22" s="38"/>
      <c r="H22" s="17"/>
      <c r="I22" s="16"/>
      <c r="L22" s="76"/>
      <c r="M22" s="76"/>
      <c r="N22" s="76"/>
      <c r="O22" s="76"/>
      <c r="P22" s="76"/>
      <c r="R22" s="76"/>
      <c r="S22" s="76"/>
      <c r="T22" s="76"/>
    </row>
    <row r="23" spans="1:20" ht="9" customHeight="1" thickBot="1">
      <c r="A23" s="14"/>
      <c r="D23" s="37"/>
      <c r="H23" s="17"/>
      <c r="I23" s="16"/>
      <c r="L23" s="76"/>
      <c r="M23" s="76"/>
      <c r="N23" s="76"/>
      <c r="O23" s="76"/>
      <c r="P23" s="76"/>
      <c r="R23" s="76"/>
      <c r="S23" s="76"/>
      <c r="T23" s="76"/>
    </row>
    <row r="24" spans="1:11" s="28" customFormat="1" ht="12" thickBot="1">
      <c r="A24" s="129" t="s">
        <v>49</v>
      </c>
      <c r="B24" s="35" t="s">
        <v>48</v>
      </c>
      <c r="C24" s="34" t="s">
        <v>47</v>
      </c>
      <c r="D24" s="33" t="s">
        <v>46</v>
      </c>
      <c r="E24" s="32" t="s">
        <v>45</v>
      </c>
      <c r="F24" s="32" t="s">
        <v>44</v>
      </c>
      <c r="G24" s="31" t="s">
        <v>92</v>
      </c>
      <c r="H24" s="30" t="s">
        <v>41</v>
      </c>
      <c r="I24" s="29" t="s">
        <v>40</v>
      </c>
      <c r="J24" s="42"/>
      <c r="K24" s="98" t="s">
        <v>174</v>
      </c>
    </row>
    <row r="25" spans="1:11" ht="15.75" customHeight="1">
      <c r="A25" s="99">
        <v>1</v>
      </c>
      <c r="B25" s="26">
        <v>129</v>
      </c>
      <c r="C25" s="25" t="s">
        <v>239</v>
      </c>
      <c r="D25" s="24" t="s">
        <v>353</v>
      </c>
      <c r="E25" s="23" t="s">
        <v>354</v>
      </c>
      <c r="F25" s="19" t="s">
        <v>355</v>
      </c>
      <c r="G25" s="102">
        <v>0.0020358796296296297</v>
      </c>
      <c r="H25" s="130" t="str">
        <f aca="true" t="shared" si="1" ref="H25:H35">IF(ISBLANK(G25),"",IF(G25&gt;0.00256944444444444,"",IF(G25&lt;=0.0018287037037037,"TSM",IF(G25&lt;=0.0019212962962963,"SM",IF(G25&lt;=0.00202546296296296,"KSM",IF(G25&lt;=0.00216435185185185,"I A",IF(G25&lt;=0.00233796296296296,"II A",IF(G25&lt;=0.00256944444444444,"III A"))))))))</f>
        <v>I A</v>
      </c>
      <c r="I25" s="19" t="s">
        <v>356</v>
      </c>
      <c r="K25" s="99">
        <v>2</v>
      </c>
    </row>
    <row r="26" spans="1:11" ht="15.75" customHeight="1">
      <c r="A26" s="99">
        <v>2</v>
      </c>
      <c r="B26" s="26">
        <v>139</v>
      </c>
      <c r="C26" s="25" t="s">
        <v>357</v>
      </c>
      <c r="D26" s="24" t="s">
        <v>358</v>
      </c>
      <c r="E26" s="23" t="s">
        <v>359</v>
      </c>
      <c r="F26" s="19" t="s">
        <v>31</v>
      </c>
      <c r="G26" s="102">
        <v>0.0020590277777777777</v>
      </c>
      <c r="H26" s="130" t="str">
        <f t="shared" si="1"/>
        <v>I A</v>
      </c>
      <c r="I26" s="19" t="s">
        <v>360</v>
      </c>
      <c r="K26" s="99">
        <v>2</v>
      </c>
    </row>
    <row r="27" spans="1:11" ht="15.75" customHeight="1">
      <c r="A27" s="99">
        <v>3</v>
      </c>
      <c r="B27" s="26">
        <v>128</v>
      </c>
      <c r="C27" s="25" t="s">
        <v>361</v>
      </c>
      <c r="D27" s="24" t="s">
        <v>362</v>
      </c>
      <c r="E27" s="23" t="s">
        <v>363</v>
      </c>
      <c r="F27" s="19" t="s">
        <v>355</v>
      </c>
      <c r="G27" s="102">
        <v>0.0020685185185185186</v>
      </c>
      <c r="H27" s="130" t="str">
        <f t="shared" si="1"/>
        <v>I A</v>
      </c>
      <c r="I27" s="19" t="s">
        <v>364</v>
      </c>
      <c r="K27" s="99">
        <v>2</v>
      </c>
    </row>
    <row r="28" spans="1:11" ht="15.75" customHeight="1">
      <c r="A28" s="99">
        <v>4</v>
      </c>
      <c r="B28" s="26">
        <v>140</v>
      </c>
      <c r="C28" s="25" t="s">
        <v>365</v>
      </c>
      <c r="D28" s="24" t="s">
        <v>366</v>
      </c>
      <c r="E28" s="23" t="s">
        <v>367</v>
      </c>
      <c r="F28" s="19" t="s">
        <v>31</v>
      </c>
      <c r="G28" s="102">
        <v>0.002082638888888889</v>
      </c>
      <c r="H28" s="130" t="str">
        <f t="shared" si="1"/>
        <v>I A</v>
      </c>
      <c r="I28" s="19" t="s">
        <v>368</v>
      </c>
      <c r="K28" s="99">
        <v>2</v>
      </c>
    </row>
    <row r="29" spans="1:11" ht="15.75" customHeight="1">
      <c r="A29" s="99">
        <v>5</v>
      </c>
      <c r="B29" s="26">
        <v>72</v>
      </c>
      <c r="C29" s="25" t="s">
        <v>301</v>
      </c>
      <c r="D29" s="24" t="s">
        <v>369</v>
      </c>
      <c r="E29" s="23" t="s">
        <v>370</v>
      </c>
      <c r="F29" s="19" t="s">
        <v>85</v>
      </c>
      <c r="G29" s="102">
        <v>0.0021894675925925922</v>
      </c>
      <c r="H29" s="130" t="str">
        <f t="shared" si="1"/>
        <v>II A</v>
      </c>
      <c r="I29" s="19" t="s">
        <v>178</v>
      </c>
      <c r="K29" s="99">
        <v>2</v>
      </c>
    </row>
    <row r="30" spans="1:11" ht="15.75" customHeight="1">
      <c r="A30" s="99">
        <v>6</v>
      </c>
      <c r="B30" s="26">
        <v>160</v>
      </c>
      <c r="C30" s="25" t="s">
        <v>378</v>
      </c>
      <c r="D30" s="24" t="s">
        <v>379</v>
      </c>
      <c r="E30" s="23" t="s">
        <v>380</v>
      </c>
      <c r="F30" s="19" t="s">
        <v>381</v>
      </c>
      <c r="G30" s="102">
        <v>0.0022653935185185186</v>
      </c>
      <c r="H30" s="130" t="str">
        <f t="shared" si="1"/>
        <v>II A</v>
      </c>
      <c r="I30" s="19" t="s">
        <v>382</v>
      </c>
      <c r="K30" s="99">
        <v>2</v>
      </c>
    </row>
    <row r="31" spans="1:12" ht="15.75" customHeight="1">
      <c r="A31" s="99">
        <v>7</v>
      </c>
      <c r="B31" s="26">
        <v>15</v>
      </c>
      <c r="C31" s="25" t="s">
        <v>378</v>
      </c>
      <c r="D31" s="24" t="s">
        <v>383</v>
      </c>
      <c r="E31" s="23" t="s">
        <v>384</v>
      </c>
      <c r="F31" s="19" t="s">
        <v>385</v>
      </c>
      <c r="G31" s="102">
        <v>0.0022699074074074076</v>
      </c>
      <c r="H31" s="130" t="str">
        <f t="shared" si="1"/>
        <v>II A</v>
      </c>
      <c r="I31" s="19" t="s">
        <v>386</v>
      </c>
      <c r="K31" s="99">
        <v>2</v>
      </c>
      <c r="L31" s="14" t="s">
        <v>387</v>
      </c>
    </row>
    <row r="32" spans="1:11" ht="15.75" customHeight="1">
      <c r="A32" s="99">
        <v>8</v>
      </c>
      <c r="B32" s="26">
        <v>184</v>
      </c>
      <c r="C32" s="25" t="s">
        <v>391</v>
      </c>
      <c r="D32" s="24" t="s">
        <v>392</v>
      </c>
      <c r="E32" s="23" t="s">
        <v>393</v>
      </c>
      <c r="F32" s="19" t="s">
        <v>280</v>
      </c>
      <c r="G32" s="102">
        <v>0.0023274305555555557</v>
      </c>
      <c r="H32" s="130" t="str">
        <f t="shared" si="1"/>
        <v>II A</v>
      </c>
      <c r="I32" s="19" t="s">
        <v>281</v>
      </c>
      <c r="K32" s="99">
        <v>2</v>
      </c>
    </row>
    <row r="33" spans="1:11" ht="15.75" customHeight="1">
      <c r="A33" s="99">
        <v>9</v>
      </c>
      <c r="B33" s="26">
        <v>276</v>
      </c>
      <c r="C33" s="25" t="s">
        <v>402</v>
      </c>
      <c r="D33" s="24" t="s">
        <v>403</v>
      </c>
      <c r="E33" s="23" t="s">
        <v>404</v>
      </c>
      <c r="F33" s="19" t="s">
        <v>146</v>
      </c>
      <c r="G33" s="102">
        <v>0.0024</v>
      </c>
      <c r="H33" s="130" t="str">
        <f t="shared" si="1"/>
        <v>III A</v>
      </c>
      <c r="I33" s="19" t="s">
        <v>405</v>
      </c>
      <c r="K33" s="99">
        <v>2</v>
      </c>
    </row>
    <row r="34" spans="1:11" ht="15.75" customHeight="1">
      <c r="A34" s="99"/>
      <c r="B34" s="26">
        <v>47</v>
      </c>
      <c r="C34" s="25" t="s">
        <v>423</v>
      </c>
      <c r="D34" s="24" t="s">
        <v>424</v>
      </c>
      <c r="E34" s="23" t="s">
        <v>425</v>
      </c>
      <c r="F34" s="19" t="s">
        <v>269</v>
      </c>
      <c r="G34" s="102" t="s">
        <v>86</v>
      </c>
      <c r="H34" s="130">
        <f t="shared" si="1"/>
      </c>
      <c r="I34" s="19" t="s">
        <v>313</v>
      </c>
      <c r="K34" s="99">
        <v>2</v>
      </c>
    </row>
    <row r="35" spans="1:11" ht="15.75" customHeight="1">
      <c r="A35" s="99"/>
      <c r="B35" s="26">
        <v>134</v>
      </c>
      <c r="C35" s="25" t="s">
        <v>409</v>
      </c>
      <c r="D35" s="24" t="s">
        <v>426</v>
      </c>
      <c r="E35" s="23" t="s">
        <v>427</v>
      </c>
      <c r="F35" s="19" t="s">
        <v>337</v>
      </c>
      <c r="G35" s="102" t="s">
        <v>86</v>
      </c>
      <c r="H35" s="130">
        <f t="shared" si="1"/>
      </c>
      <c r="I35" s="19" t="s">
        <v>428</v>
      </c>
      <c r="K35" s="99">
        <v>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76" customWidth="1"/>
    <col min="2" max="2" width="4.00390625" style="14" customWidth="1"/>
    <col min="3" max="3" width="12.140625" style="14" customWidth="1"/>
    <col min="4" max="4" width="14.8515625" style="14" customWidth="1"/>
    <col min="5" max="5" width="8.8515625" style="18" customWidth="1"/>
    <col min="6" max="6" width="12.28125" style="18" customWidth="1"/>
    <col min="7" max="7" width="9.28125" style="17" customWidth="1"/>
    <col min="8" max="8" width="5.00390625" style="15" bestFit="1" customWidth="1"/>
    <col min="9" max="9" width="22.7109375" style="14" customWidth="1"/>
    <col min="10" max="10" width="3.00390625" style="76" customWidth="1"/>
    <col min="11" max="11" width="5.7109375" style="76" hidden="1" customWidth="1"/>
    <col min="12" max="12" width="0" style="14" hidden="1" customWidth="1"/>
    <col min="13" max="16384" width="9.140625" style="14" customWidth="1"/>
  </cols>
  <sheetData>
    <row r="1" spans="1:16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8" t="s">
        <v>52</v>
      </c>
      <c r="J1" s="47"/>
      <c r="K1" s="47"/>
      <c r="L1" s="47"/>
      <c r="M1" s="47"/>
      <c r="N1" s="47"/>
      <c r="O1" s="47"/>
      <c r="P1" s="41"/>
    </row>
    <row r="2" spans="1:16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3" t="s">
        <v>31</v>
      </c>
      <c r="J2" s="42"/>
      <c r="K2" s="42"/>
      <c r="L2" s="42"/>
      <c r="M2" s="42"/>
      <c r="N2" s="42"/>
      <c r="O2" s="42"/>
      <c r="P2" s="41"/>
    </row>
    <row r="3" spans="3:9" ht="10.5" customHeight="1">
      <c r="C3" s="40"/>
      <c r="I3" s="43"/>
    </row>
    <row r="4" spans="3:6" ht="15.75">
      <c r="C4" s="39" t="s">
        <v>352</v>
      </c>
      <c r="D4" s="37"/>
      <c r="F4" s="38"/>
    </row>
    <row r="5" ht="9" customHeight="1">
      <c r="D5" s="37"/>
    </row>
    <row r="6" spans="1:20" ht="12.75">
      <c r="A6" s="14"/>
      <c r="B6" s="47"/>
      <c r="C6" s="46" t="s">
        <v>228</v>
      </c>
      <c r="D6" s="97"/>
      <c r="F6" s="38"/>
      <c r="H6" s="17"/>
      <c r="I6" s="16"/>
      <c r="L6" s="76"/>
      <c r="M6" s="76"/>
      <c r="N6" s="76"/>
      <c r="O6" s="76"/>
      <c r="P6" s="76"/>
      <c r="R6" s="76"/>
      <c r="S6" s="76"/>
      <c r="T6" s="76"/>
    </row>
    <row r="7" spans="1:20" ht="9" customHeight="1" thickBot="1">
      <c r="A7" s="14"/>
      <c r="D7" s="37"/>
      <c r="H7" s="17"/>
      <c r="I7" s="16"/>
      <c r="L7" s="76"/>
      <c r="M7" s="76"/>
      <c r="N7" s="76"/>
      <c r="O7" s="76"/>
      <c r="P7" s="76"/>
      <c r="R7" s="76"/>
      <c r="S7" s="76"/>
      <c r="T7" s="76"/>
    </row>
    <row r="8" spans="1:11" s="28" customFormat="1" ht="12" thickBot="1">
      <c r="A8" s="129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92</v>
      </c>
      <c r="H8" s="30" t="s">
        <v>41</v>
      </c>
      <c r="I8" s="29" t="s">
        <v>40</v>
      </c>
      <c r="J8" s="42"/>
      <c r="K8" s="98" t="s">
        <v>174</v>
      </c>
    </row>
    <row r="9" spans="1:11" ht="15.75" customHeight="1">
      <c r="A9" s="99">
        <v>1</v>
      </c>
      <c r="B9" s="26">
        <v>129</v>
      </c>
      <c r="C9" s="25" t="s">
        <v>239</v>
      </c>
      <c r="D9" s="24" t="s">
        <v>353</v>
      </c>
      <c r="E9" s="23" t="s">
        <v>354</v>
      </c>
      <c r="F9" s="19" t="s">
        <v>355</v>
      </c>
      <c r="G9" s="102">
        <v>0.0020358796296296297</v>
      </c>
      <c r="H9" s="130" t="str">
        <f aca="true" t="shared" si="0" ref="H9:H31">IF(ISBLANK(G9),"",IF(G9&gt;0.00256944444444444,"",IF(G9&lt;=0.0018287037037037,"TSM",IF(G9&lt;=0.0019212962962963,"SM",IF(G9&lt;=0.00202546296296296,"KSM",IF(G9&lt;=0.00216435185185185,"I A",IF(G9&lt;=0.00233796296296296,"II A",IF(G9&lt;=0.00256944444444444,"III A"))))))))</f>
        <v>I A</v>
      </c>
      <c r="I9" s="19" t="s">
        <v>356</v>
      </c>
      <c r="K9" s="99">
        <v>2</v>
      </c>
    </row>
    <row r="10" spans="1:11" ht="15.75" customHeight="1">
      <c r="A10" s="99">
        <v>2</v>
      </c>
      <c r="B10" s="26">
        <v>139</v>
      </c>
      <c r="C10" s="25" t="s">
        <v>357</v>
      </c>
      <c r="D10" s="24" t="s">
        <v>358</v>
      </c>
      <c r="E10" s="23" t="s">
        <v>359</v>
      </c>
      <c r="F10" s="19" t="s">
        <v>31</v>
      </c>
      <c r="G10" s="102">
        <v>0.0020590277777777777</v>
      </c>
      <c r="H10" s="130" t="str">
        <f t="shared" si="0"/>
        <v>I A</v>
      </c>
      <c r="I10" s="19" t="s">
        <v>360</v>
      </c>
      <c r="K10" s="99">
        <v>2</v>
      </c>
    </row>
    <row r="11" spans="1:11" ht="15.75" customHeight="1">
      <c r="A11" s="99">
        <v>3</v>
      </c>
      <c r="B11" s="26">
        <v>128</v>
      </c>
      <c r="C11" s="25" t="s">
        <v>361</v>
      </c>
      <c r="D11" s="24" t="s">
        <v>362</v>
      </c>
      <c r="E11" s="23" t="s">
        <v>363</v>
      </c>
      <c r="F11" s="19" t="s">
        <v>355</v>
      </c>
      <c r="G11" s="102">
        <v>0.0020685185185185186</v>
      </c>
      <c r="H11" s="130" t="str">
        <f t="shared" si="0"/>
        <v>I A</v>
      </c>
      <c r="I11" s="19" t="s">
        <v>364</v>
      </c>
      <c r="K11" s="99">
        <v>2</v>
      </c>
    </row>
    <row r="12" spans="1:11" ht="15.75" customHeight="1">
      <c r="A12" s="99">
        <v>4</v>
      </c>
      <c r="B12" s="26">
        <v>140</v>
      </c>
      <c r="C12" s="25" t="s">
        <v>365</v>
      </c>
      <c r="D12" s="24" t="s">
        <v>366</v>
      </c>
      <c r="E12" s="23" t="s">
        <v>367</v>
      </c>
      <c r="F12" s="19" t="s">
        <v>31</v>
      </c>
      <c r="G12" s="102">
        <v>0.002082638888888889</v>
      </c>
      <c r="H12" s="130" t="str">
        <f t="shared" si="0"/>
        <v>I A</v>
      </c>
      <c r="I12" s="19" t="s">
        <v>368</v>
      </c>
      <c r="K12" s="99">
        <v>2</v>
      </c>
    </row>
    <row r="13" spans="1:11" ht="15.75" customHeight="1">
      <c r="A13" s="99">
        <v>5</v>
      </c>
      <c r="B13" s="26">
        <v>72</v>
      </c>
      <c r="C13" s="25" t="s">
        <v>301</v>
      </c>
      <c r="D13" s="24" t="s">
        <v>369</v>
      </c>
      <c r="E13" s="23" t="s">
        <v>370</v>
      </c>
      <c r="F13" s="19" t="s">
        <v>85</v>
      </c>
      <c r="G13" s="102">
        <v>0.0021894675925925922</v>
      </c>
      <c r="H13" s="130" t="str">
        <f t="shared" si="0"/>
        <v>II A</v>
      </c>
      <c r="I13" s="19" t="s">
        <v>178</v>
      </c>
      <c r="K13" s="99">
        <v>2</v>
      </c>
    </row>
    <row r="14" spans="1:11" ht="15.75" customHeight="1">
      <c r="A14" s="99">
        <v>6</v>
      </c>
      <c r="B14" s="26">
        <v>32</v>
      </c>
      <c r="C14" s="25" t="s">
        <v>371</v>
      </c>
      <c r="D14" s="24" t="s">
        <v>372</v>
      </c>
      <c r="E14" s="23" t="s">
        <v>373</v>
      </c>
      <c r="F14" s="19" t="s">
        <v>226</v>
      </c>
      <c r="G14" s="102">
        <v>0.002196412037037037</v>
      </c>
      <c r="H14" s="130" t="str">
        <f t="shared" si="0"/>
        <v>II A</v>
      </c>
      <c r="I14" s="19" t="s">
        <v>374</v>
      </c>
      <c r="K14" s="99">
        <v>1</v>
      </c>
    </row>
    <row r="15" spans="1:11" ht="15.75" customHeight="1">
      <c r="A15" s="99">
        <v>7</v>
      </c>
      <c r="B15" s="26">
        <v>206</v>
      </c>
      <c r="C15" s="25" t="s">
        <v>375</v>
      </c>
      <c r="D15" s="24" t="s">
        <v>376</v>
      </c>
      <c r="E15" s="23" t="s">
        <v>377</v>
      </c>
      <c r="F15" s="19" t="s">
        <v>192</v>
      </c>
      <c r="G15" s="102">
        <v>0.0022597222222222224</v>
      </c>
      <c r="H15" s="130" t="str">
        <f t="shared" si="0"/>
        <v>II A</v>
      </c>
      <c r="I15" s="19" t="s">
        <v>193</v>
      </c>
      <c r="K15" s="99">
        <v>1</v>
      </c>
    </row>
    <row r="16" spans="1:11" ht="15.75" customHeight="1">
      <c r="A16" s="99">
        <v>8</v>
      </c>
      <c r="B16" s="26">
        <v>160</v>
      </c>
      <c r="C16" s="25" t="s">
        <v>378</v>
      </c>
      <c r="D16" s="24" t="s">
        <v>379</v>
      </c>
      <c r="E16" s="23" t="s">
        <v>380</v>
      </c>
      <c r="F16" s="19" t="s">
        <v>381</v>
      </c>
      <c r="G16" s="102">
        <v>0.0022653935185185186</v>
      </c>
      <c r="H16" s="130" t="str">
        <f t="shared" si="0"/>
        <v>II A</v>
      </c>
      <c r="I16" s="19" t="s">
        <v>382</v>
      </c>
      <c r="K16" s="99">
        <v>2</v>
      </c>
    </row>
    <row r="17" spans="1:12" ht="15.75" customHeight="1">
      <c r="A17" s="99">
        <v>9</v>
      </c>
      <c r="B17" s="26">
        <v>15</v>
      </c>
      <c r="C17" s="25" t="s">
        <v>378</v>
      </c>
      <c r="D17" s="24" t="s">
        <v>383</v>
      </c>
      <c r="E17" s="23" t="s">
        <v>384</v>
      </c>
      <c r="F17" s="19" t="s">
        <v>385</v>
      </c>
      <c r="G17" s="102">
        <v>0.0022699074074074076</v>
      </c>
      <c r="H17" s="130" t="str">
        <f t="shared" si="0"/>
        <v>II A</v>
      </c>
      <c r="I17" s="19" t="s">
        <v>386</v>
      </c>
      <c r="K17" s="99">
        <v>2</v>
      </c>
      <c r="L17" s="14" t="s">
        <v>387</v>
      </c>
    </row>
    <row r="18" spans="1:11" ht="15.75" customHeight="1">
      <c r="A18" s="99">
        <v>10</v>
      </c>
      <c r="B18" s="26">
        <v>284</v>
      </c>
      <c r="C18" s="25" t="s">
        <v>94</v>
      </c>
      <c r="D18" s="24" t="s">
        <v>388</v>
      </c>
      <c r="E18" s="23" t="s">
        <v>389</v>
      </c>
      <c r="F18" s="19" t="s">
        <v>211</v>
      </c>
      <c r="G18" s="102">
        <v>0.002270023148148148</v>
      </c>
      <c r="H18" s="130" t="str">
        <f t="shared" si="0"/>
        <v>II A</v>
      </c>
      <c r="I18" s="19" t="s">
        <v>390</v>
      </c>
      <c r="K18" s="99">
        <v>1</v>
      </c>
    </row>
    <row r="19" spans="1:11" ht="15.75" customHeight="1">
      <c r="A19" s="99">
        <v>11</v>
      </c>
      <c r="B19" s="26">
        <v>184</v>
      </c>
      <c r="C19" s="25" t="s">
        <v>391</v>
      </c>
      <c r="D19" s="24" t="s">
        <v>392</v>
      </c>
      <c r="E19" s="23" t="s">
        <v>393</v>
      </c>
      <c r="F19" s="19" t="s">
        <v>280</v>
      </c>
      <c r="G19" s="102">
        <v>0.0023274305555555557</v>
      </c>
      <c r="H19" s="130" t="str">
        <f t="shared" si="0"/>
        <v>II A</v>
      </c>
      <c r="I19" s="19" t="s">
        <v>281</v>
      </c>
      <c r="K19" s="99">
        <v>2</v>
      </c>
    </row>
    <row r="20" spans="1:11" ht="15.75" customHeight="1">
      <c r="A20" s="99">
        <v>12</v>
      </c>
      <c r="B20" s="26">
        <v>159</v>
      </c>
      <c r="C20" s="25" t="s">
        <v>394</v>
      </c>
      <c r="D20" s="24" t="s">
        <v>302</v>
      </c>
      <c r="E20" s="23" t="s">
        <v>395</v>
      </c>
      <c r="F20" s="19" t="s">
        <v>396</v>
      </c>
      <c r="G20" s="102">
        <v>0.0023542824074074074</v>
      </c>
      <c r="H20" s="130" t="str">
        <f t="shared" si="0"/>
        <v>III A</v>
      </c>
      <c r="I20" s="19" t="s">
        <v>382</v>
      </c>
      <c r="K20" s="99">
        <v>1</v>
      </c>
    </row>
    <row r="21" spans="1:11" ht="15.75" customHeight="1">
      <c r="A21" s="99">
        <v>13</v>
      </c>
      <c r="B21" s="26">
        <v>116</v>
      </c>
      <c r="C21" s="25" t="s">
        <v>397</v>
      </c>
      <c r="D21" s="24" t="s">
        <v>398</v>
      </c>
      <c r="E21" s="23" t="s">
        <v>399</v>
      </c>
      <c r="F21" s="19" t="s">
        <v>111</v>
      </c>
      <c r="G21" s="102">
        <v>0.0023732638888888887</v>
      </c>
      <c r="H21" s="130" t="str">
        <f t="shared" si="0"/>
        <v>III A</v>
      </c>
      <c r="I21" s="19" t="s">
        <v>112</v>
      </c>
      <c r="K21" s="99">
        <v>1</v>
      </c>
    </row>
    <row r="22" spans="1:11" ht="15.75" customHeight="1">
      <c r="A22" s="99">
        <v>14</v>
      </c>
      <c r="B22" s="26">
        <v>31</v>
      </c>
      <c r="C22" s="25" t="s">
        <v>266</v>
      </c>
      <c r="D22" s="24" t="s">
        <v>400</v>
      </c>
      <c r="E22" s="23" t="s">
        <v>401</v>
      </c>
      <c r="F22" s="19" t="s">
        <v>226</v>
      </c>
      <c r="G22" s="102">
        <v>0.0023891203703703704</v>
      </c>
      <c r="H22" s="130" t="str">
        <f t="shared" si="0"/>
        <v>III A</v>
      </c>
      <c r="I22" s="19" t="s">
        <v>259</v>
      </c>
      <c r="K22" s="99">
        <v>1</v>
      </c>
    </row>
    <row r="23" spans="1:11" ht="15.75" customHeight="1">
      <c r="A23" s="99">
        <v>15</v>
      </c>
      <c r="B23" s="26">
        <v>276</v>
      </c>
      <c r="C23" s="25" t="s">
        <v>402</v>
      </c>
      <c r="D23" s="24" t="s">
        <v>403</v>
      </c>
      <c r="E23" s="23" t="s">
        <v>404</v>
      </c>
      <c r="F23" s="19" t="s">
        <v>146</v>
      </c>
      <c r="G23" s="102">
        <v>0.0024</v>
      </c>
      <c r="H23" s="130" t="str">
        <f t="shared" si="0"/>
        <v>III A</v>
      </c>
      <c r="I23" s="19" t="s">
        <v>405</v>
      </c>
      <c r="K23" s="99">
        <v>2</v>
      </c>
    </row>
    <row r="24" spans="1:11" ht="15.75" customHeight="1">
      <c r="A24" s="99">
        <v>16</v>
      </c>
      <c r="B24" s="26">
        <v>87</v>
      </c>
      <c r="C24" s="25" t="s">
        <v>406</v>
      </c>
      <c r="D24" s="24" t="s">
        <v>407</v>
      </c>
      <c r="E24" s="23" t="s">
        <v>408</v>
      </c>
      <c r="F24" s="19" t="s">
        <v>85</v>
      </c>
      <c r="G24" s="102">
        <v>0.002598726851851852</v>
      </c>
      <c r="H24" s="130">
        <f t="shared" si="0"/>
      </c>
      <c r="I24" s="19" t="s">
        <v>87</v>
      </c>
      <c r="K24" s="99">
        <v>1</v>
      </c>
    </row>
    <row r="25" spans="1:11" ht="15.75" customHeight="1">
      <c r="A25" s="99">
        <v>17</v>
      </c>
      <c r="B25" s="26">
        <v>131</v>
      </c>
      <c r="C25" s="25" t="s">
        <v>409</v>
      </c>
      <c r="D25" s="24" t="s">
        <v>410</v>
      </c>
      <c r="E25" s="23" t="s">
        <v>411</v>
      </c>
      <c r="F25" s="19" t="s">
        <v>337</v>
      </c>
      <c r="G25" s="102">
        <v>0.0026104166666666667</v>
      </c>
      <c r="H25" s="130">
        <f t="shared" si="0"/>
      </c>
      <c r="I25" s="19" t="s">
        <v>412</v>
      </c>
      <c r="K25" s="99">
        <v>1</v>
      </c>
    </row>
    <row r="26" spans="1:11" ht="15.75" customHeight="1">
      <c r="A26" s="99">
        <v>18</v>
      </c>
      <c r="B26" s="26">
        <v>277</v>
      </c>
      <c r="C26" s="25" t="s">
        <v>402</v>
      </c>
      <c r="D26" s="24" t="s">
        <v>413</v>
      </c>
      <c r="E26" s="23" t="s">
        <v>414</v>
      </c>
      <c r="F26" s="19" t="s">
        <v>146</v>
      </c>
      <c r="G26" s="102">
        <v>0.00269212962962963</v>
      </c>
      <c r="H26" s="130">
        <f t="shared" si="0"/>
      </c>
      <c r="I26" s="19" t="s">
        <v>405</v>
      </c>
      <c r="K26" s="99">
        <v>1</v>
      </c>
    </row>
    <row r="27" spans="1:11" ht="15.75" customHeight="1">
      <c r="A27" s="99">
        <v>19</v>
      </c>
      <c r="B27" s="26">
        <v>90</v>
      </c>
      <c r="C27" s="25" t="s">
        <v>105</v>
      </c>
      <c r="D27" s="24" t="s">
        <v>415</v>
      </c>
      <c r="E27" s="23" t="s">
        <v>416</v>
      </c>
      <c r="F27" s="19" t="s">
        <v>66</v>
      </c>
      <c r="G27" s="102">
        <v>0.00293599537037037</v>
      </c>
      <c r="H27" s="130">
        <f t="shared" si="0"/>
      </c>
      <c r="I27" s="19" t="s">
        <v>67</v>
      </c>
      <c r="K27" s="99">
        <v>1</v>
      </c>
    </row>
    <row r="28" spans="1:11" ht="15.75" customHeight="1">
      <c r="A28" s="99"/>
      <c r="B28" s="26">
        <v>81</v>
      </c>
      <c r="C28" s="25" t="s">
        <v>417</v>
      </c>
      <c r="D28" s="24" t="s">
        <v>418</v>
      </c>
      <c r="E28" s="23" t="s">
        <v>419</v>
      </c>
      <c r="F28" s="19" t="s">
        <v>85</v>
      </c>
      <c r="G28" s="102" t="s">
        <v>86</v>
      </c>
      <c r="H28" s="130">
        <f t="shared" si="0"/>
      </c>
      <c r="I28" s="19" t="s">
        <v>87</v>
      </c>
      <c r="K28" s="99">
        <v>1</v>
      </c>
    </row>
    <row r="29" spans="1:11" ht="15.75" customHeight="1">
      <c r="A29" s="99"/>
      <c r="B29" s="26">
        <v>188</v>
      </c>
      <c r="C29" s="25" t="s">
        <v>310</v>
      </c>
      <c r="D29" s="24" t="s">
        <v>420</v>
      </c>
      <c r="E29" s="23" t="s">
        <v>421</v>
      </c>
      <c r="F29" s="19" t="s">
        <v>280</v>
      </c>
      <c r="G29" s="102" t="s">
        <v>86</v>
      </c>
      <c r="H29" s="130">
        <f t="shared" si="0"/>
      </c>
      <c r="I29" s="19" t="s">
        <v>422</v>
      </c>
      <c r="K29" s="99">
        <v>1</v>
      </c>
    </row>
    <row r="30" spans="1:11" ht="15.75" customHeight="1">
      <c r="A30" s="99"/>
      <c r="B30" s="26">
        <v>47</v>
      </c>
      <c r="C30" s="25" t="s">
        <v>423</v>
      </c>
      <c r="D30" s="24" t="s">
        <v>424</v>
      </c>
      <c r="E30" s="23" t="s">
        <v>425</v>
      </c>
      <c r="F30" s="19" t="s">
        <v>269</v>
      </c>
      <c r="G30" s="102" t="s">
        <v>86</v>
      </c>
      <c r="H30" s="130">
        <f t="shared" si="0"/>
      </c>
      <c r="I30" s="19" t="s">
        <v>313</v>
      </c>
      <c r="K30" s="99">
        <v>2</v>
      </c>
    </row>
    <row r="31" spans="1:11" ht="15.75" customHeight="1">
      <c r="A31" s="99"/>
      <c r="B31" s="26">
        <v>134</v>
      </c>
      <c r="C31" s="25" t="s">
        <v>409</v>
      </c>
      <c r="D31" s="24" t="s">
        <v>426</v>
      </c>
      <c r="E31" s="23" t="s">
        <v>427</v>
      </c>
      <c r="F31" s="19" t="s">
        <v>337</v>
      </c>
      <c r="G31" s="102" t="s">
        <v>86</v>
      </c>
      <c r="H31" s="130">
        <f t="shared" si="0"/>
      </c>
      <c r="I31" s="19" t="s">
        <v>428</v>
      </c>
      <c r="K31" s="99">
        <v>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4.57421875" style="76" customWidth="1"/>
    <col min="2" max="2" width="4.00390625" style="14" customWidth="1"/>
    <col min="3" max="3" width="12.140625" style="14" customWidth="1"/>
    <col min="4" max="4" width="12.421875" style="14" customWidth="1"/>
    <col min="5" max="5" width="8.8515625" style="18" customWidth="1"/>
    <col min="6" max="6" width="12.140625" style="18" customWidth="1"/>
    <col min="7" max="7" width="9.28125" style="17" customWidth="1"/>
    <col min="8" max="8" width="6.7109375" style="16" customWidth="1"/>
    <col min="9" max="9" width="25.28125" style="14" customWidth="1"/>
    <col min="10" max="10" width="4.7109375" style="76" customWidth="1"/>
    <col min="11" max="11" width="7.28125" style="76" hidden="1" customWidth="1"/>
    <col min="12" max="12" width="9.140625" style="14" hidden="1" customWidth="1"/>
    <col min="13" max="16384" width="9.140625" style="14" customWidth="1"/>
  </cols>
  <sheetData>
    <row r="1" spans="1:18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8" t="s">
        <v>52</v>
      </c>
      <c r="J1" s="47"/>
      <c r="K1" s="47"/>
      <c r="L1" s="47"/>
      <c r="M1" s="47"/>
      <c r="N1" s="47"/>
      <c r="O1" s="47"/>
      <c r="P1" s="47"/>
      <c r="Q1" s="47"/>
      <c r="R1" s="41"/>
    </row>
    <row r="2" spans="1:18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3" t="s">
        <v>31</v>
      </c>
      <c r="J2" s="42"/>
      <c r="K2" s="42"/>
      <c r="L2" s="42"/>
      <c r="M2" s="42"/>
      <c r="N2" s="42"/>
      <c r="O2" s="42"/>
      <c r="P2" s="42"/>
      <c r="Q2" s="42"/>
      <c r="R2" s="41"/>
    </row>
    <row r="3" spans="3:9" ht="10.5" customHeight="1">
      <c r="C3" s="40"/>
      <c r="I3" s="43"/>
    </row>
    <row r="4" spans="3:6" ht="15.75">
      <c r="C4" s="39" t="s">
        <v>429</v>
      </c>
      <c r="D4" s="37"/>
      <c r="F4" s="38"/>
    </row>
    <row r="5" ht="9" customHeight="1">
      <c r="D5" s="37"/>
    </row>
    <row r="6" spans="1:22" ht="12.75">
      <c r="A6" s="14"/>
      <c r="B6" s="47">
        <v>1</v>
      </c>
      <c r="C6" s="46" t="s">
        <v>828</v>
      </c>
      <c r="D6" s="97"/>
      <c r="F6" s="38"/>
      <c r="H6" s="17"/>
      <c r="I6" s="16"/>
      <c r="L6" s="76"/>
      <c r="M6" s="76"/>
      <c r="N6" s="76"/>
      <c r="O6" s="76"/>
      <c r="P6" s="76"/>
      <c r="Q6" s="76"/>
      <c r="R6" s="76"/>
      <c r="T6" s="76"/>
      <c r="U6" s="76"/>
      <c r="V6" s="76"/>
    </row>
    <row r="7" spans="1:22" ht="9" customHeight="1" thickBot="1">
      <c r="A7" s="14"/>
      <c r="D7" s="37"/>
      <c r="H7" s="17"/>
      <c r="I7" s="16"/>
      <c r="L7" s="76"/>
      <c r="M7" s="76"/>
      <c r="N7" s="76"/>
      <c r="O7" s="76"/>
      <c r="P7" s="76"/>
      <c r="Q7" s="76"/>
      <c r="R7" s="76"/>
      <c r="T7" s="76"/>
      <c r="U7" s="76"/>
      <c r="V7" s="76"/>
    </row>
    <row r="8" spans="1:11" s="28" customFormat="1" ht="12" thickBot="1">
      <c r="A8" s="129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92</v>
      </c>
      <c r="H8" s="50" t="s">
        <v>93</v>
      </c>
      <c r="I8" s="29" t="s">
        <v>40</v>
      </c>
      <c r="J8" s="42"/>
      <c r="K8" s="98" t="s">
        <v>174</v>
      </c>
    </row>
    <row r="9" spans="1:11" ht="16.5" customHeight="1">
      <c r="A9" s="99">
        <v>1</v>
      </c>
      <c r="B9" s="26">
        <v>205</v>
      </c>
      <c r="C9" s="25" t="s">
        <v>466</v>
      </c>
      <c r="D9" s="24" t="s">
        <v>467</v>
      </c>
      <c r="E9" s="23" t="s">
        <v>468</v>
      </c>
      <c r="F9" s="19" t="s">
        <v>192</v>
      </c>
      <c r="G9" s="102">
        <v>0.0019046296296296296</v>
      </c>
      <c r="H9" s="20" t="str">
        <f aca="true" t="shared" si="0" ref="H9:H20">IF(ISBLANK(G9),"",IF(G9&gt;0.00211226851851852,"",IF(G9&lt;=0.00162615740740741,"TSM",IF(G9&lt;=0.00166087962962963,"SM",IF(G9&lt;=0.00173032407407407,"KSM",IF(G9&lt;=0.00182291666666667,"I A",IF(G9&lt;=0.00196180555555556,"II A",IF(G9&lt;=0.00211226851851852,"III A"))))))))</f>
        <v>II A</v>
      </c>
      <c r="I9" s="19" t="s">
        <v>193</v>
      </c>
      <c r="K9" s="99">
        <v>1</v>
      </c>
    </row>
    <row r="10" spans="1:12" ht="16.5" customHeight="1">
      <c r="A10" s="99">
        <v>2</v>
      </c>
      <c r="B10" s="26">
        <v>183</v>
      </c>
      <c r="C10" s="25" t="s">
        <v>490</v>
      </c>
      <c r="D10" s="24" t="s">
        <v>491</v>
      </c>
      <c r="E10" s="23" t="s">
        <v>492</v>
      </c>
      <c r="F10" s="19" t="s">
        <v>280</v>
      </c>
      <c r="G10" s="102">
        <v>0.0019582175925925926</v>
      </c>
      <c r="H10" s="20" t="str">
        <f t="shared" si="0"/>
        <v>II A</v>
      </c>
      <c r="I10" s="19" t="s">
        <v>281</v>
      </c>
      <c r="K10" s="99">
        <v>1</v>
      </c>
      <c r="L10" s="134"/>
    </row>
    <row r="11" spans="1:12" ht="16.5" customHeight="1">
      <c r="A11" s="99">
        <v>3</v>
      </c>
      <c r="B11" s="26">
        <v>273</v>
      </c>
      <c r="C11" s="25" t="s">
        <v>493</v>
      </c>
      <c r="D11" s="24" t="s">
        <v>494</v>
      </c>
      <c r="E11" s="23" t="s">
        <v>495</v>
      </c>
      <c r="F11" s="19" t="s">
        <v>146</v>
      </c>
      <c r="G11" s="102">
        <v>0.0019593749999999997</v>
      </c>
      <c r="H11" s="20" t="str">
        <f t="shared" si="0"/>
        <v>II A</v>
      </c>
      <c r="I11" s="19" t="s">
        <v>405</v>
      </c>
      <c r="K11" s="99">
        <v>1</v>
      </c>
      <c r="L11" s="133" t="s">
        <v>496</v>
      </c>
    </row>
    <row r="12" spans="1:11" ht="16.5" customHeight="1">
      <c r="A12" s="99">
        <v>4</v>
      </c>
      <c r="B12" s="26">
        <v>93</v>
      </c>
      <c r="C12" s="25" t="s">
        <v>508</v>
      </c>
      <c r="D12" s="24" t="s">
        <v>509</v>
      </c>
      <c r="E12" s="23" t="s">
        <v>510</v>
      </c>
      <c r="F12" s="19" t="s">
        <v>66</v>
      </c>
      <c r="G12" s="102">
        <v>0.002002546296296296</v>
      </c>
      <c r="H12" s="20" t="str">
        <f t="shared" si="0"/>
        <v>III A</v>
      </c>
      <c r="I12" s="19" t="s">
        <v>67</v>
      </c>
      <c r="K12" s="99">
        <v>1</v>
      </c>
    </row>
    <row r="13" spans="1:11" ht="16.5" customHeight="1">
      <c r="A13" s="99">
        <v>5</v>
      </c>
      <c r="B13" s="26">
        <v>143</v>
      </c>
      <c r="C13" s="25" t="s">
        <v>344</v>
      </c>
      <c r="D13" s="24" t="s">
        <v>511</v>
      </c>
      <c r="E13" s="23" t="s">
        <v>512</v>
      </c>
      <c r="F13" s="19" t="s">
        <v>31</v>
      </c>
      <c r="G13" s="102">
        <v>0.0020907407407407407</v>
      </c>
      <c r="H13" s="20" t="str">
        <f t="shared" si="0"/>
        <v>III A</v>
      </c>
      <c r="I13" s="19" t="s">
        <v>513</v>
      </c>
      <c r="K13" s="99">
        <v>1</v>
      </c>
    </row>
    <row r="14" spans="1:11" ht="16.5" customHeight="1">
      <c r="A14" s="99">
        <v>6</v>
      </c>
      <c r="B14" s="26">
        <v>102</v>
      </c>
      <c r="C14" s="25" t="s">
        <v>514</v>
      </c>
      <c r="D14" s="24" t="s">
        <v>515</v>
      </c>
      <c r="E14" s="23" t="s">
        <v>516</v>
      </c>
      <c r="F14" s="19" t="s">
        <v>142</v>
      </c>
      <c r="G14" s="102">
        <v>0.0020993055555555556</v>
      </c>
      <c r="H14" s="20" t="str">
        <f t="shared" si="0"/>
        <v>III A</v>
      </c>
      <c r="I14" s="19" t="s">
        <v>220</v>
      </c>
      <c r="K14" s="99">
        <v>1</v>
      </c>
    </row>
    <row r="15" spans="1:11" ht="16.5" customHeight="1">
      <c r="A15" s="99">
        <v>7</v>
      </c>
      <c r="B15" s="26">
        <v>127</v>
      </c>
      <c r="C15" s="25" t="s">
        <v>344</v>
      </c>
      <c r="D15" s="24" t="s">
        <v>517</v>
      </c>
      <c r="E15" s="23" t="s">
        <v>518</v>
      </c>
      <c r="F15" s="19" t="s">
        <v>31</v>
      </c>
      <c r="G15" s="102">
        <v>0.0021030092592592593</v>
      </c>
      <c r="H15" s="20" t="str">
        <f t="shared" si="0"/>
        <v>III A</v>
      </c>
      <c r="I15" s="19" t="s">
        <v>519</v>
      </c>
      <c r="K15" s="99">
        <v>1</v>
      </c>
    </row>
    <row r="16" spans="1:12" ht="16.5" customHeight="1">
      <c r="A16" s="99">
        <v>8</v>
      </c>
      <c r="B16" s="26">
        <v>42</v>
      </c>
      <c r="C16" s="25" t="s">
        <v>520</v>
      </c>
      <c r="D16" s="24" t="s">
        <v>521</v>
      </c>
      <c r="E16" s="23" t="s">
        <v>522</v>
      </c>
      <c r="F16" s="19" t="s">
        <v>31</v>
      </c>
      <c r="G16" s="102">
        <v>0.002118287037037037</v>
      </c>
      <c r="H16" s="20">
        <f t="shared" si="0"/>
      </c>
      <c r="I16" s="19" t="s">
        <v>220</v>
      </c>
      <c r="K16" s="99">
        <v>1</v>
      </c>
      <c r="L16" s="71"/>
    </row>
    <row r="17" spans="1:12" ht="16.5" customHeight="1">
      <c r="A17" s="99">
        <v>9</v>
      </c>
      <c r="B17" s="26">
        <v>41</v>
      </c>
      <c r="C17" s="25" t="s">
        <v>523</v>
      </c>
      <c r="D17" s="24" t="s">
        <v>524</v>
      </c>
      <c r="E17" s="23" t="s">
        <v>525</v>
      </c>
      <c r="F17" s="19" t="s">
        <v>31</v>
      </c>
      <c r="G17" s="102">
        <v>0.0021315972222222222</v>
      </c>
      <c r="H17" s="20">
        <f t="shared" si="0"/>
      </c>
      <c r="I17" s="19" t="s">
        <v>526</v>
      </c>
      <c r="K17" s="99">
        <v>1</v>
      </c>
      <c r="L17" s="71"/>
    </row>
    <row r="18" spans="1:11" ht="16.5" customHeight="1">
      <c r="A18" s="99">
        <v>10</v>
      </c>
      <c r="B18" s="26">
        <v>92</v>
      </c>
      <c r="C18" s="25" t="s">
        <v>139</v>
      </c>
      <c r="D18" s="24" t="s">
        <v>529</v>
      </c>
      <c r="E18" s="23" t="s">
        <v>530</v>
      </c>
      <c r="F18" s="19" t="s">
        <v>66</v>
      </c>
      <c r="G18" s="102">
        <v>0.0025515046296296297</v>
      </c>
      <c r="H18" s="20">
        <f t="shared" si="0"/>
      </c>
      <c r="I18" s="19" t="s">
        <v>67</v>
      </c>
      <c r="K18" s="99">
        <v>1</v>
      </c>
    </row>
    <row r="19" spans="1:11" ht="16.5" customHeight="1">
      <c r="A19" s="99"/>
      <c r="B19" s="26">
        <v>103</v>
      </c>
      <c r="C19" s="25" t="s">
        <v>531</v>
      </c>
      <c r="D19" s="24" t="s">
        <v>532</v>
      </c>
      <c r="E19" s="23" t="s">
        <v>533</v>
      </c>
      <c r="F19" s="19" t="s">
        <v>142</v>
      </c>
      <c r="G19" s="102" t="s">
        <v>86</v>
      </c>
      <c r="H19" s="20">
        <f t="shared" si="0"/>
      </c>
      <c r="I19" s="19" t="s">
        <v>98</v>
      </c>
      <c r="K19" s="99">
        <v>1</v>
      </c>
    </row>
    <row r="20" spans="1:12" ht="16.5" customHeight="1">
      <c r="A20" s="99"/>
      <c r="B20" s="26">
        <v>154</v>
      </c>
      <c r="C20" s="25" t="s">
        <v>208</v>
      </c>
      <c r="D20" s="24" t="s">
        <v>534</v>
      </c>
      <c r="E20" s="23" t="s">
        <v>535</v>
      </c>
      <c r="F20" s="19" t="s">
        <v>182</v>
      </c>
      <c r="G20" s="102" t="s">
        <v>86</v>
      </c>
      <c r="H20" s="20">
        <f t="shared" si="0"/>
      </c>
      <c r="I20" s="19" t="s">
        <v>536</v>
      </c>
      <c r="K20" s="99">
        <v>1</v>
      </c>
      <c r="L20" s="71"/>
    </row>
    <row r="21" ht="9" customHeight="1">
      <c r="D21" s="37"/>
    </row>
    <row r="22" spans="1:22" ht="12.75">
      <c r="A22" s="14"/>
      <c r="B22" s="47">
        <v>2</v>
      </c>
      <c r="C22" s="46" t="s">
        <v>828</v>
      </c>
      <c r="D22" s="97"/>
      <c r="F22" s="38"/>
      <c r="H22" s="17"/>
      <c r="I22" s="16"/>
      <c r="L22" s="76"/>
      <c r="M22" s="76"/>
      <c r="N22" s="76"/>
      <c r="O22" s="76"/>
      <c r="P22" s="76"/>
      <c r="Q22" s="76"/>
      <c r="R22" s="76"/>
      <c r="T22" s="76"/>
      <c r="U22" s="76"/>
      <c r="V22" s="76"/>
    </row>
    <row r="23" spans="1:22" ht="9" customHeight="1" thickBot="1">
      <c r="A23" s="14"/>
      <c r="D23" s="37"/>
      <c r="H23" s="17"/>
      <c r="I23" s="16"/>
      <c r="L23" s="76"/>
      <c r="M23" s="76"/>
      <c r="N23" s="76"/>
      <c r="O23" s="76"/>
      <c r="P23" s="76"/>
      <c r="Q23" s="76"/>
      <c r="R23" s="76"/>
      <c r="T23" s="76"/>
      <c r="U23" s="76"/>
      <c r="V23" s="76"/>
    </row>
    <row r="24" spans="1:11" s="28" customFormat="1" ht="12" thickBot="1">
      <c r="A24" s="129" t="s">
        <v>49</v>
      </c>
      <c r="B24" s="35" t="s">
        <v>48</v>
      </c>
      <c r="C24" s="34" t="s">
        <v>47</v>
      </c>
      <c r="D24" s="33" t="s">
        <v>46</v>
      </c>
      <c r="E24" s="32" t="s">
        <v>45</v>
      </c>
      <c r="F24" s="32" t="s">
        <v>44</v>
      </c>
      <c r="G24" s="31" t="s">
        <v>92</v>
      </c>
      <c r="H24" s="50" t="s">
        <v>93</v>
      </c>
      <c r="I24" s="29" t="s">
        <v>40</v>
      </c>
      <c r="J24" s="42"/>
      <c r="K24" s="98" t="s">
        <v>174</v>
      </c>
    </row>
    <row r="25" spans="1:12" ht="16.5" customHeight="1">
      <c r="A25" s="99">
        <v>1</v>
      </c>
      <c r="B25" s="26">
        <v>163</v>
      </c>
      <c r="C25" s="25" t="s">
        <v>79</v>
      </c>
      <c r="D25" s="24" t="s">
        <v>442</v>
      </c>
      <c r="E25" s="23" t="s">
        <v>443</v>
      </c>
      <c r="F25" s="19" t="s">
        <v>444</v>
      </c>
      <c r="G25" s="102">
        <v>0.0018624999999999998</v>
      </c>
      <c r="H25" s="20" t="str">
        <f aca="true" t="shared" si="1" ref="H25:H33">IF(ISBLANK(G25),"",IF(G25&gt;0.00211226851851852,"",IF(G25&lt;=0.00162615740740741,"TSM",IF(G25&lt;=0.00166087962962963,"SM",IF(G25&lt;=0.00173032407407407,"KSM",IF(G25&lt;=0.00182291666666667,"I A",IF(G25&lt;=0.00196180555555556,"II A",IF(G25&lt;=0.00211226851851852,"III A"))))))))</f>
        <v>II A</v>
      </c>
      <c r="I25" s="19" t="s">
        <v>445</v>
      </c>
      <c r="K25" s="99">
        <v>2</v>
      </c>
      <c r="L25" s="99"/>
    </row>
    <row r="26" spans="1:12" ht="16.5" customHeight="1">
      <c r="A26" s="99">
        <v>2</v>
      </c>
      <c r="B26" s="26">
        <v>130</v>
      </c>
      <c r="C26" s="25" t="s">
        <v>449</v>
      </c>
      <c r="D26" s="24" t="s">
        <v>450</v>
      </c>
      <c r="E26" s="23" t="s">
        <v>451</v>
      </c>
      <c r="F26" s="19" t="s">
        <v>337</v>
      </c>
      <c r="G26" s="102">
        <v>0.001877777777777778</v>
      </c>
      <c r="H26" s="20" t="str">
        <f t="shared" si="1"/>
        <v>II A</v>
      </c>
      <c r="I26" s="19" t="s">
        <v>433</v>
      </c>
      <c r="K26" s="99">
        <v>2</v>
      </c>
      <c r="L26" s="99" t="s">
        <v>452</v>
      </c>
    </row>
    <row r="27" spans="1:12" ht="16.5" customHeight="1">
      <c r="A27" s="99">
        <v>3</v>
      </c>
      <c r="B27" s="26">
        <v>226</v>
      </c>
      <c r="C27" s="25" t="s">
        <v>457</v>
      </c>
      <c r="D27" s="24" t="s">
        <v>458</v>
      </c>
      <c r="E27" s="23" t="s">
        <v>459</v>
      </c>
      <c r="F27" s="19" t="s">
        <v>31</v>
      </c>
      <c r="G27" s="102">
        <v>0.0018792824074074074</v>
      </c>
      <c r="H27" s="20" t="str">
        <f t="shared" si="1"/>
        <v>II A</v>
      </c>
      <c r="I27" s="19" t="s">
        <v>460</v>
      </c>
      <c r="K27" s="99">
        <v>2</v>
      </c>
      <c r="L27" s="134"/>
    </row>
    <row r="28" spans="1:12" ht="16.5" customHeight="1">
      <c r="A28" s="99">
        <v>4</v>
      </c>
      <c r="B28" s="26">
        <v>73</v>
      </c>
      <c r="C28" s="25" t="s">
        <v>82</v>
      </c>
      <c r="D28" s="24" t="s">
        <v>475</v>
      </c>
      <c r="E28" s="23" t="s">
        <v>476</v>
      </c>
      <c r="F28" s="19" t="s">
        <v>85</v>
      </c>
      <c r="G28" s="102">
        <v>0.0019086805555555556</v>
      </c>
      <c r="H28" s="20" t="str">
        <f t="shared" si="1"/>
        <v>II A</v>
      </c>
      <c r="I28" s="19" t="s">
        <v>477</v>
      </c>
      <c r="K28" s="99">
        <v>2</v>
      </c>
      <c r="L28" s="99" t="s">
        <v>478</v>
      </c>
    </row>
    <row r="29" spans="1:12" ht="16.5" customHeight="1">
      <c r="A29" s="99">
        <v>5</v>
      </c>
      <c r="B29" s="26">
        <v>216</v>
      </c>
      <c r="C29" s="25" t="s">
        <v>449</v>
      </c>
      <c r="D29" s="24" t="s">
        <v>479</v>
      </c>
      <c r="E29" s="23" t="s">
        <v>480</v>
      </c>
      <c r="F29" s="19" t="s">
        <v>31</v>
      </c>
      <c r="G29" s="102">
        <v>0.0019185185185185184</v>
      </c>
      <c r="H29" s="20" t="str">
        <f t="shared" si="1"/>
        <v>II A</v>
      </c>
      <c r="I29" s="19" t="s">
        <v>481</v>
      </c>
      <c r="K29" s="99">
        <v>2</v>
      </c>
      <c r="L29" s="134"/>
    </row>
    <row r="30" spans="1:12" ht="16.5" customHeight="1">
      <c r="A30" s="99">
        <v>6</v>
      </c>
      <c r="B30" s="26">
        <v>51</v>
      </c>
      <c r="C30" s="25" t="s">
        <v>497</v>
      </c>
      <c r="D30" s="24" t="s">
        <v>498</v>
      </c>
      <c r="E30" s="23" t="s">
        <v>499</v>
      </c>
      <c r="F30" s="19" t="s">
        <v>269</v>
      </c>
      <c r="G30" s="102">
        <v>0.001971875</v>
      </c>
      <c r="H30" s="20" t="str">
        <f t="shared" si="1"/>
        <v>III A</v>
      </c>
      <c r="I30" s="19" t="s">
        <v>500</v>
      </c>
      <c r="K30" s="99">
        <v>2</v>
      </c>
      <c r="L30" s="99" t="s">
        <v>501</v>
      </c>
    </row>
    <row r="31" spans="1:11" ht="16.5" customHeight="1">
      <c r="A31" s="99">
        <v>7</v>
      </c>
      <c r="B31" s="26">
        <v>229</v>
      </c>
      <c r="C31" s="25" t="s">
        <v>434</v>
      </c>
      <c r="D31" s="24" t="s">
        <v>506</v>
      </c>
      <c r="E31" s="23" t="s">
        <v>507</v>
      </c>
      <c r="F31" s="19" t="s">
        <v>472</v>
      </c>
      <c r="G31" s="102">
        <v>0.0019894675925925926</v>
      </c>
      <c r="H31" s="20" t="str">
        <f t="shared" si="1"/>
        <v>III A</v>
      </c>
      <c r="I31" s="19" t="s">
        <v>473</v>
      </c>
      <c r="K31" s="99">
        <v>2</v>
      </c>
    </row>
    <row r="32" spans="1:12" ht="16.5" customHeight="1">
      <c r="A32" s="99">
        <v>8</v>
      </c>
      <c r="B32" s="26">
        <v>91</v>
      </c>
      <c r="C32" s="25" t="s">
        <v>82</v>
      </c>
      <c r="D32" s="24" t="s">
        <v>527</v>
      </c>
      <c r="E32" s="23" t="s">
        <v>528</v>
      </c>
      <c r="F32" s="19" t="s">
        <v>66</v>
      </c>
      <c r="G32" s="102">
        <v>0.0021493055555555558</v>
      </c>
      <c r="H32" s="20">
        <f t="shared" si="1"/>
      </c>
      <c r="I32" s="19" t="s">
        <v>67</v>
      </c>
      <c r="K32" s="99">
        <v>2</v>
      </c>
      <c r="L32" s="133"/>
    </row>
    <row r="33" spans="1:12" ht="16.5" customHeight="1">
      <c r="A33" s="99"/>
      <c r="B33" s="26">
        <v>161</v>
      </c>
      <c r="C33" s="25" t="s">
        <v>537</v>
      </c>
      <c r="D33" s="24" t="s">
        <v>538</v>
      </c>
      <c r="E33" s="23" t="s">
        <v>539</v>
      </c>
      <c r="F33" s="19" t="s">
        <v>132</v>
      </c>
      <c r="G33" s="102" t="s">
        <v>86</v>
      </c>
      <c r="H33" s="20">
        <f t="shared" si="1"/>
      </c>
      <c r="I33" s="19" t="s">
        <v>540</v>
      </c>
      <c r="K33" s="99">
        <v>2</v>
      </c>
      <c r="L33" s="133"/>
    </row>
    <row r="34" ht="9" customHeight="1">
      <c r="D34" s="37"/>
    </row>
    <row r="35" spans="1:22" ht="12.75">
      <c r="A35" s="14"/>
      <c r="B35" s="47">
        <v>3</v>
      </c>
      <c r="C35" s="46" t="s">
        <v>828</v>
      </c>
      <c r="D35" s="97"/>
      <c r="F35" s="38"/>
      <c r="H35" s="17"/>
      <c r="I35" s="16"/>
      <c r="L35" s="76"/>
      <c r="M35" s="76"/>
      <c r="N35" s="76"/>
      <c r="O35" s="76"/>
      <c r="P35" s="76"/>
      <c r="Q35" s="76"/>
      <c r="R35" s="76"/>
      <c r="T35" s="76"/>
      <c r="U35" s="76"/>
      <c r="V35" s="76"/>
    </row>
    <row r="36" spans="1:22" ht="9" customHeight="1" thickBot="1">
      <c r="A36" s="14"/>
      <c r="D36" s="37"/>
      <c r="H36" s="17"/>
      <c r="I36" s="16"/>
      <c r="L36" s="76"/>
      <c r="M36" s="76"/>
      <c r="N36" s="76"/>
      <c r="O36" s="76"/>
      <c r="P36" s="76"/>
      <c r="Q36" s="76"/>
      <c r="R36" s="76"/>
      <c r="T36" s="76"/>
      <c r="U36" s="76"/>
      <c r="V36" s="76"/>
    </row>
    <row r="37" spans="1:11" s="28" customFormat="1" ht="12" thickBot="1">
      <c r="A37" s="129" t="s">
        <v>49</v>
      </c>
      <c r="B37" s="35" t="s">
        <v>48</v>
      </c>
      <c r="C37" s="34" t="s">
        <v>47</v>
      </c>
      <c r="D37" s="33" t="s">
        <v>46</v>
      </c>
      <c r="E37" s="32" t="s">
        <v>45</v>
      </c>
      <c r="F37" s="32" t="s">
        <v>44</v>
      </c>
      <c r="G37" s="31" t="s">
        <v>92</v>
      </c>
      <c r="H37" s="50" t="s">
        <v>93</v>
      </c>
      <c r="I37" s="29" t="s">
        <v>40</v>
      </c>
      <c r="J37" s="42"/>
      <c r="K37" s="98" t="s">
        <v>174</v>
      </c>
    </row>
    <row r="38" spans="1:12" ht="16.5" customHeight="1">
      <c r="A38" s="99">
        <v>1</v>
      </c>
      <c r="B38" s="26">
        <v>138</v>
      </c>
      <c r="C38" s="25" t="s">
        <v>430</v>
      </c>
      <c r="D38" s="24" t="s">
        <v>431</v>
      </c>
      <c r="E38" s="23" t="s">
        <v>432</v>
      </c>
      <c r="F38" s="19" t="s">
        <v>58</v>
      </c>
      <c r="G38" s="102">
        <v>0.0018177083333333333</v>
      </c>
      <c r="H38" s="20" t="str">
        <f aca="true" t="shared" si="2" ref="H38:H47">IF(ISBLANK(G38),"",IF(G38&gt;0.00211226851851852,"",IF(G38&lt;=0.00162615740740741,"TSM",IF(G38&lt;=0.00166087962962963,"SM",IF(G38&lt;=0.00173032407407407,"KSM",IF(G38&lt;=0.00182291666666667,"I A",IF(G38&lt;=0.00196180555555556,"II A",IF(G38&lt;=0.00211226851851852,"III A"))))))))</f>
        <v>I A</v>
      </c>
      <c r="I38" s="19" t="s">
        <v>433</v>
      </c>
      <c r="K38" s="99">
        <v>3</v>
      </c>
      <c r="L38" s="134"/>
    </row>
    <row r="39" spans="1:12" ht="16.5" customHeight="1">
      <c r="A39" s="99">
        <v>2</v>
      </c>
      <c r="B39" s="26">
        <v>141</v>
      </c>
      <c r="C39" s="25" t="s">
        <v>434</v>
      </c>
      <c r="D39" s="24" t="s">
        <v>435</v>
      </c>
      <c r="E39" s="23" t="s">
        <v>436</v>
      </c>
      <c r="F39" s="19" t="s">
        <v>31</v>
      </c>
      <c r="G39" s="102">
        <v>0.001827777777777778</v>
      </c>
      <c r="H39" s="20" t="str">
        <f t="shared" si="2"/>
        <v>II A</v>
      </c>
      <c r="I39" s="19" t="s">
        <v>437</v>
      </c>
      <c r="K39" s="99">
        <v>3</v>
      </c>
      <c r="L39" s="131"/>
    </row>
    <row r="40" spans="1:12" ht="16.5" customHeight="1">
      <c r="A40" s="99">
        <v>3</v>
      </c>
      <c r="B40" s="26">
        <v>242</v>
      </c>
      <c r="C40" s="25" t="s">
        <v>438</v>
      </c>
      <c r="D40" s="24" t="s">
        <v>439</v>
      </c>
      <c r="E40" s="23" t="s">
        <v>440</v>
      </c>
      <c r="F40" s="19" t="s">
        <v>226</v>
      </c>
      <c r="G40" s="102">
        <v>0.0018407407407407407</v>
      </c>
      <c r="H40" s="20" t="str">
        <f t="shared" si="2"/>
        <v>II A</v>
      </c>
      <c r="I40" s="19" t="s">
        <v>441</v>
      </c>
      <c r="K40" s="99">
        <v>3</v>
      </c>
      <c r="L40" s="131"/>
    </row>
    <row r="41" spans="1:12" ht="16.5" customHeight="1">
      <c r="A41" s="99">
        <v>4</v>
      </c>
      <c r="B41" s="26">
        <v>272</v>
      </c>
      <c r="C41" s="25" t="s">
        <v>168</v>
      </c>
      <c r="D41" s="24" t="s">
        <v>446</v>
      </c>
      <c r="E41" s="23" t="s">
        <v>447</v>
      </c>
      <c r="F41" s="19" t="s">
        <v>146</v>
      </c>
      <c r="G41" s="102">
        <v>0.0018686342592592593</v>
      </c>
      <c r="H41" s="20" t="str">
        <f t="shared" si="2"/>
        <v>II A</v>
      </c>
      <c r="I41" s="19" t="s">
        <v>405</v>
      </c>
      <c r="K41" s="99">
        <v>3</v>
      </c>
      <c r="L41" s="131" t="s">
        <v>448</v>
      </c>
    </row>
    <row r="42" spans="1:12" ht="16.5" customHeight="1">
      <c r="A42" s="99">
        <v>5</v>
      </c>
      <c r="B42" s="26">
        <v>164</v>
      </c>
      <c r="C42" s="25" t="s">
        <v>453</v>
      </c>
      <c r="D42" s="24" t="s">
        <v>454</v>
      </c>
      <c r="E42" s="23" t="s">
        <v>455</v>
      </c>
      <c r="F42" s="19" t="s">
        <v>444</v>
      </c>
      <c r="G42" s="102">
        <v>0.0018778935185185185</v>
      </c>
      <c r="H42" s="20" t="str">
        <f t="shared" si="2"/>
        <v>II A</v>
      </c>
      <c r="I42" s="19" t="s">
        <v>456</v>
      </c>
      <c r="K42" s="99">
        <v>3</v>
      </c>
      <c r="L42" s="99"/>
    </row>
    <row r="43" spans="1:12" ht="16.5" customHeight="1">
      <c r="A43" s="99">
        <v>6</v>
      </c>
      <c r="B43" s="26">
        <v>124</v>
      </c>
      <c r="C43" s="25" t="s">
        <v>461</v>
      </c>
      <c r="D43" s="24" t="s">
        <v>462</v>
      </c>
      <c r="E43" s="23" t="s">
        <v>463</v>
      </c>
      <c r="F43" s="19" t="s">
        <v>58</v>
      </c>
      <c r="G43" s="102">
        <v>0.001892013888888889</v>
      </c>
      <c r="H43" s="20" t="str">
        <f t="shared" si="2"/>
        <v>II A</v>
      </c>
      <c r="I43" s="19" t="s">
        <v>464</v>
      </c>
      <c r="K43" s="99">
        <v>3</v>
      </c>
      <c r="L43" s="99" t="s">
        <v>465</v>
      </c>
    </row>
    <row r="44" spans="1:12" ht="16.5" customHeight="1">
      <c r="A44" s="99">
        <v>7</v>
      </c>
      <c r="B44" s="26">
        <v>230</v>
      </c>
      <c r="C44" s="25" t="s">
        <v>469</v>
      </c>
      <c r="D44" s="24" t="s">
        <v>470</v>
      </c>
      <c r="E44" s="23" t="s">
        <v>471</v>
      </c>
      <c r="F44" s="19" t="s">
        <v>472</v>
      </c>
      <c r="G44" s="102">
        <v>0.0019064814814814814</v>
      </c>
      <c r="H44" s="20" t="str">
        <f t="shared" si="2"/>
        <v>II A</v>
      </c>
      <c r="I44" s="19" t="s">
        <v>473</v>
      </c>
      <c r="K44" s="99">
        <v>3</v>
      </c>
      <c r="L44" s="99" t="s">
        <v>474</v>
      </c>
    </row>
    <row r="45" spans="1:12" ht="16.5" customHeight="1">
      <c r="A45" s="99">
        <v>8</v>
      </c>
      <c r="B45" s="26">
        <v>261</v>
      </c>
      <c r="C45" s="25" t="s">
        <v>82</v>
      </c>
      <c r="D45" s="24" t="s">
        <v>482</v>
      </c>
      <c r="E45" s="23" t="s">
        <v>483</v>
      </c>
      <c r="F45" s="19" t="s">
        <v>484</v>
      </c>
      <c r="G45" s="102">
        <v>0.0019275462962962961</v>
      </c>
      <c r="H45" s="20" t="str">
        <f t="shared" si="2"/>
        <v>II A</v>
      </c>
      <c r="I45" s="19" t="s">
        <v>485</v>
      </c>
      <c r="K45" s="99">
        <v>3</v>
      </c>
      <c r="L45" s="99" t="s">
        <v>486</v>
      </c>
    </row>
    <row r="46" spans="1:12" ht="16.5" customHeight="1">
      <c r="A46" s="99">
        <v>9</v>
      </c>
      <c r="B46" s="26">
        <v>275</v>
      </c>
      <c r="C46" s="25" t="s">
        <v>487</v>
      </c>
      <c r="D46" s="24" t="s">
        <v>488</v>
      </c>
      <c r="E46" s="23" t="s">
        <v>489</v>
      </c>
      <c r="F46" s="19" t="s">
        <v>146</v>
      </c>
      <c r="G46" s="102">
        <v>0.0019383101851851853</v>
      </c>
      <c r="H46" s="20" t="str">
        <f t="shared" si="2"/>
        <v>II A</v>
      </c>
      <c r="I46" s="19" t="s">
        <v>405</v>
      </c>
      <c r="K46" s="99">
        <v>3</v>
      </c>
      <c r="L46" s="132"/>
    </row>
    <row r="47" spans="1:12" ht="16.5" customHeight="1">
      <c r="A47" s="99">
        <v>10</v>
      </c>
      <c r="B47" s="26">
        <v>173</v>
      </c>
      <c r="C47" s="25" t="s">
        <v>502</v>
      </c>
      <c r="D47" s="24" t="s">
        <v>503</v>
      </c>
      <c r="E47" s="23" t="s">
        <v>504</v>
      </c>
      <c r="F47" s="19" t="s">
        <v>280</v>
      </c>
      <c r="G47" s="102">
        <v>0.0019847222222222224</v>
      </c>
      <c r="H47" s="20" t="str">
        <f t="shared" si="2"/>
        <v>III A</v>
      </c>
      <c r="I47" s="19" t="s">
        <v>505</v>
      </c>
      <c r="K47" s="99">
        <v>3</v>
      </c>
      <c r="L47" s="1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V39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4.57421875" style="76" customWidth="1"/>
    <col min="2" max="2" width="4.00390625" style="14" customWidth="1"/>
    <col min="3" max="3" width="12.140625" style="14" customWidth="1"/>
    <col min="4" max="4" width="12.421875" style="14" customWidth="1"/>
    <col min="5" max="5" width="8.8515625" style="18" customWidth="1"/>
    <col min="6" max="6" width="12.140625" style="18" customWidth="1"/>
    <col min="7" max="7" width="9.28125" style="17" customWidth="1"/>
    <col min="8" max="8" width="6.7109375" style="16" customWidth="1"/>
    <col min="9" max="9" width="25.28125" style="14" customWidth="1"/>
    <col min="10" max="10" width="4.7109375" style="76" customWidth="1"/>
    <col min="11" max="11" width="7.28125" style="76" hidden="1" customWidth="1"/>
    <col min="12" max="12" width="9.140625" style="14" hidden="1" customWidth="1"/>
    <col min="13" max="16384" width="9.140625" style="14" customWidth="1"/>
  </cols>
  <sheetData>
    <row r="1" spans="1:18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8" t="s">
        <v>52</v>
      </c>
      <c r="J1" s="47"/>
      <c r="K1" s="47"/>
      <c r="L1" s="47"/>
      <c r="M1" s="47"/>
      <c r="N1" s="47"/>
      <c r="O1" s="47"/>
      <c r="P1" s="47"/>
      <c r="Q1" s="47"/>
      <c r="R1" s="41"/>
    </row>
    <row r="2" spans="1:18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3" t="s">
        <v>31</v>
      </c>
      <c r="J2" s="42"/>
      <c r="K2" s="42"/>
      <c r="L2" s="42"/>
      <c r="M2" s="42"/>
      <c r="N2" s="42"/>
      <c r="O2" s="42"/>
      <c r="P2" s="42"/>
      <c r="Q2" s="42"/>
      <c r="R2" s="41"/>
    </row>
    <row r="3" spans="3:9" ht="10.5" customHeight="1">
      <c r="C3" s="40"/>
      <c r="I3" s="43"/>
    </row>
    <row r="4" spans="3:6" ht="15.75">
      <c r="C4" s="39" t="s">
        <v>429</v>
      </c>
      <c r="D4" s="37"/>
      <c r="F4" s="38"/>
    </row>
    <row r="5" ht="9" customHeight="1">
      <c r="D5" s="37"/>
    </row>
    <row r="6" spans="1:22" ht="12.75">
      <c r="A6" s="14"/>
      <c r="B6" s="47"/>
      <c r="C6" s="46" t="s">
        <v>228</v>
      </c>
      <c r="D6" s="97"/>
      <c r="F6" s="38"/>
      <c r="H6" s="17"/>
      <c r="I6" s="16"/>
      <c r="L6" s="76"/>
      <c r="M6" s="76"/>
      <c r="N6" s="76"/>
      <c r="O6" s="76"/>
      <c r="P6" s="76"/>
      <c r="Q6" s="76"/>
      <c r="R6" s="76"/>
      <c r="T6" s="76"/>
      <c r="U6" s="76"/>
      <c r="V6" s="76"/>
    </row>
    <row r="7" spans="1:22" ht="9" customHeight="1" thickBot="1">
      <c r="A7" s="14"/>
      <c r="D7" s="37"/>
      <c r="H7" s="17"/>
      <c r="I7" s="16"/>
      <c r="L7" s="76"/>
      <c r="M7" s="76"/>
      <c r="N7" s="76"/>
      <c r="O7" s="76"/>
      <c r="P7" s="76"/>
      <c r="Q7" s="76"/>
      <c r="R7" s="76"/>
      <c r="T7" s="76"/>
      <c r="U7" s="76"/>
      <c r="V7" s="76"/>
    </row>
    <row r="8" spans="1:11" s="28" customFormat="1" ht="12" thickBot="1">
      <c r="A8" s="129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92</v>
      </c>
      <c r="H8" s="50" t="s">
        <v>93</v>
      </c>
      <c r="I8" s="29" t="s">
        <v>40</v>
      </c>
      <c r="J8" s="42"/>
      <c r="K8" s="98" t="s">
        <v>174</v>
      </c>
    </row>
    <row r="9" spans="1:12" ht="16.5" customHeight="1">
      <c r="A9" s="99">
        <v>1</v>
      </c>
      <c r="B9" s="26">
        <v>138</v>
      </c>
      <c r="C9" s="25" t="s">
        <v>430</v>
      </c>
      <c r="D9" s="24" t="s">
        <v>431</v>
      </c>
      <c r="E9" s="23" t="s">
        <v>432</v>
      </c>
      <c r="F9" s="19" t="s">
        <v>58</v>
      </c>
      <c r="G9" s="102">
        <v>0.0018177083333333333</v>
      </c>
      <c r="H9" s="20" t="str">
        <f aca="true" t="shared" si="0" ref="H9:H39">IF(ISBLANK(G9),"",IF(G9&gt;0.00211226851851852,"",IF(G9&lt;=0.00162615740740741,"TSM",IF(G9&lt;=0.00166087962962963,"SM",IF(G9&lt;=0.00173032407407407,"KSM",IF(G9&lt;=0.00182291666666667,"I A",IF(G9&lt;=0.00196180555555556,"II A",IF(G9&lt;=0.00211226851851852,"III A"))))))))</f>
        <v>I A</v>
      </c>
      <c r="I9" s="19" t="s">
        <v>433</v>
      </c>
      <c r="K9" s="99">
        <v>3</v>
      </c>
      <c r="L9" s="71"/>
    </row>
    <row r="10" spans="1:12" ht="16.5" customHeight="1">
      <c r="A10" s="99">
        <v>2</v>
      </c>
      <c r="B10" s="26">
        <v>141</v>
      </c>
      <c r="C10" s="25" t="s">
        <v>434</v>
      </c>
      <c r="D10" s="24" t="s">
        <v>435</v>
      </c>
      <c r="E10" s="23" t="s">
        <v>436</v>
      </c>
      <c r="F10" s="19" t="s">
        <v>31</v>
      </c>
      <c r="G10" s="102">
        <v>0.001827777777777778</v>
      </c>
      <c r="H10" s="20" t="str">
        <f t="shared" si="0"/>
        <v>II A</v>
      </c>
      <c r="I10" s="19" t="s">
        <v>437</v>
      </c>
      <c r="K10" s="99">
        <v>3</v>
      </c>
      <c r="L10" s="131"/>
    </row>
    <row r="11" spans="1:12" ht="16.5" customHeight="1">
      <c r="A11" s="99">
        <v>3</v>
      </c>
      <c r="B11" s="26">
        <v>242</v>
      </c>
      <c r="C11" s="25" t="s">
        <v>438</v>
      </c>
      <c r="D11" s="24" t="s">
        <v>439</v>
      </c>
      <c r="E11" s="23" t="s">
        <v>440</v>
      </c>
      <c r="F11" s="19" t="s">
        <v>226</v>
      </c>
      <c r="G11" s="102">
        <v>0.0018407407407407407</v>
      </c>
      <c r="H11" s="20" t="str">
        <f t="shared" si="0"/>
        <v>II A</v>
      </c>
      <c r="I11" s="19" t="s">
        <v>441</v>
      </c>
      <c r="K11" s="99">
        <v>3</v>
      </c>
      <c r="L11" s="132"/>
    </row>
    <row r="12" spans="1:12" ht="16.5" customHeight="1">
      <c r="A12" s="99">
        <v>4</v>
      </c>
      <c r="B12" s="26">
        <v>163</v>
      </c>
      <c r="C12" s="25" t="s">
        <v>79</v>
      </c>
      <c r="D12" s="24" t="s">
        <v>442</v>
      </c>
      <c r="E12" s="23" t="s">
        <v>443</v>
      </c>
      <c r="F12" s="19" t="s">
        <v>444</v>
      </c>
      <c r="G12" s="102">
        <v>0.0018624999999999998</v>
      </c>
      <c r="H12" s="20" t="str">
        <f t="shared" si="0"/>
        <v>II A</v>
      </c>
      <c r="I12" s="19" t="s">
        <v>445</v>
      </c>
      <c r="K12" s="99">
        <v>2</v>
      </c>
      <c r="L12" s="133"/>
    </row>
    <row r="13" spans="1:12" ht="16.5" customHeight="1">
      <c r="A13" s="99">
        <v>5</v>
      </c>
      <c r="B13" s="26">
        <v>272</v>
      </c>
      <c r="C13" s="25" t="s">
        <v>168</v>
      </c>
      <c r="D13" s="24" t="s">
        <v>446</v>
      </c>
      <c r="E13" s="23" t="s">
        <v>447</v>
      </c>
      <c r="F13" s="19" t="s">
        <v>146</v>
      </c>
      <c r="G13" s="102">
        <v>0.0018686342592592593</v>
      </c>
      <c r="H13" s="20" t="str">
        <f t="shared" si="0"/>
        <v>II A</v>
      </c>
      <c r="I13" s="19" t="s">
        <v>405</v>
      </c>
      <c r="K13" s="99">
        <v>3</v>
      </c>
      <c r="L13" s="132" t="s">
        <v>448</v>
      </c>
    </row>
    <row r="14" spans="1:12" ht="16.5" customHeight="1">
      <c r="A14" s="99">
        <v>6</v>
      </c>
      <c r="B14" s="26">
        <v>130</v>
      </c>
      <c r="C14" s="25" t="s">
        <v>449</v>
      </c>
      <c r="D14" s="24" t="s">
        <v>450</v>
      </c>
      <c r="E14" s="23" t="s">
        <v>451</v>
      </c>
      <c r="F14" s="19" t="s">
        <v>337</v>
      </c>
      <c r="G14" s="102">
        <v>0.001877777777777778</v>
      </c>
      <c r="H14" s="20" t="str">
        <f t="shared" si="0"/>
        <v>II A</v>
      </c>
      <c r="I14" s="19" t="s">
        <v>433</v>
      </c>
      <c r="K14" s="99">
        <v>2</v>
      </c>
      <c r="L14" s="133" t="s">
        <v>452</v>
      </c>
    </row>
    <row r="15" spans="1:12" ht="16.5" customHeight="1">
      <c r="A15" s="99">
        <v>7</v>
      </c>
      <c r="B15" s="26">
        <v>164</v>
      </c>
      <c r="C15" s="25" t="s">
        <v>453</v>
      </c>
      <c r="D15" s="24" t="s">
        <v>454</v>
      </c>
      <c r="E15" s="23" t="s">
        <v>455</v>
      </c>
      <c r="F15" s="19" t="s">
        <v>444</v>
      </c>
      <c r="G15" s="102">
        <v>0.0018778935185185185</v>
      </c>
      <c r="H15" s="20" t="str">
        <f t="shared" si="0"/>
        <v>II A</v>
      </c>
      <c r="I15" s="19" t="s">
        <v>456</v>
      </c>
      <c r="K15" s="99">
        <v>3</v>
      </c>
      <c r="L15" s="133"/>
    </row>
    <row r="16" spans="1:12" ht="16.5" customHeight="1">
      <c r="A16" s="99">
        <v>8</v>
      </c>
      <c r="B16" s="26">
        <v>226</v>
      </c>
      <c r="C16" s="25" t="s">
        <v>457</v>
      </c>
      <c r="D16" s="24" t="s">
        <v>458</v>
      </c>
      <c r="E16" s="23" t="s">
        <v>459</v>
      </c>
      <c r="F16" s="19" t="s">
        <v>31</v>
      </c>
      <c r="G16" s="102">
        <v>0.0018792824074074074</v>
      </c>
      <c r="H16" s="20" t="str">
        <f t="shared" si="0"/>
        <v>II A</v>
      </c>
      <c r="I16" s="19" t="s">
        <v>460</v>
      </c>
      <c r="K16" s="99">
        <v>2</v>
      </c>
      <c r="L16" s="71"/>
    </row>
    <row r="17" spans="1:12" ht="16.5" customHeight="1">
      <c r="A17" s="99">
        <v>9</v>
      </c>
      <c r="B17" s="26">
        <v>124</v>
      </c>
      <c r="C17" s="25" t="s">
        <v>461</v>
      </c>
      <c r="D17" s="24" t="s">
        <v>462</v>
      </c>
      <c r="E17" s="23" t="s">
        <v>463</v>
      </c>
      <c r="F17" s="19" t="s">
        <v>58</v>
      </c>
      <c r="G17" s="102">
        <v>0.001892013888888889</v>
      </c>
      <c r="H17" s="20" t="str">
        <f t="shared" si="0"/>
        <v>II A</v>
      </c>
      <c r="I17" s="19" t="s">
        <v>464</v>
      </c>
      <c r="K17" s="99">
        <v>3</v>
      </c>
      <c r="L17" s="133" t="s">
        <v>465</v>
      </c>
    </row>
    <row r="18" spans="1:11" ht="16.5" customHeight="1">
      <c r="A18" s="99">
        <v>10</v>
      </c>
      <c r="B18" s="26">
        <v>205</v>
      </c>
      <c r="C18" s="25" t="s">
        <v>466</v>
      </c>
      <c r="D18" s="24" t="s">
        <v>467</v>
      </c>
      <c r="E18" s="23" t="s">
        <v>468</v>
      </c>
      <c r="F18" s="19" t="s">
        <v>192</v>
      </c>
      <c r="G18" s="102">
        <v>0.0019046296296296296</v>
      </c>
      <c r="H18" s="20" t="str">
        <f t="shared" si="0"/>
        <v>II A</v>
      </c>
      <c r="I18" s="19" t="s">
        <v>193</v>
      </c>
      <c r="K18" s="99">
        <v>1</v>
      </c>
    </row>
    <row r="19" spans="1:12" ht="16.5" customHeight="1">
      <c r="A19" s="99">
        <v>11</v>
      </c>
      <c r="B19" s="26">
        <v>230</v>
      </c>
      <c r="C19" s="25" t="s">
        <v>469</v>
      </c>
      <c r="D19" s="24" t="s">
        <v>470</v>
      </c>
      <c r="E19" s="23" t="s">
        <v>471</v>
      </c>
      <c r="F19" s="19" t="s">
        <v>472</v>
      </c>
      <c r="G19" s="102">
        <v>0.0019064814814814814</v>
      </c>
      <c r="H19" s="20" t="str">
        <f t="shared" si="0"/>
        <v>II A</v>
      </c>
      <c r="I19" s="19" t="s">
        <v>473</v>
      </c>
      <c r="K19" s="99">
        <v>3</v>
      </c>
      <c r="L19" s="133" t="s">
        <v>474</v>
      </c>
    </row>
    <row r="20" spans="1:12" ht="16.5" customHeight="1">
      <c r="A20" s="99">
        <v>12</v>
      </c>
      <c r="B20" s="26">
        <v>73</v>
      </c>
      <c r="C20" s="25" t="s">
        <v>82</v>
      </c>
      <c r="D20" s="24" t="s">
        <v>475</v>
      </c>
      <c r="E20" s="23" t="s">
        <v>476</v>
      </c>
      <c r="F20" s="19" t="s">
        <v>85</v>
      </c>
      <c r="G20" s="102">
        <v>0.0019086805555555556</v>
      </c>
      <c r="H20" s="20" t="str">
        <f t="shared" si="0"/>
        <v>II A</v>
      </c>
      <c r="I20" s="19" t="s">
        <v>477</v>
      </c>
      <c r="K20" s="99">
        <v>2</v>
      </c>
      <c r="L20" s="133" t="s">
        <v>478</v>
      </c>
    </row>
    <row r="21" spans="1:12" ht="16.5" customHeight="1">
      <c r="A21" s="99">
        <v>13</v>
      </c>
      <c r="B21" s="26">
        <v>216</v>
      </c>
      <c r="C21" s="25" t="s">
        <v>449</v>
      </c>
      <c r="D21" s="24" t="s">
        <v>479</v>
      </c>
      <c r="E21" s="23" t="s">
        <v>480</v>
      </c>
      <c r="F21" s="19" t="s">
        <v>31</v>
      </c>
      <c r="G21" s="102">
        <v>0.0019185185185185184</v>
      </c>
      <c r="H21" s="20" t="str">
        <f t="shared" si="0"/>
        <v>II A</v>
      </c>
      <c r="I21" s="19" t="s">
        <v>481</v>
      </c>
      <c r="K21" s="99">
        <v>2</v>
      </c>
      <c r="L21" s="134"/>
    </row>
    <row r="22" spans="1:12" ht="16.5" customHeight="1">
      <c r="A22" s="99">
        <v>14</v>
      </c>
      <c r="B22" s="26">
        <v>261</v>
      </c>
      <c r="C22" s="25" t="s">
        <v>82</v>
      </c>
      <c r="D22" s="24" t="s">
        <v>482</v>
      </c>
      <c r="E22" s="23" t="s">
        <v>483</v>
      </c>
      <c r="F22" s="19" t="s">
        <v>484</v>
      </c>
      <c r="G22" s="102">
        <v>0.0019275462962962961</v>
      </c>
      <c r="H22" s="20" t="str">
        <f t="shared" si="0"/>
        <v>II A</v>
      </c>
      <c r="I22" s="19" t="s">
        <v>485</v>
      </c>
      <c r="K22" s="99">
        <v>3</v>
      </c>
      <c r="L22" s="99" t="s">
        <v>486</v>
      </c>
    </row>
    <row r="23" spans="1:12" ht="16.5" customHeight="1">
      <c r="A23" s="99">
        <v>15</v>
      </c>
      <c r="B23" s="26">
        <v>275</v>
      </c>
      <c r="C23" s="25" t="s">
        <v>487</v>
      </c>
      <c r="D23" s="24" t="s">
        <v>488</v>
      </c>
      <c r="E23" s="23" t="s">
        <v>489</v>
      </c>
      <c r="F23" s="19" t="s">
        <v>146</v>
      </c>
      <c r="G23" s="102">
        <v>0.0019383101851851853</v>
      </c>
      <c r="H23" s="20" t="str">
        <f t="shared" si="0"/>
        <v>II A</v>
      </c>
      <c r="I23" s="19" t="s">
        <v>405</v>
      </c>
      <c r="K23" s="99">
        <v>3</v>
      </c>
      <c r="L23" s="131"/>
    </row>
    <row r="24" spans="1:12" ht="16.5" customHeight="1">
      <c r="A24" s="99">
        <v>16</v>
      </c>
      <c r="B24" s="26">
        <v>183</v>
      </c>
      <c r="C24" s="25" t="s">
        <v>490</v>
      </c>
      <c r="D24" s="24" t="s">
        <v>491</v>
      </c>
      <c r="E24" s="23" t="s">
        <v>492</v>
      </c>
      <c r="F24" s="19" t="s">
        <v>280</v>
      </c>
      <c r="G24" s="102">
        <v>0.0019582175925925926</v>
      </c>
      <c r="H24" s="20" t="str">
        <f t="shared" si="0"/>
        <v>II A</v>
      </c>
      <c r="I24" s="19" t="s">
        <v>281</v>
      </c>
      <c r="K24" s="99">
        <v>1</v>
      </c>
      <c r="L24" s="134"/>
    </row>
    <row r="25" spans="1:12" ht="16.5" customHeight="1">
      <c r="A25" s="99">
        <v>17</v>
      </c>
      <c r="B25" s="26">
        <v>273</v>
      </c>
      <c r="C25" s="25" t="s">
        <v>493</v>
      </c>
      <c r="D25" s="24" t="s">
        <v>494</v>
      </c>
      <c r="E25" s="23" t="s">
        <v>495</v>
      </c>
      <c r="F25" s="19" t="s">
        <v>146</v>
      </c>
      <c r="G25" s="102">
        <v>0.0019593749999999997</v>
      </c>
      <c r="H25" s="20" t="str">
        <f t="shared" si="0"/>
        <v>II A</v>
      </c>
      <c r="I25" s="19" t="s">
        <v>405</v>
      </c>
      <c r="K25" s="99">
        <v>1</v>
      </c>
      <c r="L25" s="99" t="s">
        <v>496</v>
      </c>
    </row>
    <row r="26" spans="1:12" ht="16.5" customHeight="1">
      <c r="A26" s="99">
        <v>18</v>
      </c>
      <c r="B26" s="26">
        <v>51</v>
      </c>
      <c r="C26" s="25" t="s">
        <v>497</v>
      </c>
      <c r="D26" s="24" t="s">
        <v>498</v>
      </c>
      <c r="E26" s="23" t="s">
        <v>499</v>
      </c>
      <c r="F26" s="19" t="s">
        <v>269</v>
      </c>
      <c r="G26" s="102">
        <v>0.001971875</v>
      </c>
      <c r="H26" s="20" t="str">
        <f t="shared" si="0"/>
        <v>III A</v>
      </c>
      <c r="I26" s="19" t="s">
        <v>500</v>
      </c>
      <c r="K26" s="99">
        <v>2</v>
      </c>
      <c r="L26" s="99" t="s">
        <v>501</v>
      </c>
    </row>
    <row r="27" spans="1:12" ht="16.5" customHeight="1">
      <c r="A27" s="99">
        <v>19</v>
      </c>
      <c r="B27" s="26">
        <v>173</v>
      </c>
      <c r="C27" s="25" t="s">
        <v>502</v>
      </c>
      <c r="D27" s="24" t="s">
        <v>503</v>
      </c>
      <c r="E27" s="23" t="s">
        <v>504</v>
      </c>
      <c r="F27" s="19" t="s">
        <v>280</v>
      </c>
      <c r="G27" s="102">
        <v>0.0019847222222222224</v>
      </c>
      <c r="H27" s="20" t="str">
        <f t="shared" si="0"/>
        <v>III A</v>
      </c>
      <c r="I27" s="19" t="s">
        <v>505</v>
      </c>
      <c r="K27" s="99">
        <v>3</v>
      </c>
      <c r="L27" s="132"/>
    </row>
    <row r="28" spans="1:11" ht="16.5" customHeight="1">
      <c r="A28" s="99">
        <v>20</v>
      </c>
      <c r="B28" s="26">
        <v>229</v>
      </c>
      <c r="C28" s="25" t="s">
        <v>434</v>
      </c>
      <c r="D28" s="24" t="s">
        <v>506</v>
      </c>
      <c r="E28" s="23" t="s">
        <v>507</v>
      </c>
      <c r="F28" s="19" t="s">
        <v>472</v>
      </c>
      <c r="G28" s="102">
        <v>0.0019894675925925926</v>
      </c>
      <c r="H28" s="20" t="str">
        <f t="shared" si="0"/>
        <v>III A</v>
      </c>
      <c r="I28" s="19" t="s">
        <v>473</v>
      </c>
      <c r="K28" s="99">
        <v>2</v>
      </c>
    </row>
    <row r="29" spans="1:11" ht="16.5" customHeight="1">
      <c r="A29" s="99">
        <v>21</v>
      </c>
      <c r="B29" s="26">
        <v>93</v>
      </c>
      <c r="C29" s="25" t="s">
        <v>508</v>
      </c>
      <c r="D29" s="24" t="s">
        <v>509</v>
      </c>
      <c r="E29" s="23" t="s">
        <v>510</v>
      </c>
      <c r="F29" s="19" t="s">
        <v>66</v>
      </c>
      <c r="G29" s="102">
        <v>0.002002546296296296</v>
      </c>
      <c r="H29" s="20" t="str">
        <f t="shared" si="0"/>
        <v>III A</v>
      </c>
      <c r="I29" s="19" t="s">
        <v>67</v>
      </c>
      <c r="K29" s="99">
        <v>1</v>
      </c>
    </row>
    <row r="30" spans="1:12" ht="16.5" customHeight="1">
      <c r="A30" s="99">
        <v>22</v>
      </c>
      <c r="B30" s="26">
        <v>143</v>
      </c>
      <c r="C30" s="25" t="s">
        <v>344</v>
      </c>
      <c r="D30" s="24" t="s">
        <v>511</v>
      </c>
      <c r="E30" s="23" t="s">
        <v>512</v>
      </c>
      <c r="F30" s="19" t="s">
        <v>31</v>
      </c>
      <c r="G30" s="102">
        <v>0.0020907407407407407</v>
      </c>
      <c r="H30" s="20" t="str">
        <f t="shared" si="0"/>
        <v>III A</v>
      </c>
      <c r="I30" s="19" t="s">
        <v>513</v>
      </c>
      <c r="K30" s="99">
        <v>1</v>
      </c>
      <c r="L30" s="134"/>
    </row>
    <row r="31" spans="1:12" ht="16.5" customHeight="1">
      <c r="A31" s="99">
        <v>23</v>
      </c>
      <c r="B31" s="26">
        <v>102</v>
      </c>
      <c r="C31" s="25" t="s">
        <v>514</v>
      </c>
      <c r="D31" s="24" t="s">
        <v>515</v>
      </c>
      <c r="E31" s="23" t="s">
        <v>516</v>
      </c>
      <c r="F31" s="19" t="s">
        <v>142</v>
      </c>
      <c r="G31" s="102">
        <v>0.0020993055555555556</v>
      </c>
      <c r="H31" s="20" t="str">
        <f t="shared" si="0"/>
        <v>III A</v>
      </c>
      <c r="I31" s="19" t="s">
        <v>220</v>
      </c>
      <c r="K31" s="99">
        <v>1</v>
      </c>
      <c r="L31" s="134"/>
    </row>
    <row r="32" spans="1:12" ht="16.5" customHeight="1">
      <c r="A32" s="99">
        <v>24</v>
      </c>
      <c r="B32" s="26">
        <v>127</v>
      </c>
      <c r="C32" s="25" t="s">
        <v>344</v>
      </c>
      <c r="D32" s="24" t="s">
        <v>517</v>
      </c>
      <c r="E32" s="23" t="s">
        <v>518</v>
      </c>
      <c r="F32" s="19" t="s">
        <v>31</v>
      </c>
      <c r="G32" s="102">
        <v>0.0021030092592592593</v>
      </c>
      <c r="H32" s="20" t="str">
        <f t="shared" si="0"/>
        <v>III A</v>
      </c>
      <c r="I32" s="19" t="s">
        <v>519</v>
      </c>
      <c r="K32" s="99">
        <v>1</v>
      </c>
      <c r="L32" s="134"/>
    </row>
    <row r="33" spans="1:12" ht="16.5" customHeight="1">
      <c r="A33" s="99">
        <v>25</v>
      </c>
      <c r="B33" s="26">
        <v>42</v>
      </c>
      <c r="C33" s="25" t="s">
        <v>520</v>
      </c>
      <c r="D33" s="24" t="s">
        <v>521</v>
      </c>
      <c r="E33" s="23" t="s">
        <v>522</v>
      </c>
      <c r="F33" s="19" t="s">
        <v>31</v>
      </c>
      <c r="G33" s="102">
        <v>0.002118287037037037</v>
      </c>
      <c r="H33" s="20">
        <f t="shared" si="0"/>
      </c>
      <c r="I33" s="19" t="s">
        <v>220</v>
      </c>
      <c r="K33" s="99">
        <v>1</v>
      </c>
      <c r="L33" s="134"/>
    </row>
    <row r="34" spans="1:12" ht="16.5" customHeight="1">
      <c r="A34" s="99">
        <v>26</v>
      </c>
      <c r="B34" s="26">
        <v>41</v>
      </c>
      <c r="C34" s="25" t="s">
        <v>523</v>
      </c>
      <c r="D34" s="24" t="s">
        <v>524</v>
      </c>
      <c r="E34" s="23" t="s">
        <v>525</v>
      </c>
      <c r="F34" s="19" t="s">
        <v>31</v>
      </c>
      <c r="G34" s="102">
        <v>0.0021315972222222222</v>
      </c>
      <c r="H34" s="20">
        <f t="shared" si="0"/>
      </c>
      <c r="I34" s="19" t="s">
        <v>526</v>
      </c>
      <c r="K34" s="99">
        <v>1</v>
      </c>
      <c r="L34" s="134"/>
    </row>
    <row r="35" spans="1:12" ht="16.5" customHeight="1">
      <c r="A35" s="99">
        <v>27</v>
      </c>
      <c r="B35" s="26">
        <v>91</v>
      </c>
      <c r="C35" s="25" t="s">
        <v>82</v>
      </c>
      <c r="D35" s="24" t="s">
        <v>527</v>
      </c>
      <c r="E35" s="23" t="s">
        <v>528</v>
      </c>
      <c r="F35" s="19" t="s">
        <v>66</v>
      </c>
      <c r="G35" s="102">
        <v>0.0021493055555555558</v>
      </c>
      <c r="H35" s="20">
        <f t="shared" si="0"/>
      </c>
      <c r="I35" s="19" t="s">
        <v>67</v>
      </c>
      <c r="K35" s="99">
        <v>2</v>
      </c>
      <c r="L35" s="99"/>
    </row>
    <row r="36" spans="1:12" ht="16.5" customHeight="1">
      <c r="A36" s="99">
        <v>28</v>
      </c>
      <c r="B36" s="26">
        <v>92</v>
      </c>
      <c r="C36" s="25" t="s">
        <v>139</v>
      </c>
      <c r="D36" s="24" t="s">
        <v>529</v>
      </c>
      <c r="E36" s="23" t="s">
        <v>530</v>
      </c>
      <c r="F36" s="19" t="s">
        <v>66</v>
      </c>
      <c r="G36" s="102">
        <v>0.0025515046296296297</v>
      </c>
      <c r="H36" s="20">
        <f t="shared" si="0"/>
      </c>
      <c r="I36" s="19" t="s">
        <v>67</v>
      </c>
      <c r="K36" s="99">
        <v>1</v>
      </c>
      <c r="L36" s="134"/>
    </row>
    <row r="37" spans="1:12" ht="16.5" customHeight="1">
      <c r="A37" s="99"/>
      <c r="B37" s="26">
        <v>103</v>
      </c>
      <c r="C37" s="25" t="s">
        <v>531</v>
      </c>
      <c r="D37" s="24" t="s">
        <v>532</v>
      </c>
      <c r="E37" s="23" t="s">
        <v>533</v>
      </c>
      <c r="F37" s="19" t="s">
        <v>142</v>
      </c>
      <c r="G37" s="102" t="s">
        <v>86</v>
      </c>
      <c r="H37" s="20">
        <f t="shared" si="0"/>
      </c>
      <c r="I37" s="19" t="s">
        <v>98</v>
      </c>
      <c r="K37" s="99">
        <v>1</v>
      </c>
      <c r="L37" s="134"/>
    </row>
    <row r="38" spans="1:12" ht="16.5" customHeight="1">
      <c r="A38" s="99"/>
      <c r="B38" s="26">
        <v>154</v>
      </c>
      <c r="C38" s="25" t="s">
        <v>208</v>
      </c>
      <c r="D38" s="24" t="s">
        <v>534</v>
      </c>
      <c r="E38" s="23" t="s">
        <v>535</v>
      </c>
      <c r="F38" s="19" t="s">
        <v>182</v>
      </c>
      <c r="G38" s="102" t="s">
        <v>86</v>
      </c>
      <c r="H38" s="20">
        <f t="shared" si="0"/>
      </c>
      <c r="I38" s="19" t="s">
        <v>536</v>
      </c>
      <c r="K38" s="99">
        <v>1</v>
      </c>
      <c r="L38" s="71"/>
    </row>
    <row r="39" spans="1:12" ht="16.5" customHeight="1">
      <c r="A39" s="99"/>
      <c r="B39" s="26">
        <v>161</v>
      </c>
      <c r="C39" s="25" t="s">
        <v>537</v>
      </c>
      <c r="D39" s="24" t="s">
        <v>538</v>
      </c>
      <c r="E39" s="23" t="s">
        <v>539</v>
      </c>
      <c r="F39" s="19" t="s">
        <v>132</v>
      </c>
      <c r="G39" s="102" t="s">
        <v>86</v>
      </c>
      <c r="H39" s="20">
        <f t="shared" si="0"/>
      </c>
      <c r="I39" s="19" t="s">
        <v>540</v>
      </c>
      <c r="K39" s="99">
        <v>2</v>
      </c>
      <c r="L39" s="9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V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14" customWidth="1"/>
    <col min="2" max="2" width="4.00390625" style="14" customWidth="1"/>
    <col min="3" max="3" width="11.7109375" style="14" customWidth="1"/>
    <col min="4" max="4" width="14.421875" style="14" customWidth="1"/>
    <col min="5" max="5" width="8.8515625" style="18" customWidth="1"/>
    <col min="6" max="6" width="16.421875" style="18" customWidth="1"/>
    <col min="7" max="7" width="9.28125" style="17" customWidth="1"/>
    <col min="8" max="8" width="6.28125" style="15" customWidth="1"/>
    <col min="9" max="9" width="21.28125" style="14" customWidth="1"/>
    <col min="10" max="16384" width="9.140625" style="14" customWidth="1"/>
  </cols>
  <sheetData>
    <row r="1" spans="1:18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8" t="s">
        <v>52</v>
      </c>
      <c r="J1" s="47"/>
      <c r="K1" s="47"/>
      <c r="L1" s="47"/>
      <c r="M1" s="47"/>
      <c r="N1" s="47"/>
      <c r="O1" s="47"/>
      <c r="P1" s="47"/>
      <c r="Q1" s="47"/>
      <c r="R1" s="41"/>
    </row>
    <row r="2" spans="1:18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3" t="s">
        <v>31</v>
      </c>
      <c r="J2" s="42"/>
      <c r="K2" s="42"/>
      <c r="L2" s="42"/>
      <c r="M2" s="42"/>
      <c r="N2" s="42"/>
      <c r="O2" s="42"/>
      <c r="P2" s="42"/>
      <c r="Q2" s="42"/>
      <c r="R2" s="41"/>
    </row>
    <row r="3" spans="3:9" ht="10.5" customHeight="1">
      <c r="C3" s="40"/>
      <c r="I3" s="43"/>
    </row>
    <row r="4" spans="3:6" ht="14.25">
      <c r="C4" s="162" t="s">
        <v>795</v>
      </c>
      <c r="D4" s="37"/>
      <c r="F4" s="38"/>
    </row>
    <row r="5" ht="9" customHeight="1">
      <c r="D5" s="37"/>
    </row>
    <row r="6" spans="2:22" ht="12.75">
      <c r="B6" s="47"/>
      <c r="C6" s="46"/>
      <c r="D6" s="97"/>
      <c r="F6" s="38"/>
      <c r="H6" s="17"/>
      <c r="I6" s="16"/>
      <c r="J6" s="76"/>
      <c r="K6" s="76"/>
      <c r="L6" s="76"/>
      <c r="M6" s="76"/>
      <c r="N6" s="76"/>
      <c r="O6" s="76"/>
      <c r="P6" s="76"/>
      <c r="Q6" s="76"/>
      <c r="R6" s="76"/>
      <c r="T6" s="76"/>
      <c r="U6" s="76"/>
      <c r="V6" s="76"/>
    </row>
    <row r="7" spans="4:22" ht="9" customHeight="1" thickBot="1">
      <c r="D7" s="37"/>
      <c r="H7" s="17"/>
      <c r="I7" s="16"/>
      <c r="J7" s="76"/>
      <c r="K7" s="76"/>
      <c r="L7" s="76"/>
      <c r="M7" s="76"/>
      <c r="N7" s="76"/>
      <c r="O7" s="76"/>
      <c r="P7" s="76"/>
      <c r="Q7" s="76"/>
      <c r="R7" s="76"/>
      <c r="T7" s="76"/>
      <c r="U7" s="76"/>
      <c r="V7" s="76"/>
    </row>
    <row r="8" spans="1:9" s="28" customFormat="1" ht="12" thickBot="1">
      <c r="A8" s="36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92</v>
      </c>
      <c r="H8" s="30" t="s">
        <v>93</v>
      </c>
      <c r="I8" s="29" t="s">
        <v>40</v>
      </c>
    </row>
    <row r="9" spans="1:9" ht="15.75" customHeight="1">
      <c r="A9" s="27">
        <v>1</v>
      </c>
      <c r="B9" s="26">
        <v>171</v>
      </c>
      <c r="C9" s="25" t="s">
        <v>709</v>
      </c>
      <c r="D9" s="24" t="s">
        <v>503</v>
      </c>
      <c r="E9" s="23" t="s">
        <v>796</v>
      </c>
      <c r="F9" s="19" t="s">
        <v>797</v>
      </c>
      <c r="G9" s="102">
        <v>0.005936458333333334</v>
      </c>
      <c r="H9" s="20" t="str">
        <f aca="true" t="shared" si="0" ref="H9:H22">IF(ISBLANK(G9),"",IF(G9&gt;0.00715277777777778,"",IF(G9&lt;=0.00548611111111111,"TSM",IF(G9&lt;=0.00570601851851852,"SM",IF(G9&lt;=0.0059375,"KSM",IF(G9&lt;=0.00622685185185185,"I A",IF(G9&lt;=0.00663194444444444,"II A",IF(G9&lt;=0.00715277777777778,"III A"))))))))</f>
        <v>KSM</v>
      </c>
      <c r="I9" s="19" t="s">
        <v>798</v>
      </c>
    </row>
    <row r="10" spans="1:9" ht="15.75" customHeight="1">
      <c r="A10" s="27">
        <v>2</v>
      </c>
      <c r="B10" s="26">
        <v>58</v>
      </c>
      <c r="C10" s="25" t="s">
        <v>799</v>
      </c>
      <c r="D10" s="24" t="s">
        <v>800</v>
      </c>
      <c r="E10" s="23" t="s">
        <v>801</v>
      </c>
      <c r="F10" s="19" t="s">
        <v>58</v>
      </c>
      <c r="G10" s="102">
        <v>0.006168171296296297</v>
      </c>
      <c r="H10" s="20" t="str">
        <f t="shared" si="0"/>
        <v>I A</v>
      </c>
      <c r="I10" s="19" t="s">
        <v>802</v>
      </c>
    </row>
    <row r="11" spans="1:9" ht="15.75" customHeight="1">
      <c r="A11" s="27">
        <v>3</v>
      </c>
      <c r="B11" s="26">
        <v>162</v>
      </c>
      <c r="C11" s="25" t="s">
        <v>537</v>
      </c>
      <c r="D11" s="24" t="s">
        <v>538</v>
      </c>
      <c r="E11" s="23" t="s">
        <v>539</v>
      </c>
      <c r="F11" s="19" t="s">
        <v>132</v>
      </c>
      <c r="G11" s="102">
        <v>0.0062854166666666674</v>
      </c>
      <c r="H11" s="20" t="str">
        <f t="shared" si="0"/>
        <v>II A</v>
      </c>
      <c r="I11" s="19" t="s">
        <v>540</v>
      </c>
    </row>
    <row r="12" spans="1:9" ht="15.75" customHeight="1">
      <c r="A12" s="27">
        <v>4</v>
      </c>
      <c r="B12" s="26">
        <v>85</v>
      </c>
      <c r="C12" s="25" t="s">
        <v>82</v>
      </c>
      <c r="D12" s="24" t="s">
        <v>458</v>
      </c>
      <c r="E12" s="23" t="s">
        <v>803</v>
      </c>
      <c r="F12" s="19" t="s">
        <v>85</v>
      </c>
      <c r="G12" s="102">
        <v>0.006353587962962963</v>
      </c>
      <c r="H12" s="20" t="str">
        <f t="shared" si="0"/>
        <v>II A</v>
      </c>
      <c r="I12" s="19" t="s">
        <v>87</v>
      </c>
    </row>
    <row r="13" spans="1:9" ht="15.75" customHeight="1">
      <c r="A13" s="27">
        <v>5</v>
      </c>
      <c r="B13" s="26">
        <v>48</v>
      </c>
      <c r="C13" s="25" t="s">
        <v>453</v>
      </c>
      <c r="D13" s="24" t="s">
        <v>804</v>
      </c>
      <c r="E13" s="23" t="s">
        <v>805</v>
      </c>
      <c r="F13" s="19" t="s">
        <v>269</v>
      </c>
      <c r="G13" s="102">
        <v>0.006459722222222222</v>
      </c>
      <c r="H13" s="20" t="str">
        <f t="shared" si="0"/>
        <v>II A</v>
      </c>
      <c r="I13" s="19" t="s">
        <v>500</v>
      </c>
    </row>
    <row r="14" spans="1:9" ht="15.75" customHeight="1">
      <c r="A14" s="27">
        <v>6</v>
      </c>
      <c r="B14" s="26">
        <v>49</v>
      </c>
      <c r="C14" s="25" t="s">
        <v>806</v>
      </c>
      <c r="D14" s="24" t="s">
        <v>807</v>
      </c>
      <c r="E14" s="23" t="s">
        <v>808</v>
      </c>
      <c r="F14" s="19" t="s">
        <v>269</v>
      </c>
      <c r="G14" s="102">
        <v>0.006641898148148148</v>
      </c>
      <c r="H14" s="20" t="str">
        <f t="shared" si="0"/>
        <v>III A</v>
      </c>
      <c r="I14" s="19" t="s">
        <v>500</v>
      </c>
    </row>
    <row r="15" spans="1:9" ht="15.75" customHeight="1">
      <c r="A15" s="27">
        <v>7</v>
      </c>
      <c r="B15" s="26">
        <v>244</v>
      </c>
      <c r="C15" s="25" t="s">
        <v>809</v>
      </c>
      <c r="D15" s="24" t="s">
        <v>810</v>
      </c>
      <c r="E15" s="23" t="s">
        <v>811</v>
      </c>
      <c r="F15" s="19" t="s">
        <v>226</v>
      </c>
      <c r="G15" s="102">
        <v>0.006745486111111111</v>
      </c>
      <c r="H15" s="20" t="str">
        <f t="shared" si="0"/>
        <v>III A</v>
      </c>
      <c r="I15" s="19" t="s">
        <v>812</v>
      </c>
    </row>
    <row r="16" spans="1:9" ht="15.75" customHeight="1">
      <c r="A16" s="27">
        <v>8</v>
      </c>
      <c r="B16" s="26">
        <v>172</v>
      </c>
      <c r="C16" s="25" t="s">
        <v>813</v>
      </c>
      <c r="D16" s="24" t="s">
        <v>814</v>
      </c>
      <c r="E16" s="23" t="s">
        <v>815</v>
      </c>
      <c r="F16" s="19" t="s">
        <v>280</v>
      </c>
      <c r="G16" s="102">
        <v>0.006757523148148148</v>
      </c>
      <c r="H16" s="20" t="str">
        <f t="shared" si="0"/>
        <v>III A</v>
      </c>
      <c r="I16" s="19" t="s">
        <v>505</v>
      </c>
    </row>
    <row r="17" spans="1:9" ht="15.75" customHeight="1">
      <c r="A17" s="27">
        <v>9</v>
      </c>
      <c r="B17" s="26">
        <v>274</v>
      </c>
      <c r="C17" s="25" t="s">
        <v>816</v>
      </c>
      <c r="D17" s="24" t="s">
        <v>817</v>
      </c>
      <c r="E17" s="23" t="s">
        <v>818</v>
      </c>
      <c r="F17" s="19" t="s">
        <v>146</v>
      </c>
      <c r="G17" s="102">
        <v>0.0067597222222222225</v>
      </c>
      <c r="H17" s="20" t="str">
        <f t="shared" si="0"/>
        <v>III A</v>
      </c>
      <c r="I17" s="19" t="s">
        <v>405</v>
      </c>
    </row>
    <row r="18" spans="1:9" ht="15.75" customHeight="1">
      <c r="A18" s="27">
        <v>10</v>
      </c>
      <c r="B18" s="26">
        <v>204</v>
      </c>
      <c r="C18" s="25" t="s">
        <v>682</v>
      </c>
      <c r="D18" s="24" t="s">
        <v>819</v>
      </c>
      <c r="E18" s="23" t="s">
        <v>820</v>
      </c>
      <c r="F18" s="19" t="s">
        <v>192</v>
      </c>
      <c r="G18" s="102">
        <v>0.0068375</v>
      </c>
      <c r="H18" s="20" t="str">
        <f t="shared" si="0"/>
        <v>III A</v>
      </c>
      <c r="I18" s="19" t="s">
        <v>193</v>
      </c>
    </row>
    <row r="19" spans="1:9" ht="15.75" customHeight="1">
      <c r="A19" s="27">
        <v>11</v>
      </c>
      <c r="B19" s="26">
        <v>82</v>
      </c>
      <c r="C19" s="25" t="s">
        <v>79</v>
      </c>
      <c r="D19" s="24" t="s">
        <v>821</v>
      </c>
      <c r="E19" s="23" t="s">
        <v>822</v>
      </c>
      <c r="F19" s="19" t="s">
        <v>85</v>
      </c>
      <c r="G19" s="102">
        <v>0.007094097222222223</v>
      </c>
      <c r="H19" s="20" t="str">
        <f t="shared" si="0"/>
        <v>III A</v>
      </c>
      <c r="I19" s="19" t="s">
        <v>87</v>
      </c>
    </row>
    <row r="20" spans="1:9" ht="15.75" customHeight="1">
      <c r="A20" s="27">
        <v>12</v>
      </c>
      <c r="B20" s="26">
        <v>84</v>
      </c>
      <c r="C20" s="25" t="s">
        <v>813</v>
      </c>
      <c r="D20" s="24" t="s">
        <v>823</v>
      </c>
      <c r="E20" s="23" t="s">
        <v>824</v>
      </c>
      <c r="F20" s="19" t="s">
        <v>85</v>
      </c>
      <c r="G20" s="102">
        <v>0.0077209490740740745</v>
      </c>
      <c r="H20" s="20">
        <f t="shared" si="0"/>
      </c>
      <c r="I20" s="19" t="s">
        <v>87</v>
      </c>
    </row>
    <row r="21" spans="1:9" ht="15.75" customHeight="1">
      <c r="A21" s="27">
        <v>13</v>
      </c>
      <c r="B21" s="26">
        <v>94</v>
      </c>
      <c r="C21" s="25" t="s">
        <v>514</v>
      </c>
      <c r="D21" s="24" t="s">
        <v>498</v>
      </c>
      <c r="E21" s="23" t="s">
        <v>825</v>
      </c>
      <c r="F21" s="19" t="s">
        <v>66</v>
      </c>
      <c r="G21" s="102">
        <v>0.008040046296296297</v>
      </c>
      <c r="H21" s="20">
        <f t="shared" si="0"/>
      </c>
      <c r="I21" s="19" t="s">
        <v>67</v>
      </c>
    </row>
    <row r="22" spans="1:9" ht="15.75" customHeight="1">
      <c r="A22" s="27"/>
      <c r="B22" s="26">
        <v>245</v>
      </c>
      <c r="C22" s="25" t="s">
        <v>453</v>
      </c>
      <c r="D22" s="24" t="s">
        <v>826</v>
      </c>
      <c r="E22" s="23" t="s">
        <v>827</v>
      </c>
      <c r="F22" s="19" t="s">
        <v>226</v>
      </c>
      <c r="G22" s="102" t="s">
        <v>86</v>
      </c>
      <c r="H22" s="20">
        <f t="shared" si="0"/>
      </c>
      <c r="I22" s="19" t="s">
        <v>812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Y19"/>
  <sheetViews>
    <sheetView zoomScaleSheetLayoutView="1" zoomScalePageLayoutView="0" workbookViewId="0" topLeftCell="A1">
      <selection activeCell="H2" sqref="H2"/>
    </sheetView>
  </sheetViews>
  <sheetFormatPr defaultColWidth="8.8515625" defaultRowHeight="12.75"/>
  <cols>
    <col min="1" max="1" width="3.7109375" style="212" customWidth="1"/>
    <col min="2" max="2" width="5.7109375" style="212" customWidth="1"/>
    <col min="3" max="3" width="4.140625" style="212" customWidth="1"/>
    <col min="4" max="4" width="9.00390625" style="212" customWidth="1"/>
    <col min="5" max="5" width="12.421875" style="212" customWidth="1"/>
    <col min="6" max="6" width="10.57421875" style="212" customWidth="1"/>
    <col min="7" max="7" width="9.00390625" style="212" customWidth="1"/>
    <col min="8" max="8" width="9.421875" style="212" customWidth="1"/>
    <col min="9" max="9" width="5.28125" style="212" hidden="1" customWidth="1"/>
    <col min="10" max="10" width="19.00390625" style="212" customWidth="1"/>
    <col min="11" max="233" width="11.421875" style="212" customWidth="1"/>
    <col min="234" max="16384" width="8.8515625" style="212" customWidth="1"/>
  </cols>
  <sheetData>
    <row r="1" spans="1:18" s="177" customFormat="1" ht="14.25">
      <c r="A1" s="172" t="s">
        <v>53</v>
      </c>
      <c r="B1" s="172"/>
      <c r="C1" s="173"/>
      <c r="D1" s="173"/>
      <c r="E1" s="174"/>
      <c r="F1" s="174"/>
      <c r="G1" s="175"/>
      <c r="H1" s="176"/>
      <c r="J1" s="178" t="s">
        <v>52</v>
      </c>
      <c r="K1" s="173"/>
      <c r="L1" s="173"/>
      <c r="M1" s="173"/>
      <c r="N1" s="173"/>
      <c r="O1" s="173"/>
      <c r="P1" s="173"/>
      <c r="Q1" s="173"/>
      <c r="R1" s="172"/>
    </row>
    <row r="2" spans="1:18" s="181" customFormat="1" ht="15.75" customHeight="1">
      <c r="A2" s="172" t="s">
        <v>51</v>
      </c>
      <c r="B2" s="172"/>
      <c r="C2" s="179"/>
      <c r="D2" s="173"/>
      <c r="E2" s="174"/>
      <c r="F2" s="174"/>
      <c r="G2" s="180"/>
      <c r="H2" s="176"/>
      <c r="J2" s="182" t="s">
        <v>31</v>
      </c>
      <c r="K2" s="179"/>
      <c r="L2" s="179"/>
      <c r="M2" s="179"/>
      <c r="N2" s="179"/>
      <c r="O2" s="179"/>
      <c r="P2" s="179"/>
      <c r="Q2" s="179"/>
      <c r="R2" s="172"/>
    </row>
    <row r="3" spans="2:10" s="183" customFormat="1" ht="10.5" customHeight="1">
      <c r="B3" s="184"/>
      <c r="D3" s="185"/>
      <c r="F3" s="186"/>
      <c r="G3" s="186"/>
      <c r="H3" s="187"/>
      <c r="I3" s="188"/>
      <c r="J3" s="189"/>
    </row>
    <row r="4" spans="2:9" s="183" customFormat="1" ht="15.75">
      <c r="B4" s="184"/>
      <c r="D4" s="190" t="s">
        <v>970</v>
      </c>
      <c r="E4" s="191"/>
      <c r="F4" s="186"/>
      <c r="G4" s="192"/>
      <c r="H4" s="187"/>
      <c r="I4" s="188"/>
    </row>
    <row r="5" spans="2:9" s="183" customFormat="1" ht="9" customHeight="1">
      <c r="B5" s="184"/>
      <c r="E5" s="191"/>
      <c r="F5" s="186"/>
      <c r="G5" s="186"/>
      <c r="H5" s="187"/>
      <c r="I5" s="188"/>
    </row>
    <row r="6" spans="2:9" s="193" customFormat="1" ht="13.5" thickBot="1">
      <c r="B6" s="194"/>
      <c r="F6" s="195"/>
      <c r="G6" s="195"/>
      <c r="H6" s="187"/>
      <c r="I6" s="194"/>
    </row>
    <row r="7" spans="1:10" s="204" customFormat="1" ht="12" thickBot="1">
      <c r="A7" s="196" t="s">
        <v>49</v>
      </c>
      <c r="B7" s="196" t="s">
        <v>961</v>
      </c>
      <c r="C7" s="197" t="s">
        <v>48</v>
      </c>
      <c r="D7" s="198" t="s">
        <v>47</v>
      </c>
      <c r="E7" s="199" t="s">
        <v>46</v>
      </c>
      <c r="F7" s="200" t="s">
        <v>45</v>
      </c>
      <c r="G7" s="200" t="s">
        <v>44</v>
      </c>
      <c r="H7" s="201" t="s">
        <v>92</v>
      </c>
      <c r="I7" s="202" t="s">
        <v>41</v>
      </c>
      <c r="J7" s="203" t="s">
        <v>40</v>
      </c>
    </row>
    <row r="8" spans="1:233" ht="19.5" customHeight="1">
      <c r="A8" s="268">
        <v>1</v>
      </c>
      <c r="B8" s="205">
        <v>800</v>
      </c>
      <c r="C8" s="205">
        <v>140</v>
      </c>
      <c r="D8" s="206" t="s">
        <v>365</v>
      </c>
      <c r="E8" s="207" t="s">
        <v>366</v>
      </c>
      <c r="F8" s="208" t="s">
        <v>367</v>
      </c>
      <c r="G8" s="271" t="s">
        <v>962</v>
      </c>
      <c r="H8" s="271">
        <v>0.0038752314814814817</v>
      </c>
      <c r="I8" s="209" t="s">
        <v>963</v>
      </c>
      <c r="J8" s="210" t="s">
        <v>368</v>
      </c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</row>
    <row r="9" spans="1:233" ht="19.5" customHeight="1">
      <c r="A9" s="269"/>
      <c r="B9" s="213">
        <v>600</v>
      </c>
      <c r="C9" s="213">
        <v>89</v>
      </c>
      <c r="D9" s="214" t="s">
        <v>248</v>
      </c>
      <c r="E9" s="215" t="s">
        <v>249</v>
      </c>
      <c r="F9" s="216" t="s">
        <v>250</v>
      </c>
      <c r="G9" s="272" t="s">
        <v>182</v>
      </c>
      <c r="H9" s="272"/>
      <c r="I9" s="217" t="s">
        <v>964</v>
      </c>
      <c r="J9" s="218" t="s">
        <v>251</v>
      </c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</row>
    <row r="10" spans="1:233" ht="19.5" customHeight="1">
      <c r="A10" s="269"/>
      <c r="B10" s="213">
        <v>400</v>
      </c>
      <c r="C10" s="213">
        <v>139</v>
      </c>
      <c r="D10" s="214" t="s">
        <v>357</v>
      </c>
      <c r="E10" s="215" t="s">
        <v>358</v>
      </c>
      <c r="F10" s="216" t="s">
        <v>359</v>
      </c>
      <c r="G10" s="272" t="s">
        <v>31</v>
      </c>
      <c r="H10" s="272"/>
      <c r="I10" s="217" t="s">
        <v>963</v>
      </c>
      <c r="J10" s="218" t="s">
        <v>360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</row>
    <row r="11" spans="1:233" ht="19.5" customHeight="1" thickBot="1">
      <c r="A11" s="270"/>
      <c r="B11" s="219">
        <v>200</v>
      </c>
      <c r="C11" s="219">
        <v>88</v>
      </c>
      <c r="D11" s="220" t="s">
        <v>868</v>
      </c>
      <c r="E11" s="221" t="s">
        <v>249</v>
      </c>
      <c r="F11" s="222" t="s">
        <v>250</v>
      </c>
      <c r="G11" s="273" t="s">
        <v>182</v>
      </c>
      <c r="H11" s="273"/>
      <c r="I11" s="223" t="s">
        <v>964</v>
      </c>
      <c r="J11" s="224" t="s">
        <v>251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</row>
    <row r="12" spans="1:233" ht="19.5" customHeight="1">
      <c r="A12" s="268">
        <v>2</v>
      </c>
      <c r="B12" s="205">
        <v>800</v>
      </c>
      <c r="C12" s="205">
        <v>72</v>
      </c>
      <c r="D12" s="206" t="s">
        <v>301</v>
      </c>
      <c r="E12" s="207" t="s">
        <v>369</v>
      </c>
      <c r="F12" s="208" t="s">
        <v>370</v>
      </c>
      <c r="G12" s="274" t="s">
        <v>965</v>
      </c>
      <c r="H12" s="271">
        <v>0.003915393518518519</v>
      </c>
      <c r="I12" s="209"/>
      <c r="J12" s="210" t="s">
        <v>178</v>
      </c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</row>
    <row r="13" spans="1:233" ht="19.5" customHeight="1">
      <c r="A13" s="269"/>
      <c r="B13" s="213">
        <v>600</v>
      </c>
      <c r="C13" s="213">
        <v>160</v>
      </c>
      <c r="D13" s="214" t="s">
        <v>378</v>
      </c>
      <c r="E13" s="215" t="s">
        <v>379</v>
      </c>
      <c r="F13" s="216" t="s">
        <v>380</v>
      </c>
      <c r="G13" s="275" t="s">
        <v>381</v>
      </c>
      <c r="H13" s="272"/>
      <c r="I13" s="217"/>
      <c r="J13" s="218" t="s">
        <v>382</v>
      </c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</row>
    <row r="14" spans="1:233" ht="19.5" customHeight="1">
      <c r="A14" s="269"/>
      <c r="B14" s="213">
        <v>400</v>
      </c>
      <c r="C14" s="213">
        <v>208</v>
      </c>
      <c r="D14" s="214" t="s">
        <v>889</v>
      </c>
      <c r="E14" s="215" t="s">
        <v>890</v>
      </c>
      <c r="F14" s="216" t="s">
        <v>891</v>
      </c>
      <c r="G14" s="275" t="s">
        <v>192</v>
      </c>
      <c r="H14" s="272"/>
      <c r="I14" s="217" t="s">
        <v>966</v>
      </c>
      <c r="J14" s="218" t="s">
        <v>193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</row>
    <row r="15" spans="1:233" ht="19.5" customHeight="1" thickBot="1">
      <c r="A15" s="270"/>
      <c r="B15" s="219">
        <v>200</v>
      </c>
      <c r="C15" s="219">
        <v>166</v>
      </c>
      <c r="D15" s="220" t="s">
        <v>244</v>
      </c>
      <c r="E15" s="221" t="s">
        <v>245</v>
      </c>
      <c r="F15" s="222" t="s">
        <v>246</v>
      </c>
      <c r="G15" s="276" t="s">
        <v>132</v>
      </c>
      <c r="H15" s="273"/>
      <c r="I15" s="223"/>
      <c r="J15" s="224" t="s">
        <v>247</v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</row>
    <row r="16" spans="1:233" ht="19.5" customHeight="1">
      <c r="A16" s="268">
        <v>3</v>
      </c>
      <c r="B16" s="205">
        <v>800</v>
      </c>
      <c r="C16" s="205">
        <v>276</v>
      </c>
      <c r="D16" s="206" t="s">
        <v>402</v>
      </c>
      <c r="E16" s="207" t="s">
        <v>403</v>
      </c>
      <c r="F16" s="208" t="s">
        <v>404</v>
      </c>
      <c r="G16" s="271" t="s">
        <v>146</v>
      </c>
      <c r="H16" s="271">
        <v>0.004295949074074074</v>
      </c>
      <c r="I16" s="209"/>
      <c r="J16" s="210" t="s">
        <v>405</v>
      </c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</row>
    <row r="17" spans="1:233" ht="19.5" customHeight="1">
      <c r="A17" s="269"/>
      <c r="B17" s="213">
        <v>600</v>
      </c>
      <c r="C17" s="213">
        <v>270</v>
      </c>
      <c r="D17" s="214" t="s">
        <v>252</v>
      </c>
      <c r="E17" s="215" t="s">
        <v>253</v>
      </c>
      <c r="F17" s="216" t="s">
        <v>254</v>
      </c>
      <c r="G17" s="272" t="s">
        <v>146</v>
      </c>
      <c r="H17" s="272"/>
      <c r="I17" s="217"/>
      <c r="J17" s="218" t="s">
        <v>255</v>
      </c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</row>
    <row r="18" spans="1:233" ht="19.5" customHeight="1">
      <c r="A18" s="269"/>
      <c r="B18" s="213">
        <v>400</v>
      </c>
      <c r="C18" s="213">
        <v>17</v>
      </c>
      <c r="D18" s="214" t="s">
        <v>883</v>
      </c>
      <c r="E18" s="215" t="s">
        <v>884</v>
      </c>
      <c r="F18" s="216" t="s">
        <v>885</v>
      </c>
      <c r="G18" s="272"/>
      <c r="H18" s="272"/>
      <c r="I18" s="217"/>
      <c r="J18" s="218" t="s">
        <v>555</v>
      </c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</row>
    <row r="19" spans="1:233" ht="19.5" customHeight="1" thickBot="1">
      <c r="A19" s="270"/>
      <c r="B19" s="219">
        <v>200</v>
      </c>
      <c r="C19" s="219">
        <v>11</v>
      </c>
      <c r="D19" s="220" t="s">
        <v>967</v>
      </c>
      <c r="E19" s="221" t="s">
        <v>968</v>
      </c>
      <c r="F19" s="222" t="s">
        <v>969</v>
      </c>
      <c r="G19" s="273"/>
      <c r="H19" s="273"/>
      <c r="I19" s="223"/>
      <c r="J19" s="224" t="s">
        <v>255</v>
      </c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</row>
  </sheetData>
  <sheetProtection/>
  <mergeCells count="9">
    <mergeCell ref="A16:A19"/>
    <mergeCell ref="G16:G19"/>
    <mergeCell ref="H16:H19"/>
    <mergeCell ref="A8:A11"/>
    <mergeCell ref="G8:G11"/>
    <mergeCell ref="H8:H11"/>
    <mergeCell ref="A12:A15"/>
    <mergeCell ref="G12:G15"/>
    <mergeCell ref="H12:H15"/>
  </mergeCells>
  <printOptions/>
  <pageMargins left="1.25" right="0.7" top="0.45" bottom="0.75" header="0.3" footer="0.3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57421875" style="76" customWidth="1"/>
    <col min="2" max="2" width="4.00390625" style="76" customWidth="1"/>
    <col min="3" max="3" width="10.8515625" style="76" customWidth="1"/>
    <col min="4" max="4" width="20.8515625" style="76" customWidth="1"/>
    <col min="5" max="5" width="8.8515625" style="137" customWidth="1"/>
    <col min="6" max="6" width="10.57421875" style="137" customWidth="1"/>
    <col min="7" max="7" width="6.7109375" style="49" customWidth="1"/>
    <col min="8" max="8" width="4.00390625" style="138" customWidth="1"/>
    <col min="9" max="9" width="6.421875" style="15" customWidth="1"/>
    <col min="10" max="10" width="4.57421875" style="138" bestFit="1" customWidth="1"/>
    <col min="11" max="11" width="5.00390625" style="15" bestFit="1" customWidth="1"/>
    <col min="12" max="12" width="22.28125" style="76" customWidth="1"/>
    <col min="13" max="13" width="4.7109375" style="76" hidden="1" customWidth="1"/>
    <col min="14" max="14" width="5.7109375" style="76" hidden="1" customWidth="1"/>
    <col min="15" max="15" width="4.57421875" style="76" hidden="1" customWidth="1"/>
    <col min="16" max="16384" width="9.140625" style="76" customWidth="1"/>
  </cols>
  <sheetData>
    <row r="1" spans="1:15" s="47" customFormat="1" ht="14.25">
      <c r="A1" s="41" t="s">
        <v>53</v>
      </c>
      <c r="B1" s="41"/>
      <c r="E1" s="46"/>
      <c r="F1" s="46"/>
      <c r="G1" s="49"/>
      <c r="H1" s="44"/>
      <c r="I1" s="49"/>
      <c r="J1" s="44"/>
      <c r="K1" s="49"/>
      <c r="L1" s="48" t="s">
        <v>52</v>
      </c>
      <c r="O1" s="41"/>
    </row>
    <row r="2" spans="1:15" s="42" customFormat="1" ht="15.75" customHeight="1">
      <c r="A2" s="41" t="s">
        <v>51</v>
      </c>
      <c r="B2" s="41"/>
      <c r="D2" s="47"/>
      <c r="E2" s="46"/>
      <c r="F2" s="46"/>
      <c r="G2" s="45"/>
      <c r="H2" s="44"/>
      <c r="I2" s="45"/>
      <c r="J2" s="44"/>
      <c r="K2" s="135"/>
      <c r="L2" s="43" t="s">
        <v>31</v>
      </c>
      <c r="O2" s="41"/>
    </row>
    <row r="3" ht="10.5" customHeight="1">
      <c r="C3" s="136"/>
    </row>
    <row r="4" spans="3:6" ht="15.75">
      <c r="C4" s="139" t="s">
        <v>541</v>
      </c>
      <c r="D4" s="47"/>
      <c r="F4" s="140"/>
    </row>
    <row r="5" ht="9" customHeight="1">
      <c r="D5" s="47"/>
    </row>
    <row r="6" spans="2:10" ht="12.75">
      <c r="B6" s="47">
        <v>1</v>
      </c>
      <c r="C6" s="46" t="s">
        <v>542</v>
      </c>
      <c r="D6" s="46"/>
      <c r="F6" s="140"/>
      <c r="G6" s="76"/>
      <c r="H6" s="105"/>
      <c r="J6" s="105"/>
    </row>
    <row r="7" spans="4:7" ht="9" customHeight="1" thickBot="1">
      <c r="D7" s="47"/>
      <c r="G7" s="76"/>
    </row>
    <row r="8" spans="1:15" s="42" customFormat="1" ht="12" thickBot="1">
      <c r="A8" s="129" t="s">
        <v>49</v>
      </c>
      <c r="B8" s="141" t="s">
        <v>48</v>
      </c>
      <c r="C8" s="142" t="s">
        <v>47</v>
      </c>
      <c r="D8" s="143" t="s">
        <v>46</v>
      </c>
      <c r="E8" s="144" t="s">
        <v>45</v>
      </c>
      <c r="F8" s="144" t="s">
        <v>44</v>
      </c>
      <c r="G8" s="145" t="s">
        <v>543</v>
      </c>
      <c r="H8" s="146" t="s">
        <v>544</v>
      </c>
      <c r="I8" s="145" t="s">
        <v>545</v>
      </c>
      <c r="J8" s="146" t="s">
        <v>544</v>
      </c>
      <c r="K8" s="30" t="s">
        <v>41</v>
      </c>
      <c r="L8" s="82" t="s">
        <v>40</v>
      </c>
      <c r="N8" s="98" t="s">
        <v>174</v>
      </c>
      <c r="O8" s="129" t="s">
        <v>546</v>
      </c>
    </row>
    <row r="9" spans="1:15" ht="15.75" customHeight="1">
      <c r="A9" s="99">
        <v>1</v>
      </c>
      <c r="B9" s="100">
        <v>105</v>
      </c>
      <c r="C9" s="89" t="s">
        <v>266</v>
      </c>
      <c r="D9" s="101" t="s">
        <v>547</v>
      </c>
      <c r="E9" s="147" t="s">
        <v>548</v>
      </c>
      <c r="F9" s="148" t="s">
        <v>31</v>
      </c>
      <c r="G9" s="149">
        <v>8</v>
      </c>
      <c r="H9" s="150">
        <v>0.184</v>
      </c>
      <c r="I9" s="151"/>
      <c r="J9" s="150"/>
      <c r="K9" s="20" t="str">
        <f aca="true" t="shared" si="0" ref="K9:K14">IF(ISBLANK(G9),"",IF(G9&gt;9.04,"",IF(G9&lt;=7.25,"TSM",IF(G9&lt;=7.45,"SM",IF(G9&lt;=7.7,"KSM",IF(G9&lt;=8,"I A",IF(G9&lt;=8.44,"II A",IF(G9&lt;=9.04,"III A"))))))))</f>
        <v>I A</v>
      </c>
      <c r="L9" s="152" t="s">
        <v>549</v>
      </c>
      <c r="N9" s="99">
        <v>1</v>
      </c>
      <c r="O9" s="99">
        <v>3</v>
      </c>
    </row>
    <row r="10" spans="1:15" ht="15.75" customHeight="1">
      <c r="A10" s="99">
        <v>2</v>
      </c>
      <c r="B10" s="100">
        <v>61</v>
      </c>
      <c r="C10" s="89" t="s">
        <v>248</v>
      </c>
      <c r="D10" s="101" t="s">
        <v>550</v>
      </c>
      <c r="E10" s="147" t="s">
        <v>551</v>
      </c>
      <c r="F10" s="148" t="s">
        <v>142</v>
      </c>
      <c r="G10" s="149">
        <v>8.06</v>
      </c>
      <c r="H10" s="150">
        <v>0.15</v>
      </c>
      <c r="I10" s="151"/>
      <c r="J10" s="150"/>
      <c r="K10" s="20" t="str">
        <f t="shared" si="0"/>
        <v>II A</v>
      </c>
      <c r="L10" s="152" t="s">
        <v>552</v>
      </c>
      <c r="N10" s="99">
        <v>1</v>
      </c>
      <c r="O10" s="99">
        <v>4</v>
      </c>
    </row>
    <row r="11" spans="1:15" ht="15.75" customHeight="1">
      <c r="A11" s="99">
        <v>3</v>
      </c>
      <c r="B11" s="100">
        <v>21</v>
      </c>
      <c r="C11" s="89" t="s">
        <v>248</v>
      </c>
      <c r="D11" s="101" t="s">
        <v>553</v>
      </c>
      <c r="E11" s="147" t="s">
        <v>554</v>
      </c>
      <c r="F11" s="148" t="s">
        <v>31</v>
      </c>
      <c r="G11" s="149">
        <v>8.5</v>
      </c>
      <c r="H11" s="150">
        <v>0.192</v>
      </c>
      <c r="I11" s="151"/>
      <c r="J11" s="150"/>
      <c r="K11" s="20" t="str">
        <f t="shared" si="0"/>
        <v>III A</v>
      </c>
      <c r="L11" s="152" t="s">
        <v>555</v>
      </c>
      <c r="N11" s="99">
        <v>1</v>
      </c>
      <c r="O11" s="99">
        <v>5</v>
      </c>
    </row>
    <row r="12" spans="1:15" ht="15.75" customHeight="1">
      <c r="A12" s="99">
        <v>4</v>
      </c>
      <c r="B12" s="100">
        <v>37</v>
      </c>
      <c r="C12" s="89" t="s">
        <v>556</v>
      </c>
      <c r="D12" s="101" t="s">
        <v>557</v>
      </c>
      <c r="E12" s="147" t="s">
        <v>558</v>
      </c>
      <c r="F12" s="148" t="s">
        <v>31</v>
      </c>
      <c r="G12" s="153">
        <v>8.55</v>
      </c>
      <c r="H12" s="150">
        <v>0.185</v>
      </c>
      <c r="I12" s="151"/>
      <c r="J12" s="150"/>
      <c r="K12" s="20" t="str">
        <f t="shared" si="0"/>
        <v>III A</v>
      </c>
      <c r="L12" s="152" t="s">
        <v>526</v>
      </c>
      <c r="N12" s="99">
        <v>1</v>
      </c>
      <c r="O12" s="99">
        <v>1</v>
      </c>
    </row>
    <row r="13" spans="1:15" ht="15.75" customHeight="1">
      <c r="A13" s="99"/>
      <c r="B13" s="100">
        <v>54</v>
      </c>
      <c r="C13" s="89" t="s">
        <v>417</v>
      </c>
      <c r="D13" s="101" t="s">
        <v>559</v>
      </c>
      <c r="E13" s="147" t="s">
        <v>560</v>
      </c>
      <c r="F13" s="148" t="s">
        <v>269</v>
      </c>
      <c r="G13" s="153" t="s">
        <v>86</v>
      </c>
      <c r="H13" s="150"/>
      <c r="I13" s="151"/>
      <c r="J13" s="150"/>
      <c r="K13" s="20">
        <f t="shared" si="0"/>
      </c>
      <c r="L13" s="152" t="s">
        <v>561</v>
      </c>
      <c r="N13" s="99">
        <v>1</v>
      </c>
      <c r="O13" s="99">
        <v>2</v>
      </c>
    </row>
    <row r="14" spans="1:15" ht="15.75" customHeight="1">
      <c r="A14" s="99"/>
      <c r="B14" s="100">
        <v>224</v>
      </c>
      <c r="C14" s="89" t="s">
        <v>562</v>
      </c>
      <c r="D14" s="101" t="s">
        <v>563</v>
      </c>
      <c r="E14" s="147" t="s">
        <v>564</v>
      </c>
      <c r="F14" s="148" t="s">
        <v>565</v>
      </c>
      <c r="G14" s="149" t="s">
        <v>86</v>
      </c>
      <c r="H14" s="150"/>
      <c r="I14" s="151"/>
      <c r="J14" s="150"/>
      <c r="K14" s="20">
        <f t="shared" si="0"/>
      </c>
      <c r="L14" s="152" t="s">
        <v>566</v>
      </c>
      <c r="N14" s="99">
        <v>1</v>
      </c>
      <c r="O14" s="99">
        <v>6</v>
      </c>
    </row>
    <row r="15" ht="9" customHeight="1">
      <c r="D15" s="47"/>
    </row>
    <row r="16" spans="2:10" ht="12.75">
      <c r="B16" s="47">
        <v>2</v>
      </c>
      <c r="C16" s="46" t="s">
        <v>542</v>
      </c>
      <c r="D16" s="46"/>
      <c r="F16" s="140"/>
      <c r="G16" s="76"/>
      <c r="H16" s="105"/>
      <c r="J16" s="105"/>
    </row>
    <row r="17" spans="4:7" ht="9" customHeight="1" thickBot="1">
      <c r="D17" s="47"/>
      <c r="G17" s="76"/>
    </row>
    <row r="18" spans="1:15" s="42" customFormat="1" ht="12" thickBot="1">
      <c r="A18" s="129" t="s">
        <v>49</v>
      </c>
      <c r="B18" s="141" t="s">
        <v>48</v>
      </c>
      <c r="C18" s="142" t="s">
        <v>47</v>
      </c>
      <c r="D18" s="143" t="s">
        <v>46</v>
      </c>
      <c r="E18" s="144" t="s">
        <v>45</v>
      </c>
      <c r="F18" s="144" t="s">
        <v>44</v>
      </c>
      <c r="G18" s="145" t="s">
        <v>543</v>
      </c>
      <c r="H18" s="146" t="s">
        <v>544</v>
      </c>
      <c r="I18" s="145" t="s">
        <v>545</v>
      </c>
      <c r="J18" s="146" t="s">
        <v>544</v>
      </c>
      <c r="K18" s="30" t="s">
        <v>41</v>
      </c>
      <c r="L18" s="82" t="s">
        <v>40</v>
      </c>
      <c r="N18" s="98" t="s">
        <v>174</v>
      </c>
      <c r="O18" s="129" t="s">
        <v>546</v>
      </c>
    </row>
    <row r="19" spans="1:15" ht="15.75" customHeight="1">
      <c r="A19" s="99">
        <v>1</v>
      </c>
      <c r="B19" s="100">
        <v>60</v>
      </c>
      <c r="C19" s="89" t="s">
        <v>289</v>
      </c>
      <c r="D19" s="101" t="s">
        <v>567</v>
      </c>
      <c r="E19" s="147" t="s">
        <v>568</v>
      </c>
      <c r="F19" s="148" t="s">
        <v>142</v>
      </c>
      <c r="G19" s="153">
        <v>7.62</v>
      </c>
      <c r="H19" s="150">
        <v>0.165</v>
      </c>
      <c r="I19" s="151"/>
      <c r="J19" s="150"/>
      <c r="K19" s="20" t="str">
        <f aca="true" t="shared" si="1" ref="K19:K24">IF(ISBLANK(G19),"",IF(G19&gt;9.04,"",IF(G19&lt;=7.25,"TSM",IF(G19&lt;=7.45,"SM",IF(G19&lt;=7.7,"KSM",IF(G19&lt;=8,"I A",IF(G19&lt;=8.44,"II A",IF(G19&lt;=9.04,"III A"))))))))</f>
        <v>KSM</v>
      </c>
      <c r="L19" s="152" t="s">
        <v>552</v>
      </c>
      <c r="N19" s="99">
        <v>2</v>
      </c>
      <c r="O19" s="99">
        <v>4</v>
      </c>
    </row>
    <row r="20" spans="1:15" ht="15.75" customHeight="1">
      <c r="A20" s="99">
        <v>2</v>
      </c>
      <c r="B20" s="100">
        <v>107</v>
      </c>
      <c r="C20" s="89" t="s">
        <v>569</v>
      </c>
      <c r="D20" s="101" t="s">
        <v>570</v>
      </c>
      <c r="E20" s="147" t="s">
        <v>571</v>
      </c>
      <c r="F20" s="148" t="s">
        <v>31</v>
      </c>
      <c r="G20" s="153">
        <v>7.93</v>
      </c>
      <c r="H20" s="150">
        <v>0.126</v>
      </c>
      <c r="I20" s="151"/>
      <c r="J20" s="150"/>
      <c r="K20" s="20" t="str">
        <f t="shared" si="1"/>
        <v>I A</v>
      </c>
      <c r="L20" s="152" t="s">
        <v>549</v>
      </c>
      <c r="N20" s="99">
        <v>2</v>
      </c>
      <c r="O20" s="99">
        <v>3</v>
      </c>
    </row>
    <row r="21" spans="1:15" ht="15.75" customHeight="1">
      <c r="A21" s="99">
        <v>3</v>
      </c>
      <c r="B21" s="100">
        <v>59</v>
      </c>
      <c r="C21" s="89" t="s">
        <v>562</v>
      </c>
      <c r="D21" s="101" t="s">
        <v>572</v>
      </c>
      <c r="E21" s="147" t="s">
        <v>573</v>
      </c>
      <c r="F21" s="148" t="s">
        <v>142</v>
      </c>
      <c r="G21" s="153">
        <v>8.51</v>
      </c>
      <c r="H21" s="150">
        <v>0.416</v>
      </c>
      <c r="I21" s="151"/>
      <c r="J21" s="150"/>
      <c r="K21" s="20" t="str">
        <f t="shared" si="1"/>
        <v>III A</v>
      </c>
      <c r="L21" s="152" t="s">
        <v>574</v>
      </c>
      <c r="N21" s="99">
        <v>2</v>
      </c>
      <c r="O21" s="99">
        <v>2</v>
      </c>
    </row>
    <row r="22" spans="1:15" ht="15.75" customHeight="1">
      <c r="A22" s="99">
        <v>4</v>
      </c>
      <c r="B22" s="100">
        <v>99</v>
      </c>
      <c r="C22" s="89" t="s">
        <v>575</v>
      </c>
      <c r="D22" s="101" t="s">
        <v>576</v>
      </c>
      <c r="E22" s="147" t="s">
        <v>577</v>
      </c>
      <c r="F22" s="148" t="s">
        <v>31</v>
      </c>
      <c r="G22" s="153">
        <v>8.54</v>
      </c>
      <c r="H22" s="150">
        <v>0.56</v>
      </c>
      <c r="I22" s="151"/>
      <c r="J22" s="150"/>
      <c r="K22" s="20" t="str">
        <f t="shared" si="1"/>
        <v>III A</v>
      </c>
      <c r="L22" s="152" t="s">
        <v>578</v>
      </c>
      <c r="N22" s="99">
        <v>2</v>
      </c>
      <c r="O22" s="99">
        <v>1</v>
      </c>
    </row>
    <row r="23" spans="1:15" ht="15.75" customHeight="1">
      <c r="A23" s="99">
        <v>5</v>
      </c>
      <c r="B23" s="100">
        <v>228</v>
      </c>
      <c r="C23" s="89" t="s">
        <v>26</v>
      </c>
      <c r="D23" s="101" t="s">
        <v>579</v>
      </c>
      <c r="E23" s="147" t="s">
        <v>580</v>
      </c>
      <c r="F23" s="148" t="s">
        <v>472</v>
      </c>
      <c r="G23" s="153">
        <v>8.81</v>
      </c>
      <c r="H23" s="150">
        <v>0.197</v>
      </c>
      <c r="I23" s="151"/>
      <c r="J23" s="150"/>
      <c r="K23" s="20" t="str">
        <f t="shared" si="1"/>
        <v>III A</v>
      </c>
      <c r="L23" s="152" t="s">
        <v>473</v>
      </c>
      <c r="N23" s="99">
        <v>2</v>
      </c>
      <c r="O23" s="99">
        <v>5</v>
      </c>
    </row>
    <row r="24" spans="1:15" ht="15.75" customHeight="1">
      <c r="A24" s="99">
        <v>6</v>
      </c>
      <c r="B24" s="100">
        <v>149</v>
      </c>
      <c r="C24" s="89" t="s">
        <v>378</v>
      </c>
      <c r="D24" s="101" t="s">
        <v>581</v>
      </c>
      <c r="E24" s="147" t="s">
        <v>582</v>
      </c>
      <c r="F24" s="148" t="s">
        <v>31</v>
      </c>
      <c r="G24" s="153">
        <v>9.33</v>
      </c>
      <c r="H24" s="150">
        <v>0.583</v>
      </c>
      <c r="I24" s="151"/>
      <c r="J24" s="150"/>
      <c r="K24" s="20">
        <f t="shared" si="1"/>
      </c>
      <c r="L24" s="152" t="s">
        <v>583</v>
      </c>
      <c r="N24" s="99">
        <v>2</v>
      </c>
      <c r="O24" s="99">
        <v>6</v>
      </c>
    </row>
    <row r="25" ht="9" customHeight="1">
      <c r="D25" s="47"/>
    </row>
    <row r="26" spans="2:10" ht="12.75">
      <c r="B26" s="47">
        <v>3</v>
      </c>
      <c r="C26" s="46" t="s">
        <v>542</v>
      </c>
      <c r="D26" s="46"/>
      <c r="F26" s="140"/>
      <c r="G26" s="76"/>
      <c r="H26" s="105"/>
      <c r="J26" s="105"/>
    </row>
    <row r="27" spans="4:7" ht="9" customHeight="1" thickBot="1">
      <c r="D27" s="47"/>
      <c r="G27" s="76"/>
    </row>
    <row r="28" spans="1:15" s="42" customFormat="1" ht="12" thickBot="1">
      <c r="A28" s="129" t="s">
        <v>49</v>
      </c>
      <c r="B28" s="141" t="s">
        <v>48</v>
      </c>
      <c r="C28" s="142" t="s">
        <v>47</v>
      </c>
      <c r="D28" s="143" t="s">
        <v>46</v>
      </c>
      <c r="E28" s="144" t="s">
        <v>45</v>
      </c>
      <c r="F28" s="144" t="s">
        <v>44</v>
      </c>
      <c r="G28" s="145" t="s">
        <v>543</v>
      </c>
      <c r="H28" s="146" t="s">
        <v>544</v>
      </c>
      <c r="I28" s="145" t="s">
        <v>545</v>
      </c>
      <c r="J28" s="146" t="s">
        <v>544</v>
      </c>
      <c r="K28" s="30" t="s">
        <v>41</v>
      </c>
      <c r="L28" s="82" t="s">
        <v>40</v>
      </c>
      <c r="N28" s="98" t="s">
        <v>174</v>
      </c>
      <c r="O28" s="129" t="s">
        <v>546</v>
      </c>
    </row>
    <row r="29" spans="1:15" ht="15.75" customHeight="1">
      <c r="A29" s="99">
        <v>1</v>
      </c>
      <c r="B29" s="100">
        <v>118</v>
      </c>
      <c r="C29" s="89" t="s">
        <v>409</v>
      </c>
      <c r="D29" s="101" t="s">
        <v>584</v>
      </c>
      <c r="E29" s="147" t="s">
        <v>585</v>
      </c>
      <c r="F29" s="148" t="s">
        <v>586</v>
      </c>
      <c r="G29" s="153">
        <v>8.13</v>
      </c>
      <c r="H29" s="150">
        <v>0.152</v>
      </c>
      <c r="I29" s="151"/>
      <c r="J29" s="150"/>
      <c r="K29" s="20" t="str">
        <f>IF(ISBLANK(G29),"",IF(G29&gt;9.04,"",IF(G29&lt;=7.25,"TSM",IF(G29&lt;=7.45,"SM",IF(G29&lt;=7.7,"KSM",IF(G29&lt;=8,"I A",IF(G29&lt;=8.44,"II A",IF(G29&lt;=9.04,"III A"))))))))</f>
        <v>II A</v>
      </c>
      <c r="L29" s="152" t="s">
        <v>587</v>
      </c>
      <c r="N29" s="99">
        <v>3</v>
      </c>
      <c r="O29" s="99">
        <v>4</v>
      </c>
    </row>
    <row r="30" spans="1:15" ht="15.75" customHeight="1">
      <c r="A30" s="99">
        <v>2</v>
      </c>
      <c r="B30" s="100">
        <v>192</v>
      </c>
      <c r="C30" s="89" t="s">
        <v>26</v>
      </c>
      <c r="D30" s="101" t="s">
        <v>588</v>
      </c>
      <c r="E30" s="147" t="s">
        <v>589</v>
      </c>
      <c r="F30" s="148" t="s">
        <v>280</v>
      </c>
      <c r="G30" s="153">
        <v>8.25</v>
      </c>
      <c r="H30" s="150">
        <v>0.199</v>
      </c>
      <c r="I30" s="151"/>
      <c r="J30" s="150"/>
      <c r="K30" s="20" t="str">
        <f>IF(ISBLANK(G30),"",IF(G30&gt;9.04,"",IF(G30&lt;=7.25,"TSM",IF(G30&lt;=7.45,"SM",IF(G30&lt;=7.7,"KSM",IF(G30&lt;=8,"I A",IF(G30&lt;=8.44,"II A",IF(G30&lt;=9.04,"III A"))))))))</f>
        <v>II A</v>
      </c>
      <c r="L30" s="152" t="s">
        <v>281</v>
      </c>
      <c r="N30" s="99">
        <v>3</v>
      </c>
      <c r="O30" s="99">
        <v>5</v>
      </c>
    </row>
    <row r="31" spans="1:15" ht="15.75" customHeight="1">
      <c r="A31" s="99">
        <v>3</v>
      </c>
      <c r="B31" s="100">
        <v>200</v>
      </c>
      <c r="C31" s="89" t="s">
        <v>590</v>
      </c>
      <c r="D31" s="101" t="s">
        <v>591</v>
      </c>
      <c r="E31" s="147" t="s">
        <v>592</v>
      </c>
      <c r="F31" s="148" t="s">
        <v>31</v>
      </c>
      <c r="G31" s="153">
        <v>8.32</v>
      </c>
      <c r="H31" s="150">
        <v>0.152</v>
      </c>
      <c r="I31" s="151"/>
      <c r="J31" s="150"/>
      <c r="K31" s="20" t="str">
        <f>IF(ISBLANK(G31),"",IF(G31&gt;9.04,"",IF(G31&lt;=7.25,"TSM",IF(G31&lt;=7.45,"SM",IF(G31&lt;=7.7,"KSM",IF(G31&lt;=8,"I A",IF(G31&lt;=8.44,"II A",IF(G31&lt;=9.04,"III A"))))))))</f>
        <v>II A</v>
      </c>
      <c r="L31" s="152" t="s">
        <v>593</v>
      </c>
      <c r="N31" s="99">
        <v>3</v>
      </c>
      <c r="O31" s="99">
        <v>2</v>
      </c>
    </row>
    <row r="32" spans="1:15" ht="15.75" customHeight="1">
      <c r="A32" s="99">
        <v>4</v>
      </c>
      <c r="B32" s="100">
        <v>100</v>
      </c>
      <c r="C32" s="89" t="s">
        <v>378</v>
      </c>
      <c r="D32" s="101" t="s">
        <v>594</v>
      </c>
      <c r="E32" s="147" t="s">
        <v>595</v>
      </c>
      <c r="F32" s="148" t="s">
        <v>142</v>
      </c>
      <c r="G32" s="153">
        <v>8.73</v>
      </c>
      <c r="H32" s="150">
        <v>0.202</v>
      </c>
      <c r="I32" s="151"/>
      <c r="J32" s="150"/>
      <c r="K32" s="20" t="str">
        <f>IF(ISBLANK(G32),"",IF(G32&gt;9.04,"",IF(G32&lt;=7.25,"TSM",IF(G32&lt;=7.45,"SM",IF(G32&lt;=7.7,"KSM",IF(G32&lt;=8,"I A",IF(G32&lt;=8.44,"II A",IF(G32&lt;=9.04,"III A"))))))))</f>
        <v>III A</v>
      </c>
      <c r="L32" s="152" t="s">
        <v>596</v>
      </c>
      <c r="N32" s="99">
        <v>3</v>
      </c>
      <c r="O32" s="99">
        <v>1</v>
      </c>
    </row>
    <row r="33" spans="1:15" ht="15.75" customHeight="1">
      <c r="A33" s="99"/>
      <c r="B33" s="100">
        <v>181</v>
      </c>
      <c r="C33" s="89" t="s">
        <v>597</v>
      </c>
      <c r="D33" s="101" t="s">
        <v>598</v>
      </c>
      <c r="E33" s="147" t="s">
        <v>599</v>
      </c>
      <c r="F33" s="148" t="s">
        <v>280</v>
      </c>
      <c r="G33" s="153" t="s">
        <v>794</v>
      </c>
      <c r="H33" s="150"/>
      <c r="I33" s="151"/>
      <c r="J33" s="150"/>
      <c r="K33" s="20">
        <f>IF(ISBLANK(G33),"",IF(G33&gt;9.04,"",IF(G33&lt;=7.25,"TSM",IF(G33&lt;=7.45,"SM",IF(G33&lt;=7.7,"KSM",IF(G33&lt;=8,"I A",IF(G33&lt;=8.44,"II A",IF(G33&lt;=9.04,"III A"))))))))</f>
      </c>
      <c r="L33" s="152" t="s">
        <v>600</v>
      </c>
      <c r="N33" s="99">
        <v>3</v>
      </c>
      <c r="O33" s="99">
        <v>3</v>
      </c>
    </row>
    <row r="41" spans="3:6" ht="15.75">
      <c r="C41" s="139" t="s">
        <v>541</v>
      </c>
      <c r="D41" s="47"/>
      <c r="F41" s="140"/>
    </row>
    <row r="42" ht="9" customHeight="1">
      <c r="D42" s="47"/>
    </row>
    <row r="43" spans="2:10" ht="12.75">
      <c r="B43" s="47">
        <v>4</v>
      </c>
      <c r="C43" s="46" t="s">
        <v>542</v>
      </c>
      <c r="D43" s="46"/>
      <c r="F43" s="140"/>
      <c r="G43" s="76"/>
      <c r="H43" s="105"/>
      <c r="J43" s="105"/>
    </row>
    <row r="44" spans="4:7" ht="9" customHeight="1" thickBot="1">
      <c r="D44" s="47"/>
      <c r="G44" s="76"/>
    </row>
    <row r="45" spans="1:15" s="42" customFormat="1" ht="12" thickBot="1">
      <c r="A45" s="129" t="s">
        <v>49</v>
      </c>
      <c r="B45" s="141" t="s">
        <v>48</v>
      </c>
      <c r="C45" s="142" t="s">
        <v>47</v>
      </c>
      <c r="D45" s="143" t="s">
        <v>46</v>
      </c>
      <c r="E45" s="144" t="s">
        <v>45</v>
      </c>
      <c r="F45" s="144" t="s">
        <v>44</v>
      </c>
      <c r="G45" s="145" t="s">
        <v>543</v>
      </c>
      <c r="H45" s="146" t="s">
        <v>544</v>
      </c>
      <c r="I45" s="145" t="s">
        <v>545</v>
      </c>
      <c r="J45" s="146" t="s">
        <v>544</v>
      </c>
      <c r="K45" s="30" t="s">
        <v>41</v>
      </c>
      <c r="L45" s="82" t="s">
        <v>40</v>
      </c>
      <c r="N45" s="98" t="s">
        <v>174</v>
      </c>
      <c r="O45" s="129" t="s">
        <v>546</v>
      </c>
    </row>
    <row r="46" spans="1:15" ht="15.75" customHeight="1">
      <c r="A46" s="99">
        <v>1</v>
      </c>
      <c r="B46" s="100">
        <v>215</v>
      </c>
      <c r="C46" s="89" t="s">
        <v>601</v>
      </c>
      <c r="D46" s="101" t="s">
        <v>602</v>
      </c>
      <c r="E46" s="147" t="s">
        <v>603</v>
      </c>
      <c r="F46" s="148" t="s">
        <v>31</v>
      </c>
      <c r="G46" s="153">
        <v>7.81</v>
      </c>
      <c r="H46" s="150">
        <v>0.172</v>
      </c>
      <c r="I46" s="151"/>
      <c r="J46" s="150"/>
      <c r="K46" s="20" t="str">
        <f>IF(ISBLANK(G46),"",IF(G46&gt;9.04,"",IF(G46&lt;=7.25,"TSM",IF(G46&lt;=7.45,"SM",IF(G46&lt;=7.7,"KSM",IF(G46&lt;=8,"I A",IF(G46&lt;=8.44,"II A",IF(G46&lt;=9.04,"III A"))))))))</f>
        <v>I A</v>
      </c>
      <c r="L46" s="152" t="s">
        <v>604</v>
      </c>
      <c r="N46" s="99">
        <v>4</v>
      </c>
      <c r="O46" s="99">
        <v>4</v>
      </c>
    </row>
    <row r="47" spans="1:15" ht="15.75" customHeight="1">
      <c r="A47" s="99">
        <v>2</v>
      </c>
      <c r="B47" s="100">
        <v>117</v>
      </c>
      <c r="C47" s="89" t="s">
        <v>105</v>
      </c>
      <c r="D47" s="101" t="s">
        <v>605</v>
      </c>
      <c r="E47" s="147" t="s">
        <v>606</v>
      </c>
      <c r="F47" s="148" t="s">
        <v>31</v>
      </c>
      <c r="G47" s="153">
        <v>7.92</v>
      </c>
      <c r="H47" s="150">
        <v>0.191</v>
      </c>
      <c r="I47" s="151"/>
      <c r="J47" s="150"/>
      <c r="K47" s="20" t="str">
        <f>IF(ISBLANK(G47),"",IF(G47&gt;9.04,"",IF(G47&lt;=7.25,"TSM",IF(G47&lt;=7.45,"SM",IF(G47&lt;=7.7,"KSM",IF(G47&lt;=8,"I A",IF(G47&lt;=8.44,"II A",IF(G47&lt;=9.04,"III A"))))))))</f>
        <v>I A</v>
      </c>
      <c r="L47" s="152" t="s">
        <v>607</v>
      </c>
      <c r="N47" s="99">
        <v>4</v>
      </c>
      <c r="O47" s="99">
        <v>1</v>
      </c>
    </row>
    <row r="48" spans="1:15" ht="15.75" customHeight="1">
      <c r="A48" s="99">
        <v>3</v>
      </c>
      <c r="B48" s="100">
        <v>174</v>
      </c>
      <c r="C48" s="89" t="s">
        <v>608</v>
      </c>
      <c r="D48" s="101" t="s">
        <v>609</v>
      </c>
      <c r="E48" s="147" t="s">
        <v>610</v>
      </c>
      <c r="F48" s="148" t="s">
        <v>280</v>
      </c>
      <c r="G48" s="153">
        <v>8.36</v>
      </c>
      <c r="H48" s="150">
        <v>0.603</v>
      </c>
      <c r="I48" s="151"/>
      <c r="J48" s="150"/>
      <c r="K48" s="20" t="str">
        <f>IF(ISBLANK(G48),"",IF(G48&gt;9.04,"",IF(G48&lt;=7.25,"TSM",IF(G48&lt;=7.45,"SM",IF(G48&lt;=7.7,"KSM",IF(G48&lt;=8,"I A",IF(G48&lt;=8.44,"II A",IF(G48&lt;=9.04,"III A"))))))))</f>
        <v>II A</v>
      </c>
      <c r="L48" s="152" t="s">
        <v>611</v>
      </c>
      <c r="N48" s="99">
        <v>4</v>
      </c>
      <c r="O48" s="99">
        <v>6</v>
      </c>
    </row>
    <row r="49" spans="1:15" ht="15.75" customHeight="1">
      <c r="A49" s="99">
        <v>4</v>
      </c>
      <c r="B49" s="100">
        <v>14</v>
      </c>
      <c r="C49" s="89" t="s">
        <v>612</v>
      </c>
      <c r="D49" s="101" t="s">
        <v>613</v>
      </c>
      <c r="E49" s="147" t="s">
        <v>614</v>
      </c>
      <c r="F49" s="148" t="s">
        <v>142</v>
      </c>
      <c r="G49" s="153">
        <v>8.41</v>
      </c>
      <c r="H49" s="150">
        <v>0.362</v>
      </c>
      <c r="I49" s="151"/>
      <c r="J49" s="150"/>
      <c r="K49" s="20" t="str">
        <f>IF(ISBLANK(G49),"",IF(G49&gt;9.04,"",IF(G49&lt;=7.25,"TSM",IF(G49&lt;=7.45,"SM",IF(G49&lt;=7.7,"KSM",IF(G49&lt;=8,"I A",IF(G49&lt;=8.44,"II A",IF(G49&lt;=9.04,"III A"))))))))</f>
        <v>II A</v>
      </c>
      <c r="L49" s="152" t="s">
        <v>615</v>
      </c>
      <c r="N49" s="99">
        <v>4</v>
      </c>
      <c r="O49" s="99">
        <v>2</v>
      </c>
    </row>
    <row r="50" spans="1:15" ht="15.75" customHeight="1">
      <c r="A50" s="99">
        <v>5</v>
      </c>
      <c r="B50" s="100">
        <v>35</v>
      </c>
      <c r="C50" s="89" t="s">
        <v>266</v>
      </c>
      <c r="D50" s="101" t="s">
        <v>616</v>
      </c>
      <c r="E50" s="147" t="s">
        <v>617</v>
      </c>
      <c r="F50" s="148" t="s">
        <v>31</v>
      </c>
      <c r="G50" s="153">
        <v>8.72</v>
      </c>
      <c r="H50" s="150">
        <v>0.186</v>
      </c>
      <c r="I50" s="151"/>
      <c r="J50" s="150"/>
      <c r="K50" s="20" t="str">
        <f>IF(ISBLANK(G50),"",IF(G50&gt;9.04,"",IF(G50&lt;=7.25,"TSM",IF(G50&lt;=7.45,"SM",IF(G50&lt;=7.7,"KSM",IF(G50&lt;=8,"I A",IF(G50&lt;=8.44,"II A",IF(G50&lt;=9.04,"III A"))))))))</f>
        <v>III A</v>
      </c>
      <c r="L50" s="152" t="s">
        <v>526</v>
      </c>
      <c r="N50" s="99">
        <v>4</v>
      </c>
      <c r="O50" s="99">
        <v>3</v>
      </c>
    </row>
    <row r="51" ht="9" customHeight="1">
      <c r="D51" s="47"/>
    </row>
    <row r="52" spans="2:10" ht="12.75">
      <c r="B52" s="47">
        <v>5</v>
      </c>
      <c r="C52" s="46" t="s">
        <v>542</v>
      </c>
      <c r="D52" s="46"/>
      <c r="F52" s="140"/>
      <c r="G52" s="76"/>
      <c r="H52" s="105"/>
      <c r="J52" s="105"/>
    </row>
    <row r="53" spans="4:7" ht="9" customHeight="1" thickBot="1">
      <c r="D53" s="47"/>
      <c r="G53" s="76"/>
    </row>
    <row r="54" spans="1:15" s="42" customFormat="1" ht="12" thickBot="1">
      <c r="A54" s="129" t="s">
        <v>49</v>
      </c>
      <c r="B54" s="141" t="s">
        <v>48</v>
      </c>
      <c r="C54" s="142" t="s">
        <v>47</v>
      </c>
      <c r="D54" s="143" t="s">
        <v>46</v>
      </c>
      <c r="E54" s="144" t="s">
        <v>45</v>
      </c>
      <c r="F54" s="144" t="s">
        <v>44</v>
      </c>
      <c r="G54" s="145" t="s">
        <v>543</v>
      </c>
      <c r="H54" s="146" t="s">
        <v>544</v>
      </c>
      <c r="I54" s="145" t="s">
        <v>545</v>
      </c>
      <c r="J54" s="146" t="s">
        <v>544</v>
      </c>
      <c r="K54" s="30" t="s">
        <v>41</v>
      </c>
      <c r="L54" s="82" t="s">
        <v>40</v>
      </c>
      <c r="N54" s="98" t="s">
        <v>174</v>
      </c>
      <c r="O54" s="129" t="s">
        <v>546</v>
      </c>
    </row>
    <row r="55" spans="1:15" ht="15.75" customHeight="1">
      <c r="A55" s="99">
        <v>1</v>
      </c>
      <c r="B55" s="100">
        <v>197</v>
      </c>
      <c r="C55" s="89" t="s">
        <v>26</v>
      </c>
      <c r="D55" s="101" t="s">
        <v>618</v>
      </c>
      <c r="E55" s="147" t="s">
        <v>619</v>
      </c>
      <c r="F55" s="148" t="s">
        <v>142</v>
      </c>
      <c r="G55" s="153">
        <v>8.43</v>
      </c>
      <c r="H55" s="150">
        <v>0.23</v>
      </c>
      <c r="I55" s="151"/>
      <c r="J55" s="150"/>
      <c r="K55" s="20" t="str">
        <f>IF(ISBLANK(G55),"",IF(G55&gt;9.04,"",IF(G55&lt;=7.25,"TSM",IF(G55&lt;=7.45,"SM",IF(G55&lt;=7.7,"KSM",IF(G55&lt;=8,"I A",IF(G55&lt;=8.44,"II A",IF(G55&lt;=9.04,"III A"))))))))</f>
        <v>II A</v>
      </c>
      <c r="L55" s="152" t="s">
        <v>593</v>
      </c>
      <c r="N55" s="99">
        <v>5</v>
      </c>
      <c r="O55" s="99">
        <v>5</v>
      </c>
    </row>
    <row r="56" spans="1:15" ht="15.75" customHeight="1">
      <c r="A56" s="99">
        <v>2</v>
      </c>
      <c r="B56" s="100">
        <v>185</v>
      </c>
      <c r="C56" s="89" t="s">
        <v>601</v>
      </c>
      <c r="D56" s="101" t="s">
        <v>620</v>
      </c>
      <c r="E56" s="147" t="s">
        <v>621</v>
      </c>
      <c r="F56" s="148" t="s">
        <v>280</v>
      </c>
      <c r="G56" s="153">
        <v>8.67</v>
      </c>
      <c r="H56" s="150">
        <v>0.338</v>
      </c>
      <c r="I56" s="151"/>
      <c r="J56" s="150"/>
      <c r="K56" s="20" t="str">
        <f>IF(ISBLANK(G56),"",IF(G56&gt;9.04,"",IF(G56&lt;=7.25,"TSM",IF(G56&lt;=7.45,"SM",IF(G56&lt;=7.7,"KSM",IF(G56&lt;=8,"I A",IF(G56&lt;=8.44,"II A",IF(G56&lt;=9.04,"III A"))))))))</f>
        <v>III A</v>
      </c>
      <c r="L56" s="152" t="s">
        <v>281</v>
      </c>
      <c r="N56" s="99">
        <v>5</v>
      </c>
      <c r="O56" s="99">
        <v>2</v>
      </c>
    </row>
    <row r="57" spans="1:15" ht="15.75" customHeight="1">
      <c r="A57" s="99">
        <v>3</v>
      </c>
      <c r="B57" s="100">
        <v>146</v>
      </c>
      <c r="C57" s="89" t="s">
        <v>105</v>
      </c>
      <c r="D57" s="101" t="s">
        <v>622</v>
      </c>
      <c r="E57" s="147" t="s">
        <v>623</v>
      </c>
      <c r="F57" s="148" t="s">
        <v>142</v>
      </c>
      <c r="G57" s="153">
        <v>8.92</v>
      </c>
      <c r="H57" s="150">
        <v>0.304</v>
      </c>
      <c r="I57" s="151"/>
      <c r="J57" s="150"/>
      <c r="K57" s="20" t="str">
        <f>IF(ISBLANK(G57),"",IF(G57&gt;9.04,"",IF(G57&lt;=7.25,"TSM",IF(G57&lt;=7.45,"SM",IF(G57&lt;=7.7,"KSM",IF(G57&lt;=8,"I A",IF(G57&lt;=8.44,"II A",IF(G57&lt;=9.04,"III A"))))))))</f>
        <v>III A</v>
      </c>
      <c r="L57" s="152" t="s">
        <v>624</v>
      </c>
      <c r="N57" s="99">
        <v>5</v>
      </c>
      <c r="O57" s="99">
        <v>3</v>
      </c>
    </row>
    <row r="58" spans="1:15" ht="15.75" customHeight="1">
      <c r="A58" s="99">
        <v>4</v>
      </c>
      <c r="B58" s="100">
        <v>36</v>
      </c>
      <c r="C58" s="89" t="s">
        <v>625</v>
      </c>
      <c r="D58" s="101" t="s">
        <v>626</v>
      </c>
      <c r="E58" s="147" t="s">
        <v>627</v>
      </c>
      <c r="F58" s="148" t="s">
        <v>31</v>
      </c>
      <c r="G58" s="153">
        <v>9.13</v>
      </c>
      <c r="H58" s="150">
        <v>0.207</v>
      </c>
      <c r="I58" s="151"/>
      <c r="J58" s="150"/>
      <c r="K58" s="20">
        <f>IF(ISBLANK(G58),"",IF(G58&gt;9.04,"",IF(G58&lt;=7.25,"TSM",IF(G58&lt;=7.45,"SM",IF(G58&lt;=7.7,"KSM",IF(G58&lt;=8,"I A",IF(G58&lt;=8.44,"II A",IF(G58&lt;=9.04,"III A"))))))))</f>
      </c>
      <c r="L58" s="152" t="s">
        <v>526</v>
      </c>
      <c r="N58" s="99">
        <v>5</v>
      </c>
      <c r="O58" s="99">
        <v>1</v>
      </c>
    </row>
    <row r="59" spans="1:15" ht="15.75" customHeight="1">
      <c r="A59" s="99"/>
      <c r="B59" s="100">
        <v>189</v>
      </c>
      <c r="C59" s="89" t="s">
        <v>628</v>
      </c>
      <c r="D59" s="101" t="s">
        <v>629</v>
      </c>
      <c r="E59" s="147" t="s">
        <v>630</v>
      </c>
      <c r="F59" s="148" t="s">
        <v>280</v>
      </c>
      <c r="G59" s="153" t="s">
        <v>86</v>
      </c>
      <c r="H59" s="150"/>
      <c r="I59" s="151"/>
      <c r="J59" s="150"/>
      <c r="K59" s="20">
        <f>IF(ISBLANK(G59),"",IF(G59&gt;9.04,"",IF(G59&lt;=7.25,"TSM",IF(G59&lt;=7.45,"SM",IF(G59&lt;=7.7,"KSM",IF(G59&lt;=8,"I A",IF(G59&lt;=8.44,"II A",IF(G59&lt;=9.04,"III A"))))))))</f>
      </c>
      <c r="L59" s="152" t="s">
        <v>631</v>
      </c>
      <c r="N59" s="99">
        <v>5</v>
      </c>
      <c r="O59" s="99">
        <v>4</v>
      </c>
    </row>
    <row r="60" ht="9" customHeight="1">
      <c r="D60" s="47"/>
    </row>
    <row r="61" spans="2:10" ht="12.75">
      <c r="B61" s="47">
        <v>6</v>
      </c>
      <c r="C61" s="46" t="s">
        <v>542</v>
      </c>
      <c r="D61" s="46"/>
      <c r="F61" s="140"/>
      <c r="G61" s="76"/>
      <c r="H61" s="105"/>
      <c r="J61" s="105"/>
    </row>
    <row r="62" spans="4:7" ht="9" customHeight="1" thickBot="1">
      <c r="D62" s="47"/>
      <c r="G62" s="76"/>
    </row>
    <row r="63" spans="1:15" s="42" customFormat="1" ht="12" thickBot="1">
      <c r="A63" s="129" t="s">
        <v>49</v>
      </c>
      <c r="B63" s="141" t="s">
        <v>48</v>
      </c>
      <c r="C63" s="142" t="s">
        <v>47</v>
      </c>
      <c r="D63" s="143" t="s">
        <v>46</v>
      </c>
      <c r="E63" s="144" t="s">
        <v>45</v>
      </c>
      <c r="F63" s="144" t="s">
        <v>44</v>
      </c>
      <c r="G63" s="145" t="s">
        <v>543</v>
      </c>
      <c r="H63" s="146" t="s">
        <v>544</v>
      </c>
      <c r="I63" s="145" t="s">
        <v>545</v>
      </c>
      <c r="J63" s="146" t="s">
        <v>544</v>
      </c>
      <c r="K63" s="30" t="s">
        <v>41</v>
      </c>
      <c r="L63" s="82" t="s">
        <v>40</v>
      </c>
      <c r="N63" s="98" t="s">
        <v>174</v>
      </c>
      <c r="O63" s="129" t="s">
        <v>546</v>
      </c>
    </row>
    <row r="64" spans="1:15" ht="15.75" customHeight="1">
      <c r="A64" s="99">
        <v>1</v>
      </c>
      <c r="B64" s="100">
        <v>182</v>
      </c>
      <c r="C64" s="89" t="s">
        <v>597</v>
      </c>
      <c r="D64" s="101" t="s">
        <v>632</v>
      </c>
      <c r="E64" s="147" t="s">
        <v>633</v>
      </c>
      <c r="F64" s="148" t="s">
        <v>280</v>
      </c>
      <c r="G64" s="153">
        <v>8.08</v>
      </c>
      <c r="H64" s="150">
        <v>0.195</v>
      </c>
      <c r="I64" s="151"/>
      <c r="J64" s="150"/>
      <c r="K64" s="20" t="str">
        <f>IF(ISBLANK(G64),"",IF(G64&gt;9.04,"",IF(G64&lt;=7.25,"TSM",IF(G64&lt;=7.45,"SM",IF(G64&lt;=7.7,"KSM",IF(G64&lt;=8,"I A",IF(G64&lt;=8.44,"II A",IF(G64&lt;=9.04,"III A"))))))))</f>
        <v>II A</v>
      </c>
      <c r="L64" s="152" t="s">
        <v>600</v>
      </c>
      <c r="N64" s="99">
        <v>6</v>
      </c>
      <c r="O64" s="99">
        <v>3</v>
      </c>
    </row>
    <row r="65" spans="1:15" ht="15.75" customHeight="1">
      <c r="A65" s="99">
        <v>2</v>
      </c>
      <c r="B65" s="100">
        <v>53</v>
      </c>
      <c r="C65" s="89" t="s">
        <v>634</v>
      </c>
      <c r="D65" s="101" t="s">
        <v>635</v>
      </c>
      <c r="E65" s="147" t="s">
        <v>636</v>
      </c>
      <c r="F65" s="148" t="s">
        <v>269</v>
      </c>
      <c r="G65" s="153">
        <v>8.55</v>
      </c>
      <c r="H65" s="150">
        <v>0.183</v>
      </c>
      <c r="I65" s="151"/>
      <c r="J65" s="150"/>
      <c r="K65" s="20" t="str">
        <f>IF(ISBLANK(G65),"",IF(G65&gt;9.04,"",IF(G65&lt;=7.25,"TSM",IF(G65&lt;=7.45,"SM",IF(G65&lt;=7.7,"KSM",IF(G65&lt;=8,"I A",IF(G65&lt;=8.44,"II A",IF(G65&lt;=9.04,"III A"))))))))</f>
        <v>III A</v>
      </c>
      <c r="L65" s="152" t="s">
        <v>561</v>
      </c>
      <c r="N65" s="99">
        <v>6</v>
      </c>
      <c r="O65" s="99">
        <v>4</v>
      </c>
    </row>
    <row r="66" spans="1:15" ht="15.75" customHeight="1">
      <c r="A66" s="99">
        <v>3</v>
      </c>
      <c r="B66" s="100">
        <v>217</v>
      </c>
      <c r="C66" s="89" t="s">
        <v>417</v>
      </c>
      <c r="D66" s="101" t="s">
        <v>637</v>
      </c>
      <c r="E66" s="147" t="s">
        <v>638</v>
      </c>
      <c r="F66" s="148" t="s">
        <v>31</v>
      </c>
      <c r="G66" s="153">
        <v>8.57</v>
      </c>
      <c r="H66" s="150">
        <v>0.593</v>
      </c>
      <c r="I66" s="151"/>
      <c r="J66" s="150"/>
      <c r="K66" s="20" t="str">
        <f>IF(ISBLANK(G66),"",IF(G66&gt;9.04,"",IF(G66&lt;=7.25,"TSM",IF(G66&lt;=7.45,"SM",IF(G66&lt;=7.7,"KSM",IF(G66&lt;=8,"I A",IF(G66&lt;=8.44,"II A",IF(G66&lt;=9.04,"III A"))))))))</f>
        <v>III A</v>
      </c>
      <c r="L66" s="152" t="s">
        <v>604</v>
      </c>
      <c r="N66" s="99">
        <v>6</v>
      </c>
      <c r="O66" s="99">
        <v>5</v>
      </c>
    </row>
    <row r="67" spans="1:15" ht="15.75" customHeight="1">
      <c r="A67" s="99">
        <v>4</v>
      </c>
      <c r="B67" s="100">
        <v>119</v>
      </c>
      <c r="C67" s="89" t="s">
        <v>394</v>
      </c>
      <c r="D67" s="101" t="s">
        <v>639</v>
      </c>
      <c r="E67" s="147" t="s">
        <v>640</v>
      </c>
      <c r="F67" s="148" t="s">
        <v>586</v>
      </c>
      <c r="G67" s="153">
        <v>9.38</v>
      </c>
      <c r="H67" s="150">
        <v>0.269</v>
      </c>
      <c r="I67" s="151"/>
      <c r="J67" s="150"/>
      <c r="K67" s="20">
        <f>IF(ISBLANK(G67),"",IF(G67&gt;9.04,"",IF(G67&lt;=7.25,"TSM",IF(G67&lt;=7.45,"SM",IF(G67&lt;=7.7,"KSM",IF(G67&lt;=8,"I A",IF(G67&lt;=8.44,"II A",IF(G67&lt;=9.04,"III A"))))))))</f>
      </c>
      <c r="L67" s="152" t="s">
        <v>587</v>
      </c>
      <c r="N67" s="99">
        <v>6</v>
      </c>
      <c r="O67" s="99">
        <v>1</v>
      </c>
    </row>
  </sheetData>
  <sheetProtection/>
  <printOptions horizontalCentered="1"/>
  <pageMargins left="0.3937007874015748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HY19"/>
  <sheetViews>
    <sheetView zoomScaleSheetLayoutView="1" zoomScalePageLayoutView="0" workbookViewId="0" topLeftCell="A1">
      <selection activeCell="D8" sqref="D8"/>
    </sheetView>
  </sheetViews>
  <sheetFormatPr defaultColWidth="8.8515625" defaultRowHeight="12.75"/>
  <cols>
    <col min="1" max="1" width="4.8515625" style="225" customWidth="1"/>
    <col min="2" max="3" width="4.7109375" style="225" customWidth="1"/>
    <col min="4" max="4" width="9.57421875" style="225" customWidth="1"/>
    <col min="5" max="5" width="11.57421875" style="225" customWidth="1"/>
    <col min="6" max="6" width="10.57421875" style="225" customWidth="1"/>
    <col min="7" max="7" width="9.57421875" style="225" customWidth="1"/>
    <col min="8" max="8" width="6.7109375" style="225" customWidth="1"/>
    <col min="9" max="9" width="5.421875" style="225" customWidth="1"/>
    <col min="10" max="10" width="15.57421875" style="225" customWidth="1"/>
    <col min="11" max="232" width="11.421875" style="225" customWidth="1"/>
    <col min="233" max="16384" width="8.8515625" style="225" customWidth="1"/>
  </cols>
  <sheetData>
    <row r="1" spans="1:18" s="177" customFormat="1" ht="14.25">
      <c r="A1" s="172" t="s">
        <v>53</v>
      </c>
      <c r="B1" s="172"/>
      <c r="C1" s="173"/>
      <c r="D1" s="173"/>
      <c r="E1" s="174"/>
      <c r="F1" s="174"/>
      <c r="G1" s="175"/>
      <c r="H1" s="176"/>
      <c r="J1" s="178" t="s">
        <v>52</v>
      </c>
      <c r="K1" s="173"/>
      <c r="L1" s="173"/>
      <c r="M1" s="173"/>
      <c r="N1" s="173"/>
      <c r="O1" s="173"/>
      <c r="P1" s="173"/>
      <c r="Q1" s="173"/>
      <c r="R1" s="172"/>
    </row>
    <row r="2" spans="1:18" s="181" customFormat="1" ht="15.75" customHeight="1">
      <c r="A2" s="172" t="s">
        <v>51</v>
      </c>
      <c r="B2" s="172"/>
      <c r="C2" s="179"/>
      <c r="D2" s="173"/>
      <c r="E2" s="174"/>
      <c r="F2" s="174"/>
      <c r="G2" s="180"/>
      <c r="H2" s="176"/>
      <c r="J2" s="182" t="s">
        <v>31</v>
      </c>
      <c r="K2" s="179"/>
      <c r="L2" s="179"/>
      <c r="M2" s="179"/>
      <c r="N2" s="179"/>
      <c r="O2" s="179"/>
      <c r="P2" s="179"/>
      <c r="Q2" s="179"/>
      <c r="R2" s="172"/>
    </row>
    <row r="3" spans="1:10" s="259" customFormat="1" ht="10.5" customHeight="1">
      <c r="A3" s="263"/>
      <c r="C3" s="267"/>
      <c r="E3" s="261"/>
      <c r="F3" s="261"/>
      <c r="G3" s="257"/>
      <c r="H3" s="260"/>
      <c r="J3" s="266"/>
    </row>
    <row r="4" spans="1:8" s="259" customFormat="1" ht="15.75">
      <c r="A4" s="263"/>
      <c r="C4" s="265" t="s">
        <v>976</v>
      </c>
      <c r="D4" s="262"/>
      <c r="E4" s="261"/>
      <c r="F4" s="264"/>
      <c r="G4" s="257"/>
      <c r="H4" s="260"/>
    </row>
    <row r="5" spans="1:8" s="259" customFormat="1" ht="9" customHeight="1">
      <c r="A5" s="263"/>
      <c r="D5" s="262"/>
      <c r="E5" s="261"/>
      <c r="F5" s="261"/>
      <c r="G5" s="257"/>
      <c r="H5" s="260"/>
    </row>
    <row r="6" spans="1:8" s="255" customFormat="1" ht="13.5" thickBot="1">
      <c r="A6" s="256"/>
      <c r="E6" s="258"/>
      <c r="F6" s="258"/>
      <c r="G6" s="257"/>
      <c r="H6" s="256"/>
    </row>
    <row r="7" spans="1:10" s="246" customFormat="1" ht="12" thickBot="1">
      <c r="A7" s="254" t="s">
        <v>49</v>
      </c>
      <c r="B7" s="254" t="s">
        <v>961</v>
      </c>
      <c r="C7" s="253" t="s">
        <v>48</v>
      </c>
      <c r="D7" s="252" t="s">
        <v>47</v>
      </c>
      <c r="E7" s="251" t="s">
        <v>46</v>
      </c>
      <c r="F7" s="250" t="s">
        <v>45</v>
      </c>
      <c r="G7" s="250" t="s">
        <v>44</v>
      </c>
      <c r="H7" s="249" t="s">
        <v>92</v>
      </c>
      <c r="I7" s="248" t="s">
        <v>41</v>
      </c>
      <c r="J7" s="247" t="s">
        <v>40</v>
      </c>
    </row>
    <row r="8" spans="1:233" ht="19.5" customHeight="1">
      <c r="A8" s="277">
        <v>1</v>
      </c>
      <c r="B8" s="244">
        <v>800</v>
      </c>
      <c r="C8" s="243">
        <v>282</v>
      </c>
      <c r="D8" s="242" t="s">
        <v>208</v>
      </c>
      <c r="E8" s="241" t="s">
        <v>209</v>
      </c>
      <c r="F8" s="240">
        <v>34569</v>
      </c>
      <c r="G8" s="280" t="s">
        <v>211</v>
      </c>
      <c r="H8" s="283">
        <v>0.0034266203703703702</v>
      </c>
      <c r="I8" s="239"/>
      <c r="J8" s="239" t="s">
        <v>212</v>
      </c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</row>
    <row r="9" spans="1:233" ht="19.5" customHeight="1">
      <c r="A9" s="278"/>
      <c r="B9" s="238">
        <v>600</v>
      </c>
      <c r="C9" s="237">
        <v>283</v>
      </c>
      <c r="D9" s="236" t="s">
        <v>213</v>
      </c>
      <c r="E9" s="235" t="s">
        <v>214</v>
      </c>
      <c r="F9" s="234">
        <v>35927</v>
      </c>
      <c r="G9" s="281" t="s">
        <v>211</v>
      </c>
      <c r="H9" s="284"/>
      <c r="I9" s="233"/>
      <c r="J9" s="233" t="s">
        <v>216</v>
      </c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</row>
    <row r="10" spans="1:233" ht="19.5" customHeight="1">
      <c r="A10" s="278"/>
      <c r="B10" s="238">
        <v>400</v>
      </c>
      <c r="C10" s="237">
        <v>286</v>
      </c>
      <c r="D10" s="236" t="s">
        <v>202</v>
      </c>
      <c r="E10" s="235" t="s">
        <v>911</v>
      </c>
      <c r="F10" s="234">
        <v>35388</v>
      </c>
      <c r="G10" s="281" t="s">
        <v>211</v>
      </c>
      <c r="H10" s="284"/>
      <c r="I10" s="233"/>
      <c r="J10" s="233" t="s">
        <v>913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</row>
    <row r="11" spans="1:233" ht="19.5" customHeight="1" thickBot="1">
      <c r="A11" s="279"/>
      <c r="B11" s="232">
        <v>200</v>
      </c>
      <c r="C11" s="231">
        <v>285</v>
      </c>
      <c r="D11" s="230" t="s">
        <v>453</v>
      </c>
      <c r="E11" s="229" t="s">
        <v>915</v>
      </c>
      <c r="F11" s="228">
        <v>35224</v>
      </c>
      <c r="G11" s="282" t="s">
        <v>211</v>
      </c>
      <c r="H11" s="285"/>
      <c r="I11" s="227"/>
      <c r="J11" s="226" t="s">
        <v>917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</row>
    <row r="12" spans="1:233" ht="19.5" customHeight="1">
      <c r="A12" s="277">
        <v>2</v>
      </c>
      <c r="B12" s="244">
        <v>800</v>
      </c>
      <c r="C12" s="243">
        <v>272</v>
      </c>
      <c r="D12" s="242" t="s">
        <v>168</v>
      </c>
      <c r="E12" s="241" t="s">
        <v>446</v>
      </c>
      <c r="F12" s="240" t="s">
        <v>447</v>
      </c>
      <c r="G12" s="280" t="s">
        <v>146</v>
      </c>
      <c r="H12" s="283">
        <v>0.0034899305555555556</v>
      </c>
      <c r="I12" s="239"/>
      <c r="J12" s="239" t="s">
        <v>405</v>
      </c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</row>
    <row r="13" spans="1:233" ht="19.5" customHeight="1">
      <c r="A13" s="278"/>
      <c r="B13" s="238">
        <v>600</v>
      </c>
      <c r="C13" s="237">
        <v>273</v>
      </c>
      <c r="D13" s="236" t="s">
        <v>493</v>
      </c>
      <c r="E13" s="235" t="s">
        <v>494</v>
      </c>
      <c r="F13" s="234" t="s">
        <v>495</v>
      </c>
      <c r="G13" s="281" t="s">
        <v>146</v>
      </c>
      <c r="H13" s="284"/>
      <c r="I13" s="233"/>
      <c r="J13" s="233" t="s">
        <v>405</v>
      </c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</row>
    <row r="14" spans="1:233" ht="19.5" customHeight="1">
      <c r="A14" s="278"/>
      <c r="B14" s="238">
        <v>400</v>
      </c>
      <c r="C14" s="237">
        <v>227</v>
      </c>
      <c r="D14" s="236" t="s">
        <v>975</v>
      </c>
      <c r="E14" s="235" t="s">
        <v>974</v>
      </c>
      <c r="F14" s="234" t="s">
        <v>973</v>
      </c>
      <c r="G14" s="281"/>
      <c r="H14" s="284"/>
      <c r="I14" s="233"/>
      <c r="J14" s="233" t="s">
        <v>972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</row>
    <row r="15" spans="1:233" ht="19.5" customHeight="1" thickBot="1">
      <c r="A15" s="279"/>
      <c r="B15" s="232">
        <v>200</v>
      </c>
      <c r="C15" s="231">
        <v>279</v>
      </c>
      <c r="D15" s="230" t="s">
        <v>753</v>
      </c>
      <c r="E15" s="229" t="s">
        <v>754</v>
      </c>
      <c r="F15" s="228" t="s">
        <v>755</v>
      </c>
      <c r="G15" s="282" t="s">
        <v>31</v>
      </c>
      <c r="H15" s="285"/>
      <c r="I15" s="227"/>
      <c r="J15" s="245" t="s">
        <v>607</v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</row>
    <row r="16" spans="1:233" ht="19.5" customHeight="1">
      <c r="A16" s="277">
        <v>3</v>
      </c>
      <c r="B16" s="244">
        <v>800</v>
      </c>
      <c r="C16" s="243">
        <v>242</v>
      </c>
      <c r="D16" s="242" t="s">
        <v>438</v>
      </c>
      <c r="E16" s="241" t="s">
        <v>439</v>
      </c>
      <c r="F16" s="240" t="s">
        <v>440</v>
      </c>
      <c r="G16" s="280" t="s">
        <v>226</v>
      </c>
      <c r="H16" s="283">
        <v>0.003657060185185185</v>
      </c>
      <c r="I16" s="239"/>
      <c r="J16" s="239" t="s">
        <v>971</v>
      </c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</row>
    <row r="17" spans="1:233" ht="19.5" customHeight="1">
      <c r="A17" s="278"/>
      <c r="B17" s="238">
        <v>600</v>
      </c>
      <c r="C17" s="237">
        <v>244</v>
      </c>
      <c r="D17" s="236" t="s">
        <v>809</v>
      </c>
      <c r="E17" s="235" t="s">
        <v>810</v>
      </c>
      <c r="F17" s="234" t="s">
        <v>811</v>
      </c>
      <c r="G17" s="281" t="s">
        <v>226</v>
      </c>
      <c r="H17" s="284"/>
      <c r="I17" s="233"/>
      <c r="J17" s="233" t="s">
        <v>812</v>
      </c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</row>
    <row r="18" spans="1:233" ht="19.5" customHeight="1">
      <c r="A18" s="278"/>
      <c r="B18" s="238">
        <v>400</v>
      </c>
      <c r="C18" s="237">
        <v>20</v>
      </c>
      <c r="D18" s="236" t="s">
        <v>202</v>
      </c>
      <c r="E18" s="235" t="s">
        <v>929</v>
      </c>
      <c r="F18" s="234" t="s">
        <v>930</v>
      </c>
      <c r="G18" s="281" t="s">
        <v>226</v>
      </c>
      <c r="H18" s="284"/>
      <c r="I18" s="233"/>
      <c r="J18" s="233" t="s">
        <v>931</v>
      </c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</row>
    <row r="19" spans="1:233" ht="19.5" customHeight="1" thickBot="1">
      <c r="A19" s="279"/>
      <c r="B19" s="232">
        <v>200</v>
      </c>
      <c r="C19" s="231">
        <v>33</v>
      </c>
      <c r="D19" s="230" t="s">
        <v>762</v>
      </c>
      <c r="E19" s="229" t="s">
        <v>919</v>
      </c>
      <c r="F19" s="228" t="s">
        <v>920</v>
      </c>
      <c r="G19" s="282" t="s">
        <v>226</v>
      </c>
      <c r="H19" s="285"/>
      <c r="I19" s="227"/>
      <c r="J19" s="226" t="s">
        <v>259</v>
      </c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</row>
  </sheetData>
  <sheetProtection/>
  <mergeCells count="9">
    <mergeCell ref="A8:A11"/>
    <mergeCell ref="G8:G11"/>
    <mergeCell ref="H8:H11"/>
    <mergeCell ref="A16:A19"/>
    <mergeCell ref="G16:G19"/>
    <mergeCell ref="H16:H19"/>
    <mergeCell ref="A12:A15"/>
    <mergeCell ref="G12:G15"/>
    <mergeCell ref="H12:H15"/>
  </mergeCells>
  <printOptions/>
  <pageMargins left="1.25" right="0.7" top="0.45" bottom="0.75" header="0.3" footer="0.3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R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14" customWidth="1"/>
    <col min="2" max="2" width="4.00390625" style="14" customWidth="1"/>
    <col min="3" max="3" width="9.00390625" style="14" customWidth="1"/>
    <col min="4" max="4" width="13.421875" style="14" bestFit="1" customWidth="1"/>
    <col min="5" max="5" width="8.8515625" style="18" customWidth="1"/>
    <col min="6" max="6" width="13.7109375" style="18" customWidth="1"/>
    <col min="7" max="7" width="9.7109375" style="17" customWidth="1"/>
    <col min="8" max="8" width="5.28125" style="16" customWidth="1"/>
    <col min="9" max="9" width="5.00390625" style="15" bestFit="1" customWidth="1"/>
    <col min="10" max="10" width="23.7109375" style="14" customWidth="1"/>
    <col min="11" max="16384" width="9.140625" style="14" customWidth="1"/>
  </cols>
  <sheetData>
    <row r="1" spans="1:18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J1" s="48" t="s">
        <v>52</v>
      </c>
      <c r="K1" s="47"/>
      <c r="L1" s="47"/>
      <c r="M1" s="47"/>
      <c r="N1" s="47"/>
      <c r="O1" s="47"/>
      <c r="P1" s="47"/>
      <c r="Q1" s="47"/>
      <c r="R1" s="41"/>
    </row>
    <row r="2" spans="1:18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J2" s="43" t="s">
        <v>31</v>
      </c>
      <c r="K2" s="42"/>
      <c r="L2" s="42"/>
      <c r="M2" s="42"/>
      <c r="N2" s="42"/>
      <c r="O2" s="42"/>
      <c r="P2" s="42"/>
      <c r="Q2" s="42"/>
      <c r="R2" s="41"/>
    </row>
    <row r="3" ht="10.5" customHeight="1">
      <c r="C3" s="40"/>
    </row>
    <row r="4" spans="3:6" ht="15.75">
      <c r="C4" s="39" t="s">
        <v>50</v>
      </c>
      <c r="D4" s="37"/>
      <c r="F4" s="38"/>
    </row>
    <row r="5" ht="9" customHeight="1" thickBot="1">
      <c r="D5" s="37"/>
    </row>
    <row r="6" spans="1:10" s="28" customFormat="1" ht="12" thickBot="1">
      <c r="A6" s="36" t="s">
        <v>49</v>
      </c>
      <c r="B6" s="35" t="s">
        <v>48</v>
      </c>
      <c r="C6" s="34" t="s">
        <v>47</v>
      </c>
      <c r="D6" s="33" t="s">
        <v>46</v>
      </c>
      <c r="E6" s="32" t="s">
        <v>45</v>
      </c>
      <c r="F6" s="32" t="s">
        <v>44</v>
      </c>
      <c r="G6" s="31" t="s">
        <v>43</v>
      </c>
      <c r="H6" s="31" t="s">
        <v>42</v>
      </c>
      <c r="I6" s="30" t="s">
        <v>41</v>
      </c>
      <c r="J6" s="29" t="s">
        <v>40</v>
      </c>
    </row>
    <row r="7" spans="1:10" ht="15.75" customHeight="1">
      <c r="A7" s="27">
        <v>1</v>
      </c>
      <c r="B7" s="26">
        <v>29</v>
      </c>
      <c r="C7" s="25" t="s">
        <v>39</v>
      </c>
      <c r="D7" s="24" t="s">
        <v>38</v>
      </c>
      <c r="E7" s="23" t="s">
        <v>37</v>
      </c>
      <c r="F7" s="19" t="s">
        <v>36</v>
      </c>
      <c r="G7" s="22">
        <v>0.010146064814814814</v>
      </c>
      <c r="H7" s="21"/>
      <c r="I7" s="20" t="str">
        <f aca="true" t="shared" si="0" ref="I7:I12">IF(ISBLANK(G7),"",IF(G7&gt;0.0125,"",IF(G7&lt;=0.00943287037037037,"SM",IF(G7&lt;=0.0102430555555556,"KSM",IF(G7&lt;=0.0107060185185185,"I A",IF(G7&lt;=0.0115162037037037,"II A",IF(G7&lt;=0.0125,"III A")))))))</f>
        <v>KSM</v>
      </c>
      <c r="J7" s="19" t="s">
        <v>35</v>
      </c>
    </row>
    <row r="8" spans="1:10" ht="15.75" customHeight="1">
      <c r="A8" s="27">
        <v>2</v>
      </c>
      <c r="B8" s="26">
        <v>10</v>
      </c>
      <c r="C8" s="25" t="s">
        <v>34</v>
      </c>
      <c r="D8" s="24" t="s">
        <v>33</v>
      </c>
      <c r="E8" s="23" t="s">
        <v>32</v>
      </c>
      <c r="F8" s="19" t="s">
        <v>31</v>
      </c>
      <c r="G8" s="22">
        <v>0.010705208333333334</v>
      </c>
      <c r="H8" s="21"/>
      <c r="I8" s="20" t="str">
        <f t="shared" si="0"/>
        <v>I A</v>
      </c>
      <c r="J8" s="19" t="s">
        <v>30</v>
      </c>
    </row>
    <row r="9" spans="1:10" ht="15.75" customHeight="1">
      <c r="A9" s="27">
        <v>3</v>
      </c>
      <c r="B9" s="26">
        <v>257</v>
      </c>
      <c r="C9" s="25" t="s">
        <v>29</v>
      </c>
      <c r="D9" s="24" t="s">
        <v>28</v>
      </c>
      <c r="E9" s="23" t="s">
        <v>27</v>
      </c>
      <c r="F9" s="19" t="s">
        <v>18</v>
      </c>
      <c r="G9" s="22">
        <v>0.010864930555555555</v>
      </c>
      <c r="H9" s="21"/>
      <c r="I9" s="20" t="str">
        <f t="shared" si="0"/>
        <v>II A</v>
      </c>
      <c r="J9" s="19" t="s">
        <v>17</v>
      </c>
    </row>
    <row r="10" spans="1:10" ht="15.75" customHeight="1">
      <c r="A10" s="27">
        <v>4</v>
      </c>
      <c r="B10" s="26">
        <v>13</v>
      </c>
      <c r="C10" s="25" t="s">
        <v>26</v>
      </c>
      <c r="D10" s="24" t="s">
        <v>25</v>
      </c>
      <c r="E10" s="23" t="s">
        <v>24</v>
      </c>
      <c r="F10" s="19" t="s">
        <v>23</v>
      </c>
      <c r="G10" s="22">
        <v>0.011086805555555556</v>
      </c>
      <c r="H10" s="21"/>
      <c r="I10" s="20" t="str">
        <f t="shared" si="0"/>
        <v>II A</v>
      </c>
      <c r="J10" s="19" t="s">
        <v>22</v>
      </c>
    </row>
    <row r="11" spans="1:10" ht="15.75" customHeight="1">
      <c r="A11" s="27">
        <v>5</v>
      </c>
      <c r="B11" s="26">
        <v>256</v>
      </c>
      <c r="C11" s="25" t="s">
        <v>21</v>
      </c>
      <c r="D11" s="24" t="s">
        <v>20</v>
      </c>
      <c r="E11" s="23" t="s">
        <v>19</v>
      </c>
      <c r="F11" s="19" t="s">
        <v>18</v>
      </c>
      <c r="G11" s="22">
        <v>0.012028935185185184</v>
      </c>
      <c r="H11" s="21"/>
      <c r="I11" s="20" t="str">
        <f t="shared" si="0"/>
        <v>III A</v>
      </c>
      <c r="J11" s="19" t="s">
        <v>17</v>
      </c>
    </row>
    <row r="12" spans="1:10" ht="15.75" customHeight="1">
      <c r="A12" s="27"/>
      <c r="B12" s="26">
        <v>12</v>
      </c>
      <c r="C12" s="25" t="s">
        <v>16</v>
      </c>
      <c r="D12" s="24" t="s">
        <v>15</v>
      </c>
      <c r="E12" s="23" t="s">
        <v>14</v>
      </c>
      <c r="F12" s="19" t="s">
        <v>13</v>
      </c>
      <c r="G12" s="22" t="s">
        <v>12</v>
      </c>
      <c r="H12" s="21" t="s">
        <v>11</v>
      </c>
      <c r="I12" s="20">
        <f t="shared" si="0"/>
      </c>
      <c r="J12" s="19" t="s">
        <v>10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R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14" customWidth="1"/>
    <col min="2" max="2" width="4.00390625" style="14" customWidth="1"/>
    <col min="3" max="3" width="10.00390625" style="14" customWidth="1"/>
    <col min="4" max="4" width="10.7109375" style="14" customWidth="1"/>
    <col min="5" max="5" width="8.8515625" style="18" customWidth="1"/>
    <col min="6" max="6" width="12.7109375" style="18" customWidth="1"/>
    <col min="7" max="7" width="10.00390625" style="17" customWidth="1"/>
    <col min="8" max="8" width="6.421875" style="16" customWidth="1"/>
    <col min="9" max="9" width="5.7109375" style="16" customWidth="1"/>
    <col min="10" max="10" width="27.140625" style="14" customWidth="1"/>
    <col min="11" max="16384" width="9.140625" style="14" customWidth="1"/>
  </cols>
  <sheetData>
    <row r="1" spans="1:18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J1" s="48" t="s">
        <v>52</v>
      </c>
      <c r="K1" s="47"/>
      <c r="L1" s="47"/>
      <c r="M1" s="47"/>
      <c r="N1" s="47"/>
      <c r="O1" s="47"/>
      <c r="P1" s="47"/>
      <c r="Q1" s="47"/>
      <c r="R1" s="41"/>
    </row>
    <row r="2" spans="1:18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J2" s="43" t="s">
        <v>31</v>
      </c>
      <c r="K2" s="42"/>
      <c r="L2" s="42"/>
      <c r="M2" s="42"/>
      <c r="N2" s="42"/>
      <c r="O2" s="42"/>
      <c r="P2" s="42"/>
      <c r="Q2" s="42"/>
      <c r="R2" s="41"/>
    </row>
    <row r="3" ht="10.5" customHeight="1">
      <c r="C3" s="40"/>
    </row>
    <row r="4" spans="3:6" ht="15.75">
      <c r="C4" s="39" t="s">
        <v>54</v>
      </c>
      <c r="D4" s="37"/>
      <c r="F4" s="38"/>
    </row>
    <row r="5" ht="9" customHeight="1" thickBot="1">
      <c r="D5" s="37"/>
    </row>
    <row r="6" spans="1:10" s="28" customFormat="1" ht="12" thickBot="1">
      <c r="A6" s="36" t="s">
        <v>49</v>
      </c>
      <c r="B6" s="35" t="s">
        <v>48</v>
      </c>
      <c r="C6" s="34" t="s">
        <v>47</v>
      </c>
      <c r="D6" s="33" t="s">
        <v>46</v>
      </c>
      <c r="E6" s="32" t="s">
        <v>45</v>
      </c>
      <c r="F6" s="32" t="s">
        <v>44</v>
      </c>
      <c r="G6" s="31" t="s">
        <v>43</v>
      </c>
      <c r="H6" s="31" t="s">
        <v>42</v>
      </c>
      <c r="I6" s="50" t="s">
        <v>41</v>
      </c>
      <c r="J6" s="29" t="s">
        <v>40</v>
      </c>
    </row>
    <row r="7" spans="1:10" ht="15.75" customHeight="1">
      <c r="A7" s="27">
        <v>1</v>
      </c>
      <c r="B7" s="26">
        <v>30</v>
      </c>
      <c r="C7" s="25" t="s">
        <v>55</v>
      </c>
      <c r="D7" s="24" t="s">
        <v>56</v>
      </c>
      <c r="E7" s="23" t="s">
        <v>57</v>
      </c>
      <c r="F7" s="19" t="s">
        <v>58</v>
      </c>
      <c r="G7" s="22">
        <v>0.016998958333333335</v>
      </c>
      <c r="H7" s="21"/>
      <c r="I7" s="20" t="str">
        <f aca="true" t="shared" si="0" ref="I7:I14">IF(ISBLANK(G7),"",IF(G7&gt;0.0190972222222222,"",IF(G7&lt;=0.0150462962962963,"KSM",IF(G7&lt;=0.0159143518518519,"I A",IF(G7&lt;=0.0172453703703704,"II A",IF(G7&lt;=0.0190972222222222,"III A"))))))</f>
        <v>II A</v>
      </c>
      <c r="J7" s="19" t="s">
        <v>59</v>
      </c>
    </row>
    <row r="8" spans="1:10" ht="15.75" customHeight="1">
      <c r="A8" s="27">
        <v>2</v>
      </c>
      <c r="B8" s="26">
        <v>28</v>
      </c>
      <c r="C8" s="25" t="s">
        <v>60</v>
      </c>
      <c r="D8" s="24" t="s">
        <v>61</v>
      </c>
      <c r="E8" s="23" t="s">
        <v>62</v>
      </c>
      <c r="F8" s="19" t="s">
        <v>36</v>
      </c>
      <c r="G8" s="22">
        <v>0.017032523148148147</v>
      </c>
      <c r="H8" s="21"/>
      <c r="I8" s="20" t="str">
        <f t="shared" si="0"/>
        <v>II A</v>
      </c>
      <c r="J8" s="19" t="s">
        <v>35</v>
      </c>
    </row>
    <row r="9" spans="1:10" ht="15.75" customHeight="1">
      <c r="A9" s="27">
        <v>3</v>
      </c>
      <c r="B9" s="26">
        <v>98</v>
      </c>
      <c r="C9" s="25" t="s">
        <v>63</v>
      </c>
      <c r="D9" s="24" t="s">
        <v>64</v>
      </c>
      <c r="E9" s="23" t="s">
        <v>65</v>
      </c>
      <c r="F9" s="19" t="s">
        <v>66</v>
      </c>
      <c r="G9" s="22">
        <v>0.01782824074074074</v>
      </c>
      <c r="H9" s="21"/>
      <c r="I9" s="20" t="str">
        <f t="shared" si="0"/>
        <v>III A</v>
      </c>
      <c r="J9" s="19" t="s">
        <v>67</v>
      </c>
    </row>
    <row r="10" spans="1:10" ht="15.75" customHeight="1">
      <c r="A10" s="27">
        <v>4</v>
      </c>
      <c r="B10" s="26">
        <v>27</v>
      </c>
      <c r="C10" s="25" t="s">
        <v>68</v>
      </c>
      <c r="D10" s="24" t="s">
        <v>69</v>
      </c>
      <c r="E10" s="23" t="s">
        <v>70</v>
      </c>
      <c r="F10" s="19" t="s">
        <v>36</v>
      </c>
      <c r="G10" s="22">
        <v>0.01863298611111111</v>
      </c>
      <c r="H10" s="21"/>
      <c r="I10" s="20" t="str">
        <f t="shared" si="0"/>
        <v>III A</v>
      </c>
      <c r="J10" s="19" t="s">
        <v>35</v>
      </c>
    </row>
    <row r="11" spans="1:10" ht="15.75" customHeight="1">
      <c r="A11" s="27">
        <v>5</v>
      </c>
      <c r="B11" s="26">
        <v>258</v>
      </c>
      <c r="C11" s="25" t="s">
        <v>71</v>
      </c>
      <c r="D11" s="24" t="s">
        <v>72</v>
      </c>
      <c r="E11" s="23" t="s">
        <v>73</v>
      </c>
      <c r="F11" s="19" t="s">
        <v>74</v>
      </c>
      <c r="G11" s="22">
        <v>0.01986863425925926</v>
      </c>
      <c r="H11" s="21" t="s">
        <v>75</v>
      </c>
      <c r="I11" s="20">
        <f t="shared" si="0"/>
      </c>
      <c r="J11" s="19" t="s">
        <v>17</v>
      </c>
    </row>
    <row r="12" spans="1:10" ht="15.75" customHeight="1">
      <c r="A12" s="27"/>
      <c r="B12" s="26">
        <v>260</v>
      </c>
      <c r="C12" s="25" t="s">
        <v>76</v>
      </c>
      <c r="D12" s="24" t="s">
        <v>77</v>
      </c>
      <c r="E12" s="23" t="s">
        <v>78</v>
      </c>
      <c r="F12" s="19" t="s">
        <v>74</v>
      </c>
      <c r="G12" s="22" t="s">
        <v>12</v>
      </c>
      <c r="H12" s="21" t="s">
        <v>11</v>
      </c>
      <c r="I12" s="20">
        <f t="shared" si="0"/>
      </c>
      <c r="J12" s="19" t="s">
        <v>17</v>
      </c>
    </row>
    <row r="13" spans="1:10" ht="15.75" customHeight="1">
      <c r="A13" s="27"/>
      <c r="B13" s="26">
        <v>259</v>
      </c>
      <c r="C13" s="25" t="s">
        <v>79</v>
      </c>
      <c r="D13" s="24" t="s">
        <v>80</v>
      </c>
      <c r="E13" s="23" t="s">
        <v>81</v>
      </c>
      <c r="F13" s="19" t="s">
        <v>74</v>
      </c>
      <c r="G13" s="22" t="s">
        <v>12</v>
      </c>
      <c r="H13" s="21" t="s">
        <v>11</v>
      </c>
      <c r="I13" s="20">
        <f t="shared" si="0"/>
      </c>
      <c r="J13" s="19" t="s">
        <v>17</v>
      </c>
    </row>
    <row r="14" spans="1:10" ht="15.75" customHeight="1">
      <c r="A14" s="27"/>
      <c r="B14" s="26">
        <v>83</v>
      </c>
      <c r="C14" s="25" t="s">
        <v>82</v>
      </c>
      <c r="D14" s="24" t="s">
        <v>83</v>
      </c>
      <c r="E14" s="23" t="s">
        <v>84</v>
      </c>
      <c r="F14" s="19" t="s">
        <v>85</v>
      </c>
      <c r="G14" s="22" t="s">
        <v>86</v>
      </c>
      <c r="H14" s="21"/>
      <c r="I14" s="20">
        <f t="shared" si="0"/>
      </c>
      <c r="J14" s="19" t="s">
        <v>87</v>
      </c>
    </row>
  </sheetData>
  <sheetProtection/>
  <printOptions horizontalCentered="1"/>
  <pageMargins left="0" right="0" top="0.7874015748031497" bottom="0.3937007874015748" header="0.3937007874015748" footer="0.393700787401574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28125" style="3" customWidth="1"/>
    <col min="2" max="2" width="4.8515625" style="3" customWidth="1"/>
    <col min="3" max="3" width="11.8515625" style="3" customWidth="1"/>
    <col min="4" max="4" width="13.8515625" style="3" customWidth="1"/>
    <col min="5" max="5" width="9.7109375" style="3" bestFit="1" customWidth="1"/>
    <col min="6" max="6" width="12.28125" style="104" customWidth="1"/>
    <col min="7" max="9" width="4.57421875" style="16" customWidth="1"/>
    <col min="10" max="10" width="3.7109375" style="16" customWidth="1"/>
    <col min="11" max="11" width="9.00390625" style="103" bestFit="1" customWidth="1"/>
    <col min="12" max="12" width="6.57421875" style="105" customWidth="1"/>
    <col min="13" max="13" width="19.57421875" style="3" customWidth="1"/>
    <col min="14" max="16384" width="9.140625" style="3" customWidth="1"/>
  </cols>
  <sheetData>
    <row r="1" spans="1:13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J1" s="41"/>
      <c r="M1" s="48" t="s">
        <v>52</v>
      </c>
    </row>
    <row r="2" spans="1:13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J2" s="41"/>
      <c r="M2" s="43" t="s">
        <v>31</v>
      </c>
    </row>
    <row r="3" spans="1:13" ht="12.75">
      <c r="A3" s="103"/>
      <c r="B3" s="103"/>
      <c r="M3" s="106"/>
    </row>
    <row r="4" spans="3:6" ht="15.75">
      <c r="C4" s="13" t="s">
        <v>229</v>
      </c>
      <c r="E4" s="103"/>
      <c r="F4" s="107"/>
    </row>
    <row r="5" spans="6:12" ht="13.5" thickBot="1">
      <c r="F5" s="108"/>
      <c r="G5" s="109"/>
      <c r="H5" s="109"/>
      <c r="I5" s="109"/>
      <c r="J5" s="109"/>
      <c r="K5" s="110"/>
      <c r="L5" s="111"/>
    </row>
    <row r="6" spans="1:13" s="117" customFormat="1" ht="19.5" customHeight="1" thickBot="1">
      <c r="A6" s="112" t="s">
        <v>49</v>
      </c>
      <c r="B6" s="31" t="s">
        <v>90</v>
      </c>
      <c r="C6" s="50" t="s">
        <v>47</v>
      </c>
      <c r="D6" s="113" t="s">
        <v>46</v>
      </c>
      <c r="E6" s="31" t="s">
        <v>45</v>
      </c>
      <c r="F6" s="114" t="s">
        <v>44</v>
      </c>
      <c r="G6" s="115" t="s">
        <v>230</v>
      </c>
      <c r="H6" s="115" t="s">
        <v>231</v>
      </c>
      <c r="I6" s="115" t="s">
        <v>232</v>
      </c>
      <c r="J6" s="115"/>
      <c r="K6" s="113" t="s">
        <v>92</v>
      </c>
      <c r="L6" s="116" t="s">
        <v>41</v>
      </c>
      <c r="M6" s="114" t="s">
        <v>40</v>
      </c>
    </row>
    <row r="7" spans="1:13" s="128" customFormat="1" ht="24.75" customHeight="1">
      <c r="A7" s="118">
        <v>1</v>
      </c>
      <c r="B7" s="118">
        <v>169</v>
      </c>
      <c r="C7" s="119" t="s">
        <v>233</v>
      </c>
      <c r="D7" s="120" t="s">
        <v>234</v>
      </c>
      <c r="E7" s="121" t="s">
        <v>235</v>
      </c>
      <c r="F7" s="122" t="s">
        <v>236</v>
      </c>
      <c r="G7" s="123" t="s">
        <v>237</v>
      </c>
      <c r="H7" s="123" t="s">
        <v>237</v>
      </c>
      <c r="I7" s="123" t="s">
        <v>908</v>
      </c>
      <c r="J7" s="123"/>
      <c r="K7" s="125">
        <v>1.65</v>
      </c>
      <c r="L7" s="126" t="str">
        <f>IF(ISBLANK(K7),"",IF(K7&lt;1.39,"",IF(K7&gt;=1.91,"TSM",IF(K7&gt;=1.83,"SM",IF(K7&gt;=1.75,"KSM",IF(K7&gt;=1.65,"I A",IF(K7&gt;=1.5,"II A",IF(K7&gt;=1.39,"III A"))))))))</f>
        <v>I A</v>
      </c>
      <c r="M7" s="127" t="s">
        <v>238</v>
      </c>
    </row>
    <row r="8" spans="1:13" s="128" customFormat="1" ht="24.75" customHeight="1">
      <c r="A8" s="118"/>
      <c r="B8" s="118">
        <v>158</v>
      </c>
      <c r="C8" s="119" t="s">
        <v>239</v>
      </c>
      <c r="D8" s="120" t="s">
        <v>240</v>
      </c>
      <c r="E8" s="121" t="s">
        <v>241</v>
      </c>
      <c r="F8" s="122" t="s">
        <v>132</v>
      </c>
      <c r="G8" s="123"/>
      <c r="H8" s="123"/>
      <c r="I8" s="123"/>
      <c r="J8" s="123"/>
      <c r="K8" s="125" t="s">
        <v>86</v>
      </c>
      <c r="L8" s="126"/>
      <c r="M8" s="127" t="s">
        <v>242</v>
      </c>
    </row>
  </sheetData>
  <sheetProtection/>
  <printOptions horizontalCentered="1"/>
  <pageMargins left="0.3937007874015748" right="0.3937007874015748" top="0.8661417322834646" bottom="0.3937007874015748" header="0.8661417322834646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S1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28125" style="163" customWidth="1"/>
    <col min="2" max="2" width="5.28125" style="3" customWidth="1"/>
    <col min="3" max="3" width="11.8515625" style="3" customWidth="1"/>
    <col min="4" max="4" width="13.8515625" style="3" customWidth="1"/>
    <col min="5" max="5" width="9.7109375" style="3" bestFit="1" customWidth="1"/>
    <col min="6" max="6" width="13.57421875" style="104" customWidth="1"/>
    <col min="7" max="16" width="3.7109375" style="16" customWidth="1"/>
    <col min="17" max="17" width="9.00390625" style="103" bestFit="1" customWidth="1"/>
    <col min="18" max="18" width="6.57421875" style="105" customWidth="1"/>
    <col min="19" max="19" width="21.57421875" style="3" customWidth="1"/>
    <col min="20" max="16384" width="9.140625" style="3" customWidth="1"/>
  </cols>
  <sheetData>
    <row r="1" spans="1:19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K1" s="47"/>
      <c r="L1" s="47"/>
      <c r="M1" s="47"/>
      <c r="N1" s="47"/>
      <c r="O1" s="47"/>
      <c r="P1" s="47"/>
      <c r="Q1" s="47"/>
      <c r="R1" s="41"/>
      <c r="S1" s="48" t="s">
        <v>52</v>
      </c>
    </row>
    <row r="2" spans="1:19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K2" s="42"/>
      <c r="L2" s="42"/>
      <c r="M2" s="42"/>
      <c r="N2" s="42"/>
      <c r="O2" s="42"/>
      <c r="P2" s="42"/>
      <c r="Q2" s="42"/>
      <c r="R2" s="41"/>
      <c r="S2" s="43" t="s">
        <v>31</v>
      </c>
    </row>
    <row r="3" spans="1:19" ht="12.75">
      <c r="A3" s="167"/>
      <c r="B3" s="103"/>
      <c r="S3" s="106"/>
    </row>
    <row r="4" spans="3:6" ht="15.75">
      <c r="C4" s="166" t="s">
        <v>849</v>
      </c>
      <c r="E4" s="103"/>
      <c r="F4" s="107"/>
    </row>
    <row r="5" spans="6:18" ht="13.5" thickBot="1">
      <c r="F5" s="108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0"/>
      <c r="R5" s="111"/>
    </row>
    <row r="6" spans="1:19" s="117" customFormat="1" ht="19.5" customHeight="1" thickBot="1">
      <c r="A6" s="165" t="s">
        <v>49</v>
      </c>
      <c r="B6" s="31" t="s">
        <v>90</v>
      </c>
      <c r="C6" s="50" t="s">
        <v>47</v>
      </c>
      <c r="D6" s="113" t="s">
        <v>46</v>
      </c>
      <c r="E6" s="31" t="s">
        <v>45</v>
      </c>
      <c r="F6" s="114" t="s">
        <v>44</v>
      </c>
      <c r="G6" s="115" t="s">
        <v>848</v>
      </c>
      <c r="H6" s="115" t="s">
        <v>847</v>
      </c>
      <c r="I6" s="115" t="s">
        <v>846</v>
      </c>
      <c r="J6" s="115" t="s">
        <v>845</v>
      </c>
      <c r="K6" s="115" t="s">
        <v>844</v>
      </c>
      <c r="L6" s="115" t="s">
        <v>843</v>
      </c>
      <c r="M6" s="115" t="s">
        <v>842</v>
      </c>
      <c r="N6" s="115" t="s">
        <v>841</v>
      </c>
      <c r="O6" s="115" t="s">
        <v>840</v>
      </c>
      <c r="P6" s="115"/>
      <c r="Q6" s="113" t="s">
        <v>92</v>
      </c>
      <c r="R6" s="116" t="s">
        <v>41</v>
      </c>
      <c r="S6" s="114" t="s">
        <v>40</v>
      </c>
    </row>
    <row r="7" spans="1:19" s="128" customFormat="1" ht="24.75" customHeight="1">
      <c r="A7" s="164">
        <v>1</v>
      </c>
      <c r="B7" s="118">
        <v>194</v>
      </c>
      <c r="C7" s="119" t="s">
        <v>839</v>
      </c>
      <c r="D7" s="120" t="s">
        <v>838</v>
      </c>
      <c r="E7" s="121" t="s">
        <v>837</v>
      </c>
      <c r="F7" s="122" t="s">
        <v>121</v>
      </c>
      <c r="G7" s="123"/>
      <c r="H7" s="123"/>
      <c r="I7" s="123"/>
      <c r="J7" s="123"/>
      <c r="K7" s="123" t="s">
        <v>237</v>
      </c>
      <c r="L7" s="123" t="s">
        <v>237</v>
      </c>
      <c r="M7" s="123" t="s">
        <v>237</v>
      </c>
      <c r="N7" s="123" t="s">
        <v>907</v>
      </c>
      <c r="O7" s="124" t="s">
        <v>908</v>
      </c>
      <c r="P7" s="123"/>
      <c r="Q7" s="125">
        <v>2.08</v>
      </c>
      <c r="R7" s="171" t="str">
        <f>IF(ISBLANK(Q7),"",IF(Q7&lt;1.6,"",IF(Q7&gt;=2.28,"TSM",IF(Q7&gt;=2.15,"SM",IF(Q7&gt;=2.03,"KSM",IF(Q7&gt;=1.9,"I A",IF(Q7&gt;=1.75,"II A",IF(Q7&gt;=1.6,"III A"))))))))</f>
        <v>KSM</v>
      </c>
      <c r="S7" s="127" t="s">
        <v>123</v>
      </c>
    </row>
    <row r="8" spans="1:19" s="128" customFormat="1" ht="24.75" customHeight="1">
      <c r="A8" s="164">
        <v>2</v>
      </c>
      <c r="B8" s="118">
        <v>195</v>
      </c>
      <c r="C8" s="119" t="s">
        <v>323</v>
      </c>
      <c r="D8" s="120" t="s">
        <v>836</v>
      </c>
      <c r="E8" s="121" t="s">
        <v>835</v>
      </c>
      <c r="F8" s="122" t="s">
        <v>142</v>
      </c>
      <c r="G8" s="123"/>
      <c r="H8" s="123"/>
      <c r="I8" s="123"/>
      <c r="J8" s="123" t="s">
        <v>237</v>
      </c>
      <c r="K8" s="123" t="s">
        <v>237</v>
      </c>
      <c r="L8" s="123" t="s">
        <v>237</v>
      </c>
      <c r="M8" s="123" t="s">
        <v>907</v>
      </c>
      <c r="N8" s="123" t="s">
        <v>908</v>
      </c>
      <c r="O8" s="124"/>
      <c r="P8" s="123"/>
      <c r="Q8" s="125">
        <v>2.04</v>
      </c>
      <c r="R8" s="171" t="str">
        <f>IF(ISBLANK(Q8),"",IF(Q8&lt;1.6,"",IF(Q8&gt;=2.28,"TSM",IF(Q8&gt;=2.15,"SM",IF(Q8&gt;=2.03,"KSM",IF(Q8&gt;=1.9,"I A",IF(Q8&gt;=1.75,"II A",IF(Q8&gt;=1.6,"III A"))))))))</f>
        <v>KSM</v>
      </c>
      <c r="S8" s="127" t="s">
        <v>834</v>
      </c>
    </row>
    <row r="9" spans="1:19" s="128" customFormat="1" ht="24.75" customHeight="1">
      <c r="A9" s="164">
        <v>3</v>
      </c>
      <c r="B9" s="118">
        <v>203</v>
      </c>
      <c r="C9" s="119" t="s">
        <v>833</v>
      </c>
      <c r="D9" s="120" t="s">
        <v>832</v>
      </c>
      <c r="E9" s="121" t="s">
        <v>831</v>
      </c>
      <c r="F9" s="122" t="s">
        <v>31</v>
      </c>
      <c r="G9" s="123"/>
      <c r="H9" s="123"/>
      <c r="I9" s="123"/>
      <c r="J9" s="123" t="s">
        <v>237</v>
      </c>
      <c r="K9" s="123" t="s">
        <v>237</v>
      </c>
      <c r="L9" s="123" t="s">
        <v>907</v>
      </c>
      <c r="M9" s="123" t="s">
        <v>908</v>
      </c>
      <c r="N9" s="123"/>
      <c r="O9" s="124"/>
      <c r="P9" s="123"/>
      <c r="Q9" s="125">
        <v>2</v>
      </c>
      <c r="R9" s="171" t="str">
        <f>IF(ISBLANK(Q9),"",IF(Q9&lt;1.6,"",IF(Q9&gt;=2.28,"TSM",IF(Q9&gt;=2.15,"SM",IF(Q9&gt;=2.03,"KSM",IF(Q9&gt;=1.9,"I A",IF(Q9&gt;=1.75,"II A",IF(Q9&gt;=1.6,"III A"))))))))</f>
        <v>I A</v>
      </c>
      <c r="S9" s="127" t="s">
        <v>729</v>
      </c>
    </row>
    <row r="10" spans="1:19" s="128" customFormat="1" ht="24.75" customHeight="1">
      <c r="A10" s="164">
        <v>4</v>
      </c>
      <c r="B10" s="118">
        <v>199</v>
      </c>
      <c r="C10" s="119" t="s">
        <v>347</v>
      </c>
      <c r="D10" s="120" t="s">
        <v>830</v>
      </c>
      <c r="E10" s="121" t="s">
        <v>829</v>
      </c>
      <c r="F10" s="122" t="s">
        <v>31</v>
      </c>
      <c r="G10" s="123" t="s">
        <v>237</v>
      </c>
      <c r="H10" s="123" t="s">
        <v>237</v>
      </c>
      <c r="I10" s="123" t="s">
        <v>907</v>
      </c>
      <c r="J10" s="123" t="s">
        <v>908</v>
      </c>
      <c r="K10" s="123"/>
      <c r="L10" s="123"/>
      <c r="M10" s="123"/>
      <c r="N10" s="123"/>
      <c r="O10" s="124"/>
      <c r="P10" s="123"/>
      <c r="Q10" s="125">
        <v>1.85</v>
      </c>
      <c r="R10" s="171" t="str">
        <f>IF(ISBLANK(Q10),"",IF(Q10&lt;1.6,"",IF(Q10&gt;=2.28,"TSM",IF(Q10&gt;=2.15,"SM",IF(Q10&gt;=2.03,"KSM",IF(Q10&gt;=1.9,"I A",IF(Q10&gt;=1.75,"II A",IF(Q10&gt;=1.6,"III A"))))))))</f>
        <v>II A</v>
      </c>
      <c r="S10" s="127" t="s">
        <v>593</v>
      </c>
    </row>
  </sheetData>
  <sheetProtection/>
  <printOptions horizontalCentered="1"/>
  <pageMargins left="0.3937007874015748" right="0.3937007874015748" top="0.8661417322834646" bottom="0.3937007874015748" header="0.8661417322834646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"/>
  <sheetViews>
    <sheetView showZeros="0" zoomScalePageLayoutView="0" workbookViewId="0" topLeftCell="A1">
      <selection activeCell="B4" sqref="B4"/>
    </sheetView>
  </sheetViews>
  <sheetFormatPr defaultColWidth="9.140625" defaultRowHeight="12.75"/>
  <cols>
    <col min="1" max="1" width="4.7109375" style="72" customWidth="1"/>
    <col min="2" max="2" width="5.00390625" style="72" customWidth="1"/>
    <col min="3" max="3" width="10.00390625" style="72" customWidth="1"/>
    <col min="4" max="4" width="15.28125" style="72" bestFit="1" customWidth="1"/>
    <col min="5" max="5" width="8.7109375" style="73" bestFit="1" customWidth="1"/>
    <col min="6" max="6" width="12.00390625" style="72" customWidth="1"/>
    <col min="7" max="13" width="5.421875" style="74" customWidth="1"/>
    <col min="14" max="14" width="8.8515625" style="95" customWidth="1"/>
    <col min="15" max="15" width="6.28125" style="95" customWidth="1"/>
    <col min="16" max="16" width="27.57421875" style="72" bestFit="1" customWidth="1"/>
    <col min="17" max="16384" width="9.140625" style="72" customWidth="1"/>
  </cols>
  <sheetData>
    <row r="1" spans="1:18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K1" s="47"/>
      <c r="L1" s="47"/>
      <c r="M1" s="47"/>
      <c r="N1" s="47"/>
      <c r="O1" s="47"/>
      <c r="P1" s="48" t="s">
        <v>52</v>
      </c>
      <c r="Q1" s="47"/>
      <c r="R1" s="41"/>
    </row>
    <row r="2" spans="1:18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K2" s="42"/>
      <c r="L2" s="42"/>
      <c r="M2" s="42"/>
      <c r="N2" s="42"/>
      <c r="O2" s="42"/>
      <c r="P2" s="43" t="s">
        <v>31</v>
      </c>
      <c r="Q2" s="42"/>
      <c r="R2" s="41"/>
    </row>
    <row r="3" spans="4:15" s="14" customFormat="1" ht="10.5" customHeight="1">
      <c r="D3" s="40"/>
      <c r="F3" s="18"/>
      <c r="G3" s="18"/>
      <c r="H3" s="51"/>
      <c r="I3" s="51"/>
      <c r="J3" s="51"/>
      <c r="N3" s="76"/>
      <c r="O3" s="76"/>
    </row>
    <row r="4" spans="3:15" s="14" customFormat="1" ht="15.75">
      <c r="C4" s="39" t="s">
        <v>293</v>
      </c>
      <c r="D4" s="39"/>
      <c r="E4" s="37"/>
      <c r="F4" s="18"/>
      <c r="G4" s="38"/>
      <c r="H4" s="51"/>
      <c r="I4" s="51"/>
      <c r="J4" s="51"/>
      <c r="N4" s="76"/>
      <c r="O4" s="76"/>
    </row>
    <row r="5" spans="5:15" s="14" customFormat="1" ht="9" customHeight="1" thickBot="1">
      <c r="E5" s="37"/>
      <c r="F5" s="18"/>
      <c r="G5" s="18"/>
      <c r="H5" s="51"/>
      <c r="I5" s="51"/>
      <c r="J5" s="51"/>
      <c r="N5" s="76"/>
      <c r="O5" s="76"/>
    </row>
    <row r="6" spans="5:15" s="52" customFormat="1" ht="13.5" customHeight="1" thickBot="1">
      <c r="E6" s="53"/>
      <c r="G6" s="286" t="s">
        <v>89</v>
      </c>
      <c r="H6" s="287"/>
      <c r="I6" s="287"/>
      <c r="J6" s="287"/>
      <c r="K6" s="287"/>
      <c r="L6" s="287"/>
      <c r="M6" s="288"/>
      <c r="N6" s="78"/>
      <c r="O6" s="78"/>
    </row>
    <row r="7" spans="1:16" s="54" customFormat="1" ht="14.25" customHeight="1" thickBot="1">
      <c r="A7" s="36" t="s">
        <v>49</v>
      </c>
      <c r="B7" s="35" t="s">
        <v>90</v>
      </c>
      <c r="C7" s="34" t="s">
        <v>47</v>
      </c>
      <c r="D7" s="33" t="s">
        <v>46</v>
      </c>
      <c r="E7" s="32" t="s">
        <v>45</v>
      </c>
      <c r="F7" s="32" t="s">
        <v>44</v>
      </c>
      <c r="G7" s="55">
        <v>1</v>
      </c>
      <c r="H7" s="56">
        <v>2</v>
      </c>
      <c r="I7" s="57">
        <v>3</v>
      </c>
      <c r="J7" s="57" t="s">
        <v>91</v>
      </c>
      <c r="K7" s="56">
        <v>4</v>
      </c>
      <c r="L7" s="56">
        <v>5</v>
      </c>
      <c r="M7" s="58">
        <v>6</v>
      </c>
      <c r="N7" s="80" t="s">
        <v>92</v>
      </c>
      <c r="O7" s="81" t="s">
        <v>93</v>
      </c>
      <c r="P7" s="29" t="s">
        <v>40</v>
      </c>
    </row>
    <row r="8" spans="1:16" s="71" customFormat="1" ht="19.5" customHeight="1">
      <c r="A8" s="61">
        <v>1</v>
      </c>
      <c r="B8" s="62">
        <v>156</v>
      </c>
      <c r="C8" s="25" t="s">
        <v>294</v>
      </c>
      <c r="D8" s="63" t="s">
        <v>295</v>
      </c>
      <c r="E8" s="64" t="s">
        <v>296</v>
      </c>
      <c r="F8" s="65" t="s">
        <v>142</v>
      </c>
      <c r="G8" s="83">
        <v>5.59</v>
      </c>
      <c r="H8" s="83" t="s">
        <v>122</v>
      </c>
      <c r="I8" s="83" t="s">
        <v>98</v>
      </c>
      <c r="J8" s="84">
        <v>6</v>
      </c>
      <c r="K8" s="83">
        <v>5.45</v>
      </c>
      <c r="L8" s="83" t="s">
        <v>98</v>
      </c>
      <c r="M8" s="83" t="s">
        <v>98</v>
      </c>
      <c r="N8" s="68">
        <f aca="true" t="shared" si="0" ref="N8:N13">MAX(G8:I8,K8:M8)</f>
        <v>5.59</v>
      </c>
      <c r="O8" s="85" t="str">
        <f aca="true" t="shared" si="1" ref="O8:O13">IF(ISBLANK(N8),"",IF(N8&lt;4.6,"",IF(N8&gt;=6.62,"TSM",IF(N8&gt;=6.35,"SM",IF(N8&gt;=6,"KSM",IF(N8&gt;=5.6,"I A",IF(N8&gt;=5.15,"II A",IF(N8&gt;=4.6,"III A"))))))))</f>
        <v>II A</v>
      </c>
      <c r="P8" s="70" t="s">
        <v>297</v>
      </c>
    </row>
    <row r="9" spans="1:16" s="71" customFormat="1" ht="19.5" customHeight="1">
      <c r="A9" s="61">
        <v>2</v>
      </c>
      <c r="B9" s="62">
        <v>212</v>
      </c>
      <c r="C9" s="25" t="s">
        <v>298</v>
      </c>
      <c r="D9" s="63" t="s">
        <v>299</v>
      </c>
      <c r="E9" s="64" t="s">
        <v>300</v>
      </c>
      <c r="F9" s="65" t="s">
        <v>146</v>
      </c>
      <c r="G9" s="83">
        <v>5.3</v>
      </c>
      <c r="H9" s="83" t="s">
        <v>98</v>
      </c>
      <c r="I9" s="83" t="s">
        <v>122</v>
      </c>
      <c r="J9" s="84">
        <v>5</v>
      </c>
      <c r="K9" s="83">
        <v>5.39</v>
      </c>
      <c r="L9" s="83" t="s">
        <v>122</v>
      </c>
      <c r="M9" s="83">
        <v>5.45</v>
      </c>
      <c r="N9" s="68">
        <f t="shared" si="0"/>
        <v>5.45</v>
      </c>
      <c r="O9" s="85" t="str">
        <f t="shared" si="1"/>
        <v>II A</v>
      </c>
      <c r="P9" s="70" t="s">
        <v>143</v>
      </c>
    </row>
    <row r="10" spans="1:16" s="71" customFormat="1" ht="19.5" customHeight="1">
      <c r="A10" s="61">
        <v>3</v>
      </c>
      <c r="B10" s="62">
        <v>74</v>
      </c>
      <c r="C10" s="25" t="s">
        <v>301</v>
      </c>
      <c r="D10" s="63" t="s">
        <v>302</v>
      </c>
      <c r="E10" s="64" t="s">
        <v>303</v>
      </c>
      <c r="F10" s="65" t="s">
        <v>85</v>
      </c>
      <c r="G10" s="83" t="s">
        <v>98</v>
      </c>
      <c r="H10" s="83">
        <v>5.15</v>
      </c>
      <c r="I10" s="83">
        <v>5.14</v>
      </c>
      <c r="J10" s="84">
        <v>4</v>
      </c>
      <c r="K10" s="83" t="s">
        <v>122</v>
      </c>
      <c r="L10" s="83">
        <v>5</v>
      </c>
      <c r="M10" s="83">
        <v>4.99</v>
      </c>
      <c r="N10" s="68">
        <f t="shared" si="0"/>
        <v>5.15</v>
      </c>
      <c r="O10" s="85" t="str">
        <f t="shared" si="1"/>
        <v>II A</v>
      </c>
      <c r="P10" s="70" t="s">
        <v>304</v>
      </c>
    </row>
    <row r="11" spans="1:16" s="71" customFormat="1" ht="19.5" customHeight="1">
      <c r="A11" s="61">
        <v>4</v>
      </c>
      <c r="B11" s="62">
        <v>249</v>
      </c>
      <c r="C11" s="25" t="s">
        <v>100</v>
      </c>
      <c r="D11" s="63" t="s">
        <v>305</v>
      </c>
      <c r="E11" s="64" t="s">
        <v>306</v>
      </c>
      <c r="F11" s="65" t="s">
        <v>137</v>
      </c>
      <c r="G11" s="83">
        <v>4.77</v>
      </c>
      <c r="H11" s="83">
        <v>4.65</v>
      </c>
      <c r="I11" s="83">
        <v>4.68</v>
      </c>
      <c r="J11" s="84">
        <v>3</v>
      </c>
      <c r="K11" s="83">
        <v>4.7</v>
      </c>
      <c r="L11" s="83">
        <v>4.79</v>
      </c>
      <c r="M11" s="83">
        <v>5.02</v>
      </c>
      <c r="N11" s="68">
        <f t="shared" si="0"/>
        <v>5.02</v>
      </c>
      <c r="O11" s="85" t="str">
        <f t="shared" si="1"/>
        <v>III A</v>
      </c>
      <c r="P11" s="70" t="s">
        <v>138</v>
      </c>
    </row>
    <row r="12" spans="1:16" s="71" customFormat="1" ht="19.5" customHeight="1">
      <c r="A12" s="61">
        <v>5</v>
      </c>
      <c r="B12" s="62">
        <v>248</v>
      </c>
      <c r="C12" s="25" t="s">
        <v>307</v>
      </c>
      <c r="D12" s="63" t="s">
        <v>308</v>
      </c>
      <c r="E12" s="64" t="s">
        <v>309</v>
      </c>
      <c r="F12" s="65" t="s">
        <v>137</v>
      </c>
      <c r="G12" s="83">
        <v>4.21</v>
      </c>
      <c r="H12" s="83">
        <v>4.23</v>
      </c>
      <c r="I12" s="83">
        <v>4.6</v>
      </c>
      <c r="J12" s="84">
        <v>2</v>
      </c>
      <c r="K12" s="83">
        <v>4.4</v>
      </c>
      <c r="L12" s="83">
        <v>4.46</v>
      </c>
      <c r="M12" s="83">
        <v>4.43</v>
      </c>
      <c r="N12" s="68">
        <f t="shared" si="0"/>
        <v>4.6</v>
      </c>
      <c r="O12" s="85" t="str">
        <f t="shared" si="1"/>
        <v>III A</v>
      </c>
      <c r="P12" s="70" t="s">
        <v>138</v>
      </c>
    </row>
    <row r="13" spans="1:16" s="71" customFormat="1" ht="19.5" customHeight="1">
      <c r="A13" s="61">
        <v>6</v>
      </c>
      <c r="B13" s="62">
        <v>46</v>
      </c>
      <c r="C13" s="25" t="s">
        <v>310</v>
      </c>
      <c r="D13" s="63" t="s">
        <v>311</v>
      </c>
      <c r="E13" s="64" t="s">
        <v>312</v>
      </c>
      <c r="F13" s="65" t="s">
        <v>269</v>
      </c>
      <c r="G13" s="83">
        <v>4.54</v>
      </c>
      <c r="H13" s="83" t="s">
        <v>98</v>
      </c>
      <c r="I13" s="83">
        <v>4.57</v>
      </c>
      <c r="J13" s="84">
        <v>1</v>
      </c>
      <c r="K13" s="83">
        <v>4.41</v>
      </c>
      <c r="L13" s="83" t="s">
        <v>98</v>
      </c>
      <c r="M13" s="83">
        <v>4.31</v>
      </c>
      <c r="N13" s="68">
        <f t="shared" si="0"/>
        <v>4.57</v>
      </c>
      <c r="O13" s="85">
        <f t="shared" si="1"/>
      </c>
      <c r="P13" s="70" t="s">
        <v>313</v>
      </c>
    </row>
  </sheetData>
  <sheetProtection/>
  <mergeCells count="1">
    <mergeCell ref="G6:M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R20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4.7109375" style="72" customWidth="1"/>
    <col min="2" max="2" width="5.00390625" style="72" customWidth="1"/>
    <col min="3" max="3" width="10.00390625" style="72" customWidth="1"/>
    <col min="4" max="4" width="15.28125" style="72" bestFit="1" customWidth="1"/>
    <col min="5" max="5" width="9.00390625" style="73" bestFit="1" customWidth="1"/>
    <col min="6" max="6" width="12.00390625" style="72" customWidth="1"/>
    <col min="7" max="13" width="5.421875" style="74" customWidth="1"/>
    <col min="14" max="14" width="8.8515625" style="95" customWidth="1"/>
    <col min="15" max="15" width="6.28125" style="95" customWidth="1"/>
    <col min="16" max="16" width="27.57421875" style="96" bestFit="1" customWidth="1"/>
    <col min="17" max="16384" width="9.140625" style="72" customWidth="1"/>
  </cols>
  <sheetData>
    <row r="1" spans="1:18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K1" s="47"/>
      <c r="L1" s="47"/>
      <c r="M1" s="47"/>
      <c r="N1" s="47"/>
      <c r="O1" s="47"/>
      <c r="P1" s="48" t="s">
        <v>52</v>
      </c>
      <c r="Q1" s="47"/>
      <c r="R1" s="41"/>
    </row>
    <row r="2" spans="1:18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K2" s="42"/>
      <c r="L2" s="42"/>
      <c r="M2" s="42"/>
      <c r="N2" s="42"/>
      <c r="O2" s="42"/>
      <c r="P2" s="43" t="s">
        <v>31</v>
      </c>
      <c r="Q2" s="42"/>
      <c r="R2" s="41"/>
    </row>
    <row r="3" spans="4:16" s="14" customFormat="1" ht="10.5" customHeight="1">
      <c r="D3" s="40"/>
      <c r="F3" s="18"/>
      <c r="G3" s="18"/>
      <c r="H3" s="51"/>
      <c r="I3" s="51"/>
      <c r="J3" s="51"/>
      <c r="N3" s="76"/>
      <c r="O3" s="76"/>
      <c r="P3" s="76"/>
    </row>
    <row r="4" spans="3:16" s="14" customFormat="1" ht="15.75">
      <c r="C4" s="77" t="s">
        <v>117</v>
      </c>
      <c r="D4" s="39"/>
      <c r="E4" s="37"/>
      <c r="F4" s="18"/>
      <c r="G4" s="38"/>
      <c r="H4" s="51"/>
      <c r="I4" s="51"/>
      <c r="J4" s="51"/>
      <c r="N4" s="76"/>
      <c r="O4" s="76"/>
      <c r="P4" s="76"/>
    </row>
    <row r="5" spans="5:16" s="14" customFormat="1" ht="9" customHeight="1" thickBot="1">
      <c r="E5" s="37"/>
      <c r="F5" s="18"/>
      <c r="G5" s="18"/>
      <c r="H5" s="51"/>
      <c r="I5" s="51"/>
      <c r="J5" s="51"/>
      <c r="N5" s="76"/>
      <c r="O5" s="76"/>
      <c r="P5" s="76"/>
    </row>
    <row r="6" spans="5:16" s="52" customFormat="1" ht="13.5" customHeight="1" thickBot="1">
      <c r="E6" s="53"/>
      <c r="G6" s="286" t="s">
        <v>89</v>
      </c>
      <c r="H6" s="287"/>
      <c r="I6" s="287"/>
      <c r="J6" s="287"/>
      <c r="K6" s="287"/>
      <c r="L6" s="287"/>
      <c r="M6" s="288"/>
      <c r="N6" s="78"/>
      <c r="O6" s="78"/>
      <c r="P6" s="79"/>
    </row>
    <row r="7" spans="1:16" s="54" customFormat="1" ht="14.25" customHeight="1" thickBot="1">
      <c r="A7" s="36" t="s">
        <v>49</v>
      </c>
      <c r="B7" s="35" t="s">
        <v>90</v>
      </c>
      <c r="C7" s="34" t="s">
        <v>47</v>
      </c>
      <c r="D7" s="33" t="s">
        <v>46</v>
      </c>
      <c r="E7" s="32" t="s">
        <v>45</v>
      </c>
      <c r="F7" s="32" t="s">
        <v>44</v>
      </c>
      <c r="G7" s="55">
        <v>1</v>
      </c>
      <c r="H7" s="56">
        <v>2</v>
      </c>
      <c r="I7" s="57">
        <v>3</v>
      </c>
      <c r="J7" s="57" t="s">
        <v>91</v>
      </c>
      <c r="K7" s="56">
        <v>4</v>
      </c>
      <c r="L7" s="56">
        <v>5</v>
      </c>
      <c r="M7" s="58">
        <v>6</v>
      </c>
      <c r="N7" s="80" t="s">
        <v>92</v>
      </c>
      <c r="O7" s="81" t="s">
        <v>93</v>
      </c>
      <c r="P7" s="82" t="s">
        <v>40</v>
      </c>
    </row>
    <row r="8" spans="1:16" s="71" customFormat="1" ht="19.5" customHeight="1">
      <c r="A8" s="61">
        <v>1</v>
      </c>
      <c r="B8" s="62">
        <v>196</v>
      </c>
      <c r="C8" s="25" t="s">
        <v>118</v>
      </c>
      <c r="D8" s="63" t="s">
        <v>119</v>
      </c>
      <c r="E8" s="64" t="s">
        <v>120</v>
      </c>
      <c r="F8" s="65" t="s">
        <v>121</v>
      </c>
      <c r="G8" s="83" t="s">
        <v>98</v>
      </c>
      <c r="H8" s="83">
        <v>7.07</v>
      </c>
      <c r="I8" s="83" t="s">
        <v>98</v>
      </c>
      <c r="J8" s="84">
        <v>8</v>
      </c>
      <c r="K8" s="83">
        <v>6.91</v>
      </c>
      <c r="L8" s="83" t="s">
        <v>122</v>
      </c>
      <c r="M8" s="83" t="s">
        <v>98</v>
      </c>
      <c r="N8" s="68">
        <f aca="true" t="shared" si="0" ref="N8:N17">MAX(G8:I8,K8:M8)</f>
        <v>7.07</v>
      </c>
      <c r="O8" s="85" t="str">
        <f aca="true" t="shared" si="1" ref="O8:O17">IF(ISBLANK(N8),"",IF(N8&lt;5.6,"",IF(N8&gt;=8.05,"TSM",IF(N8&gt;=7.65,"SM",IF(N8&gt;=7.2,"KSM",IF(N8&gt;=6.7,"I A",IF(N8&gt;=6.2,"II A",IF(N8&gt;=5.6,"III A"))))))))</f>
        <v>I A</v>
      </c>
      <c r="P8" s="86" t="s">
        <v>123</v>
      </c>
    </row>
    <row r="9" spans="1:16" s="71" customFormat="1" ht="19.5" customHeight="1">
      <c r="A9" s="61">
        <v>2</v>
      </c>
      <c r="B9" s="62">
        <v>198</v>
      </c>
      <c r="C9" s="25" t="s">
        <v>124</v>
      </c>
      <c r="D9" s="63" t="s">
        <v>125</v>
      </c>
      <c r="E9" s="64" t="s">
        <v>126</v>
      </c>
      <c r="F9" s="65" t="s">
        <v>127</v>
      </c>
      <c r="G9" s="83">
        <v>6.47</v>
      </c>
      <c r="H9" s="83">
        <v>6.56</v>
      </c>
      <c r="I9" s="83">
        <v>6.27</v>
      </c>
      <c r="J9" s="84">
        <v>7</v>
      </c>
      <c r="K9" s="83">
        <v>6.76</v>
      </c>
      <c r="L9" s="83">
        <v>6.26</v>
      </c>
      <c r="M9" s="83">
        <v>6.5</v>
      </c>
      <c r="N9" s="68">
        <f t="shared" si="0"/>
        <v>6.76</v>
      </c>
      <c r="O9" s="85" t="str">
        <f t="shared" si="1"/>
        <v>I A</v>
      </c>
      <c r="P9" s="86" t="s">
        <v>128</v>
      </c>
    </row>
    <row r="10" spans="1:16" s="71" customFormat="1" ht="19.5" customHeight="1">
      <c r="A10" s="61">
        <v>3</v>
      </c>
      <c r="B10" s="62">
        <v>157</v>
      </c>
      <c r="C10" s="25" t="s">
        <v>129</v>
      </c>
      <c r="D10" s="63" t="s">
        <v>130</v>
      </c>
      <c r="E10" s="64" t="s">
        <v>131</v>
      </c>
      <c r="F10" s="65" t="s">
        <v>132</v>
      </c>
      <c r="G10" s="83">
        <v>5.79</v>
      </c>
      <c r="H10" s="83">
        <v>6.01</v>
      </c>
      <c r="I10" s="83">
        <v>6.3</v>
      </c>
      <c r="J10" s="84">
        <v>6</v>
      </c>
      <c r="K10" s="83">
        <v>6.09</v>
      </c>
      <c r="L10" s="83">
        <v>6.19</v>
      </c>
      <c r="M10" s="83">
        <v>6.41</v>
      </c>
      <c r="N10" s="68">
        <f t="shared" si="0"/>
        <v>6.41</v>
      </c>
      <c r="O10" s="85" t="str">
        <f t="shared" si="1"/>
        <v>II A</v>
      </c>
      <c r="P10" s="86" t="s">
        <v>133</v>
      </c>
    </row>
    <row r="11" spans="1:16" s="71" customFormat="1" ht="19.5" customHeight="1">
      <c r="A11" s="61">
        <v>4</v>
      </c>
      <c r="B11" s="62">
        <v>246</v>
      </c>
      <c r="C11" s="25" t="s">
        <v>134</v>
      </c>
      <c r="D11" s="63" t="s">
        <v>135</v>
      </c>
      <c r="E11" s="64" t="s">
        <v>136</v>
      </c>
      <c r="F11" s="65" t="s">
        <v>137</v>
      </c>
      <c r="G11" s="83">
        <v>6.14</v>
      </c>
      <c r="H11" s="83" t="s">
        <v>98</v>
      </c>
      <c r="I11" s="83">
        <v>5.81</v>
      </c>
      <c r="J11" s="84">
        <v>5</v>
      </c>
      <c r="K11" s="83">
        <v>6.12</v>
      </c>
      <c r="L11" s="83">
        <v>5.53</v>
      </c>
      <c r="M11" s="83">
        <v>6.08</v>
      </c>
      <c r="N11" s="68">
        <f t="shared" si="0"/>
        <v>6.14</v>
      </c>
      <c r="O11" s="85" t="str">
        <f t="shared" si="1"/>
        <v>III A</v>
      </c>
      <c r="P11" s="86" t="s">
        <v>138</v>
      </c>
    </row>
    <row r="12" spans="1:16" s="71" customFormat="1" ht="19.5" customHeight="1">
      <c r="A12" s="61">
        <v>5</v>
      </c>
      <c r="B12" s="62">
        <v>210</v>
      </c>
      <c r="C12" s="25" t="s">
        <v>139</v>
      </c>
      <c r="D12" s="63" t="s">
        <v>140</v>
      </c>
      <c r="E12" s="64" t="s">
        <v>141</v>
      </c>
      <c r="F12" s="65" t="s">
        <v>142</v>
      </c>
      <c r="G12" s="83">
        <v>6.14</v>
      </c>
      <c r="H12" s="83" t="s">
        <v>98</v>
      </c>
      <c r="I12" s="83" t="s">
        <v>98</v>
      </c>
      <c r="J12" s="84">
        <v>4</v>
      </c>
      <c r="K12" s="83" t="s">
        <v>98</v>
      </c>
      <c r="L12" s="83" t="s">
        <v>98</v>
      </c>
      <c r="M12" s="83" t="s">
        <v>98</v>
      </c>
      <c r="N12" s="68">
        <f t="shared" si="0"/>
        <v>6.14</v>
      </c>
      <c r="O12" s="85" t="str">
        <f t="shared" si="1"/>
        <v>III A</v>
      </c>
      <c r="P12" s="86" t="s">
        <v>143</v>
      </c>
    </row>
    <row r="13" spans="1:16" s="71" customFormat="1" ht="19.5" customHeight="1">
      <c r="A13" s="61">
        <v>6</v>
      </c>
      <c r="B13" s="62">
        <v>211</v>
      </c>
      <c r="C13" s="25" t="s">
        <v>82</v>
      </c>
      <c r="D13" s="63" t="s">
        <v>144</v>
      </c>
      <c r="E13" s="64" t="s">
        <v>145</v>
      </c>
      <c r="F13" s="65" t="s">
        <v>146</v>
      </c>
      <c r="G13" s="83">
        <v>5.78</v>
      </c>
      <c r="H13" s="83">
        <v>5.75</v>
      </c>
      <c r="I13" s="83">
        <v>5.88</v>
      </c>
      <c r="J13" s="84">
        <v>2</v>
      </c>
      <c r="K13" s="83">
        <v>6.11</v>
      </c>
      <c r="L13" s="83">
        <v>6.05</v>
      </c>
      <c r="M13" s="83">
        <v>6.03</v>
      </c>
      <c r="N13" s="68">
        <f t="shared" si="0"/>
        <v>6.11</v>
      </c>
      <c r="O13" s="85" t="str">
        <f t="shared" si="1"/>
        <v>III A</v>
      </c>
      <c r="P13" s="86" t="s">
        <v>143</v>
      </c>
    </row>
    <row r="14" spans="1:16" s="71" customFormat="1" ht="19.5" customHeight="1">
      <c r="A14" s="61">
        <v>7</v>
      </c>
      <c r="B14" s="62">
        <v>104</v>
      </c>
      <c r="C14" s="25" t="s">
        <v>147</v>
      </c>
      <c r="D14" s="63" t="s">
        <v>148</v>
      </c>
      <c r="E14" s="64" t="s">
        <v>149</v>
      </c>
      <c r="F14" s="65" t="s">
        <v>142</v>
      </c>
      <c r="G14" s="83">
        <v>6.07</v>
      </c>
      <c r="H14" s="83">
        <v>5.17</v>
      </c>
      <c r="I14" s="83">
        <v>5.94</v>
      </c>
      <c r="J14" s="84">
        <v>3</v>
      </c>
      <c r="K14" s="83">
        <v>5.93</v>
      </c>
      <c r="L14" s="83">
        <v>5.9</v>
      </c>
      <c r="M14" s="83" t="s">
        <v>98</v>
      </c>
      <c r="N14" s="68">
        <f t="shared" si="0"/>
        <v>6.07</v>
      </c>
      <c r="O14" s="85" t="str">
        <f t="shared" si="1"/>
        <v>III A</v>
      </c>
      <c r="P14" s="86" t="s">
        <v>150</v>
      </c>
    </row>
    <row r="15" spans="1:16" s="71" customFormat="1" ht="19.5" customHeight="1">
      <c r="A15" s="61">
        <v>8</v>
      </c>
      <c r="B15" s="62">
        <v>213</v>
      </c>
      <c r="C15" s="25" t="s">
        <v>151</v>
      </c>
      <c r="D15" s="63" t="s">
        <v>152</v>
      </c>
      <c r="E15" s="64" t="s">
        <v>153</v>
      </c>
      <c r="F15" s="65" t="s">
        <v>31</v>
      </c>
      <c r="G15" s="83">
        <v>5.41</v>
      </c>
      <c r="H15" s="83">
        <v>5.62</v>
      </c>
      <c r="I15" s="83">
        <v>5.43</v>
      </c>
      <c r="J15" s="84">
        <v>1</v>
      </c>
      <c r="K15" s="83">
        <v>5.43</v>
      </c>
      <c r="L15" s="83">
        <v>5.38</v>
      </c>
      <c r="M15" s="83" t="s">
        <v>122</v>
      </c>
      <c r="N15" s="68">
        <f t="shared" si="0"/>
        <v>5.62</v>
      </c>
      <c r="O15" s="85" t="str">
        <f t="shared" si="1"/>
        <v>III A</v>
      </c>
      <c r="P15" s="86" t="s">
        <v>143</v>
      </c>
    </row>
    <row r="16" spans="1:16" s="71" customFormat="1" ht="19.5" customHeight="1">
      <c r="A16" s="61">
        <v>9</v>
      </c>
      <c r="B16" s="62">
        <v>95</v>
      </c>
      <c r="C16" s="25" t="s">
        <v>154</v>
      </c>
      <c r="D16" s="63" t="s">
        <v>155</v>
      </c>
      <c r="E16" s="64" t="s">
        <v>156</v>
      </c>
      <c r="F16" s="65" t="s">
        <v>66</v>
      </c>
      <c r="G16" s="83" t="s">
        <v>98</v>
      </c>
      <c r="H16" s="83">
        <v>5.53</v>
      </c>
      <c r="I16" s="83" t="s">
        <v>98</v>
      </c>
      <c r="J16" s="84"/>
      <c r="K16" s="83"/>
      <c r="L16" s="83"/>
      <c r="M16" s="83"/>
      <c r="N16" s="68">
        <f t="shared" si="0"/>
        <v>5.53</v>
      </c>
      <c r="O16" s="85">
        <f t="shared" si="1"/>
      </c>
      <c r="P16" s="86" t="s">
        <v>67</v>
      </c>
    </row>
    <row r="17" spans="1:16" s="71" customFormat="1" ht="19.5" customHeight="1">
      <c r="A17" s="61">
        <v>10</v>
      </c>
      <c r="B17" s="62">
        <v>247</v>
      </c>
      <c r="C17" s="25" t="s">
        <v>157</v>
      </c>
      <c r="D17" s="63" t="s">
        <v>158</v>
      </c>
      <c r="E17" s="64" t="s">
        <v>159</v>
      </c>
      <c r="F17" s="65" t="s">
        <v>137</v>
      </c>
      <c r="G17" s="83">
        <v>4.96</v>
      </c>
      <c r="H17" s="83" t="s">
        <v>98</v>
      </c>
      <c r="I17" s="83">
        <v>5.01</v>
      </c>
      <c r="J17" s="84"/>
      <c r="K17" s="83"/>
      <c r="L17" s="83"/>
      <c r="M17" s="83"/>
      <c r="N17" s="68">
        <f t="shared" si="0"/>
        <v>5.01</v>
      </c>
      <c r="O17" s="85">
        <f t="shared" si="1"/>
      </c>
      <c r="P17" s="86" t="s">
        <v>138</v>
      </c>
    </row>
    <row r="18" spans="1:16" s="71" customFormat="1" ht="19.5" customHeight="1">
      <c r="A18" s="87"/>
      <c r="B18" s="88">
        <v>250</v>
      </c>
      <c r="C18" s="89" t="s">
        <v>160</v>
      </c>
      <c r="D18" s="90" t="s">
        <v>161</v>
      </c>
      <c r="E18" s="91" t="s">
        <v>162</v>
      </c>
      <c r="F18" s="92" t="s">
        <v>137</v>
      </c>
      <c r="G18" s="93"/>
      <c r="H18" s="93"/>
      <c r="I18" s="93"/>
      <c r="J18" s="94"/>
      <c r="K18" s="93"/>
      <c r="L18" s="93"/>
      <c r="M18" s="93"/>
      <c r="N18" s="68" t="s">
        <v>86</v>
      </c>
      <c r="O18" s="85"/>
      <c r="P18" s="86" t="s">
        <v>163</v>
      </c>
    </row>
    <row r="19" spans="1:16" s="71" customFormat="1" ht="19.5" customHeight="1">
      <c r="A19" s="87"/>
      <c r="B19" s="88">
        <v>24</v>
      </c>
      <c r="C19" s="89" t="s">
        <v>168</v>
      </c>
      <c r="D19" s="90" t="s">
        <v>169</v>
      </c>
      <c r="E19" s="91" t="s">
        <v>170</v>
      </c>
      <c r="F19" s="92"/>
      <c r="G19" s="93"/>
      <c r="H19" s="93"/>
      <c r="I19" s="93"/>
      <c r="J19" s="94"/>
      <c r="K19" s="93"/>
      <c r="L19" s="93"/>
      <c r="M19" s="93"/>
      <c r="N19" s="68" t="s">
        <v>86</v>
      </c>
      <c r="O19" s="85"/>
      <c r="P19" s="86" t="s">
        <v>171</v>
      </c>
    </row>
    <row r="20" spans="1:16" s="71" customFormat="1" ht="19.5" customHeight="1">
      <c r="A20" s="87"/>
      <c r="B20" s="88">
        <v>86</v>
      </c>
      <c r="C20" s="89" t="s">
        <v>164</v>
      </c>
      <c r="D20" s="90" t="s">
        <v>165</v>
      </c>
      <c r="E20" s="91" t="s">
        <v>166</v>
      </c>
      <c r="F20" s="92" t="s">
        <v>85</v>
      </c>
      <c r="G20" s="93"/>
      <c r="H20" s="93"/>
      <c r="I20" s="93"/>
      <c r="J20" s="94"/>
      <c r="K20" s="93"/>
      <c r="L20" s="93"/>
      <c r="M20" s="93"/>
      <c r="N20" s="68" t="s">
        <v>86</v>
      </c>
      <c r="O20" s="85"/>
      <c r="P20" s="86" t="s">
        <v>167</v>
      </c>
    </row>
  </sheetData>
  <sheetProtection/>
  <mergeCells count="1">
    <mergeCell ref="G6:M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R20"/>
  <sheetViews>
    <sheetView showZeros="0" zoomScalePageLayoutView="0" workbookViewId="0" topLeftCell="A1">
      <selection activeCell="A5" sqref="A5"/>
    </sheetView>
  </sheetViews>
  <sheetFormatPr defaultColWidth="9.140625" defaultRowHeight="12.75"/>
  <cols>
    <col min="1" max="1" width="4.7109375" style="72" customWidth="1"/>
    <col min="2" max="2" width="5.00390625" style="72" customWidth="1"/>
    <col min="3" max="3" width="11.140625" style="72" customWidth="1"/>
    <col min="4" max="4" width="15.28125" style="72" bestFit="1" customWidth="1"/>
    <col min="5" max="5" width="9.00390625" style="73" bestFit="1" customWidth="1"/>
    <col min="6" max="6" width="12.00390625" style="72" customWidth="1"/>
    <col min="7" max="13" width="5.421875" style="74" customWidth="1"/>
    <col min="14" max="14" width="8.8515625" style="95" customWidth="1"/>
    <col min="15" max="15" width="6.28125" style="95" customWidth="1"/>
    <col min="16" max="16" width="22.28125" style="72" customWidth="1"/>
    <col min="17" max="16384" width="9.140625" style="72" customWidth="1"/>
  </cols>
  <sheetData>
    <row r="1" spans="1:18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K1" s="47"/>
      <c r="L1" s="47"/>
      <c r="M1" s="47"/>
      <c r="N1" s="47"/>
      <c r="O1" s="47"/>
      <c r="P1" s="48" t="s">
        <v>52</v>
      </c>
      <c r="Q1" s="47"/>
      <c r="R1" s="41"/>
    </row>
    <row r="2" spans="1:18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K2" s="42"/>
      <c r="L2" s="42"/>
      <c r="M2" s="42"/>
      <c r="N2" s="42"/>
      <c r="O2" s="42"/>
      <c r="P2" s="43" t="s">
        <v>31</v>
      </c>
      <c r="Q2" s="42"/>
      <c r="R2" s="41"/>
    </row>
    <row r="3" spans="4:15" s="14" customFormat="1" ht="10.5" customHeight="1">
      <c r="D3" s="40"/>
      <c r="F3" s="18"/>
      <c r="G3" s="18"/>
      <c r="H3" s="51"/>
      <c r="I3" s="51"/>
      <c r="J3" s="51"/>
      <c r="N3" s="76"/>
      <c r="O3" s="76"/>
    </row>
    <row r="4" spans="3:15" s="14" customFormat="1" ht="15.75">
      <c r="C4" s="39" t="s">
        <v>314</v>
      </c>
      <c r="D4" s="39"/>
      <c r="E4" s="37"/>
      <c r="F4" s="18"/>
      <c r="G4" s="38"/>
      <c r="H4" s="51"/>
      <c r="I4" s="51"/>
      <c r="J4" s="51"/>
      <c r="N4" s="76"/>
      <c r="O4" s="76"/>
    </row>
    <row r="5" spans="5:15" s="14" customFormat="1" ht="9" customHeight="1" thickBot="1">
      <c r="E5" s="37"/>
      <c r="F5" s="18"/>
      <c r="G5" s="18"/>
      <c r="H5" s="51"/>
      <c r="I5" s="51"/>
      <c r="J5" s="51"/>
      <c r="N5" s="76"/>
      <c r="O5" s="76"/>
    </row>
    <row r="6" spans="5:15" s="52" customFormat="1" ht="13.5" customHeight="1" thickBot="1">
      <c r="E6" s="53"/>
      <c r="G6" s="286" t="s">
        <v>89</v>
      </c>
      <c r="H6" s="287"/>
      <c r="I6" s="287"/>
      <c r="J6" s="287"/>
      <c r="K6" s="287"/>
      <c r="L6" s="287"/>
      <c r="M6" s="288"/>
      <c r="N6" s="78"/>
      <c r="O6" s="78"/>
    </row>
    <row r="7" spans="1:16" s="54" customFormat="1" ht="14.25" customHeight="1" thickBot="1">
      <c r="A7" s="36" t="s">
        <v>49</v>
      </c>
      <c r="B7" s="35" t="s">
        <v>90</v>
      </c>
      <c r="C7" s="34" t="s">
        <v>47</v>
      </c>
      <c r="D7" s="33" t="s">
        <v>46</v>
      </c>
      <c r="E7" s="32" t="s">
        <v>45</v>
      </c>
      <c r="F7" s="32" t="s">
        <v>44</v>
      </c>
      <c r="G7" s="55">
        <v>1</v>
      </c>
      <c r="H7" s="56">
        <v>2</v>
      </c>
      <c r="I7" s="57">
        <v>3</v>
      </c>
      <c r="J7" s="57" t="s">
        <v>91</v>
      </c>
      <c r="K7" s="56">
        <v>4</v>
      </c>
      <c r="L7" s="56">
        <v>5</v>
      </c>
      <c r="M7" s="58">
        <v>6</v>
      </c>
      <c r="N7" s="80" t="s">
        <v>92</v>
      </c>
      <c r="O7" s="81" t="s">
        <v>93</v>
      </c>
      <c r="P7" s="29" t="s">
        <v>40</v>
      </c>
    </row>
    <row r="8" spans="1:16" s="71" customFormat="1" ht="19.5" customHeight="1">
      <c r="A8" s="61">
        <v>1</v>
      </c>
      <c r="B8" s="62">
        <v>252</v>
      </c>
      <c r="C8" s="25" t="s">
        <v>315</v>
      </c>
      <c r="D8" s="63" t="s">
        <v>316</v>
      </c>
      <c r="E8" s="64" t="s">
        <v>317</v>
      </c>
      <c r="F8" s="65" t="s">
        <v>318</v>
      </c>
      <c r="G8" s="83">
        <v>17.74</v>
      </c>
      <c r="H8" s="83">
        <v>18.71</v>
      </c>
      <c r="I8" s="83">
        <v>18.22</v>
      </c>
      <c r="J8" s="84">
        <v>8</v>
      </c>
      <c r="K8" s="83" t="s">
        <v>98</v>
      </c>
      <c r="L8" s="83" t="s">
        <v>98</v>
      </c>
      <c r="M8" s="83" t="s">
        <v>98</v>
      </c>
      <c r="N8" s="68">
        <f aca="true" t="shared" si="0" ref="N8:N19">MAX(G8:I8,K8:M8)</f>
        <v>18.71</v>
      </c>
      <c r="O8" s="85" t="str">
        <f aca="true" t="shared" si="1" ref="O8:O19">IF(ISBLANK(N8),"",IF(N8&lt;10.2,"",IF(N8&gt;=19.9,"TSM",IF(N8&gt;=17.5,"SM",IF(N8&gt;=15.6,"KSM",IF(N8&gt;=13.8,"I A",IF(N8&gt;=12,"II A",IF(N8&gt;=10.2,"III A"))))))))</f>
        <v>SM</v>
      </c>
      <c r="P8" s="70" t="s">
        <v>319</v>
      </c>
    </row>
    <row r="9" spans="1:16" s="71" customFormat="1" ht="19.5" customHeight="1">
      <c r="A9" s="61">
        <v>2</v>
      </c>
      <c r="B9" s="62">
        <v>254</v>
      </c>
      <c r="C9" s="25" t="s">
        <v>320</v>
      </c>
      <c r="D9" s="63" t="s">
        <v>321</v>
      </c>
      <c r="E9" s="64" t="s">
        <v>322</v>
      </c>
      <c r="F9" s="65" t="s">
        <v>318</v>
      </c>
      <c r="G9" s="83">
        <v>15.87</v>
      </c>
      <c r="H9" s="83" t="s">
        <v>98</v>
      </c>
      <c r="I9" s="83">
        <v>16.31</v>
      </c>
      <c r="J9" s="84">
        <v>7</v>
      </c>
      <c r="K9" s="83" t="s">
        <v>98</v>
      </c>
      <c r="L9" s="83">
        <v>15.78</v>
      </c>
      <c r="M9" s="83">
        <v>15.82</v>
      </c>
      <c r="N9" s="68">
        <f t="shared" si="0"/>
        <v>16.31</v>
      </c>
      <c r="O9" s="85" t="str">
        <f t="shared" si="1"/>
        <v>KSM</v>
      </c>
      <c r="P9" s="70" t="s">
        <v>319</v>
      </c>
    </row>
    <row r="10" spans="1:16" s="71" customFormat="1" ht="19.5" customHeight="1">
      <c r="A10" s="61">
        <v>3</v>
      </c>
      <c r="B10" s="62">
        <v>113</v>
      </c>
      <c r="C10" s="25" t="s">
        <v>323</v>
      </c>
      <c r="D10" s="63" t="s">
        <v>324</v>
      </c>
      <c r="E10" s="64" t="s">
        <v>325</v>
      </c>
      <c r="F10" s="65" t="s">
        <v>142</v>
      </c>
      <c r="G10" s="83">
        <v>15.92</v>
      </c>
      <c r="H10" s="83" t="s">
        <v>98</v>
      </c>
      <c r="I10" s="83">
        <v>15.52</v>
      </c>
      <c r="J10" s="84">
        <v>5</v>
      </c>
      <c r="K10" s="83">
        <v>15.82</v>
      </c>
      <c r="L10" s="83">
        <v>16.22</v>
      </c>
      <c r="M10" s="83">
        <v>15.87</v>
      </c>
      <c r="N10" s="68">
        <f t="shared" si="0"/>
        <v>16.22</v>
      </c>
      <c r="O10" s="85" t="str">
        <f t="shared" si="1"/>
        <v>KSM</v>
      </c>
      <c r="P10" s="70" t="s">
        <v>104</v>
      </c>
    </row>
    <row r="11" spans="1:16" s="71" customFormat="1" ht="19.5" customHeight="1">
      <c r="A11" s="61">
        <v>4</v>
      </c>
      <c r="B11" s="62">
        <v>255</v>
      </c>
      <c r="C11" s="25" t="s">
        <v>60</v>
      </c>
      <c r="D11" s="63" t="s">
        <v>326</v>
      </c>
      <c r="E11" s="64" t="s">
        <v>327</v>
      </c>
      <c r="F11" s="65" t="s">
        <v>318</v>
      </c>
      <c r="G11" s="83">
        <v>14.78</v>
      </c>
      <c r="H11" s="83">
        <v>15.57</v>
      </c>
      <c r="I11" s="83">
        <v>16.11</v>
      </c>
      <c r="J11" s="84">
        <v>6</v>
      </c>
      <c r="K11" s="83" t="s">
        <v>98</v>
      </c>
      <c r="L11" s="83" t="s">
        <v>98</v>
      </c>
      <c r="M11" s="83" t="s">
        <v>98</v>
      </c>
      <c r="N11" s="68">
        <f t="shared" si="0"/>
        <v>16.11</v>
      </c>
      <c r="O11" s="85" t="str">
        <f t="shared" si="1"/>
        <v>KSM</v>
      </c>
      <c r="P11" s="70" t="s">
        <v>328</v>
      </c>
    </row>
    <row r="12" spans="1:16" s="71" customFormat="1" ht="19.5" customHeight="1">
      <c r="A12" s="61">
        <v>5</v>
      </c>
      <c r="B12" s="62">
        <v>126</v>
      </c>
      <c r="C12" s="25" t="s">
        <v>63</v>
      </c>
      <c r="D12" s="63" t="s">
        <v>329</v>
      </c>
      <c r="E12" s="64" t="s">
        <v>330</v>
      </c>
      <c r="F12" s="65" t="s">
        <v>97</v>
      </c>
      <c r="G12" s="83">
        <v>15.33</v>
      </c>
      <c r="H12" s="83">
        <v>15.45</v>
      </c>
      <c r="I12" s="83" t="s">
        <v>98</v>
      </c>
      <c r="J12" s="84">
        <v>3</v>
      </c>
      <c r="K12" s="83">
        <v>15.52</v>
      </c>
      <c r="L12" s="83">
        <v>15.77</v>
      </c>
      <c r="M12" s="83">
        <v>15.61</v>
      </c>
      <c r="N12" s="68">
        <f t="shared" si="0"/>
        <v>15.77</v>
      </c>
      <c r="O12" s="85" t="str">
        <f t="shared" si="1"/>
        <v>KSM</v>
      </c>
      <c r="P12" s="70" t="s">
        <v>99</v>
      </c>
    </row>
    <row r="13" spans="1:16" s="71" customFormat="1" ht="19.5" customHeight="1">
      <c r="A13" s="61">
        <v>6</v>
      </c>
      <c r="B13" s="62">
        <v>253</v>
      </c>
      <c r="C13" s="25" t="s">
        <v>323</v>
      </c>
      <c r="D13" s="63" t="s">
        <v>331</v>
      </c>
      <c r="E13" s="64" t="s">
        <v>332</v>
      </c>
      <c r="F13" s="65" t="s">
        <v>318</v>
      </c>
      <c r="G13" s="83">
        <v>15.15</v>
      </c>
      <c r="H13" s="83">
        <v>15.71</v>
      </c>
      <c r="I13" s="83" t="s">
        <v>98</v>
      </c>
      <c r="J13" s="84">
        <v>4</v>
      </c>
      <c r="K13" s="83" t="s">
        <v>98</v>
      </c>
      <c r="L13" s="83" t="s">
        <v>98</v>
      </c>
      <c r="M13" s="83" t="s">
        <v>98</v>
      </c>
      <c r="N13" s="68">
        <f t="shared" si="0"/>
        <v>15.71</v>
      </c>
      <c r="O13" s="85" t="str">
        <f t="shared" si="1"/>
        <v>KSM</v>
      </c>
      <c r="P13" s="70" t="s">
        <v>328</v>
      </c>
    </row>
    <row r="14" spans="1:16" s="71" customFormat="1" ht="19.5" customHeight="1">
      <c r="A14" s="61">
        <v>7</v>
      </c>
      <c r="B14" s="62">
        <v>112</v>
      </c>
      <c r="C14" s="25" t="s">
        <v>323</v>
      </c>
      <c r="D14" s="63" t="s">
        <v>333</v>
      </c>
      <c r="E14" s="64" t="s">
        <v>334</v>
      </c>
      <c r="F14" s="65" t="s">
        <v>142</v>
      </c>
      <c r="G14" s="83">
        <v>14.75</v>
      </c>
      <c r="H14" s="83" t="s">
        <v>98</v>
      </c>
      <c r="I14" s="83" t="s">
        <v>98</v>
      </c>
      <c r="J14" s="84">
        <v>2</v>
      </c>
      <c r="K14" s="83" t="s">
        <v>98</v>
      </c>
      <c r="L14" s="83">
        <v>15.18</v>
      </c>
      <c r="M14" s="83" t="s">
        <v>98</v>
      </c>
      <c r="N14" s="68">
        <f t="shared" si="0"/>
        <v>15.18</v>
      </c>
      <c r="O14" s="85" t="str">
        <f t="shared" si="1"/>
        <v>I A</v>
      </c>
      <c r="P14" s="70" t="s">
        <v>104</v>
      </c>
    </row>
    <row r="15" spans="1:16" s="71" customFormat="1" ht="19.5" customHeight="1">
      <c r="A15" s="61">
        <v>8</v>
      </c>
      <c r="B15" s="62">
        <v>133</v>
      </c>
      <c r="C15" s="25" t="s">
        <v>82</v>
      </c>
      <c r="D15" s="63" t="s">
        <v>335</v>
      </c>
      <c r="E15" s="64" t="s">
        <v>336</v>
      </c>
      <c r="F15" s="65" t="s">
        <v>337</v>
      </c>
      <c r="G15" s="83">
        <v>13.41</v>
      </c>
      <c r="H15" s="83" t="s">
        <v>98</v>
      </c>
      <c r="I15" s="83">
        <v>13.48</v>
      </c>
      <c r="J15" s="84">
        <v>1</v>
      </c>
      <c r="K15" s="83" t="s">
        <v>98</v>
      </c>
      <c r="L15" s="83">
        <v>13.07</v>
      </c>
      <c r="M15" s="83" t="s">
        <v>98</v>
      </c>
      <c r="N15" s="68">
        <f t="shared" si="0"/>
        <v>13.48</v>
      </c>
      <c r="O15" s="85" t="str">
        <f t="shared" si="1"/>
        <v>II A</v>
      </c>
      <c r="P15" s="70" t="s">
        <v>338</v>
      </c>
    </row>
    <row r="16" spans="1:16" s="71" customFormat="1" ht="19.5" customHeight="1">
      <c r="A16" s="61">
        <v>9</v>
      </c>
      <c r="B16" s="62">
        <v>96</v>
      </c>
      <c r="C16" s="25" t="s">
        <v>151</v>
      </c>
      <c r="D16" s="63" t="s">
        <v>339</v>
      </c>
      <c r="E16" s="64" t="s">
        <v>340</v>
      </c>
      <c r="F16" s="65" t="s">
        <v>66</v>
      </c>
      <c r="G16" s="83">
        <v>11.79</v>
      </c>
      <c r="H16" s="83">
        <v>12.12</v>
      </c>
      <c r="I16" s="83">
        <v>12.53</v>
      </c>
      <c r="J16" s="84"/>
      <c r="K16" s="83"/>
      <c r="L16" s="83"/>
      <c r="M16" s="83"/>
      <c r="N16" s="68">
        <f t="shared" si="0"/>
        <v>12.53</v>
      </c>
      <c r="O16" s="85" t="str">
        <f t="shared" si="1"/>
        <v>II A</v>
      </c>
      <c r="P16" s="70" t="s">
        <v>67</v>
      </c>
    </row>
    <row r="17" spans="1:16" s="71" customFormat="1" ht="19.5" customHeight="1">
      <c r="A17" s="61">
        <v>10</v>
      </c>
      <c r="B17" s="62">
        <v>186</v>
      </c>
      <c r="C17" s="25" t="s">
        <v>63</v>
      </c>
      <c r="D17" s="63" t="s">
        <v>341</v>
      </c>
      <c r="E17" s="64" t="s">
        <v>342</v>
      </c>
      <c r="F17" s="65" t="s">
        <v>280</v>
      </c>
      <c r="G17" s="83" t="s">
        <v>98</v>
      </c>
      <c r="H17" s="83">
        <v>10.03</v>
      </c>
      <c r="I17" s="83" t="s">
        <v>98</v>
      </c>
      <c r="J17" s="84"/>
      <c r="K17" s="83"/>
      <c r="L17" s="83"/>
      <c r="M17" s="83"/>
      <c r="N17" s="68">
        <f t="shared" si="0"/>
        <v>10.03</v>
      </c>
      <c r="O17" s="85">
        <f t="shared" si="1"/>
      </c>
      <c r="P17" s="70" t="s">
        <v>343</v>
      </c>
    </row>
    <row r="18" spans="1:16" s="71" customFormat="1" ht="19.5" customHeight="1">
      <c r="A18" s="61">
        <v>11</v>
      </c>
      <c r="B18" s="62">
        <v>237</v>
      </c>
      <c r="C18" s="25" t="s">
        <v>344</v>
      </c>
      <c r="D18" s="63" t="s">
        <v>345</v>
      </c>
      <c r="E18" s="64" t="s">
        <v>346</v>
      </c>
      <c r="F18" s="65" t="s">
        <v>197</v>
      </c>
      <c r="G18" s="83">
        <v>9.09</v>
      </c>
      <c r="H18" s="83">
        <v>9.55</v>
      </c>
      <c r="I18" s="83" t="s">
        <v>98</v>
      </c>
      <c r="J18" s="84"/>
      <c r="K18" s="83"/>
      <c r="L18" s="83"/>
      <c r="M18" s="83"/>
      <c r="N18" s="68">
        <f t="shared" si="0"/>
        <v>9.55</v>
      </c>
      <c r="O18" s="85">
        <f t="shared" si="1"/>
      </c>
      <c r="P18" s="70" t="s">
        <v>198</v>
      </c>
    </row>
    <row r="19" spans="1:16" s="71" customFormat="1" ht="19.5" customHeight="1">
      <c r="A19" s="61">
        <v>12</v>
      </c>
      <c r="B19" s="62">
        <v>97</v>
      </c>
      <c r="C19" s="25" t="s">
        <v>347</v>
      </c>
      <c r="D19" s="63" t="s">
        <v>348</v>
      </c>
      <c r="E19" s="64" t="s">
        <v>349</v>
      </c>
      <c r="F19" s="65" t="s">
        <v>66</v>
      </c>
      <c r="G19" s="83" t="s">
        <v>98</v>
      </c>
      <c r="H19" s="83">
        <v>7.54</v>
      </c>
      <c r="I19" s="83">
        <v>7.82</v>
      </c>
      <c r="J19" s="84"/>
      <c r="K19" s="83"/>
      <c r="L19" s="83"/>
      <c r="M19" s="83"/>
      <c r="N19" s="68">
        <f t="shared" si="0"/>
        <v>7.82</v>
      </c>
      <c r="O19" s="85">
        <f t="shared" si="1"/>
      </c>
      <c r="P19" s="70" t="s">
        <v>67</v>
      </c>
    </row>
    <row r="20" spans="1:16" s="71" customFormat="1" ht="19.5" customHeight="1">
      <c r="A20" s="61"/>
      <c r="B20" s="62">
        <v>241</v>
      </c>
      <c r="C20" s="25" t="s">
        <v>205</v>
      </c>
      <c r="D20" s="63" t="s">
        <v>350</v>
      </c>
      <c r="E20" s="64" t="s">
        <v>351</v>
      </c>
      <c r="F20" s="65" t="s">
        <v>197</v>
      </c>
      <c r="G20" s="83"/>
      <c r="H20" s="83"/>
      <c r="I20" s="83"/>
      <c r="J20" s="84"/>
      <c r="K20" s="83"/>
      <c r="L20" s="83"/>
      <c r="M20" s="83"/>
      <c r="N20" s="68" t="s">
        <v>86</v>
      </c>
      <c r="O20" s="85"/>
      <c r="P20" s="70" t="s">
        <v>198</v>
      </c>
    </row>
  </sheetData>
  <sheetProtection/>
  <mergeCells count="1">
    <mergeCell ref="G6:M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"/>
  <sheetViews>
    <sheetView showZeros="0" tabSelected="1" zoomScalePageLayoutView="0" workbookViewId="0" topLeftCell="A1">
      <selection activeCell="A29" sqref="A29"/>
    </sheetView>
  </sheetViews>
  <sheetFormatPr defaultColWidth="9.140625" defaultRowHeight="12.75"/>
  <cols>
    <col min="1" max="1" width="4.7109375" style="72" customWidth="1"/>
    <col min="2" max="2" width="5.00390625" style="72" customWidth="1"/>
    <col min="3" max="3" width="10.00390625" style="72" customWidth="1"/>
    <col min="4" max="4" width="15.28125" style="72" bestFit="1" customWidth="1"/>
    <col min="5" max="5" width="9.00390625" style="73" bestFit="1" customWidth="1"/>
    <col min="6" max="6" width="12.00390625" style="72" customWidth="1"/>
    <col min="7" max="13" width="5.421875" style="74" customWidth="1"/>
    <col min="14" max="14" width="8.8515625" style="75" customWidth="1"/>
    <col min="15" max="15" width="6.28125" style="75" customWidth="1"/>
    <col min="16" max="16" width="22.28125" style="72" customWidth="1"/>
    <col min="17" max="16384" width="9.140625" style="72" customWidth="1"/>
  </cols>
  <sheetData>
    <row r="1" spans="1:18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K1" s="47"/>
      <c r="L1" s="47"/>
      <c r="M1" s="47"/>
      <c r="N1" s="47"/>
      <c r="O1" s="47"/>
      <c r="P1" s="48" t="s">
        <v>52</v>
      </c>
      <c r="Q1" s="47"/>
      <c r="R1" s="41"/>
    </row>
    <row r="2" spans="1:18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K2" s="42"/>
      <c r="L2" s="42"/>
      <c r="M2" s="42"/>
      <c r="N2" s="42"/>
      <c r="O2" s="42"/>
      <c r="P2" s="43" t="s">
        <v>31</v>
      </c>
      <c r="Q2" s="42"/>
      <c r="R2" s="41"/>
    </row>
    <row r="3" spans="4:10" s="14" customFormat="1" ht="10.5" customHeight="1">
      <c r="D3" s="40"/>
      <c r="F3" s="18"/>
      <c r="G3" s="18"/>
      <c r="H3" s="51"/>
      <c r="I3" s="51"/>
      <c r="J3" s="51"/>
    </row>
    <row r="4" spans="3:10" s="14" customFormat="1" ht="15.75">
      <c r="C4" s="39" t="s">
        <v>88</v>
      </c>
      <c r="D4" s="39"/>
      <c r="E4" s="37"/>
      <c r="F4" s="18"/>
      <c r="G4" s="38"/>
      <c r="H4" s="51"/>
      <c r="I4" s="51"/>
      <c r="J4" s="51"/>
    </row>
    <row r="5" spans="5:10" s="14" customFormat="1" ht="9" customHeight="1" thickBot="1">
      <c r="E5" s="37"/>
      <c r="F5" s="18"/>
      <c r="G5" s="18"/>
      <c r="H5" s="51"/>
      <c r="I5" s="51"/>
      <c r="J5" s="51"/>
    </row>
    <row r="6" spans="5:15" s="52" customFormat="1" ht="13.5" customHeight="1" thickBot="1">
      <c r="E6" s="53"/>
      <c r="G6" s="286" t="s">
        <v>89</v>
      </c>
      <c r="H6" s="287"/>
      <c r="I6" s="287"/>
      <c r="J6" s="287"/>
      <c r="K6" s="287"/>
      <c r="L6" s="287"/>
      <c r="M6" s="288"/>
      <c r="N6" s="54"/>
      <c r="O6" s="54"/>
    </row>
    <row r="7" spans="1:16" s="54" customFormat="1" ht="13.5" customHeight="1" thickBot="1">
      <c r="A7" s="36" t="s">
        <v>49</v>
      </c>
      <c r="B7" s="35" t="s">
        <v>90</v>
      </c>
      <c r="C7" s="34" t="s">
        <v>47</v>
      </c>
      <c r="D7" s="33" t="s">
        <v>46</v>
      </c>
      <c r="E7" s="32" t="s">
        <v>45</v>
      </c>
      <c r="F7" s="32" t="s">
        <v>44</v>
      </c>
      <c r="G7" s="55">
        <v>1</v>
      </c>
      <c r="H7" s="56">
        <v>2</v>
      </c>
      <c r="I7" s="57">
        <v>3</v>
      </c>
      <c r="J7" s="57" t="s">
        <v>91</v>
      </c>
      <c r="K7" s="56">
        <v>4</v>
      </c>
      <c r="L7" s="56">
        <v>5</v>
      </c>
      <c r="M7" s="58">
        <v>6</v>
      </c>
      <c r="N7" s="59" t="s">
        <v>92</v>
      </c>
      <c r="O7" s="60" t="s">
        <v>93</v>
      </c>
      <c r="P7" s="29" t="s">
        <v>40</v>
      </c>
    </row>
    <row r="8" spans="1:16" s="71" customFormat="1" ht="19.5" customHeight="1">
      <c r="A8" s="61">
        <v>1</v>
      </c>
      <c r="B8" s="62">
        <v>125</v>
      </c>
      <c r="C8" s="25" t="s">
        <v>94</v>
      </c>
      <c r="D8" s="63" t="s">
        <v>95</v>
      </c>
      <c r="E8" s="64" t="s">
        <v>96</v>
      </c>
      <c r="F8" s="65" t="s">
        <v>97</v>
      </c>
      <c r="G8" s="66">
        <v>12.77</v>
      </c>
      <c r="H8" s="66">
        <v>13.92</v>
      </c>
      <c r="I8" s="66">
        <v>14.45</v>
      </c>
      <c r="J8" s="67">
        <v>5</v>
      </c>
      <c r="K8" s="66">
        <v>13.79</v>
      </c>
      <c r="L8" s="66">
        <v>14.21</v>
      </c>
      <c r="M8" s="66" t="s">
        <v>98</v>
      </c>
      <c r="N8" s="68">
        <f>MAX(G8:I8,K8:M8)</f>
        <v>14.45</v>
      </c>
      <c r="O8" s="69" t="str">
        <f>IF(ISBLANK(N8),"",IF(N8&lt;8.5,"",IF(N8&gt;=17.2,"TSM",IF(N8&gt;=15.8,"SM",IF(N8&gt;=14,"KSM",IF(N8&gt;=12,"I A",IF(N8&gt;=10,"II A",IF(N8&gt;=8.5,"III A"))))))))</f>
        <v>KSM</v>
      </c>
      <c r="P8" s="70" t="s">
        <v>99</v>
      </c>
    </row>
    <row r="9" spans="1:16" s="71" customFormat="1" ht="19.5" customHeight="1">
      <c r="A9" s="61">
        <v>2</v>
      </c>
      <c r="B9" s="62">
        <v>110</v>
      </c>
      <c r="C9" s="25" t="s">
        <v>100</v>
      </c>
      <c r="D9" s="63" t="s">
        <v>101</v>
      </c>
      <c r="E9" s="64" t="s">
        <v>102</v>
      </c>
      <c r="F9" s="65" t="s">
        <v>103</v>
      </c>
      <c r="G9" s="66">
        <v>11.35</v>
      </c>
      <c r="H9" s="66">
        <v>12.04</v>
      </c>
      <c r="I9" s="66">
        <v>12.35</v>
      </c>
      <c r="J9" s="67">
        <v>4</v>
      </c>
      <c r="K9" s="66">
        <v>12.5</v>
      </c>
      <c r="L9" s="66">
        <v>11.86</v>
      </c>
      <c r="M9" s="66" t="s">
        <v>98</v>
      </c>
      <c r="N9" s="68">
        <f>MAX(G9:I9,K9:M9)</f>
        <v>12.5</v>
      </c>
      <c r="O9" s="69" t="str">
        <f>IF(ISBLANK(N9),"",IF(N9&lt;8.5,"",IF(N9&gt;=17.2,"TSM",IF(N9&gt;=15.8,"SM",IF(N9&gt;=14,"KSM",IF(N9&gt;=12,"I A",IF(N9&gt;=10,"II A",IF(N9&gt;=8.5,"III A"))))))))</f>
        <v>I A</v>
      </c>
      <c r="P9" s="70" t="s">
        <v>104</v>
      </c>
    </row>
    <row r="10" spans="1:16" s="71" customFormat="1" ht="19.5" customHeight="1">
      <c r="A10" s="61">
        <v>3</v>
      </c>
      <c r="B10" s="62">
        <v>111</v>
      </c>
      <c r="C10" s="25" t="s">
        <v>105</v>
      </c>
      <c r="D10" s="63" t="s">
        <v>106</v>
      </c>
      <c r="E10" s="64" t="s">
        <v>107</v>
      </c>
      <c r="F10" s="65" t="s">
        <v>31</v>
      </c>
      <c r="G10" s="66">
        <v>11.27</v>
      </c>
      <c r="H10" s="66">
        <v>11.6</v>
      </c>
      <c r="I10" s="66" t="s">
        <v>98</v>
      </c>
      <c r="J10" s="67">
        <v>3</v>
      </c>
      <c r="K10" s="66">
        <v>11.29</v>
      </c>
      <c r="L10" s="66">
        <v>11.68</v>
      </c>
      <c r="M10" s="66">
        <v>11.29</v>
      </c>
      <c r="N10" s="68">
        <f>MAX(G10:I10,K10:M10)</f>
        <v>11.68</v>
      </c>
      <c r="O10" s="69" t="str">
        <f>IF(ISBLANK(N10),"",IF(N10&lt;8.5,"",IF(N10&gt;=17.2,"TSM",IF(N10&gt;=15.8,"SM",IF(N10&gt;=14,"KSM",IF(N10&gt;=12,"I A",IF(N10&gt;=10,"II A",IF(N10&gt;=8.5,"III A"))))))))</f>
        <v>II A</v>
      </c>
      <c r="P10" s="70" t="s">
        <v>104</v>
      </c>
    </row>
    <row r="11" spans="1:16" s="71" customFormat="1" ht="19.5" customHeight="1">
      <c r="A11" s="61">
        <v>4</v>
      </c>
      <c r="B11" s="62">
        <v>114</v>
      </c>
      <c r="C11" s="25" t="s">
        <v>108</v>
      </c>
      <c r="D11" s="63" t="s">
        <v>109</v>
      </c>
      <c r="E11" s="64" t="s">
        <v>110</v>
      </c>
      <c r="F11" s="65" t="s">
        <v>111</v>
      </c>
      <c r="G11" s="66">
        <v>10.25</v>
      </c>
      <c r="H11" s="66">
        <v>10.79</v>
      </c>
      <c r="I11" s="66">
        <v>10.67</v>
      </c>
      <c r="J11" s="67">
        <v>2</v>
      </c>
      <c r="K11" s="66">
        <v>9.32</v>
      </c>
      <c r="L11" s="66">
        <v>10.45</v>
      </c>
      <c r="M11" s="66">
        <v>10.39</v>
      </c>
      <c r="N11" s="68">
        <f>MAX(G11:I11,K11:M11)</f>
        <v>10.79</v>
      </c>
      <c r="O11" s="69" t="str">
        <f>IF(ISBLANK(N11),"",IF(N11&lt;8.5,"",IF(N11&gt;=17.2,"TSM",IF(N11&gt;=15.8,"SM",IF(N11&gt;=14,"KSM",IF(N11&gt;=12,"I A",IF(N11&gt;=10,"II A",IF(N11&gt;=8.5,"III A"))))))))</f>
        <v>II A</v>
      </c>
      <c r="P11" s="70" t="s">
        <v>112</v>
      </c>
    </row>
    <row r="12" spans="1:16" s="71" customFormat="1" ht="19.5" customHeight="1">
      <c r="A12" s="61">
        <v>5</v>
      </c>
      <c r="B12" s="62">
        <v>251</v>
      </c>
      <c r="C12" s="25" t="s">
        <v>113</v>
      </c>
      <c r="D12" s="63" t="s">
        <v>114</v>
      </c>
      <c r="E12" s="64" t="s">
        <v>115</v>
      </c>
      <c r="F12" s="65" t="s">
        <v>31</v>
      </c>
      <c r="G12" s="66">
        <v>10.65</v>
      </c>
      <c r="H12" s="66">
        <v>10.18</v>
      </c>
      <c r="I12" s="66">
        <v>10.3</v>
      </c>
      <c r="J12" s="67">
        <v>1</v>
      </c>
      <c r="K12" s="66" t="s">
        <v>98</v>
      </c>
      <c r="L12" s="66" t="s">
        <v>98</v>
      </c>
      <c r="M12" s="66" t="s">
        <v>98</v>
      </c>
      <c r="N12" s="68">
        <f>MAX(G12:I12,K12:M12)</f>
        <v>10.65</v>
      </c>
      <c r="O12" s="69" t="str">
        <f>IF(ISBLANK(N12),"",IF(N12&lt;8.5,"",IF(N12&gt;=17.2,"TSM",IF(N12&gt;=15.8,"SM",IF(N12&gt;=14,"KSM",IF(N12&gt;=12,"I A",IF(N12&gt;=10,"II A",IF(N12&gt;=8.5,"III A"))))))))</f>
        <v>II A</v>
      </c>
      <c r="P12" s="70" t="s">
        <v>116</v>
      </c>
    </row>
  </sheetData>
  <sheetProtection/>
  <mergeCells count="1">
    <mergeCell ref="G6:M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zoomScalePageLayoutView="0" workbookViewId="0" topLeftCell="A4">
      <selection activeCell="G41" sqref="G41"/>
    </sheetView>
  </sheetViews>
  <sheetFormatPr defaultColWidth="9.140625" defaultRowHeight="12.75"/>
  <cols>
    <col min="1" max="1" width="4.57421875" style="76" customWidth="1"/>
    <col min="2" max="2" width="4.00390625" style="76" customWidth="1"/>
    <col min="3" max="3" width="10.8515625" style="76" customWidth="1"/>
    <col min="4" max="4" width="20.8515625" style="76" customWidth="1"/>
    <col min="5" max="5" width="8.8515625" style="137" customWidth="1"/>
    <col min="6" max="6" width="10.57421875" style="137" customWidth="1"/>
    <col min="7" max="7" width="6.7109375" style="49" customWidth="1"/>
    <col min="8" max="8" width="4.00390625" style="138" customWidth="1"/>
    <col min="9" max="9" width="6.421875" style="15" customWidth="1"/>
    <col min="10" max="10" width="4.57421875" style="138" bestFit="1" customWidth="1"/>
    <col min="11" max="11" width="5.00390625" style="15" bestFit="1" customWidth="1"/>
    <col min="12" max="12" width="22.28125" style="76" customWidth="1"/>
    <col min="13" max="13" width="4.7109375" style="76" customWidth="1"/>
    <col min="14" max="14" width="5.7109375" style="76" hidden="1" customWidth="1"/>
    <col min="15" max="15" width="4.57421875" style="76" hidden="1" customWidth="1"/>
    <col min="16" max="16" width="5.7109375" style="76" hidden="1" customWidth="1"/>
    <col min="17" max="17" width="4.57421875" style="76" hidden="1" customWidth="1"/>
    <col min="18" max="16384" width="9.140625" style="76" customWidth="1"/>
  </cols>
  <sheetData>
    <row r="1" spans="1:17" s="47" customFormat="1" ht="14.25">
      <c r="A1" s="41" t="s">
        <v>53</v>
      </c>
      <c r="B1" s="41"/>
      <c r="E1" s="46"/>
      <c r="F1" s="46"/>
      <c r="G1" s="49"/>
      <c r="H1" s="44"/>
      <c r="I1" s="49"/>
      <c r="J1" s="44"/>
      <c r="K1" s="49"/>
      <c r="L1" s="48" t="s">
        <v>52</v>
      </c>
      <c r="O1" s="41"/>
      <c r="Q1" s="41"/>
    </row>
    <row r="2" spans="1:17" s="42" customFormat="1" ht="15.75" customHeight="1">
      <c r="A2" s="41" t="s">
        <v>51</v>
      </c>
      <c r="B2" s="41"/>
      <c r="D2" s="47"/>
      <c r="E2" s="46"/>
      <c r="F2" s="46"/>
      <c r="G2" s="45"/>
      <c r="H2" s="44"/>
      <c r="I2" s="45"/>
      <c r="J2" s="44"/>
      <c r="K2" s="135"/>
      <c r="L2" s="43" t="s">
        <v>31</v>
      </c>
      <c r="O2" s="41"/>
      <c r="Q2" s="41"/>
    </row>
    <row r="3" ht="10.5" customHeight="1">
      <c r="C3" s="136"/>
    </row>
    <row r="4" spans="3:6" ht="15.75">
      <c r="C4" s="139" t="s">
        <v>541</v>
      </c>
      <c r="D4" s="47"/>
      <c r="F4" s="140"/>
    </row>
    <row r="5" ht="9" customHeight="1">
      <c r="D5" s="47"/>
    </row>
    <row r="6" spans="2:10" ht="12.75">
      <c r="B6" s="47"/>
      <c r="C6" s="46" t="s">
        <v>641</v>
      </c>
      <c r="D6" s="46"/>
      <c r="F6" s="140"/>
      <c r="G6" s="76"/>
      <c r="H6" s="105"/>
      <c r="J6" s="105"/>
    </row>
    <row r="7" spans="4:7" ht="9" customHeight="1" thickBot="1">
      <c r="D7" s="47"/>
      <c r="G7" s="76"/>
    </row>
    <row r="8" spans="1:17" s="42" customFormat="1" ht="12" thickBot="1">
      <c r="A8" s="129" t="s">
        <v>49</v>
      </c>
      <c r="B8" s="141" t="s">
        <v>48</v>
      </c>
      <c r="C8" s="142" t="s">
        <v>47</v>
      </c>
      <c r="D8" s="143" t="s">
        <v>46</v>
      </c>
      <c r="E8" s="144" t="s">
        <v>45</v>
      </c>
      <c r="F8" s="144" t="s">
        <v>44</v>
      </c>
      <c r="G8" s="145" t="s">
        <v>543</v>
      </c>
      <c r="H8" s="146" t="s">
        <v>544</v>
      </c>
      <c r="I8" s="145" t="s">
        <v>545</v>
      </c>
      <c r="J8" s="146" t="s">
        <v>544</v>
      </c>
      <c r="K8" s="30" t="s">
        <v>41</v>
      </c>
      <c r="L8" s="82" t="s">
        <v>40</v>
      </c>
      <c r="N8" s="98" t="s">
        <v>174</v>
      </c>
      <c r="O8" s="129" t="s">
        <v>546</v>
      </c>
      <c r="P8" s="98" t="s">
        <v>174</v>
      </c>
      <c r="Q8" s="129" t="s">
        <v>546</v>
      </c>
    </row>
    <row r="9" spans="1:17" ht="15.75" customHeight="1">
      <c r="A9" s="99">
        <v>1</v>
      </c>
      <c r="B9" s="100">
        <v>60</v>
      </c>
      <c r="C9" s="89" t="s">
        <v>289</v>
      </c>
      <c r="D9" s="101" t="s">
        <v>567</v>
      </c>
      <c r="E9" s="147" t="s">
        <v>568</v>
      </c>
      <c r="F9" s="148" t="s">
        <v>142</v>
      </c>
      <c r="G9" s="153">
        <v>7.62</v>
      </c>
      <c r="H9" s="150">
        <v>0.165</v>
      </c>
      <c r="I9" s="151" t="s">
        <v>645</v>
      </c>
      <c r="J9" s="150">
        <v>0.199</v>
      </c>
      <c r="K9" s="20" t="str">
        <f aca="true" t="shared" si="0" ref="K9:K14">IF(ISBLANK(G9),"",IF(G9&gt;9.04,"",IF(G9&lt;=7.25,"TSM",IF(G9&lt;=7.45,"SM",IF(G9&lt;=7.7,"KSM",IF(G9&lt;=8,"I A",IF(G9&lt;=8.44,"II A",IF(G9&lt;=9.04,"III A"))))))))</f>
        <v>KSM</v>
      </c>
      <c r="L9" s="152" t="s">
        <v>552</v>
      </c>
      <c r="N9" s="99">
        <v>2</v>
      </c>
      <c r="O9" s="99">
        <v>4</v>
      </c>
      <c r="P9" s="99" t="s">
        <v>643</v>
      </c>
      <c r="Q9" s="99">
        <v>3</v>
      </c>
    </row>
    <row r="10" spans="1:17" ht="15.75" customHeight="1">
      <c r="A10" s="99">
        <v>2</v>
      </c>
      <c r="B10" s="100">
        <v>215</v>
      </c>
      <c r="C10" s="89" t="s">
        <v>601</v>
      </c>
      <c r="D10" s="101" t="s">
        <v>602</v>
      </c>
      <c r="E10" s="147" t="s">
        <v>603</v>
      </c>
      <c r="F10" s="148" t="s">
        <v>31</v>
      </c>
      <c r="G10" s="153">
        <v>7.81</v>
      </c>
      <c r="H10" s="150">
        <v>0.172</v>
      </c>
      <c r="I10" s="151" t="s">
        <v>646</v>
      </c>
      <c r="J10" s="150">
        <v>0.167</v>
      </c>
      <c r="K10" s="20" t="str">
        <f t="shared" si="0"/>
        <v>I A</v>
      </c>
      <c r="L10" s="152" t="s">
        <v>604</v>
      </c>
      <c r="N10" s="99">
        <v>4</v>
      </c>
      <c r="O10" s="99">
        <v>4</v>
      </c>
      <c r="P10" s="99" t="s">
        <v>643</v>
      </c>
      <c r="Q10" s="99">
        <v>4</v>
      </c>
    </row>
    <row r="11" spans="1:17" ht="15.75" customHeight="1">
      <c r="A11" s="99">
        <v>3</v>
      </c>
      <c r="B11" s="100">
        <v>107</v>
      </c>
      <c r="C11" s="89" t="s">
        <v>569</v>
      </c>
      <c r="D11" s="101" t="s">
        <v>570</v>
      </c>
      <c r="E11" s="147" t="s">
        <v>571</v>
      </c>
      <c r="F11" s="148" t="s">
        <v>31</v>
      </c>
      <c r="G11" s="153">
        <v>7.93</v>
      </c>
      <c r="H11" s="150">
        <v>0.126</v>
      </c>
      <c r="I11" s="151" t="s">
        <v>644</v>
      </c>
      <c r="J11" s="150">
        <v>0.155</v>
      </c>
      <c r="K11" s="20" t="str">
        <f t="shared" si="0"/>
        <v>I A</v>
      </c>
      <c r="L11" s="152" t="s">
        <v>549</v>
      </c>
      <c r="N11" s="99">
        <v>2</v>
      </c>
      <c r="O11" s="99">
        <v>3</v>
      </c>
      <c r="P11" s="99" t="s">
        <v>643</v>
      </c>
      <c r="Q11" s="99">
        <v>2</v>
      </c>
    </row>
    <row r="12" spans="1:17" ht="15.75" customHeight="1">
      <c r="A12" s="99">
        <v>4</v>
      </c>
      <c r="B12" s="100">
        <v>117</v>
      </c>
      <c r="C12" s="89" t="s">
        <v>105</v>
      </c>
      <c r="D12" s="101" t="s">
        <v>605</v>
      </c>
      <c r="E12" s="147" t="s">
        <v>606</v>
      </c>
      <c r="F12" s="148" t="s">
        <v>142</v>
      </c>
      <c r="G12" s="153">
        <v>7.92</v>
      </c>
      <c r="H12" s="150">
        <v>0.191</v>
      </c>
      <c r="I12" s="151" t="s">
        <v>647</v>
      </c>
      <c r="J12" s="150">
        <v>0.17</v>
      </c>
      <c r="K12" s="20" t="str">
        <f t="shared" si="0"/>
        <v>I A</v>
      </c>
      <c r="L12" s="152" t="s">
        <v>607</v>
      </c>
      <c r="N12" s="99">
        <v>4</v>
      </c>
      <c r="O12" s="99">
        <v>1</v>
      </c>
      <c r="P12" s="99" t="s">
        <v>643</v>
      </c>
      <c r="Q12" s="99">
        <v>5</v>
      </c>
    </row>
    <row r="13" spans="1:17" ht="15.75" customHeight="1">
      <c r="A13" s="99">
        <v>5</v>
      </c>
      <c r="B13" s="100">
        <v>105</v>
      </c>
      <c r="C13" s="89" t="s">
        <v>266</v>
      </c>
      <c r="D13" s="101" t="s">
        <v>547</v>
      </c>
      <c r="E13" s="147" t="s">
        <v>548</v>
      </c>
      <c r="F13" s="148" t="s">
        <v>31</v>
      </c>
      <c r="G13" s="149">
        <v>8</v>
      </c>
      <c r="H13" s="150">
        <v>0.184</v>
      </c>
      <c r="I13" s="151" t="s">
        <v>648</v>
      </c>
      <c r="J13" s="150">
        <v>0.162</v>
      </c>
      <c r="K13" s="20" t="str">
        <f t="shared" si="0"/>
        <v>I A</v>
      </c>
      <c r="L13" s="152" t="s">
        <v>549</v>
      </c>
      <c r="N13" s="99">
        <v>1</v>
      </c>
      <c r="O13" s="99">
        <v>3</v>
      </c>
      <c r="P13" s="99" t="s">
        <v>643</v>
      </c>
      <c r="Q13" s="99">
        <v>6</v>
      </c>
    </row>
    <row r="14" spans="1:17" ht="15.75" customHeight="1">
      <c r="A14" s="99">
        <v>6</v>
      </c>
      <c r="B14" s="100">
        <v>61</v>
      </c>
      <c r="C14" s="89" t="s">
        <v>248</v>
      </c>
      <c r="D14" s="101" t="s">
        <v>550</v>
      </c>
      <c r="E14" s="147" t="s">
        <v>551</v>
      </c>
      <c r="F14" s="148" t="s">
        <v>142</v>
      </c>
      <c r="G14" s="149">
        <v>8.06</v>
      </c>
      <c r="H14" s="150">
        <v>0.15</v>
      </c>
      <c r="I14" s="151" t="s">
        <v>642</v>
      </c>
      <c r="J14" s="150">
        <v>0.18</v>
      </c>
      <c r="K14" s="20" t="str">
        <f t="shared" si="0"/>
        <v>II A</v>
      </c>
      <c r="L14" s="152" t="s">
        <v>552</v>
      </c>
      <c r="N14" s="99">
        <v>1</v>
      </c>
      <c r="O14" s="99">
        <v>4</v>
      </c>
      <c r="P14" s="99" t="s">
        <v>643</v>
      </c>
      <c r="Q14" s="99">
        <v>1</v>
      </c>
    </row>
    <row r="15" ht="9" customHeight="1">
      <c r="D15" s="47"/>
    </row>
    <row r="16" spans="2:10" ht="12.75">
      <c r="B16" s="47"/>
      <c r="C16" s="46" t="s">
        <v>649</v>
      </c>
      <c r="D16" s="46"/>
      <c r="F16" s="140"/>
      <c r="G16" s="76"/>
      <c r="H16" s="105"/>
      <c r="J16" s="105"/>
    </row>
    <row r="17" spans="4:7" ht="9" customHeight="1" thickBot="1">
      <c r="D17" s="47"/>
      <c r="G17" s="76"/>
    </row>
    <row r="18" spans="1:17" s="42" customFormat="1" ht="12" thickBot="1">
      <c r="A18" s="129" t="s">
        <v>49</v>
      </c>
      <c r="B18" s="141" t="s">
        <v>48</v>
      </c>
      <c r="C18" s="142" t="s">
        <v>47</v>
      </c>
      <c r="D18" s="143" t="s">
        <v>46</v>
      </c>
      <c r="E18" s="144" t="s">
        <v>45</v>
      </c>
      <c r="F18" s="144" t="s">
        <v>44</v>
      </c>
      <c r="G18" s="145" t="s">
        <v>543</v>
      </c>
      <c r="H18" s="146" t="s">
        <v>544</v>
      </c>
      <c r="I18" s="145" t="s">
        <v>545</v>
      </c>
      <c r="J18" s="146" t="s">
        <v>544</v>
      </c>
      <c r="K18" s="30" t="s">
        <v>41</v>
      </c>
      <c r="L18" s="82" t="s">
        <v>40</v>
      </c>
      <c r="N18" s="98" t="s">
        <v>174</v>
      </c>
      <c r="O18" s="129" t="s">
        <v>546</v>
      </c>
      <c r="P18" s="98" t="s">
        <v>174</v>
      </c>
      <c r="Q18" s="129" t="s">
        <v>546</v>
      </c>
    </row>
    <row r="19" spans="1:17" ht="15.75" customHeight="1">
      <c r="A19" s="99">
        <v>7</v>
      </c>
      <c r="B19" s="100">
        <v>182</v>
      </c>
      <c r="C19" s="89" t="s">
        <v>597</v>
      </c>
      <c r="D19" s="101" t="s">
        <v>632</v>
      </c>
      <c r="E19" s="147" t="s">
        <v>633</v>
      </c>
      <c r="F19" s="148" t="s">
        <v>280</v>
      </c>
      <c r="G19" s="153">
        <v>8.08</v>
      </c>
      <c r="H19" s="150">
        <v>0.195</v>
      </c>
      <c r="I19" s="151" t="s">
        <v>652</v>
      </c>
      <c r="J19" s="150">
        <v>0.324</v>
      </c>
      <c r="K19" s="20" t="str">
        <f aca="true" t="shared" si="1" ref="K19:K24">IF(ISBLANK(G19),"",IF(G19&gt;9.04,"",IF(G19&lt;=7.25,"TSM",IF(G19&lt;=7.45,"SM",IF(G19&lt;=7.7,"KSM",IF(G19&lt;=8,"I A",IF(G19&lt;=8.44,"II A",IF(G19&lt;=9.04,"III A"))))))))</f>
        <v>II A</v>
      </c>
      <c r="L19" s="152" t="s">
        <v>600</v>
      </c>
      <c r="N19" s="99">
        <v>6</v>
      </c>
      <c r="O19" s="99">
        <v>3</v>
      </c>
      <c r="P19" s="99" t="s">
        <v>643</v>
      </c>
      <c r="Q19" s="99">
        <v>3</v>
      </c>
    </row>
    <row r="20" spans="1:17" ht="15.75" customHeight="1">
      <c r="A20" s="99">
        <v>8</v>
      </c>
      <c r="B20" s="100">
        <v>118</v>
      </c>
      <c r="C20" s="89" t="s">
        <v>409</v>
      </c>
      <c r="D20" s="101" t="s">
        <v>584</v>
      </c>
      <c r="E20" s="147" t="s">
        <v>585</v>
      </c>
      <c r="F20" s="148" t="s">
        <v>586</v>
      </c>
      <c r="G20" s="153">
        <v>8.13</v>
      </c>
      <c r="H20" s="150">
        <v>0.152</v>
      </c>
      <c r="I20" s="151" t="s">
        <v>653</v>
      </c>
      <c r="J20" s="150">
        <v>0.16</v>
      </c>
      <c r="K20" s="20" t="str">
        <f t="shared" si="1"/>
        <v>II A</v>
      </c>
      <c r="L20" s="152" t="s">
        <v>587</v>
      </c>
      <c r="N20" s="99">
        <v>3</v>
      </c>
      <c r="O20" s="99">
        <v>4</v>
      </c>
      <c r="P20" s="99" t="s">
        <v>643</v>
      </c>
      <c r="Q20" s="99">
        <v>4</v>
      </c>
    </row>
    <row r="21" spans="1:17" ht="15.75" customHeight="1">
      <c r="A21" s="99">
        <v>9</v>
      </c>
      <c r="B21" s="100">
        <v>200</v>
      </c>
      <c r="C21" s="89" t="s">
        <v>590</v>
      </c>
      <c r="D21" s="101" t="s">
        <v>591</v>
      </c>
      <c r="E21" s="147" t="s">
        <v>592</v>
      </c>
      <c r="F21" s="148" t="s">
        <v>31</v>
      </c>
      <c r="G21" s="153">
        <v>8.32</v>
      </c>
      <c r="H21" s="150">
        <v>0.152</v>
      </c>
      <c r="I21" s="151" t="s">
        <v>651</v>
      </c>
      <c r="J21" s="150">
        <v>0.2</v>
      </c>
      <c r="K21" s="20" t="str">
        <f t="shared" si="1"/>
        <v>II A</v>
      </c>
      <c r="L21" s="152" t="s">
        <v>593</v>
      </c>
      <c r="N21" s="99">
        <v>3</v>
      </c>
      <c r="O21" s="99">
        <v>2</v>
      </c>
      <c r="P21" s="99" t="s">
        <v>643</v>
      </c>
      <c r="Q21" s="99">
        <v>2</v>
      </c>
    </row>
    <row r="22" spans="1:17" ht="15.75" customHeight="1">
      <c r="A22" s="99">
        <v>10</v>
      </c>
      <c r="B22" s="100">
        <v>192</v>
      </c>
      <c r="C22" s="89" t="s">
        <v>26</v>
      </c>
      <c r="D22" s="101" t="s">
        <v>588</v>
      </c>
      <c r="E22" s="147" t="s">
        <v>589</v>
      </c>
      <c r="F22" s="148" t="s">
        <v>280</v>
      </c>
      <c r="G22" s="153">
        <v>8.25</v>
      </c>
      <c r="H22" s="150">
        <v>0.199</v>
      </c>
      <c r="I22" s="151" t="s">
        <v>654</v>
      </c>
      <c r="J22" s="150">
        <v>0.244</v>
      </c>
      <c r="K22" s="20" t="str">
        <f t="shared" si="1"/>
        <v>II A</v>
      </c>
      <c r="L22" s="152" t="s">
        <v>281</v>
      </c>
      <c r="N22" s="99">
        <v>3</v>
      </c>
      <c r="O22" s="99">
        <v>5</v>
      </c>
      <c r="P22" s="99" t="s">
        <v>643</v>
      </c>
      <c r="Q22" s="99">
        <v>5</v>
      </c>
    </row>
    <row r="23" spans="1:17" ht="15.75" customHeight="1">
      <c r="A23" s="99">
        <v>11</v>
      </c>
      <c r="B23" s="100">
        <v>14</v>
      </c>
      <c r="C23" s="89" t="s">
        <v>612</v>
      </c>
      <c r="D23" s="101" t="s">
        <v>613</v>
      </c>
      <c r="E23" s="147" t="s">
        <v>614</v>
      </c>
      <c r="F23" s="148" t="s">
        <v>142</v>
      </c>
      <c r="G23" s="153">
        <v>8.41</v>
      </c>
      <c r="H23" s="150">
        <v>0.362</v>
      </c>
      <c r="I23" s="151" t="s">
        <v>650</v>
      </c>
      <c r="J23" s="150">
        <v>0.332</v>
      </c>
      <c r="K23" s="20" t="str">
        <f t="shared" si="1"/>
        <v>II A</v>
      </c>
      <c r="L23" s="152" t="s">
        <v>615</v>
      </c>
      <c r="N23" s="99">
        <v>4</v>
      </c>
      <c r="O23" s="99">
        <v>2</v>
      </c>
      <c r="P23" s="99" t="s">
        <v>643</v>
      </c>
      <c r="Q23" s="99">
        <v>1</v>
      </c>
    </row>
    <row r="24" spans="1:17" ht="15.75" customHeight="1">
      <c r="A24" s="99">
        <v>12</v>
      </c>
      <c r="B24" s="100">
        <v>174</v>
      </c>
      <c r="C24" s="89" t="s">
        <v>608</v>
      </c>
      <c r="D24" s="101" t="s">
        <v>609</v>
      </c>
      <c r="E24" s="147" t="s">
        <v>610</v>
      </c>
      <c r="F24" s="148" t="s">
        <v>280</v>
      </c>
      <c r="G24" s="153">
        <v>8.36</v>
      </c>
      <c r="H24" s="150">
        <v>0.603</v>
      </c>
      <c r="I24" s="151" t="s">
        <v>86</v>
      </c>
      <c r="J24" s="150"/>
      <c r="K24" s="20" t="str">
        <f t="shared" si="1"/>
        <v>II A</v>
      </c>
      <c r="L24" s="152" t="s">
        <v>611</v>
      </c>
      <c r="N24" s="99">
        <v>4</v>
      </c>
      <c r="O24" s="99">
        <v>6</v>
      </c>
      <c r="P24" s="99" t="s">
        <v>643</v>
      </c>
      <c r="Q24" s="99">
        <v>6</v>
      </c>
    </row>
    <row r="25" ht="9" customHeight="1">
      <c r="D25" s="47"/>
    </row>
    <row r="26" spans="1:17" ht="15.75" customHeight="1">
      <c r="A26" s="99">
        <v>13</v>
      </c>
      <c r="B26" s="100">
        <v>197</v>
      </c>
      <c r="C26" s="89" t="s">
        <v>26</v>
      </c>
      <c r="D26" s="101" t="s">
        <v>618</v>
      </c>
      <c r="E26" s="147" t="s">
        <v>619</v>
      </c>
      <c r="F26" s="148" t="s">
        <v>142</v>
      </c>
      <c r="G26" s="153">
        <v>8.43</v>
      </c>
      <c r="H26" s="150">
        <v>0.23</v>
      </c>
      <c r="I26" s="151"/>
      <c r="J26" s="150"/>
      <c r="K26" s="20" t="str">
        <f aca="true" t="shared" si="2" ref="K26:K44">IF(ISBLANK(G26),"",IF(G26&gt;9.04,"",IF(G26&lt;=7.25,"TSM",IF(G26&lt;=7.45,"SM",IF(G26&lt;=7.7,"KSM",IF(G26&lt;=8,"I A",IF(G26&lt;=8.44,"II A",IF(G26&lt;=9.04,"III A"))))))))</f>
        <v>II A</v>
      </c>
      <c r="L26" s="152" t="s">
        <v>593</v>
      </c>
      <c r="N26" s="99">
        <v>5</v>
      </c>
      <c r="O26" s="99">
        <v>5</v>
      </c>
      <c r="P26" s="99"/>
      <c r="Q26" s="99"/>
    </row>
    <row r="27" spans="1:17" ht="15.75" customHeight="1">
      <c r="A27" s="99">
        <v>14</v>
      </c>
      <c r="B27" s="100">
        <v>21</v>
      </c>
      <c r="C27" s="89" t="s">
        <v>248</v>
      </c>
      <c r="D27" s="101" t="s">
        <v>553</v>
      </c>
      <c r="E27" s="147" t="s">
        <v>554</v>
      </c>
      <c r="F27" s="148" t="s">
        <v>31</v>
      </c>
      <c r="G27" s="149">
        <v>8.5</v>
      </c>
      <c r="H27" s="150">
        <v>0.192</v>
      </c>
      <c r="I27" s="151"/>
      <c r="J27" s="150"/>
      <c r="K27" s="20" t="str">
        <f t="shared" si="2"/>
        <v>III A</v>
      </c>
      <c r="L27" s="152" t="s">
        <v>555</v>
      </c>
      <c r="N27" s="99">
        <v>1</v>
      </c>
      <c r="O27" s="99">
        <v>5</v>
      </c>
      <c r="P27" s="99"/>
      <c r="Q27" s="99"/>
    </row>
    <row r="28" spans="1:17" ht="15.75" customHeight="1">
      <c r="A28" s="99">
        <v>15</v>
      </c>
      <c r="B28" s="100">
        <v>59</v>
      </c>
      <c r="C28" s="89" t="s">
        <v>562</v>
      </c>
      <c r="D28" s="101" t="s">
        <v>572</v>
      </c>
      <c r="E28" s="147" t="s">
        <v>573</v>
      </c>
      <c r="F28" s="148" t="s">
        <v>142</v>
      </c>
      <c r="G28" s="153">
        <v>8.51</v>
      </c>
      <c r="H28" s="150">
        <v>0.416</v>
      </c>
      <c r="I28" s="151"/>
      <c r="J28" s="150"/>
      <c r="K28" s="20" t="str">
        <f t="shared" si="2"/>
        <v>III A</v>
      </c>
      <c r="L28" s="152" t="s">
        <v>574</v>
      </c>
      <c r="N28" s="99">
        <v>2</v>
      </c>
      <c r="O28" s="99">
        <v>2</v>
      </c>
      <c r="P28" s="99"/>
      <c r="Q28" s="99"/>
    </row>
    <row r="29" spans="1:17" ht="15.75" customHeight="1">
      <c r="A29" s="99">
        <v>16</v>
      </c>
      <c r="B29" s="100">
        <v>99</v>
      </c>
      <c r="C29" s="89" t="s">
        <v>575</v>
      </c>
      <c r="D29" s="101" t="s">
        <v>576</v>
      </c>
      <c r="E29" s="147" t="s">
        <v>577</v>
      </c>
      <c r="F29" s="148" t="s">
        <v>31</v>
      </c>
      <c r="G29" s="153">
        <v>8.54</v>
      </c>
      <c r="H29" s="150">
        <v>0.56</v>
      </c>
      <c r="I29" s="151"/>
      <c r="J29" s="150"/>
      <c r="K29" s="20" t="str">
        <f t="shared" si="2"/>
        <v>III A</v>
      </c>
      <c r="L29" s="152" t="s">
        <v>578</v>
      </c>
      <c r="N29" s="99">
        <v>2</v>
      </c>
      <c r="O29" s="99">
        <v>1</v>
      </c>
      <c r="P29" s="99"/>
      <c r="Q29" s="99"/>
    </row>
    <row r="30" spans="1:17" ht="15.75" customHeight="1">
      <c r="A30" s="99">
        <v>17</v>
      </c>
      <c r="B30" s="100">
        <v>37</v>
      </c>
      <c r="C30" s="89" t="s">
        <v>556</v>
      </c>
      <c r="D30" s="101" t="s">
        <v>557</v>
      </c>
      <c r="E30" s="147" t="s">
        <v>558</v>
      </c>
      <c r="F30" s="148" t="s">
        <v>31</v>
      </c>
      <c r="G30" s="153">
        <v>8.55</v>
      </c>
      <c r="H30" s="150">
        <v>0.185</v>
      </c>
      <c r="I30" s="151"/>
      <c r="J30" s="150"/>
      <c r="K30" s="20" t="str">
        <f t="shared" si="2"/>
        <v>III A</v>
      </c>
      <c r="L30" s="152" t="s">
        <v>526</v>
      </c>
      <c r="N30" s="99">
        <v>1</v>
      </c>
      <c r="O30" s="99">
        <v>1</v>
      </c>
      <c r="P30" s="99"/>
      <c r="Q30" s="99"/>
    </row>
    <row r="31" spans="1:17" ht="15.75" customHeight="1">
      <c r="A31" s="99">
        <v>18</v>
      </c>
      <c r="B31" s="100">
        <v>53</v>
      </c>
      <c r="C31" s="89" t="s">
        <v>634</v>
      </c>
      <c r="D31" s="101" t="s">
        <v>635</v>
      </c>
      <c r="E31" s="147" t="s">
        <v>636</v>
      </c>
      <c r="F31" s="148" t="s">
        <v>269</v>
      </c>
      <c r="G31" s="153">
        <v>8.55</v>
      </c>
      <c r="H31" s="150">
        <v>0.183</v>
      </c>
      <c r="I31" s="151"/>
      <c r="J31" s="150"/>
      <c r="K31" s="20" t="str">
        <f t="shared" si="2"/>
        <v>III A</v>
      </c>
      <c r="L31" s="152" t="s">
        <v>561</v>
      </c>
      <c r="N31" s="99">
        <v>6</v>
      </c>
      <c r="O31" s="99">
        <v>4</v>
      </c>
      <c r="P31" s="99"/>
      <c r="Q31" s="99"/>
    </row>
    <row r="32" spans="1:17" ht="15.75" customHeight="1">
      <c r="A32" s="99">
        <v>19</v>
      </c>
      <c r="B32" s="100">
        <v>217</v>
      </c>
      <c r="C32" s="89" t="s">
        <v>417</v>
      </c>
      <c r="D32" s="101" t="s">
        <v>637</v>
      </c>
      <c r="E32" s="147" t="s">
        <v>638</v>
      </c>
      <c r="F32" s="148" t="s">
        <v>31</v>
      </c>
      <c r="G32" s="153">
        <v>8.57</v>
      </c>
      <c r="H32" s="150">
        <v>0.593</v>
      </c>
      <c r="I32" s="151"/>
      <c r="J32" s="150"/>
      <c r="K32" s="20" t="str">
        <f t="shared" si="2"/>
        <v>III A</v>
      </c>
      <c r="L32" s="152" t="s">
        <v>604</v>
      </c>
      <c r="N32" s="99">
        <v>6</v>
      </c>
      <c r="O32" s="99">
        <v>5</v>
      </c>
      <c r="P32" s="99"/>
      <c r="Q32" s="99"/>
    </row>
    <row r="33" spans="1:17" ht="15.75" customHeight="1">
      <c r="A33" s="99">
        <v>20</v>
      </c>
      <c r="B33" s="100">
        <v>185</v>
      </c>
      <c r="C33" s="89" t="s">
        <v>601</v>
      </c>
      <c r="D33" s="101" t="s">
        <v>620</v>
      </c>
      <c r="E33" s="147" t="s">
        <v>621</v>
      </c>
      <c r="F33" s="148" t="s">
        <v>280</v>
      </c>
      <c r="G33" s="153">
        <v>8.67</v>
      </c>
      <c r="H33" s="150">
        <v>0.338</v>
      </c>
      <c r="I33" s="151"/>
      <c r="J33" s="150"/>
      <c r="K33" s="20" t="str">
        <f t="shared" si="2"/>
        <v>III A</v>
      </c>
      <c r="L33" s="152" t="s">
        <v>281</v>
      </c>
      <c r="N33" s="99">
        <v>5</v>
      </c>
      <c r="O33" s="99">
        <v>2</v>
      </c>
      <c r="P33" s="99"/>
      <c r="Q33" s="99"/>
    </row>
    <row r="34" spans="1:17" ht="15.75" customHeight="1">
      <c r="A34" s="99">
        <v>21</v>
      </c>
      <c r="B34" s="100">
        <v>35</v>
      </c>
      <c r="C34" s="89" t="s">
        <v>266</v>
      </c>
      <c r="D34" s="101" t="s">
        <v>616</v>
      </c>
      <c r="E34" s="147" t="s">
        <v>617</v>
      </c>
      <c r="F34" s="148" t="s">
        <v>31</v>
      </c>
      <c r="G34" s="153">
        <v>8.72</v>
      </c>
      <c r="H34" s="150">
        <v>0.186</v>
      </c>
      <c r="I34" s="151"/>
      <c r="J34" s="150"/>
      <c r="K34" s="20" t="str">
        <f t="shared" si="2"/>
        <v>III A</v>
      </c>
      <c r="L34" s="152" t="s">
        <v>526</v>
      </c>
      <c r="N34" s="99">
        <v>4</v>
      </c>
      <c r="O34" s="99">
        <v>3</v>
      </c>
      <c r="P34" s="99"/>
      <c r="Q34" s="99"/>
    </row>
    <row r="35" spans="1:17" ht="15.75" customHeight="1">
      <c r="A35" s="99">
        <v>22</v>
      </c>
      <c r="B35" s="100">
        <v>100</v>
      </c>
      <c r="C35" s="89" t="s">
        <v>378</v>
      </c>
      <c r="D35" s="101" t="s">
        <v>594</v>
      </c>
      <c r="E35" s="147" t="s">
        <v>595</v>
      </c>
      <c r="F35" s="148" t="s">
        <v>142</v>
      </c>
      <c r="G35" s="153">
        <v>8.73</v>
      </c>
      <c r="H35" s="150">
        <v>0.202</v>
      </c>
      <c r="I35" s="151"/>
      <c r="J35" s="150"/>
      <c r="K35" s="20" t="str">
        <f t="shared" si="2"/>
        <v>III A</v>
      </c>
      <c r="L35" s="152" t="s">
        <v>596</v>
      </c>
      <c r="N35" s="99">
        <v>3</v>
      </c>
      <c r="O35" s="99">
        <v>1</v>
      </c>
      <c r="P35" s="99"/>
      <c r="Q35" s="99"/>
    </row>
    <row r="36" spans="1:17" ht="15.75" customHeight="1">
      <c r="A36" s="99">
        <v>23</v>
      </c>
      <c r="B36" s="100">
        <v>228</v>
      </c>
      <c r="C36" s="89" t="s">
        <v>26</v>
      </c>
      <c r="D36" s="101" t="s">
        <v>579</v>
      </c>
      <c r="E36" s="147" t="s">
        <v>580</v>
      </c>
      <c r="F36" s="148" t="s">
        <v>472</v>
      </c>
      <c r="G36" s="153">
        <v>8.81</v>
      </c>
      <c r="H36" s="150">
        <v>0.197</v>
      </c>
      <c r="I36" s="151"/>
      <c r="J36" s="150"/>
      <c r="K36" s="20" t="str">
        <f t="shared" si="2"/>
        <v>III A</v>
      </c>
      <c r="L36" s="152" t="s">
        <v>473</v>
      </c>
      <c r="N36" s="99">
        <v>2</v>
      </c>
      <c r="O36" s="99">
        <v>5</v>
      </c>
      <c r="P36" s="99"/>
      <c r="Q36" s="99"/>
    </row>
    <row r="37" spans="1:17" ht="15.75" customHeight="1">
      <c r="A37" s="99">
        <v>24</v>
      </c>
      <c r="B37" s="100">
        <v>146</v>
      </c>
      <c r="C37" s="89" t="s">
        <v>105</v>
      </c>
      <c r="D37" s="101" t="s">
        <v>622</v>
      </c>
      <c r="E37" s="147" t="s">
        <v>623</v>
      </c>
      <c r="F37" s="148" t="s">
        <v>142</v>
      </c>
      <c r="G37" s="153">
        <v>8.92</v>
      </c>
      <c r="H37" s="150">
        <v>0.304</v>
      </c>
      <c r="I37" s="151"/>
      <c r="J37" s="150"/>
      <c r="K37" s="20" t="str">
        <f t="shared" si="2"/>
        <v>III A</v>
      </c>
      <c r="L37" s="152" t="s">
        <v>624</v>
      </c>
      <c r="N37" s="99">
        <v>5</v>
      </c>
      <c r="O37" s="99">
        <v>3</v>
      </c>
      <c r="P37" s="99"/>
      <c r="Q37" s="99"/>
    </row>
    <row r="38" spans="1:17" ht="15.75" customHeight="1">
      <c r="A38" s="99">
        <v>25</v>
      </c>
      <c r="B38" s="100">
        <v>36</v>
      </c>
      <c r="C38" s="89" t="s">
        <v>625</v>
      </c>
      <c r="D38" s="101" t="s">
        <v>626</v>
      </c>
      <c r="E38" s="147" t="s">
        <v>627</v>
      </c>
      <c r="F38" s="148" t="s">
        <v>31</v>
      </c>
      <c r="G38" s="153">
        <v>9.13</v>
      </c>
      <c r="H38" s="150">
        <v>0.207</v>
      </c>
      <c r="I38" s="151"/>
      <c r="J38" s="150"/>
      <c r="K38" s="20">
        <f t="shared" si="2"/>
      </c>
      <c r="L38" s="152" t="s">
        <v>526</v>
      </c>
      <c r="N38" s="99">
        <v>5</v>
      </c>
      <c r="O38" s="99">
        <v>1</v>
      </c>
      <c r="P38" s="99"/>
      <c r="Q38" s="99"/>
    </row>
    <row r="39" spans="1:17" ht="15.75" customHeight="1">
      <c r="A39" s="99">
        <v>26</v>
      </c>
      <c r="B39" s="100">
        <v>149</v>
      </c>
      <c r="C39" s="89" t="s">
        <v>378</v>
      </c>
      <c r="D39" s="101" t="s">
        <v>581</v>
      </c>
      <c r="E39" s="147" t="s">
        <v>582</v>
      </c>
      <c r="F39" s="148" t="s">
        <v>31</v>
      </c>
      <c r="G39" s="153">
        <v>9.33</v>
      </c>
      <c r="H39" s="150">
        <v>0.583</v>
      </c>
      <c r="I39" s="151"/>
      <c r="J39" s="150"/>
      <c r="K39" s="20">
        <f t="shared" si="2"/>
      </c>
      <c r="L39" s="152" t="s">
        <v>583</v>
      </c>
      <c r="N39" s="99">
        <v>2</v>
      </c>
      <c r="O39" s="99">
        <v>6</v>
      </c>
      <c r="P39" s="99"/>
      <c r="Q39" s="99"/>
    </row>
    <row r="40" spans="1:17" ht="15.75" customHeight="1">
      <c r="A40" s="99">
        <v>27</v>
      </c>
      <c r="B40" s="100">
        <v>119</v>
      </c>
      <c r="C40" s="89" t="s">
        <v>394</v>
      </c>
      <c r="D40" s="101" t="s">
        <v>639</v>
      </c>
      <c r="E40" s="147" t="s">
        <v>640</v>
      </c>
      <c r="F40" s="148" t="s">
        <v>586</v>
      </c>
      <c r="G40" s="153">
        <v>9.38</v>
      </c>
      <c r="H40" s="150">
        <v>0.269</v>
      </c>
      <c r="I40" s="151"/>
      <c r="J40" s="150"/>
      <c r="K40" s="20">
        <f t="shared" si="2"/>
      </c>
      <c r="L40" s="152" t="s">
        <v>587</v>
      </c>
      <c r="N40" s="99">
        <v>6</v>
      </c>
      <c r="O40" s="99">
        <v>1</v>
      </c>
      <c r="P40" s="99"/>
      <c r="Q40" s="99"/>
    </row>
    <row r="41" spans="1:17" ht="15.75" customHeight="1">
      <c r="A41" s="99"/>
      <c r="B41" s="100">
        <v>181</v>
      </c>
      <c r="C41" s="89" t="s">
        <v>597</v>
      </c>
      <c r="D41" s="101" t="s">
        <v>598</v>
      </c>
      <c r="E41" s="147" t="s">
        <v>599</v>
      </c>
      <c r="F41" s="148" t="s">
        <v>280</v>
      </c>
      <c r="G41" s="153" t="s">
        <v>794</v>
      </c>
      <c r="H41" s="150"/>
      <c r="I41" s="151"/>
      <c r="J41" s="150"/>
      <c r="K41" s="20">
        <f t="shared" si="2"/>
      </c>
      <c r="L41" s="152" t="s">
        <v>600</v>
      </c>
      <c r="N41" s="99">
        <v>3</v>
      </c>
      <c r="O41" s="99">
        <v>3</v>
      </c>
      <c r="P41" s="99"/>
      <c r="Q41" s="99"/>
    </row>
    <row r="42" spans="1:17" ht="15.75" customHeight="1">
      <c r="A42" s="99"/>
      <c r="B42" s="100">
        <v>189</v>
      </c>
      <c r="C42" s="89" t="s">
        <v>628</v>
      </c>
      <c r="D42" s="101" t="s">
        <v>629</v>
      </c>
      <c r="E42" s="147" t="s">
        <v>630</v>
      </c>
      <c r="F42" s="148" t="s">
        <v>280</v>
      </c>
      <c r="G42" s="153" t="s">
        <v>86</v>
      </c>
      <c r="H42" s="150"/>
      <c r="I42" s="151"/>
      <c r="J42" s="150"/>
      <c r="K42" s="20">
        <f t="shared" si="2"/>
      </c>
      <c r="L42" s="152" t="s">
        <v>631</v>
      </c>
      <c r="N42" s="99">
        <v>5</v>
      </c>
      <c r="O42" s="99">
        <v>4</v>
      </c>
      <c r="P42" s="99"/>
      <c r="Q42" s="99"/>
    </row>
    <row r="43" spans="1:17" ht="15.75" customHeight="1">
      <c r="A43" s="99"/>
      <c r="B43" s="100">
        <v>54</v>
      </c>
      <c r="C43" s="89" t="s">
        <v>417</v>
      </c>
      <c r="D43" s="101" t="s">
        <v>559</v>
      </c>
      <c r="E43" s="147" t="s">
        <v>560</v>
      </c>
      <c r="F43" s="148" t="s">
        <v>269</v>
      </c>
      <c r="G43" s="153" t="s">
        <v>86</v>
      </c>
      <c r="H43" s="150"/>
      <c r="I43" s="151"/>
      <c r="J43" s="150"/>
      <c r="K43" s="20">
        <f t="shared" si="2"/>
      </c>
      <c r="L43" s="152" t="s">
        <v>561</v>
      </c>
      <c r="N43" s="99">
        <v>1</v>
      </c>
      <c r="O43" s="99">
        <v>2</v>
      </c>
      <c r="P43" s="99"/>
      <c r="Q43" s="99"/>
    </row>
    <row r="44" spans="1:17" ht="15.75" customHeight="1">
      <c r="A44" s="99"/>
      <c r="B44" s="100">
        <v>224</v>
      </c>
      <c r="C44" s="89" t="s">
        <v>562</v>
      </c>
      <c r="D44" s="101" t="s">
        <v>563</v>
      </c>
      <c r="E44" s="147" t="s">
        <v>564</v>
      </c>
      <c r="F44" s="148" t="s">
        <v>565</v>
      </c>
      <c r="G44" s="149" t="s">
        <v>86</v>
      </c>
      <c r="H44" s="150"/>
      <c r="I44" s="151"/>
      <c r="J44" s="150"/>
      <c r="K44" s="20">
        <f t="shared" si="2"/>
      </c>
      <c r="L44" s="152" t="s">
        <v>566</v>
      </c>
      <c r="N44" s="99">
        <v>1</v>
      </c>
      <c r="O44" s="99">
        <v>6</v>
      </c>
      <c r="P44" s="99"/>
      <c r="Q44" s="99"/>
    </row>
  </sheetData>
  <sheetProtection/>
  <printOptions horizontalCentered="1"/>
  <pageMargins left="0.3937007874015748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4.57421875" style="76" customWidth="1"/>
    <col min="2" max="2" width="4.00390625" style="76" customWidth="1"/>
    <col min="3" max="3" width="11.7109375" style="76" customWidth="1"/>
    <col min="4" max="4" width="15.28125" style="76" customWidth="1"/>
    <col min="5" max="5" width="8.8515625" style="137" customWidth="1"/>
    <col min="6" max="6" width="9.421875" style="137" customWidth="1"/>
    <col min="7" max="7" width="6.8515625" style="49" bestFit="1" customWidth="1"/>
    <col min="8" max="8" width="4.140625" style="138" bestFit="1" customWidth="1"/>
    <col min="9" max="9" width="6.8515625" style="49" customWidth="1"/>
    <col min="10" max="10" width="4.140625" style="138" bestFit="1" customWidth="1"/>
    <col min="11" max="11" width="5.00390625" style="15" bestFit="1" customWidth="1"/>
    <col min="12" max="12" width="29.28125" style="76" customWidth="1"/>
    <col min="13" max="13" width="4.7109375" style="76" customWidth="1"/>
    <col min="14" max="14" width="5.7109375" style="76" hidden="1" customWidth="1"/>
    <col min="15" max="15" width="4.57421875" style="76" hidden="1" customWidth="1"/>
    <col min="16" max="16384" width="9.140625" style="76" customWidth="1"/>
  </cols>
  <sheetData>
    <row r="1" spans="1:15" s="47" customFormat="1" ht="14.25">
      <c r="A1" s="41" t="s">
        <v>53</v>
      </c>
      <c r="B1" s="41"/>
      <c r="E1" s="46"/>
      <c r="F1" s="46"/>
      <c r="G1" s="49"/>
      <c r="H1" s="44"/>
      <c r="I1" s="49"/>
      <c r="J1" s="44"/>
      <c r="K1" s="49"/>
      <c r="L1" s="48" t="s">
        <v>52</v>
      </c>
      <c r="O1" s="41"/>
    </row>
    <row r="2" spans="1:15" s="42" customFormat="1" ht="15.75" customHeight="1">
      <c r="A2" s="41" t="s">
        <v>51</v>
      </c>
      <c r="B2" s="41"/>
      <c r="D2" s="47"/>
      <c r="E2" s="46"/>
      <c r="F2" s="46"/>
      <c r="G2" s="45"/>
      <c r="H2" s="44"/>
      <c r="I2" s="45"/>
      <c r="J2" s="44"/>
      <c r="K2" s="135"/>
      <c r="L2" s="43" t="s">
        <v>31</v>
      </c>
      <c r="O2" s="41"/>
    </row>
    <row r="3" ht="10.5" customHeight="1">
      <c r="C3" s="136"/>
    </row>
    <row r="4" spans="3:6" ht="15.75">
      <c r="C4" s="139" t="s">
        <v>655</v>
      </c>
      <c r="D4" s="47"/>
      <c r="F4" s="140"/>
    </row>
    <row r="5" ht="9" customHeight="1">
      <c r="D5" s="47"/>
    </row>
    <row r="6" spans="2:10" ht="12.75">
      <c r="B6" s="47">
        <v>1</v>
      </c>
      <c r="C6" s="46" t="s">
        <v>656</v>
      </c>
      <c r="D6" s="46"/>
      <c r="F6" s="140"/>
      <c r="H6" s="105"/>
      <c r="J6" s="105"/>
    </row>
    <row r="7" ht="9" customHeight="1" thickBot="1">
      <c r="D7" s="47"/>
    </row>
    <row r="8" spans="1:15" s="42" customFormat="1" ht="12" thickBot="1">
      <c r="A8" s="129" t="s">
        <v>49</v>
      </c>
      <c r="B8" s="141" t="s">
        <v>48</v>
      </c>
      <c r="C8" s="142" t="s">
        <v>47</v>
      </c>
      <c r="D8" s="143" t="s">
        <v>46</v>
      </c>
      <c r="E8" s="144" t="s">
        <v>45</v>
      </c>
      <c r="F8" s="144" t="s">
        <v>44</v>
      </c>
      <c r="G8" s="145" t="s">
        <v>543</v>
      </c>
      <c r="H8" s="146" t="s">
        <v>544</v>
      </c>
      <c r="I8" s="145" t="s">
        <v>545</v>
      </c>
      <c r="J8" s="146" t="s">
        <v>544</v>
      </c>
      <c r="K8" s="30" t="s">
        <v>41</v>
      </c>
      <c r="L8" s="82" t="s">
        <v>40</v>
      </c>
      <c r="N8" s="98" t="s">
        <v>174</v>
      </c>
      <c r="O8" s="129" t="s">
        <v>546</v>
      </c>
    </row>
    <row r="9" spans="1:15" ht="15.75" customHeight="1">
      <c r="A9" s="99">
        <v>1</v>
      </c>
      <c r="B9" s="100">
        <v>170</v>
      </c>
      <c r="C9" s="89" t="s">
        <v>657</v>
      </c>
      <c r="D9" s="101" t="s">
        <v>658</v>
      </c>
      <c r="E9" s="147" t="s">
        <v>659</v>
      </c>
      <c r="F9" s="148" t="s">
        <v>236</v>
      </c>
      <c r="G9" s="154">
        <v>7.18</v>
      </c>
      <c r="H9" s="150">
        <v>0.175</v>
      </c>
      <c r="I9" s="154"/>
      <c r="J9" s="150"/>
      <c r="K9" s="20" t="str">
        <f aca="true" t="shared" si="0" ref="K9:K14">IF(ISBLANK(G9),"",IF(G9&gt;7.94,"",IF(G9&lt;=6.69,"TSM",IF(G9&lt;=6.84,"SM",IF(G9&lt;=7,"KSM",IF(G9&lt;=7.24,"I A",IF(G9&lt;=7.54,"II A",IF(G9&lt;=7.94,"III A"))))))))</f>
        <v>I A</v>
      </c>
      <c r="L9" s="148" t="s">
        <v>660</v>
      </c>
      <c r="N9" s="99">
        <v>1</v>
      </c>
      <c r="O9" s="99">
        <v>4</v>
      </c>
    </row>
    <row r="10" spans="1:15" ht="15.75" customHeight="1">
      <c r="A10" s="99">
        <v>2</v>
      </c>
      <c r="B10" s="100">
        <v>147</v>
      </c>
      <c r="C10" s="89" t="s">
        <v>661</v>
      </c>
      <c r="D10" s="101" t="s">
        <v>662</v>
      </c>
      <c r="E10" s="147" t="s">
        <v>663</v>
      </c>
      <c r="F10" s="148" t="s">
        <v>31</v>
      </c>
      <c r="G10" s="154">
        <v>7.6</v>
      </c>
      <c r="H10" s="150">
        <v>0.211</v>
      </c>
      <c r="I10" s="154"/>
      <c r="J10" s="150"/>
      <c r="K10" s="20" t="str">
        <f t="shared" si="0"/>
        <v>III A</v>
      </c>
      <c r="L10" s="148" t="s">
        <v>583</v>
      </c>
      <c r="N10" s="99">
        <v>1</v>
      </c>
      <c r="O10" s="99">
        <v>5</v>
      </c>
    </row>
    <row r="11" spans="1:15" ht="15.75" customHeight="1">
      <c r="A11" s="99">
        <v>3</v>
      </c>
      <c r="B11" s="100">
        <v>18</v>
      </c>
      <c r="C11" s="89" t="s">
        <v>664</v>
      </c>
      <c r="D11" s="101" t="s">
        <v>665</v>
      </c>
      <c r="E11" s="147" t="s">
        <v>666</v>
      </c>
      <c r="F11" s="148" t="s">
        <v>31</v>
      </c>
      <c r="G11" s="154">
        <v>7.62</v>
      </c>
      <c r="H11" s="150">
        <v>0.159</v>
      </c>
      <c r="I11" s="154"/>
      <c r="J11" s="150"/>
      <c r="K11" s="20" t="str">
        <f t="shared" si="0"/>
        <v>III A</v>
      </c>
      <c r="L11" s="148" t="s">
        <v>555</v>
      </c>
      <c r="N11" s="99">
        <v>1</v>
      </c>
      <c r="O11" s="99">
        <v>6</v>
      </c>
    </row>
    <row r="12" spans="1:15" ht="15.75" customHeight="1">
      <c r="A12" s="99">
        <v>4</v>
      </c>
      <c r="B12" s="100">
        <v>76</v>
      </c>
      <c r="C12" s="89" t="s">
        <v>202</v>
      </c>
      <c r="D12" s="101" t="s">
        <v>667</v>
      </c>
      <c r="E12" s="147" t="s">
        <v>668</v>
      </c>
      <c r="F12" s="148" t="s">
        <v>85</v>
      </c>
      <c r="G12" s="154">
        <v>7.63</v>
      </c>
      <c r="H12" s="150">
        <v>0.191</v>
      </c>
      <c r="I12" s="154"/>
      <c r="J12" s="150"/>
      <c r="K12" s="20" t="str">
        <f t="shared" si="0"/>
        <v>III A</v>
      </c>
      <c r="L12" s="148" t="s">
        <v>669</v>
      </c>
      <c r="N12" s="99">
        <v>1</v>
      </c>
      <c r="O12" s="99">
        <v>1</v>
      </c>
    </row>
    <row r="13" spans="1:15" ht="15.75" customHeight="1">
      <c r="A13" s="99">
        <v>5</v>
      </c>
      <c r="B13" s="100">
        <v>106</v>
      </c>
      <c r="C13" s="89" t="s">
        <v>151</v>
      </c>
      <c r="D13" s="101" t="s">
        <v>670</v>
      </c>
      <c r="E13" s="147" t="s">
        <v>671</v>
      </c>
      <c r="F13" s="148" t="s">
        <v>31</v>
      </c>
      <c r="G13" s="154">
        <v>7.66</v>
      </c>
      <c r="H13" s="150">
        <v>0.171</v>
      </c>
      <c r="I13" s="154"/>
      <c r="J13" s="150"/>
      <c r="K13" s="20" t="str">
        <f t="shared" si="0"/>
        <v>III A</v>
      </c>
      <c r="L13" s="148" t="s">
        <v>672</v>
      </c>
      <c r="N13" s="99">
        <v>1</v>
      </c>
      <c r="O13" s="99">
        <v>2</v>
      </c>
    </row>
    <row r="14" spans="1:15" ht="15.75" customHeight="1">
      <c r="A14" s="99">
        <v>6</v>
      </c>
      <c r="B14" s="100">
        <v>266</v>
      </c>
      <c r="C14" s="89" t="s">
        <v>664</v>
      </c>
      <c r="D14" s="101" t="s">
        <v>673</v>
      </c>
      <c r="E14" s="147" t="s">
        <v>674</v>
      </c>
      <c r="F14" s="148" t="s">
        <v>187</v>
      </c>
      <c r="G14" s="154">
        <v>8.15</v>
      </c>
      <c r="H14" s="150">
        <v>0.182</v>
      </c>
      <c r="I14" s="154"/>
      <c r="J14" s="150"/>
      <c r="K14" s="20">
        <f t="shared" si="0"/>
      </c>
      <c r="L14" s="148" t="s">
        <v>285</v>
      </c>
      <c r="N14" s="99">
        <v>1</v>
      </c>
      <c r="O14" s="99">
        <v>3</v>
      </c>
    </row>
    <row r="15" ht="9" customHeight="1">
      <c r="D15" s="47"/>
    </row>
    <row r="16" spans="2:10" ht="12.75">
      <c r="B16" s="47">
        <v>2</v>
      </c>
      <c r="C16" s="46" t="s">
        <v>656</v>
      </c>
      <c r="D16" s="46"/>
      <c r="F16" s="140"/>
      <c r="H16" s="105"/>
      <c r="J16" s="105"/>
    </row>
    <row r="17" ht="9" customHeight="1" thickBot="1">
      <c r="D17" s="47"/>
    </row>
    <row r="18" spans="1:15" s="42" customFormat="1" ht="12" thickBot="1">
      <c r="A18" s="129" t="s">
        <v>49</v>
      </c>
      <c r="B18" s="141" t="s">
        <v>48</v>
      </c>
      <c r="C18" s="142" t="s">
        <v>47</v>
      </c>
      <c r="D18" s="143" t="s">
        <v>46</v>
      </c>
      <c r="E18" s="144" t="s">
        <v>45</v>
      </c>
      <c r="F18" s="144" t="s">
        <v>44</v>
      </c>
      <c r="G18" s="145" t="s">
        <v>543</v>
      </c>
      <c r="H18" s="146" t="s">
        <v>544</v>
      </c>
      <c r="I18" s="145" t="s">
        <v>545</v>
      </c>
      <c r="J18" s="146" t="s">
        <v>544</v>
      </c>
      <c r="K18" s="30" t="s">
        <v>41</v>
      </c>
      <c r="L18" s="82" t="s">
        <v>40</v>
      </c>
      <c r="N18" s="98" t="s">
        <v>174</v>
      </c>
      <c r="O18" s="129" t="s">
        <v>546</v>
      </c>
    </row>
    <row r="19" spans="1:15" ht="15.75" customHeight="1">
      <c r="A19" s="99">
        <v>1</v>
      </c>
      <c r="B19" s="100">
        <v>219</v>
      </c>
      <c r="C19" s="89" t="s">
        <v>675</v>
      </c>
      <c r="D19" s="101" t="s">
        <v>676</v>
      </c>
      <c r="E19" s="147" t="s">
        <v>677</v>
      </c>
      <c r="F19" s="148" t="s">
        <v>31</v>
      </c>
      <c r="G19" s="154">
        <v>7.39</v>
      </c>
      <c r="H19" s="150">
        <v>0.17</v>
      </c>
      <c r="I19" s="154"/>
      <c r="J19" s="150"/>
      <c r="K19" s="20" t="str">
        <f aca="true" t="shared" si="1" ref="K19:K24">IF(ISBLANK(G19),"",IF(G19&gt;7.94,"",IF(G19&lt;=6.69,"TSM",IF(G19&lt;=6.84,"SM",IF(G19&lt;=7,"KSM",IF(G19&lt;=7.24,"I A",IF(G19&lt;=7.54,"II A",IF(G19&lt;=7.94,"III A"))))))))</f>
        <v>II A</v>
      </c>
      <c r="L19" s="148" t="s">
        <v>481</v>
      </c>
      <c r="N19" s="99">
        <v>2</v>
      </c>
      <c r="O19" s="99">
        <v>3</v>
      </c>
    </row>
    <row r="20" spans="1:15" ht="15.75" customHeight="1">
      <c r="A20" s="99">
        <v>2</v>
      </c>
      <c r="B20" s="100">
        <v>222</v>
      </c>
      <c r="C20" s="89" t="s">
        <v>678</v>
      </c>
      <c r="D20" s="101" t="s">
        <v>679</v>
      </c>
      <c r="E20" s="147" t="s">
        <v>680</v>
      </c>
      <c r="F20" s="148" t="s">
        <v>142</v>
      </c>
      <c r="G20" s="154">
        <v>7.45</v>
      </c>
      <c r="H20" s="150">
        <v>0.147</v>
      </c>
      <c r="I20" s="154"/>
      <c r="J20" s="150"/>
      <c r="K20" s="20" t="str">
        <f t="shared" si="1"/>
        <v>II A</v>
      </c>
      <c r="L20" s="148" t="s">
        <v>681</v>
      </c>
      <c r="N20" s="99">
        <v>2</v>
      </c>
      <c r="O20" s="99">
        <v>5</v>
      </c>
    </row>
    <row r="21" spans="1:15" ht="15.75" customHeight="1">
      <c r="A21" s="99">
        <v>3</v>
      </c>
      <c r="B21" s="100">
        <v>220</v>
      </c>
      <c r="C21" s="89" t="s">
        <v>682</v>
      </c>
      <c r="D21" s="101" t="s">
        <v>683</v>
      </c>
      <c r="E21" s="147" t="s">
        <v>684</v>
      </c>
      <c r="F21" s="148" t="s">
        <v>142</v>
      </c>
      <c r="G21" s="154">
        <v>7.53</v>
      </c>
      <c r="H21" s="150">
        <v>0.134</v>
      </c>
      <c r="I21" s="154"/>
      <c r="J21" s="150"/>
      <c r="K21" s="20" t="str">
        <f t="shared" si="1"/>
        <v>II A</v>
      </c>
      <c r="L21" s="148" t="s">
        <v>685</v>
      </c>
      <c r="N21" s="99">
        <v>2</v>
      </c>
      <c r="O21" s="99">
        <v>4</v>
      </c>
    </row>
    <row r="22" spans="1:15" ht="15.75" customHeight="1">
      <c r="A22" s="99">
        <v>4</v>
      </c>
      <c r="B22" s="100">
        <v>39</v>
      </c>
      <c r="C22" s="89" t="s">
        <v>686</v>
      </c>
      <c r="D22" s="101" t="s">
        <v>687</v>
      </c>
      <c r="E22" s="147" t="s">
        <v>688</v>
      </c>
      <c r="F22" s="148" t="s">
        <v>31</v>
      </c>
      <c r="G22" s="154">
        <v>8.12</v>
      </c>
      <c r="H22" s="150">
        <v>0.232</v>
      </c>
      <c r="I22" s="154"/>
      <c r="J22" s="150"/>
      <c r="K22" s="20">
        <f t="shared" si="1"/>
      </c>
      <c r="L22" s="148" t="s">
        <v>526</v>
      </c>
      <c r="N22" s="99">
        <v>2</v>
      </c>
      <c r="O22" s="99">
        <v>6</v>
      </c>
    </row>
    <row r="23" spans="1:15" ht="15.75" customHeight="1">
      <c r="A23" s="99">
        <v>5</v>
      </c>
      <c r="B23" s="100">
        <v>68</v>
      </c>
      <c r="C23" s="89" t="s">
        <v>487</v>
      </c>
      <c r="D23" s="101" t="s">
        <v>689</v>
      </c>
      <c r="E23" s="147" t="s">
        <v>690</v>
      </c>
      <c r="F23" s="148" t="s">
        <v>85</v>
      </c>
      <c r="G23" s="154">
        <v>8.25</v>
      </c>
      <c r="H23" s="150">
        <v>0.323</v>
      </c>
      <c r="I23" s="154"/>
      <c r="J23" s="150"/>
      <c r="K23" s="20">
        <f t="shared" si="1"/>
      </c>
      <c r="L23" s="148" t="s">
        <v>178</v>
      </c>
      <c r="N23" s="99">
        <v>2</v>
      </c>
      <c r="O23" s="99">
        <v>2</v>
      </c>
    </row>
    <row r="24" spans="1:15" ht="15.75" customHeight="1">
      <c r="A24" s="99"/>
      <c r="B24" s="100">
        <v>75</v>
      </c>
      <c r="C24" s="89" t="s">
        <v>691</v>
      </c>
      <c r="D24" s="101" t="s">
        <v>692</v>
      </c>
      <c r="E24" s="147" t="s">
        <v>693</v>
      </c>
      <c r="F24" s="148" t="s">
        <v>85</v>
      </c>
      <c r="G24" s="154" t="s">
        <v>86</v>
      </c>
      <c r="H24" s="150"/>
      <c r="I24" s="154"/>
      <c r="J24" s="150"/>
      <c r="K24" s="20">
        <f t="shared" si="1"/>
      </c>
      <c r="L24" s="148" t="s">
        <v>304</v>
      </c>
      <c r="N24" s="99">
        <v>2</v>
      </c>
      <c r="O24" s="99">
        <v>1</v>
      </c>
    </row>
    <row r="25" ht="9" customHeight="1">
      <c r="D25" s="47"/>
    </row>
    <row r="26" spans="2:10" ht="12.75">
      <c r="B26" s="47">
        <v>3</v>
      </c>
      <c r="C26" s="46" t="s">
        <v>656</v>
      </c>
      <c r="D26" s="46"/>
      <c r="F26" s="140"/>
      <c r="H26" s="105"/>
      <c r="J26" s="105"/>
    </row>
    <row r="27" ht="9" customHeight="1" thickBot="1">
      <c r="D27" s="47"/>
    </row>
    <row r="28" spans="1:15" s="42" customFormat="1" ht="12" thickBot="1">
      <c r="A28" s="129" t="s">
        <v>49</v>
      </c>
      <c r="B28" s="141" t="s">
        <v>48</v>
      </c>
      <c r="C28" s="142" t="s">
        <v>47</v>
      </c>
      <c r="D28" s="143" t="s">
        <v>46</v>
      </c>
      <c r="E28" s="144" t="s">
        <v>45</v>
      </c>
      <c r="F28" s="144" t="s">
        <v>44</v>
      </c>
      <c r="G28" s="145" t="s">
        <v>543</v>
      </c>
      <c r="H28" s="146" t="s">
        <v>544</v>
      </c>
      <c r="I28" s="145" t="s">
        <v>545</v>
      </c>
      <c r="J28" s="146" t="s">
        <v>544</v>
      </c>
      <c r="K28" s="30" t="s">
        <v>41</v>
      </c>
      <c r="L28" s="82" t="s">
        <v>40</v>
      </c>
      <c r="N28" s="98" t="s">
        <v>174</v>
      </c>
      <c r="O28" s="129" t="s">
        <v>546</v>
      </c>
    </row>
    <row r="29" spans="1:15" ht="15.75" customHeight="1">
      <c r="A29" s="99">
        <v>1</v>
      </c>
      <c r="B29" s="100">
        <v>280</v>
      </c>
      <c r="C29" s="89" t="s">
        <v>691</v>
      </c>
      <c r="D29" s="101" t="s">
        <v>694</v>
      </c>
      <c r="E29" s="147" t="s">
        <v>695</v>
      </c>
      <c r="F29" s="148" t="s">
        <v>146</v>
      </c>
      <c r="G29" s="154">
        <v>7.23</v>
      </c>
      <c r="H29" s="150">
        <v>0.151</v>
      </c>
      <c r="I29" s="154"/>
      <c r="J29" s="150"/>
      <c r="K29" s="20" t="str">
        <f aca="true" t="shared" si="2" ref="K29:K34">IF(ISBLANK(G29),"",IF(G29&gt;7.94,"",IF(G29&lt;=6.69,"TSM",IF(G29&lt;=6.84,"SM",IF(G29&lt;=7,"KSM",IF(G29&lt;=7.24,"I A",IF(G29&lt;=7.54,"II A",IF(G29&lt;=7.94,"III A"))))))))</f>
        <v>I A</v>
      </c>
      <c r="L29" s="148" t="s">
        <v>607</v>
      </c>
      <c r="N29" s="99">
        <v>3</v>
      </c>
      <c r="O29" s="99">
        <v>3</v>
      </c>
    </row>
    <row r="30" spans="1:15" ht="15.75" customHeight="1">
      <c r="A30" s="99">
        <v>2</v>
      </c>
      <c r="B30" s="100">
        <v>271</v>
      </c>
      <c r="C30" s="89" t="s">
        <v>68</v>
      </c>
      <c r="D30" s="101" t="s">
        <v>696</v>
      </c>
      <c r="E30" s="147" t="s">
        <v>697</v>
      </c>
      <c r="F30" s="148" t="s">
        <v>146</v>
      </c>
      <c r="G30" s="154">
        <v>7.5</v>
      </c>
      <c r="H30" s="150">
        <v>0.171</v>
      </c>
      <c r="I30" s="154"/>
      <c r="J30" s="150"/>
      <c r="K30" s="20" t="str">
        <f t="shared" si="2"/>
        <v>II A</v>
      </c>
      <c r="L30" s="148" t="s">
        <v>405</v>
      </c>
      <c r="N30" s="99">
        <v>3</v>
      </c>
      <c r="O30" s="99">
        <v>5</v>
      </c>
    </row>
    <row r="31" spans="1:15" ht="15.75" customHeight="1">
      <c r="A31" s="99">
        <v>3</v>
      </c>
      <c r="B31" s="100">
        <v>201</v>
      </c>
      <c r="C31" s="89" t="s">
        <v>202</v>
      </c>
      <c r="D31" s="101" t="s">
        <v>538</v>
      </c>
      <c r="E31" s="147" t="s">
        <v>698</v>
      </c>
      <c r="F31" s="148" t="s">
        <v>31</v>
      </c>
      <c r="G31" s="154">
        <v>7.56</v>
      </c>
      <c r="H31" s="150">
        <v>0.132</v>
      </c>
      <c r="I31" s="154"/>
      <c r="J31" s="150"/>
      <c r="K31" s="20" t="str">
        <f t="shared" si="2"/>
        <v>III A</v>
      </c>
      <c r="L31" s="148" t="s">
        <v>699</v>
      </c>
      <c r="N31" s="99">
        <v>3</v>
      </c>
      <c r="O31" s="99">
        <v>4</v>
      </c>
    </row>
    <row r="32" spans="1:15" ht="15.75" customHeight="1">
      <c r="A32" s="99">
        <v>4</v>
      </c>
      <c r="B32" s="100">
        <v>132</v>
      </c>
      <c r="C32" s="89" t="s">
        <v>700</v>
      </c>
      <c r="D32" s="101" t="s">
        <v>701</v>
      </c>
      <c r="E32" s="147" t="s">
        <v>336</v>
      </c>
      <c r="F32" s="148" t="s">
        <v>337</v>
      </c>
      <c r="G32" s="154">
        <v>7.73</v>
      </c>
      <c r="H32" s="150">
        <v>0.334</v>
      </c>
      <c r="I32" s="154"/>
      <c r="J32" s="150"/>
      <c r="K32" s="20" t="str">
        <f t="shared" si="2"/>
        <v>III A</v>
      </c>
      <c r="L32" s="148" t="s">
        <v>611</v>
      </c>
      <c r="N32" s="99">
        <v>3</v>
      </c>
      <c r="O32" s="99">
        <v>2</v>
      </c>
    </row>
    <row r="33" spans="1:15" ht="15.75" customHeight="1">
      <c r="A33" s="99">
        <v>5</v>
      </c>
      <c r="B33" s="100">
        <v>19</v>
      </c>
      <c r="C33" s="89" t="s">
        <v>702</v>
      </c>
      <c r="D33" s="101" t="s">
        <v>703</v>
      </c>
      <c r="E33" s="147" t="s">
        <v>704</v>
      </c>
      <c r="F33" s="148" t="s">
        <v>31</v>
      </c>
      <c r="G33" s="154">
        <v>7.9</v>
      </c>
      <c r="H33" s="150">
        <v>0.162</v>
      </c>
      <c r="I33" s="154"/>
      <c r="J33" s="150"/>
      <c r="K33" s="20" t="str">
        <f t="shared" si="2"/>
        <v>III A</v>
      </c>
      <c r="L33" s="148" t="s">
        <v>555</v>
      </c>
      <c r="N33" s="99">
        <v>3</v>
      </c>
      <c r="O33" s="99">
        <v>1</v>
      </c>
    </row>
    <row r="34" spans="1:15" ht="15.75" customHeight="1">
      <c r="A34" s="99">
        <v>6</v>
      </c>
      <c r="B34" s="100">
        <v>153</v>
      </c>
      <c r="C34" s="89" t="s">
        <v>82</v>
      </c>
      <c r="D34" s="101" t="s">
        <v>705</v>
      </c>
      <c r="E34" s="147" t="s">
        <v>706</v>
      </c>
      <c r="F34" s="148"/>
      <c r="G34" s="154">
        <v>7.9</v>
      </c>
      <c r="H34" s="150">
        <v>0.295</v>
      </c>
      <c r="I34" s="154"/>
      <c r="J34" s="150"/>
      <c r="K34" s="20" t="str">
        <f t="shared" si="2"/>
        <v>III A</v>
      </c>
      <c r="L34" s="148" t="s">
        <v>536</v>
      </c>
      <c r="N34" s="99">
        <v>3</v>
      </c>
      <c r="O34" s="99">
        <v>6</v>
      </c>
    </row>
    <row r="35" spans="1:15" ht="15.75" customHeight="1">
      <c r="A35" s="133"/>
      <c r="B35" s="133"/>
      <c r="C35" s="155"/>
      <c r="D35" s="156"/>
      <c r="E35" s="157"/>
      <c r="F35" s="158"/>
      <c r="G35" s="159"/>
      <c r="H35" s="160"/>
      <c r="I35" s="159"/>
      <c r="J35" s="160"/>
      <c r="K35" s="161"/>
      <c r="L35" s="158"/>
      <c r="N35" s="133"/>
      <c r="O35" s="133"/>
    </row>
    <row r="36" spans="1:15" ht="15.75" customHeight="1">
      <c r="A36" s="133"/>
      <c r="B36" s="133"/>
      <c r="C36" s="155"/>
      <c r="D36" s="156"/>
      <c r="E36" s="157"/>
      <c r="F36" s="158"/>
      <c r="G36" s="159"/>
      <c r="H36" s="160"/>
      <c r="I36" s="159"/>
      <c r="J36" s="160"/>
      <c r="K36" s="161"/>
      <c r="L36" s="158"/>
      <c r="N36" s="133"/>
      <c r="O36" s="133"/>
    </row>
    <row r="37" spans="1:15" ht="15.75" customHeight="1">
      <c r="A37" s="133"/>
      <c r="B37" s="133"/>
      <c r="C37" s="155"/>
      <c r="D37" s="156"/>
      <c r="E37" s="157"/>
      <c r="F37" s="158"/>
      <c r="G37" s="159"/>
      <c r="H37" s="160"/>
      <c r="I37" s="159"/>
      <c r="J37" s="160"/>
      <c r="K37" s="161"/>
      <c r="L37" s="158"/>
      <c r="N37" s="133"/>
      <c r="O37" s="133"/>
    </row>
    <row r="38" spans="1:15" ht="15.75" customHeight="1">
      <c r="A38" s="133"/>
      <c r="B38" s="133"/>
      <c r="C38" s="155"/>
      <c r="D38" s="156"/>
      <c r="E38" s="157"/>
      <c r="F38" s="158"/>
      <c r="G38" s="159"/>
      <c r="H38" s="160"/>
      <c r="I38" s="159"/>
      <c r="J38" s="160"/>
      <c r="K38" s="161"/>
      <c r="L38" s="158"/>
      <c r="N38" s="133"/>
      <c r="O38" s="133"/>
    </row>
    <row r="39" spans="1:15" ht="15.75" customHeight="1">
      <c r="A39" s="133"/>
      <c r="B39" s="133"/>
      <c r="C39" s="155"/>
      <c r="D39" s="156"/>
      <c r="E39" s="157"/>
      <c r="F39" s="158"/>
      <c r="G39" s="159"/>
      <c r="H39" s="160"/>
      <c r="I39" s="159"/>
      <c r="J39" s="160"/>
      <c r="K39" s="161"/>
      <c r="L39" s="158"/>
      <c r="N39" s="133"/>
      <c r="O39" s="133"/>
    </row>
    <row r="40" spans="3:6" ht="15.75">
      <c r="C40" s="139" t="s">
        <v>655</v>
      </c>
      <c r="D40" s="47"/>
      <c r="F40" s="140"/>
    </row>
    <row r="41" ht="9" customHeight="1">
      <c r="D41" s="47"/>
    </row>
    <row r="42" spans="2:10" ht="12.75">
      <c r="B42" s="47">
        <v>4</v>
      </c>
      <c r="C42" s="46" t="s">
        <v>656</v>
      </c>
      <c r="D42" s="46"/>
      <c r="F42" s="140"/>
      <c r="H42" s="105"/>
      <c r="J42" s="105"/>
    </row>
    <row r="43" ht="9" customHeight="1" thickBot="1">
      <c r="D43" s="47"/>
    </row>
    <row r="44" spans="1:15" s="42" customFormat="1" ht="12" thickBot="1">
      <c r="A44" s="129" t="s">
        <v>49</v>
      </c>
      <c r="B44" s="141" t="s">
        <v>48</v>
      </c>
      <c r="C44" s="142" t="s">
        <v>47</v>
      </c>
      <c r="D44" s="143" t="s">
        <v>46</v>
      </c>
      <c r="E44" s="144" t="s">
        <v>45</v>
      </c>
      <c r="F44" s="144" t="s">
        <v>44</v>
      </c>
      <c r="G44" s="145" t="s">
        <v>543</v>
      </c>
      <c r="H44" s="146" t="s">
        <v>544</v>
      </c>
      <c r="I44" s="145" t="s">
        <v>545</v>
      </c>
      <c r="J44" s="146" t="s">
        <v>544</v>
      </c>
      <c r="K44" s="30" t="s">
        <v>41</v>
      </c>
      <c r="L44" s="82" t="s">
        <v>40</v>
      </c>
      <c r="N44" s="98" t="s">
        <v>174</v>
      </c>
      <c r="O44" s="129" t="s">
        <v>546</v>
      </c>
    </row>
    <row r="45" spans="1:15" ht="15.75" customHeight="1">
      <c r="A45" s="99">
        <v>1</v>
      </c>
      <c r="B45" s="100">
        <v>16</v>
      </c>
      <c r="C45" s="89" t="s">
        <v>691</v>
      </c>
      <c r="D45" s="101" t="s">
        <v>707</v>
      </c>
      <c r="E45" s="147" t="s">
        <v>708</v>
      </c>
      <c r="F45" s="148" t="s">
        <v>142</v>
      </c>
      <c r="G45" s="154">
        <v>6.94</v>
      </c>
      <c r="H45" s="150">
        <v>0.167</v>
      </c>
      <c r="I45" s="154"/>
      <c r="J45" s="150"/>
      <c r="K45" s="20" t="str">
        <f aca="true" t="shared" si="3" ref="K45:K50">IF(ISBLANK(G45),"",IF(G45&gt;7.94,"",IF(G45&lt;=6.69,"TSM",IF(G45&lt;=6.84,"SM",IF(G45&lt;=7,"KSM",IF(G45&lt;=7.24,"I A",IF(G45&lt;=7.54,"II A",IF(G45&lt;=7.94,"III A"))))))))</f>
        <v>KSM</v>
      </c>
      <c r="L45" s="148" t="s">
        <v>555</v>
      </c>
      <c r="N45" s="99">
        <v>4</v>
      </c>
      <c r="O45" s="99">
        <v>3</v>
      </c>
    </row>
    <row r="46" spans="1:15" ht="15.75" customHeight="1">
      <c r="A46" s="99">
        <v>2</v>
      </c>
      <c r="B46" s="100">
        <v>63</v>
      </c>
      <c r="C46" s="89" t="s">
        <v>709</v>
      </c>
      <c r="D46" s="101" t="s">
        <v>710</v>
      </c>
      <c r="E46" s="147" t="s">
        <v>711</v>
      </c>
      <c r="F46" s="148" t="s">
        <v>85</v>
      </c>
      <c r="G46" s="154">
        <v>7.3</v>
      </c>
      <c r="H46" s="150">
        <v>0.155</v>
      </c>
      <c r="I46" s="154"/>
      <c r="J46" s="150"/>
      <c r="K46" s="20" t="str">
        <f t="shared" si="3"/>
        <v>II A</v>
      </c>
      <c r="L46" s="148" t="s">
        <v>178</v>
      </c>
      <c r="N46" s="99">
        <v>4</v>
      </c>
      <c r="O46" s="99">
        <v>4</v>
      </c>
    </row>
    <row r="47" spans="1:15" ht="15.75" customHeight="1">
      <c r="A47" s="99">
        <v>3</v>
      </c>
      <c r="B47" s="100">
        <v>193</v>
      </c>
      <c r="C47" s="89" t="s">
        <v>344</v>
      </c>
      <c r="D47" s="101" t="s">
        <v>712</v>
      </c>
      <c r="E47" s="147" t="s">
        <v>713</v>
      </c>
      <c r="F47" s="148" t="s">
        <v>280</v>
      </c>
      <c r="G47" s="154">
        <v>7.73</v>
      </c>
      <c r="H47" s="150">
        <v>0.107</v>
      </c>
      <c r="I47" s="154"/>
      <c r="J47" s="150"/>
      <c r="K47" s="20" t="str">
        <f t="shared" si="3"/>
        <v>III A</v>
      </c>
      <c r="L47" s="148" t="s">
        <v>600</v>
      </c>
      <c r="N47" s="99">
        <v>4</v>
      </c>
      <c r="O47" s="99">
        <v>5</v>
      </c>
    </row>
    <row r="48" spans="1:15" ht="15.75" customHeight="1">
      <c r="A48" s="99">
        <v>4</v>
      </c>
      <c r="B48" s="100">
        <v>25</v>
      </c>
      <c r="C48" s="89" t="s">
        <v>82</v>
      </c>
      <c r="D48" s="101" t="s">
        <v>714</v>
      </c>
      <c r="E48" s="147" t="s">
        <v>715</v>
      </c>
      <c r="F48" s="148" t="s">
        <v>31</v>
      </c>
      <c r="G48" s="154">
        <v>7.84</v>
      </c>
      <c r="H48" s="150">
        <v>0.146</v>
      </c>
      <c r="I48" s="154"/>
      <c r="J48" s="150"/>
      <c r="K48" s="20" t="str">
        <f t="shared" si="3"/>
        <v>III A</v>
      </c>
      <c r="L48" s="148" t="s">
        <v>555</v>
      </c>
      <c r="N48" s="99">
        <v>4</v>
      </c>
      <c r="O48" s="99">
        <v>6</v>
      </c>
    </row>
    <row r="49" spans="1:15" ht="15.75" customHeight="1">
      <c r="A49" s="99">
        <v>5</v>
      </c>
      <c r="B49" s="100">
        <v>120</v>
      </c>
      <c r="C49" s="89" t="s">
        <v>716</v>
      </c>
      <c r="D49" s="101" t="s">
        <v>717</v>
      </c>
      <c r="E49" s="147" t="s">
        <v>718</v>
      </c>
      <c r="F49" s="148" t="s">
        <v>586</v>
      </c>
      <c r="G49" s="154">
        <v>7.97</v>
      </c>
      <c r="H49" s="150">
        <v>0.154</v>
      </c>
      <c r="I49" s="154"/>
      <c r="J49" s="150"/>
      <c r="K49" s="20">
        <f t="shared" si="3"/>
      </c>
      <c r="L49" s="148" t="s">
        <v>587</v>
      </c>
      <c r="N49" s="99">
        <v>4</v>
      </c>
      <c r="O49" s="99">
        <v>1</v>
      </c>
    </row>
    <row r="50" spans="1:15" ht="15.75" customHeight="1">
      <c r="A50" s="99"/>
      <c r="B50" s="100">
        <v>223</v>
      </c>
      <c r="C50" s="89" t="s">
        <v>719</v>
      </c>
      <c r="D50" s="101" t="s">
        <v>720</v>
      </c>
      <c r="E50" s="147" t="s">
        <v>721</v>
      </c>
      <c r="F50" s="148" t="s">
        <v>565</v>
      </c>
      <c r="G50" s="154" t="s">
        <v>86</v>
      </c>
      <c r="H50" s="150"/>
      <c r="I50" s="154"/>
      <c r="J50" s="150"/>
      <c r="K50" s="20">
        <f t="shared" si="3"/>
      </c>
      <c r="L50" s="148" t="s">
        <v>566</v>
      </c>
      <c r="N50" s="99">
        <v>4</v>
      </c>
      <c r="O50" s="99">
        <v>2</v>
      </c>
    </row>
    <row r="51" ht="9" customHeight="1">
      <c r="D51" s="47"/>
    </row>
    <row r="52" spans="2:10" ht="12.75">
      <c r="B52" s="47">
        <v>5</v>
      </c>
      <c r="C52" s="46" t="s">
        <v>656</v>
      </c>
      <c r="D52" s="46"/>
      <c r="F52" s="140"/>
      <c r="H52" s="105"/>
      <c r="J52" s="105"/>
    </row>
    <row r="53" ht="9" customHeight="1" thickBot="1">
      <c r="D53" s="47"/>
    </row>
    <row r="54" spans="1:15" s="42" customFormat="1" ht="12" thickBot="1">
      <c r="A54" s="129" t="s">
        <v>49</v>
      </c>
      <c r="B54" s="141" t="s">
        <v>48</v>
      </c>
      <c r="C54" s="142" t="s">
        <v>47</v>
      </c>
      <c r="D54" s="143" t="s">
        <v>46</v>
      </c>
      <c r="E54" s="144" t="s">
        <v>45</v>
      </c>
      <c r="F54" s="144" t="s">
        <v>44</v>
      </c>
      <c r="G54" s="145" t="s">
        <v>543</v>
      </c>
      <c r="H54" s="146" t="s">
        <v>544</v>
      </c>
      <c r="I54" s="145" t="s">
        <v>545</v>
      </c>
      <c r="J54" s="146" t="s">
        <v>544</v>
      </c>
      <c r="K54" s="30" t="s">
        <v>41</v>
      </c>
      <c r="L54" s="82" t="s">
        <v>40</v>
      </c>
      <c r="N54" s="98" t="s">
        <v>174</v>
      </c>
      <c r="O54" s="129" t="s">
        <v>546</v>
      </c>
    </row>
    <row r="55" spans="1:15" ht="15.75" customHeight="1">
      <c r="A55" s="99">
        <v>1</v>
      </c>
      <c r="B55" s="100">
        <v>218</v>
      </c>
      <c r="C55" s="89" t="s">
        <v>508</v>
      </c>
      <c r="D55" s="101" t="s">
        <v>722</v>
      </c>
      <c r="E55" s="147" t="s">
        <v>723</v>
      </c>
      <c r="F55" s="148" t="s">
        <v>142</v>
      </c>
      <c r="G55" s="154">
        <v>7.1</v>
      </c>
      <c r="H55" s="150">
        <v>0.142</v>
      </c>
      <c r="I55" s="154"/>
      <c r="J55" s="150"/>
      <c r="K55" s="20" t="str">
        <f aca="true" t="shared" si="4" ref="K55:K60">IF(ISBLANK(G55),"",IF(G55&gt;7.94,"",IF(G55&lt;=6.69,"TSM",IF(G55&lt;=6.84,"SM",IF(G55&lt;=7,"KSM",IF(G55&lt;=7.24,"I A",IF(G55&lt;=7.54,"II A",IF(G55&lt;=7.94,"III A"))))))))</f>
        <v>I A</v>
      </c>
      <c r="L55" s="148" t="s">
        <v>724</v>
      </c>
      <c r="N55" s="99">
        <v>5</v>
      </c>
      <c r="O55" s="99">
        <v>4</v>
      </c>
    </row>
    <row r="56" spans="1:15" ht="15.75" customHeight="1">
      <c r="A56" s="99">
        <v>2</v>
      </c>
      <c r="B56" s="100">
        <v>191</v>
      </c>
      <c r="C56" s="89" t="s">
        <v>205</v>
      </c>
      <c r="D56" s="101" t="s">
        <v>725</v>
      </c>
      <c r="E56" s="147" t="s">
        <v>24</v>
      </c>
      <c r="F56" s="148" t="s">
        <v>280</v>
      </c>
      <c r="G56" s="154">
        <v>7.69</v>
      </c>
      <c r="H56" s="150">
        <v>0.19</v>
      </c>
      <c r="I56" s="154"/>
      <c r="J56" s="150"/>
      <c r="K56" s="20" t="str">
        <f t="shared" si="4"/>
        <v>III A</v>
      </c>
      <c r="L56" s="148" t="s">
        <v>281</v>
      </c>
      <c r="N56" s="99">
        <v>5</v>
      </c>
      <c r="O56" s="99">
        <v>1</v>
      </c>
    </row>
    <row r="57" spans="1:15" ht="15.75" customHeight="1">
      <c r="A57" s="99">
        <v>3</v>
      </c>
      <c r="B57" s="100">
        <v>202</v>
      </c>
      <c r="C57" s="89" t="s">
        <v>726</v>
      </c>
      <c r="D57" s="101" t="s">
        <v>727</v>
      </c>
      <c r="E57" s="147" t="s">
        <v>728</v>
      </c>
      <c r="F57" s="148" t="s">
        <v>31</v>
      </c>
      <c r="G57" s="154">
        <v>7.75</v>
      </c>
      <c r="H57" s="150">
        <v>0.161</v>
      </c>
      <c r="I57" s="154"/>
      <c r="J57" s="150"/>
      <c r="K57" s="20" t="str">
        <f t="shared" si="4"/>
        <v>III A</v>
      </c>
      <c r="L57" s="148" t="s">
        <v>729</v>
      </c>
      <c r="N57" s="99">
        <v>5</v>
      </c>
      <c r="O57" s="99">
        <v>5</v>
      </c>
    </row>
    <row r="58" spans="1:15" ht="15.75" customHeight="1">
      <c r="A58" s="99">
        <v>4</v>
      </c>
      <c r="B58" s="100">
        <v>40</v>
      </c>
      <c r="C58" s="89" t="s">
        <v>508</v>
      </c>
      <c r="D58" s="101" t="s">
        <v>730</v>
      </c>
      <c r="E58" s="147" t="s">
        <v>731</v>
      </c>
      <c r="F58" s="148" t="s">
        <v>31</v>
      </c>
      <c r="G58" s="154">
        <v>7.81</v>
      </c>
      <c r="H58" s="150">
        <v>0.262</v>
      </c>
      <c r="I58" s="154"/>
      <c r="J58" s="150"/>
      <c r="K58" s="20" t="str">
        <f t="shared" si="4"/>
        <v>III A</v>
      </c>
      <c r="L58" s="148" t="s">
        <v>526</v>
      </c>
      <c r="N58" s="99">
        <v>5</v>
      </c>
      <c r="O58" s="99">
        <v>2</v>
      </c>
    </row>
    <row r="59" spans="1:15" ht="15.75" customHeight="1">
      <c r="A59" s="99"/>
      <c r="B59" s="100">
        <v>65</v>
      </c>
      <c r="C59" s="89" t="s">
        <v>732</v>
      </c>
      <c r="D59" s="101" t="s">
        <v>733</v>
      </c>
      <c r="E59" s="147" t="s">
        <v>734</v>
      </c>
      <c r="F59" s="148" t="s">
        <v>85</v>
      </c>
      <c r="G59" s="154" t="s">
        <v>86</v>
      </c>
      <c r="H59" s="150"/>
      <c r="I59" s="154"/>
      <c r="J59" s="150"/>
      <c r="K59" s="20">
        <f t="shared" si="4"/>
      </c>
      <c r="L59" s="148" t="s">
        <v>178</v>
      </c>
      <c r="N59" s="99">
        <v>5</v>
      </c>
      <c r="O59" s="99">
        <v>3</v>
      </c>
    </row>
    <row r="60" spans="1:15" ht="15.75" customHeight="1">
      <c r="A60" s="99"/>
      <c r="B60" s="100">
        <v>225</v>
      </c>
      <c r="C60" s="89" t="s">
        <v>735</v>
      </c>
      <c r="D60" s="101" t="s">
        <v>736</v>
      </c>
      <c r="E60" s="147" t="s">
        <v>737</v>
      </c>
      <c r="F60" s="148" t="s">
        <v>565</v>
      </c>
      <c r="G60" s="154" t="s">
        <v>86</v>
      </c>
      <c r="H60" s="150"/>
      <c r="I60" s="154"/>
      <c r="J60" s="150"/>
      <c r="K60" s="20">
        <f t="shared" si="4"/>
      </c>
      <c r="L60" s="148" t="s">
        <v>738</v>
      </c>
      <c r="N60" s="99">
        <v>5</v>
      </c>
      <c r="O60" s="99">
        <v>6</v>
      </c>
    </row>
    <row r="61" ht="9" customHeight="1">
      <c r="D61" s="47"/>
    </row>
    <row r="62" spans="2:10" ht="12.75">
      <c r="B62" s="47">
        <v>6</v>
      </c>
      <c r="C62" s="46" t="s">
        <v>656</v>
      </c>
      <c r="D62" s="46"/>
      <c r="F62" s="140"/>
      <c r="H62" s="105"/>
      <c r="J62" s="105"/>
    </row>
    <row r="63" ht="9" customHeight="1" thickBot="1">
      <c r="D63" s="47"/>
    </row>
    <row r="64" spans="1:15" s="42" customFormat="1" ht="12" thickBot="1">
      <c r="A64" s="129" t="s">
        <v>49</v>
      </c>
      <c r="B64" s="141" t="s">
        <v>48</v>
      </c>
      <c r="C64" s="142" t="s">
        <v>47</v>
      </c>
      <c r="D64" s="143" t="s">
        <v>46</v>
      </c>
      <c r="E64" s="144" t="s">
        <v>45</v>
      </c>
      <c r="F64" s="144" t="s">
        <v>44</v>
      </c>
      <c r="G64" s="145" t="s">
        <v>543</v>
      </c>
      <c r="H64" s="146" t="s">
        <v>544</v>
      </c>
      <c r="I64" s="145" t="s">
        <v>545</v>
      </c>
      <c r="J64" s="146" t="s">
        <v>544</v>
      </c>
      <c r="K64" s="30" t="s">
        <v>41</v>
      </c>
      <c r="L64" s="82" t="s">
        <v>40</v>
      </c>
      <c r="N64" s="98" t="s">
        <v>174</v>
      </c>
      <c r="O64" s="129" t="s">
        <v>546</v>
      </c>
    </row>
    <row r="65" spans="1:15" ht="15.75" customHeight="1">
      <c r="A65" s="99">
        <v>1</v>
      </c>
      <c r="B65" s="100">
        <v>109</v>
      </c>
      <c r="C65" s="89" t="s">
        <v>739</v>
      </c>
      <c r="D65" s="101" t="s">
        <v>740</v>
      </c>
      <c r="E65" s="147" t="s">
        <v>741</v>
      </c>
      <c r="F65" s="148" t="s">
        <v>31</v>
      </c>
      <c r="G65" s="154">
        <v>7.15</v>
      </c>
      <c r="H65" s="150">
        <v>0.165</v>
      </c>
      <c r="I65" s="154"/>
      <c r="J65" s="150"/>
      <c r="K65" s="20" t="str">
        <f aca="true" t="shared" si="5" ref="K65:K70">IF(ISBLANK(G65),"",IF(G65&gt;7.94,"",IF(G65&lt;=6.69,"TSM",IF(G65&lt;=6.84,"SM",IF(G65&lt;=7,"KSM",IF(G65&lt;=7.24,"I A",IF(G65&lt;=7.54,"II A",IF(G65&lt;=7.94,"III A"))))))))</f>
        <v>I A</v>
      </c>
      <c r="L65" s="148" t="s">
        <v>549</v>
      </c>
      <c r="N65" s="99">
        <v>6</v>
      </c>
      <c r="O65" s="99">
        <v>3</v>
      </c>
    </row>
    <row r="66" spans="1:15" ht="15.75" customHeight="1">
      <c r="A66" s="99">
        <v>2</v>
      </c>
      <c r="B66" s="100">
        <v>101</v>
      </c>
      <c r="C66" s="89" t="s">
        <v>702</v>
      </c>
      <c r="D66" s="101" t="s">
        <v>742</v>
      </c>
      <c r="E66" s="147" t="s">
        <v>743</v>
      </c>
      <c r="F66" s="148" t="s">
        <v>142</v>
      </c>
      <c r="G66" s="154">
        <v>7.37</v>
      </c>
      <c r="H66" s="150">
        <v>0.154</v>
      </c>
      <c r="I66" s="154"/>
      <c r="J66" s="150"/>
      <c r="K66" s="20" t="str">
        <f t="shared" si="5"/>
        <v>II A</v>
      </c>
      <c r="L66" s="148" t="s">
        <v>744</v>
      </c>
      <c r="N66" s="99">
        <v>6</v>
      </c>
      <c r="O66" s="99">
        <v>6</v>
      </c>
    </row>
    <row r="67" spans="1:15" ht="15.75" customHeight="1">
      <c r="A67" s="99">
        <v>3</v>
      </c>
      <c r="B67" s="100">
        <v>177</v>
      </c>
      <c r="C67" s="89" t="s">
        <v>82</v>
      </c>
      <c r="D67" s="101" t="s">
        <v>745</v>
      </c>
      <c r="E67" s="147" t="s">
        <v>746</v>
      </c>
      <c r="F67" s="148" t="s">
        <v>280</v>
      </c>
      <c r="G67" s="154">
        <v>7.6</v>
      </c>
      <c r="H67" s="150">
        <v>0.172</v>
      </c>
      <c r="I67" s="154"/>
      <c r="J67" s="150"/>
      <c r="K67" s="20" t="str">
        <f t="shared" si="5"/>
        <v>III A</v>
      </c>
      <c r="L67" s="148" t="s">
        <v>281</v>
      </c>
      <c r="N67" s="99">
        <v>6</v>
      </c>
      <c r="O67" s="99">
        <v>2</v>
      </c>
    </row>
    <row r="68" spans="1:15" ht="15.75" customHeight="1">
      <c r="A68" s="99">
        <v>4</v>
      </c>
      <c r="B68" s="100">
        <v>209</v>
      </c>
      <c r="C68" s="89" t="s">
        <v>63</v>
      </c>
      <c r="D68" s="101" t="s">
        <v>747</v>
      </c>
      <c r="E68" s="147" t="s">
        <v>748</v>
      </c>
      <c r="F68" s="148" t="s">
        <v>142</v>
      </c>
      <c r="G68" s="154">
        <v>7.61</v>
      </c>
      <c r="H68" s="150">
        <v>0.187</v>
      </c>
      <c r="I68" s="154"/>
      <c r="J68" s="150"/>
      <c r="K68" s="20" t="str">
        <f t="shared" si="5"/>
        <v>III A</v>
      </c>
      <c r="L68" s="148" t="s">
        <v>143</v>
      </c>
      <c r="N68" s="99">
        <v>6</v>
      </c>
      <c r="O68" s="99">
        <v>4</v>
      </c>
    </row>
    <row r="69" spans="1:15" ht="15.75" customHeight="1">
      <c r="A69" s="99">
        <v>5</v>
      </c>
      <c r="B69" s="100">
        <v>67</v>
      </c>
      <c r="C69" s="89" t="s">
        <v>691</v>
      </c>
      <c r="D69" s="101" t="s">
        <v>749</v>
      </c>
      <c r="E69" s="147" t="s">
        <v>750</v>
      </c>
      <c r="F69" s="148" t="s">
        <v>85</v>
      </c>
      <c r="G69" s="154">
        <v>8</v>
      </c>
      <c r="H69" s="150">
        <v>0.213</v>
      </c>
      <c r="I69" s="154"/>
      <c r="J69" s="150"/>
      <c r="K69" s="20">
        <f t="shared" si="5"/>
      </c>
      <c r="L69" s="148" t="s">
        <v>178</v>
      </c>
      <c r="N69" s="99">
        <v>6</v>
      </c>
      <c r="O69" s="99">
        <v>1</v>
      </c>
    </row>
    <row r="70" spans="1:15" ht="15.75" customHeight="1">
      <c r="A70" s="99">
        <v>6</v>
      </c>
      <c r="B70" s="100">
        <v>148</v>
      </c>
      <c r="C70" s="89" t="s">
        <v>82</v>
      </c>
      <c r="D70" s="101" t="s">
        <v>751</v>
      </c>
      <c r="E70" s="147" t="s">
        <v>752</v>
      </c>
      <c r="F70" s="148" t="s">
        <v>146</v>
      </c>
      <c r="G70" s="154">
        <v>8.15</v>
      </c>
      <c r="H70" s="150">
        <v>0.59</v>
      </c>
      <c r="I70" s="154"/>
      <c r="J70" s="150"/>
      <c r="K70" s="20">
        <f t="shared" si="5"/>
      </c>
      <c r="L70" s="148" t="s">
        <v>583</v>
      </c>
      <c r="N70" s="99">
        <v>6</v>
      </c>
      <c r="O70" s="99">
        <v>5</v>
      </c>
    </row>
    <row r="71" spans="1:15" ht="15.75" customHeight="1">
      <c r="A71" s="133"/>
      <c r="B71" s="133"/>
      <c r="C71" s="155"/>
      <c r="D71" s="156"/>
      <c r="E71" s="157"/>
      <c r="F71" s="158"/>
      <c r="G71" s="159"/>
      <c r="H71" s="160"/>
      <c r="I71" s="159"/>
      <c r="J71" s="160"/>
      <c r="K71" s="161"/>
      <c r="L71" s="158"/>
      <c r="N71" s="133"/>
      <c r="O71" s="133"/>
    </row>
    <row r="72" spans="1:15" ht="15.75" customHeight="1">
      <c r="A72" s="133"/>
      <c r="B72" s="133"/>
      <c r="C72" s="155"/>
      <c r="D72" s="156"/>
      <c r="E72" s="157"/>
      <c r="F72" s="158"/>
      <c r="G72" s="159"/>
      <c r="H72" s="160"/>
      <c r="I72" s="159"/>
      <c r="J72" s="160"/>
      <c r="K72" s="161"/>
      <c r="L72" s="158"/>
      <c r="N72" s="133"/>
      <c r="O72" s="133"/>
    </row>
    <row r="73" spans="1:15" ht="15.75" customHeight="1">
      <c r="A73" s="133"/>
      <c r="B73" s="133"/>
      <c r="C73" s="155"/>
      <c r="D73" s="156"/>
      <c r="E73" s="157"/>
      <c r="F73" s="158"/>
      <c r="G73" s="159"/>
      <c r="H73" s="160"/>
      <c r="I73" s="159"/>
      <c r="J73" s="160"/>
      <c r="K73" s="161"/>
      <c r="L73" s="158"/>
      <c r="N73" s="133"/>
      <c r="O73" s="133"/>
    </row>
    <row r="74" spans="1:15" ht="15.75" customHeight="1">
      <c r="A74" s="133"/>
      <c r="B74" s="133"/>
      <c r="C74" s="155"/>
      <c r="D74" s="156"/>
      <c r="E74" s="157"/>
      <c r="F74" s="158"/>
      <c r="G74" s="159"/>
      <c r="H74" s="160"/>
      <c r="I74" s="159"/>
      <c r="J74" s="160"/>
      <c r="K74" s="161"/>
      <c r="L74" s="158"/>
      <c r="N74" s="133"/>
      <c r="O74" s="133"/>
    </row>
    <row r="75" spans="1:15" ht="15.75" customHeight="1">
      <c r="A75" s="133"/>
      <c r="B75" s="133"/>
      <c r="C75" s="155"/>
      <c r="D75" s="156"/>
      <c r="E75" s="157"/>
      <c r="F75" s="158"/>
      <c r="G75" s="159"/>
      <c r="H75" s="160"/>
      <c r="I75" s="159"/>
      <c r="J75" s="160"/>
      <c r="K75" s="161"/>
      <c r="L75" s="158"/>
      <c r="N75" s="133"/>
      <c r="O75" s="133"/>
    </row>
    <row r="76" spans="1:15" ht="15.75" customHeight="1">
      <c r="A76" s="133"/>
      <c r="B76" s="133"/>
      <c r="C76" s="155"/>
      <c r="D76" s="156"/>
      <c r="E76" s="157"/>
      <c r="F76" s="158"/>
      <c r="G76" s="159"/>
      <c r="H76" s="160"/>
      <c r="I76" s="159"/>
      <c r="J76" s="160"/>
      <c r="K76" s="161"/>
      <c r="L76" s="158"/>
      <c r="N76" s="133"/>
      <c r="O76" s="133"/>
    </row>
    <row r="77" spans="1:15" ht="15.75" customHeight="1">
      <c r="A77" s="133"/>
      <c r="B77" s="133"/>
      <c r="C77" s="155"/>
      <c r="D77" s="156"/>
      <c r="E77" s="157"/>
      <c r="F77" s="158"/>
      <c r="G77" s="159"/>
      <c r="H77" s="160"/>
      <c r="I77" s="159"/>
      <c r="J77" s="160"/>
      <c r="K77" s="161"/>
      <c r="L77" s="158"/>
      <c r="N77" s="133"/>
      <c r="O77" s="133"/>
    </row>
    <row r="78" spans="1:15" ht="15.75" customHeight="1">
      <c r="A78" s="133"/>
      <c r="B78" s="133"/>
      <c r="C78" s="155"/>
      <c r="D78" s="156"/>
      <c r="E78" s="157"/>
      <c r="F78" s="158"/>
      <c r="G78" s="159"/>
      <c r="H78" s="160"/>
      <c r="I78" s="159"/>
      <c r="J78" s="160"/>
      <c r="K78" s="161"/>
      <c r="L78" s="158"/>
      <c r="N78" s="133"/>
      <c r="O78" s="133"/>
    </row>
    <row r="79" spans="3:6" ht="15.75">
      <c r="C79" s="139" t="s">
        <v>655</v>
      </c>
      <c r="D79" s="47"/>
      <c r="F79" s="140"/>
    </row>
    <row r="80" ht="9" customHeight="1">
      <c r="D80" s="47"/>
    </row>
    <row r="81" spans="2:10" ht="12.75">
      <c r="B81" s="47">
        <v>7</v>
      </c>
      <c r="C81" s="46" t="s">
        <v>656</v>
      </c>
      <c r="D81" s="46"/>
      <c r="F81" s="140"/>
      <c r="H81" s="105"/>
      <c r="J81" s="105"/>
    </row>
    <row r="82" ht="9" customHeight="1" thickBot="1">
      <c r="D82" s="47"/>
    </row>
    <row r="83" spans="1:15" s="42" customFormat="1" ht="12" thickBot="1">
      <c r="A83" s="129" t="s">
        <v>49</v>
      </c>
      <c r="B83" s="141" t="s">
        <v>48</v>
      </c>
      <c r="C83" s="142" t="s">
        <v>47</v>
      </c>
      <c r="D83" s="143" t="s">
        <v>46</v>
      </c>
      <c r="E83" s="144" t="s">
        <v>45</v>
      </c>
      <c r="F83" s="144" t="s">
        <v>44</v>
      </c>
      <c r="G83" s="145" t="s">
        <v>543</v>
      </c>
      <c r="H83" s="146" t="s">
        <v>544</v>
      </c>
      <c r="I83" s="145" t="s">
        <v>545</v>
      </c>
      <c r="J83" s="146" t="s">
        <v>544</v>
      </c>
      <c r="K83" s="30" t="s">
        <v>41</v>
      </c>
      <c r="L83" s="82" t="s">
        <v>40</v>
      </c>
      <c r="N83" s="98" t="s">
        <v>174</v>
      </c>
      <c r="O83" s="129" t="s">
        <v>546</v>
      </c>
    </row>
    <row r="84" spans="1:15" ht="15.75" customHeight="1">
      <c r="A84" s="99">
        <v>1</v>
      </c>
      <c r="B84" s="100">
        <v>279</v>
      </c>
      <c r="C84" s="89" t="s">
        <v>753</v>
      </c>
      <c r="D84" s="101" t="s">
        <v>754</v>
      </c>
      <c r="E84" s="147" t="s">
        <v>755</v>
      </c>
      <c r="F84" s="148" t="s">
        <v>146</v>
      </c>
      <c r="G84" s="154">
        <v>7.31</v>
      </c>
      <c r="H84" s="150">
        <v>0.15</v>
      </c>
      <c r="I84" s="154"/>
      <c r="J84" s="150"/>
      <c r="K84" s="20" t="str">
        <f aca="true" t="shared" si="6" ref="K84:K89">IF(ISBLANK(G84),"",IF(G84&gt;7.94,"",IF(G84&lt;=6.69,"TSM",IF(G84&lt;=6.84,"SM",IF(G84&lt;=7,"KSM",IF(G84&lt;=7.24,"I A",IF(G84&lt;=7.54,"II A",IF(G84&lt;=7.94,"III A"))))))))</f>
        <v>II A</v>
      </c>
      <c r="L84" s="148" t="s">
        <v>607</v>
      </c>
      <c r="N84" s="99">
        <v>7</v>
      </c>
      <c r="O84" s="99">
        <v>3</v>
      </c>
    </row>
    <row r="85" spans="1:15" ht="15.75" customHeight="1">
      <c r="A85" s="99">
        <v>2</v>
      </c>
      <c r="B85" s="100">
        <v>108</v>
      </c>
      <c r="C85" s="89" t="s">
        <v>756</v>
      </c>
      <c r="D85" s="101" t="s">
        <v>757</v>
      </c>
      <c r="E85" s="147" t="s">
        <v>758</v>
      </c>
      <c r="F85" s="148" t="s">
        <v>146</v>
      </c>
      <c r="G85" s="154">
        <v>7.36</v>
      </c>
      <c r="H85" s="150">
        <v>0.17</v>
      </c>
      <c r="I85" s="154"/>
      <c r="J85" s="150"/>
      <c r="K85" s="20" t="str">
        <f t="shared" si="6"/>
        <v>II A</v>
      </c>
      <c r="L85" s="148" t="s">
        <v>549</v>
      </c>
      <c r="N85" s="99">
        <v>7</v>
      </c>
      <c r="O85" s="99">
        <v>2</v>
      </c>
    </row>
    <row r="86" spans="1:15" ht="15.75" customHeight="1">
      <c r="A86" s="99">
        <v>3</v>
      </c>
      <c r="B86" s="100">
        <v>150</v>
      </c>
      <c r="C86" s="89" t="s">
        <v>199</v>
      </c>
      <c r="D86" s="101" t="s">
        <v>759</v>
      </c>
      <c r="E86" s="147" t="s">
        <v>713</v>
      </c>
      <c r="F86" s="148" t="s">
        <v>760</v>
      </c>
      <c r="G86" s="154">
        <v>7.67</v>
      </c>
      <c r="H86" s="150">
        <v>0.178</v>
      </c>
      <c r="I86" s="154"/>
      <c r="J86" s="150"/>
      <c r="K86" s="20" t="str">
        <f t="shared" si="6"/>
        <v>III A</v>
      </c>
      <c r="L86" s="148" t="s">
        <v>761</v>
      </c>
      <c r="N86" s="99">
        <v>7</v>
      </c>
      <c r="O86" s="99">
        <v>6</v>
      </c>
    </row>
    <row r="87" spans="1:15" ht="15.75" customHeight="1">
      <c r="A87" s="99">
        <v>4</v>
      </c>
      <c r="B87" s="100">
        <v>57</v>
      </c>
      <c r="C87" s="89" t="s">
        <v>762</v>
      </c>
      <c r="D87" s="101" t="s">
        <v>763</v>
      </c>
      <c r="E87" s="147" t="s">
        <v>764</v>
      </c>
      <c r="F87" s="148" t="s">
        <v>765</v>
      </c>
      <c r="G87" s="154">
        <v>7.74</v>
      </c>
      <c r="H87" s="150">
        <v>0.177</v>
      </c>
      <c r="I87" s="154"/>
      <c r="J87" s="150"/>
      <c r="K87" s="20" t="str">
        <f t="shared" si="6"/>
        <v>III A</v>
      </c>
      <c r="L87" s="148" t="s">
        <v>766</v>
      </c>
      <c r="N87" s="99">
        <v>7</v>
      </c>
      <c r="O87" s="99">
        <v>1</v>
      </c>
    </row>
    <row r="88" spans="1:15" ht="15.75" customHeight="1">
      <c r="A88" s="99">
        <v>5</v>
      </c>
      <c r="B88" s="100">
        <v>186</v>
      </c>
      <c r="C88" s="89" t="s">
        <v>63</v>
      </c>
      <c r="D88" s="101" t="s">
        <v>341</v>
      </c>
      <c r="E88" s="147" t="s">
        <v>342</v>
      </c>
      <c r="F88" s="148" t="s">
        <v>280</v>
      </c>
      <c r="G88" s="154">
        <v>7.9</v>
      </c>
      <c r="H88" s="150">
        <v>0.167</v>
      </c>
      <c r="I88" s="154"/>
      <c r="J88" s="150"/>
      <c r="K88" s="20" t="str">
        <f t="shared" si="6"/>
        <v>III A</v>
      </c>
      <c r="L88" s="148" t="s">
        <v>343</v>
      </c>
      <c r="N88" s="99">
        <v>7</v>
      </c>
      <c r="O88" s="99">
        <v>5</v>
      </c>
    </row>
    <row r="89" spans="1:15" ht="15.75" customHeight="1">
      <c r="A89" s="99">
        <v>6</v>
      </c>
      <c r="B89" s="100">
        <v>263</v>
      </c>
      <c r="C89" s="89" t="s">
        <v>449</v>
      </c>
      <c r="D89" s="101" t="s">
        <v>767</v>
      </c>
      <c r="E89" s="147" t="s">
        <v>768</v>
      </c>
      <c r="F89" s="148" t="s">
        <v>187</v>
      </c>
      <c r="G89" s="154">
        <v>8.06</v>
      </c>
      <c r="H89" s="150">
        <v>0.181</v>
      </c>
      <c r="I89" s="154"/>
      <c r="J89" s="150"/>
      <c r="K89" s="20">
        <f t="shared" si="6"/>
      </c>
      <c r="L89" s="148" t="s">
        <v>188</v>
      </c>
      <c r="N89" s="99">
        <v>7</v>
      </c>
      <c r="O89" s="99">
        <v>4</v>
      </c>
    </row>
    <row r="90" ht="9" customHeight="1">
      <c r="D90" s="47"/>
    </row>
    <row r="91" spans="2:10" ht="12.75">
      <c r="B91" s="47">
        <v>8</v>
      </c>
      <c r="C91" s="46" t="s">
        <v>656</v>
      </c>
      <c r="D91" s="46"/>
      <c r="F91" s="140"/>
      <c r="H91" s="105"/>
      <c r="J91" s="105"/>
    </row>
    <row r="92" ht="9" customHeight="1" thickBot="1">
      <c r="D92" s="47"/>
    </row>
    <row r="93" spans="1:15" s="42" customFormat="1" ht="12" thickBot="1">
      <c r="A93" s="129" t="s">
        <v>49</v>
      </c>
      <c r="B93" s="141" t="s">
        <v>48</v>
      </c>
      <c r="C93" s="142" t="s">
        <v>47</v>
      </c>
      <c r="D93" s="143" t="s">
        <v>46</v>
      </c>
      <c r="E93" s="144" t="s">
        <v>45</v>
      </c>
      <c r="F93" s="144" t="s">
        <v>44</v>
      </c>
      <c r="G93" s="145" t="s">
        <v>543</v>
      </c>
      <c r="H93" s="146" t="s">
        <v>544</v>
      </c>
      <c r="I93" s="145" t="s">
        <v>545</v>
      </c>
      <c r="J93" s="146" t="s">
        <v>544</v>
      </c>
      <c r="K93" s="30" t="s">
        <v>41</v>
      </c>
      <c r="L93" s="82" t="s">
        <v>40</v>
      </c>
      <c r="N93" s="98" t="s">
        <v>174</v>
      </c>
      <c r="O93" s="129" t="s">
        <v>546</v>
      </c>
    </row>
    <row r="94" spans="1:15" ht="15.75" customHeight="1">
      <c r="A94" s="99">
        <v>1</v>
      </c>
      <c r="B94" s="100">
        <v>281</v>
      </c>
      <c r="C94" s="89" t="s">
        <v>664</v>
      </c>
      <c r="D94" s="101" t="s">
        <v>769</v>
      </c>
      <c r="E94" s="147" t="s">
        <v>770</v>
      </c>
      <c r="F94" s="148" t="s">
        <v>31</v>
      </c>
      <c r="G94" s="154">
        <v>7.14</v>
      </c>
      <c r="H94" s="150">
        <v>0.16</v>
      </c>
      <c r="I94" s="154"/>
      <c r="J94" s="150"/>
      <c r="K94" s="20" t="str">
        <f>IF(ISBLANK(G94),"",IF(G94&gt;7.94,"",IF(G94&lt;=6.69,"TSM",IF(G94&lt;=6.84,"SM",IF(G94&lt;=7,"KSM",IF(G94&lt;=7.24,"I A",IF(G94&lt;=7.54,"II A",IF(G94&lt;=7.94,"III A"))))))))</f>
        <v>I A</v>
      </c>
      <c r="L94" s="148" t="s">
        <v>607</v>
      </c>
      <c r="N94" s="99">
        <v>8</v>
      </c>
      <c r="O94" s="99">
        <v>4</v>
      </c>
    </row>
    <row r="95" spans="1:15" ht="15.75" customHeight="1">
      <c r="A95" s="99">
        <v>2</v>
      </c>
      <c r="B95" s="100">
        <v>152</v>
      </c>
      <c r="C95" s="89" t="s">
        <v>457</v>
      </c>
      <c r="D95" s="101" t="s">
        <v>771</v>
      </c>
      <c r="E95" s="147" t="s">
        <v>772</v>
      </c>
      <c r="F95" s="148" t="s">
        <v>182</v>
      </c>
      <c r="G95" s="154">
        <v>7.55</v>
      </c>
      <c r="H95" s="150">
        <v>0.168</v>
      </c>
      <c r="I95" s="154"/>
      <c r="J95" s="150"/>
      <c r="K95" s="20" t="str">
        <f>IF(ISBLANK(G95),"",IF(G95&gt;7.94,"",IF(G95&lt;=6.69,"TSM",IF(G95&lt;=6.84,"SM",IF(G95&lt;=7,"KSM",IF(G95&lt;=7.24,"I A",IF(G95&lt;=7.54,"II A",IF(G95&lt;=7.94,"III A"))))))))</f>
        <v>III A</v>
      </c>
      <c r="L95" s="148" t="s">
        <v>536</v>
      </c>
      <c r="N95" s="99">
        <v>8</v>
      </c>
      <c r="O95" s="99">
        <v>3</v>
      </c>
    </row>
    <row r="96" spans="1:15" ht="15.75" customHeight="1">
      <c r="A96" s="99">
        <v>3</v>
      </c>
      <c r="B96" s="100">
        <v>247</v>
      </c>
      <c r="C96" s="89" t="s">
        <v>157</v>
      </c>
      <c r="D96" s="101" t="s">
        <v>158</v>
      </c>
      <c r="E96" s="147" t="s">
        <v>159</v>
      </c>
      <c r="F96" s="148" t="s">
        <v>137</v>
      </c>
      <c r="G96" s="154">
        <v>8.1</v>
      </c>
      <c r="H96" s="150">
        <v>0.187</v>
      </c>
      <c r="I96" s="154"/>
      <c r="J96" s="150"/>
      <c r="K96" s="20">
        <f>IF(ISBLANK(G96),"",IF(G96&gt;7.94,"",IF(G96&lt;=6.69,"TSM",IF(G96&lt;=6.84,"SM",IF(G96&lt;=7,"KSM",IF(G96&lt;=7.24,"I A",IF(G96&lt;=7.54,"II A",IF(G96&lt;=7.94,"III A"))))))))</f>
      </c>
      <c r="L96" s="148" t="s">
        <v>138</v>
      </c>
      <c r="N96" s="99">
        <v>8</v>
      </c>
      <c r="O96" s="99">
        <v>1</v>
      </c>
    </row>
    <row r="97" spans="1:15" ht="15.75" customHeight="1">
      <c r="A97" s="99">
        <v>4</v>
      </c>
      <c r="B97" s="100">
        <v>77</v>
      </c>
      <c r="C97" s="89" t="s">
        <v>208</v>
      </c>
      <c r="D97" s="101" t="s">
        <v>773</v>
      </c>
      <c r="E97" s="147" t="s">
        <v>774</v>
      </c>
      <c r="F97" s="148" t="s">
        <v>85</v>
      </c>
      <c r="G97" s="154">
        <v>8.21</v>
      </c>
      <c r="H97" s="150">
        <v>0.442</v>
      </c>
      <c r="I97" s="154"/>
      <c r="J97" s="150"/>
      <c r="K97" s="20">
        <f>IF(ISBLANK(G97),"",IF(G97&gt;7.94,"",IF(G97&lt;=6.69,"TSM",IF(G97&lt;=6.84,"SM",IF(G97&lt;=7,"KSM",IF(G97&lt;=7.24,"I A",IF(G97&lt;=7.54,"II A",IF(G97&lt;=7.94,"III A"))))))))</f>
      </c>
      <c r="L97" s="148" t="s">
        <v>178</v>
      </c>
      <c r="N97" s="99">
        <v>8</v>
      </c>
      <c r="O97" s="99">
        <v>5</v>
      </c>
    </row>
    <row r="98" spans="1:15" ht="15.75" customHeight="1">
      <c r="A98" s="99"/>
      <c r="B98" s="100">
        <v>267</v>
      </c>
      <c r="C98" s="89" t="s">
        <v>775</v>
      </c>
      <c r="D98" s="101" t="s">
        <v>776</v>
      </c>
      <c r="E98" s="147" t="s">
        <v>777</v>
      </c>
      <c r="F98" s="148" t="s">
        <v>187</v>
      </c>
      <c r="G98" s="154" t="s">
        <v>86</v>
      </c>
      <c r="H98" s="150"/>
      <c r="I98" s="154"/>
      <c r="J98" s="150"/>
      <c r="K98" s="20">
        <f>IF(ISBLANK(G98),"",IF(G98&gt;7.94,"",IF(G98&lt;=6.69,"TSM",IF(G98&lt;=6.84,"SM",IF(G98&lt;=7,"KSM",IF(G98&lt;=7.24,"I A",IF(G98&lt;=7.54,"II A",IF(G98&lt;=7.94,"III A"))))))))</f>
      </c>
      <c r="L98" s="148" t="s">
        <v>285</v>
      </c>
      <c r="N98" s="99">
        <v>8</v>
      </c>
      <c r="O98" s="99">
        <v>2</v>
      </c>
    </row>
    <row r="99" ht="9" customHeight="1">
      <c r="D99" s="47"/>
    </row>
    <row r="100" spans="2:10" ht="12.75">
      <c r="B100" s="47">
        <v>9</v>
      </c>
      <c r="C100" s="46" t="s">
        <v>656</v>
      </c>
      <c r="D100" s="46"/>
      <c r="F100" s="140"/>
      <c r="H100" s="105"/>
      <c r="J100" s="105"/>
    </row>
    <row r="101" ht="9" customHeight="1" thickBot="1">
      <c r="D101" s="47"/>
    </row>
    <row r="102" spans="1:15" s="42" customFormat="1" ht="12" thickBot="1">
      <c r="A102" s="129" t="s">
        <v>49</v>
      </c>
      <c r="B102" s="141" t="s">
        <v>48</v>
      </c>
      <c r="C102" s="142" t="s">
        <v>47</v>
      </c>
      <c r="D102" s="143" t="s">
        <v>46</v>
      </c>
      <c r="E102" s="144" t="s">
        <v>45</v>
      </c>
      <c r="F102" s="144" t="s">
        <v>44</v>
      </c>
      <c r="G102" s="145" t="s">
        <v>543</v>
      </c>
      <c r="H102" s="146" t="s">
        <v>544</v>
      </c>
      <c r="I102" s="145" t="s">
        <v>545</v>
      </c>
      <c r="J102" s="146" t="s">
        <v>544</v>
      </c>
      <c r="K102" s="30" t="s">
        <v>41</v>
      </c>
      <c r="L102" s="82" t="s">
        <v>40</v>
      </c>
      <c r="N102" s="98" t="s">
        <v>174</v>
      </c>
      <c r="O102" s="129" t="s">
        <v>546</v>
      </c>
    </row>
    <row r="103" spans="1:15" ht="15.75" customHeight="1">
      <c r="A103" s="99">
        <v>1</v>
      </c>
      <c r="B103" s="100">
        <v>151</v>
      </c>
      <c r="C103" s="89" t="s">
        <v>151</v>
      </c>
      <c r="D103" s="101" t="s">
        <v>778</v>
      </c>
      <c r="E103" s="147" t="s">
        <v>779</v>
      </c>
      <c r="F103" s="148" t="s">
        <v>142</v>
      </c>
      <c r="G103" s="154">
        <v>7.28</v>
      </c>
      <c r="H103" s="150">
        <v>0.137</v>
      </c>
      <c r="I103" s="154"/>
      <c r="J103" s="150"/>
      <c r="K103" s="20" t="str">
        <f aca="true" t="shared" si="7" ref="K103:K108">IF(ISBLANK(G103),"",IF(G103&gt;7.94,"",IF(G103&lt;=6.69,"TSM",IF(G103&lt;=6.84,"SM",IF(G103&lt;=7,"KSM",IF(G103&lt;=7.24,"I A",IF(G103&lt;=7.54,"II A",IF(G103&lt;=7.94,"III A"))))))))</f>
        <v>II A</v>
      </c>
      <c r="L103" s="148" t="s">
        <v>536</v>
      </c>
      <c r="N103" s="99">
        <v>9</v>
      </c>
      <c r="O103" s="99">
        <v>4</v>
      </c>
    </row>
    <row r="104" spans="1:15" ht="15.75" customHeight="1">
      <c r="A104" s="99">
        <v>2</v>
      </c>
      <c r="B104" s="100">
        <v>50</v>
      </c>
      <c r="C104" s="89" t="s">
        <v>780</v>
      </c>
      <c r="D104" s="101" t="s">
        <v>781</v>
      </c>
      <c r="E104" s="147" t="s">
        <v>782</v>
      </c>
      <c r="F104" s="148" t="s">
        <v>31</v>
      </c>
      <c r="G104" s="154">
        <v>7.36</v>
      </c>
      <c r="H104" s="150">
        <v>0.163</v>
      </c>
      <c r="I104" s="154"/>
      <c r="J104" s="150"/>
      <c r="K104" s="20" t="str">
        <f t="shared" si="7"/>
        <v>II A</v>
      </c>
      <c r="L104" s="148" t="s">
        <v>607</v>
      </c>
      <c r="N104" s="99">
        <v>9</v>
      </c>
      <c r="O104" s="99">
        <v>5</v>
      </c>
    </row>
    <row r="105" spans="1:15" ht="15.75" customHeight="1">
      <c r="A105" s="99">
        <v>3</v>
      </c>
      <c r="B105" s="100">
        <v>121</v>
      </c>
      <c r="C105" s="89" t="s">
        <v>783</v>
      </c>
      <c r="D105" s="101" t="s">
        <v>784</v>
      </c>
      <c r="E105" s="147" t="s">
        <v>785</v>
      </c>
      <c r="F105" s="148" t="s">
        <v>586</v>
      </c>
      <c r="G105" s="154">
        <v>7.52</v>
      </c>
      <c r="H105" s="150">
        <v>0.335</v>
      </c>
      <c r="I105" s="154"/>
      <c r="J105" s="150"/>
      <c r="K105" s="20" t="str">
        <f t="shared" si="7"/>
        <v>II A</v>
      </c>
      <c r="L105" s="148" t="s">
        <v>587</v>
      </c>
      <c r="N105" s="99">
        <v>9</v>
      </c>
      <c r="O105" s="99">
        <v>3</v>
      </c>
    </row>
    <row r="106" spans="1:15" ht="15.75" customHeight="1">
      <c r="A106" s="99">
        <v>4</v>
      </c>
      <c r="B106" s="100">
        <v>56</v>
      </c>
      <c r="C106" s="89" t="s">
        <v>205</v>
      </c>
      <c r="D106" s="101" t="s">
        <v>786</v>
      </c>
      <c r="E106" s="147" t="s">
        <v>787</v>
      </c>
      <c r="F106" s="148" t="s">
        <v>765</v>
      </c>
      <c r="G106" s="154">
        <v>7.82</v>
      </c>
      <c r="H106" s="150">
        <v>0.199</v>
      </c>
      <c r="I106" s="154"/>
      <c r="J106" s="150"/>
      <c r="K106" s="20" t="str">
        <f t="shared" si="7"/>
        <v>III A</v>
      </c>
      <c r="L106" s="148" t="s">
        <v>766</v>
      </c>
      <c r="N106" s="99">
        <v>9</v>
      </c>
      <c r="O106" s="99">
        <v>1</v>
      </c>
    </row>
    <row r="107" spans="1:15" ht="15.75" customHeight="1">
      <c r="A107" s="99">
        <v>5</v>
      </c>
      <c r="B107" s="100">
        <v>66</v>
      </c>
      <c r="C107" s="89" t="s">
        <v>118</v>
      </c>
      <c r="D107" s="101" t="s">
        <v>788</v>
      </c>
      <c r="E107" s="147" t="s">
        <v>789</v>
      </c>
      <c r="F107" s="148" t="s">
        <v>85</v>
      </c>
      <c r="G107" s="154">
        <v>7.93</v>
      </c>
      <c r="H107" s="150">
        <v>0.293</v>
      </c>
      <c r="I107" s="154"/>
      <c r="J107" s="150"/>
      <c r="K107" s="20" t="str">
        <f t="shared" si="7"/>
        <v>III A</v>
      </c>
      <c r="L107" s="148" t="s">
        <v>178</v>
      </c>
      <c r="N107" s="99">
        <v>9</v>
      </c>
      <c r="O107" s="99">
        <v>2</v>
      </c>
    </row>
    <row r="108" spans="1:15" ht="15.75" customHeight="1">
      <c r="A108" s="99">
        <v>6</v>
      </c>
      <c r="B108" s="100">
        <v>69</v>
      </c>
      <c r="C108" s="89" t="s">
        <v>691</v>
      </c>
      <c r="D108" s="101" t="s">
        <v>790</v>
      </c>
      <c r="E108" s="147" t="s">
        <v>791</v>
      </c>
      <c r="F108" s="148" t="s">
        <v>85</v>
      </c>
      <c r="G108" s="154">
        <v>8.06</v>
      </c>
      <c r="H108" s="150">
        <v>0.62</v>
      </c>
      <c r="I108" s="154"/>
      <c r="J108" s="150"/>
      <c r="K108" s="20">
        <f t="shared" si="7"/>
      </c>
      <c r="L108" s="148" t="s">
        <v>178</v>
      </c>
      <c r="N108" s="99">
        <v>9</v>
      </c>
      <c r="O108" s="99">
        <v>6</v>
      </c>
    </row>
  </sheetData>
  <sheetProtection/>
  <printOptions horizontalCentered="1"/>
  <pageMargins left="0.3937007874015748" right="0.3937007874015748" top="0.7874015748031497" bottom="0.1968503937007874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7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76" customWidth="1"/>
    <col min="2" max="2" width="4.00390625" style="76" customWidth="1"/>
    <col min="3" max="3" width="11.7109375" style="76" customWidth="1"/>
    <col min="4" max="4" width="15.28125" style="76" customWidth="1"/>
    <col min="5" max="5" width="8.8515625" style="137" customWidth="1"/>
    <col min="6" max="6" width="9.421875" style="137" customWidth="1"/>
    <col min="7" max="7" width="6.8515625" style="49" bestFit="1" customWidth="1"/>
    <col min="8" max="8" width="4.140625" style="138" bestFit="1" customWidth="1"/>
    <col min="9" max="9" width="6.8515625" style="49" customWidth="1"/>
    <col min="10" max="10" width="4.140625" style="138" bestFit="1" customWidth="1"/>
    <col min="11" max="11" width="5.00390625" style="15" bestFit="1" customWidth="1"/>
    <col min="12" max="12" width="29.28125" style="76" customWidth="1"/>
    <col min="13" max="13" width="4.7109375" style="76" customWidth="1"/>
    <col min="14" max="14" width="5.7109375" style="76" hidden="1" customWidth="1"/>
    <col min="15" max="15" width="4.57421875" style="76" hidden="1" customWidth="1"/>
    <col min="16" max="17" width="7.00390625" style="76" hidden="1" customWidth="1"/>
    <col min="18" max="16384" width="9.140625" style="76" customWidth="1"/>
  </cols>
  <sheetData>
    <row r="1" spans="1:15" s="47" customFormat="1" ht="14.25">
      <c r="A1" s="41" t="s">
        <v>53</v>
      </c>
      <c r="B1" s="41"/>
      <c r="E1" s="46"/>
      <c r="F1" s="46"/>
      <c r="G1" s="49"/>
      <c r="H1" s="44"/>
      <c r="I1" s="49"/>
      <c r="J1" s="44"/>
      <c r="K1" s="49"/>
      <c r="L1" s="48" t="s">
        <v>52</v>
      </c>
      <c r="O1" s="41"/>
    </row>
    <row r="2" spans="1:15" s="42" customFormat="1" ht="15.75" customHeight="1">
      <c r="A2" s="41" t="s">
        <v>51</v>
      </c>
      <c r="B2" s="41"/>
      <c r="D2" s="47"/>
      <c r="E2" s="46"/>
      <c r="F2" s="46"/>
      <c r="G2" s="45"/>
      <c r="H2" s="44"/>
      <c r="I2" s="45"/>
      <c r="J2" s="44"/>
      <c r="K2" s="135"/>
      <c r="L2" s="43" t="s">
        <v>31</v>
      </c>
      <c r="O2" s="41"/>
    </row>
    <row r="3" ht="10.5" customHeight="1">
      <c r="C3" s="136"/>
    </row>
    <row r="4" spans="3:6" ht="15.75">
      <c r="C4" s="139" t="s">
        <v>655</v>
      </c>
      <c r="D4" s="47"/>
      <c r="F4" s="140"/>
    </row>
    <row r="5" ht="9" customHeight="1">
      <c r="D5" s="47"/>
    </row>
    <row r="6" spans="2:10" ht="12.75">
      <c r="B6" s="47"/>
      <c r="C6" s="46" t="s">
        <v>641</v>
      </c>
      <c r="D6" s="46"/>
      <c r="F6" s="140"/>
      <c r="H6" s="105"/>
      <c r="J6" s="105"/>
    </row>
    <row r="7" ht="9" customHeight="1" thickBot="1">
      <c r="D7" s="47"/>
    </row>
    <row r="8" spans="1:17" s="42" customFormat="1" ht="12" thickBot="1">
      <c r="A8" s="129" t="s">
        <v>49</v>
      </c>
      <c r="B8" s="141" t="s">
        <v>48</v>
      </c>
      <c r="C8" s="142" t="s">
        <v>47</v>
      </c>
      <c r="D8" s="143" t="s">
        <v>46</v>
      </c>
      <c r="E8" s="144" t="s">
        <v>45</v>
      </c>
      <c r="F8" s="144" t="s">
        <v>44</v>
      </c>
      <c r="G8" s="145" t="s">
        <v>543</v>
      </c>
      <c r="H8" s="146" t="s">
        <v>544</v>
      </c>
      <c r="I8" s="145" t="s">
        <v>545</v>
      </c>
      <c r="J8" s="146" t="s">
        <v>544</v>
      </c>
      <c r="K8" s="30" t="s">
        <v>41</v>
      </c>
      <c r="L8" s="82" t="s">
        <v>40</v>
      </c>
      <c r="N8" s="98" t="s">
        <v>174</v>
      </c>
      <c r="O8" s="129" t="s">
        <v>546</v>
      </c>
      <c r="P8" s="98" t="s">
        <v>174</v>
      </c>
      <c r="Q8" s="129" t="s">
        <v>546</v>
      </c>
    </row>
    <row r="9" spans="1:17" ht="15.75" customHeight="1">
      <c r="A9" s="99">
        <v>1</v>
      </c>
      <c r="B9" s="100">
        <v>16</v>
      </c>
      <c r="C9" s="89" t="s">
        <v>691</v>
      </c>
      <c r="D9" s="101" t="s">
        <v>707</v>
      </c>
      <c r="E9" s="147" t="s">
        <v>708</v>
      </c>
      <c r="F9" s="148" t="s">
        <v>142</v>
      </c>
      <c r="G9" s="154">
        <v>6.94</v>
      </c>
      <c r="H9" s="150">
        <v>0.167</v>
      </c>
      <c r="I9" s="154">
        <v>6.98</v>
      </c>
      <c r="J9" s="150">
        <v>0.167</v>
      </c>
      <c r="K9" s="20" t="str">
        <f>IF(ISBLANK(G9),"",IF(G9&gt;7.94,"",IF(G9&lt;=6.69,"TSM",IF(G9&lt;=6.84,"SM",IF(G9&lt;=7,"KSM",IF(G9&lt;=7.24,"I A",IF(G9&lt;=7.54,"II A",IF(G9&lt;=7.94,"III A"))))))))</f>
        <v>KSM</v>
      </c>
      <c r="L9" s="148" t="s">
        <v>555</v>
      </c>
      <c r="N9" s="99">
        <v>4</v>
      </c>
      <c r="O9" s="99">
        <v>3</v>
      </c>
      <c r="P9" s="99" t="s">
        <v>643</v>
      </c>
      <c r="Q9" s="99">
        <v>3</v>
      </c>
    </row>
    <row r="10" spans="1:17" ht="15" customHeight="1">
      <c r="A10" s="99">
        <v>2</v>
      </c>
      <c r="B10" s="100">
        <v>170</v>
      </c>
      <c r="C10" s="89" t="s">
        <v>657</v>
      </c>
      <c r="D10" s="101" t="s">
        <v>658</v>
      </c>
      <c r="E10" s="147" t="s">
        <v>659</v>
      </c>
      <c r="F10" s="148" t="s">
        <v>236</v>
      </c>
      <c r="G10" s="154">
        <v>7.18</v>
      </c>
      <c r="H10" s="150">
        <v>0.175</v>
      </c>
      <c r="I10" s="154">
        <v>7</v>
      </c>
      <c r="J10" s="150">
        <v>0.177</v>
      </c>
      <c r="K10" s="20" t="str">
        <f>IF(ISBLANK(I10),"",IF(I10&gt;7.94,"",IF(I10&lt;=6.69,"TSM",IF(I10&lt;=6.84,"SM",IF(I10&lt;=7,"KSM",IF(I10&lt;=7.24,"I A",IF(I10&lt;=7.54,"II A",IF(I10&lt;=7.94,"III A"))))))))</f>
        <v>KSM</v>
      </c>
      <c r="L10" s="148" t="s">
        <v>660</v>
      </c>
      <c r="N10" s="99">
        <v>1</v>
      </c>
      <c r="O10" s="99">
        <v>4</v>
      </c>
      <c r="P10" s="99" t="s">
        <v>643</v>
      </c>
      <c r="Q10" s="99">
        <v>1</v>
      </c>
    </row>
    <row r="11" spans="1:17" ht="15" customHeight="1">
      <c r="A11" s="99">
        <v>3</v>
      </c>
      <c r="B11" s="100">
        <v>218</v>
      </c>
      <c r="C11" s="89" t="s">
        <v>508</v>
      </c>
      <c r="D11" s="101" t="s">
        <v>722</v>
      </c>
      <c r="E11" s="147" t="s">
        <v>723</v>
      </c>
      <c r="F11" s="148" t="s">
        <v>142</v>
      </c>
      <c r="G11" s="154">
        <v>7.1</v>
      </c>
      <c r="H11" s="150">
        <v>0.142</v>
      </c>
      <c r="I11" s="154">
        <v>7.06</v>
      </c>
      <c r="J11" s="150">
        <v>0.14</v>
      </c>
      <c r="K11" s="20" t="str">
        <f>IF(ISBLANK(I11),"",IF(I11&gt;7.94,"",IF(I11&lt;=6.69,"TSM",IF(I11&lt;=6.84,"SM",IF(I11&lt;=7,"KSM",IF(I11&lt;=7.24,"I A",IF(I11&lt;=7.54,"II A",IF(I11&lt;=7.94,"III A"))))))))</f>
        <v>I A</v>
      </c>
      <c r="L11" s="148" t="s">
        <v>724</v>
      </c>
      <c r="N11" s="99">
        <v>5</v>
      </c>
      <c r="O11" s="99">
        <v>4</v>
      </c>
      <c r="P11" s="99" t="s">
        <v>643</v>
      </c>
      <c r="Q11" s="99">
        <v>4</v>
      </c>
    </row>
    <row r="12" spans="1:17" ht="15.75" customHeight="1">
      <c r="A12" s="99">
        <v>4</v>
      </c>
      <c r="B12" s="100">
        <v>281</v>
      </c>
      <c r="C12" s="89" t="s">
        <v>664</v>
      </c>
      <c r="D12" s="101" t="s">
        <v>769</v>
      </c>
      <c r="E12" s="147" t="s">
        <v>770</v>
      </c>
      <c r="F12" s="148" t="s">
        <v>31</v>
      </c>
      <c r="G12" s="154">
        <v>7.14</v>
      </c>
      <c r="H12" s="150">
        <v>0.16</v>
      </c>
      <c r="I12" s="154">
        <v>7.13</v>
      </c>
      <c r="J12" s="150">
        <v>0.14</v>
      </c>
      <c r="K12" s="20" t="str">
        <f>IF(ISBLANK(I12),"",IF(I12&gt;7.94,"",IF(I12&lt;=6.69,"TSM",IF(I12&lt;=6.84,"SM",IF(I12&lt;=7,"KSM",IF(I12&lt;=7.24,"I A",IF(I12&lt;=7.54,"II A",IF(I12&lt;=7.94,"III A"))))))))</f>
        <v>I A</v>
      </c>
      <c r="L12" s="148" t="s">
        <v>607</v>
      </c>
      <c r="N12" s="99">
        <v>8</v>
      </c>
      <c r="O12" s="99">
        <v>4</v>
      </c>
      <c r="P12" s="99" t="s">
        <v>643</v>
      </c>
      <c r="Q12" s="99">
        <v>5</v>
      </c>
    </row>
    <row r="13" spans="1:17" ht="15.75" customHeight="1">
      <c r="A13" s="99">
        <v>5</v>
      </c>
      <c r="B13" s="100">
        <v>109</v>
      </c>
      <c r="C13" s="89" t="s">
        <v>739</v>
      </c>
      <c r="D13" s="101" t="s">
        <v>740</v>
      </c>
      <c r="E13" s="147" t="s">
        <v>792</v>
      </c>
      <c r="F13" s="148" t="s">
        <v>31</v>
      </c>
      <c r="G13" s="154">
        <v>7.15</v>
      </c>
      <c r="H13" s="150">
        <v>0.165</v>
      </c>
      <c r="I13" s="154">
        <v>7.15</v>
      </c>
      <c r="J13" s="150">
        <v>0.157</v>
      </c>
      <c r="K13" s="20" t="str">
        <f>IF(ISBLANK(I13),"",IF(I13&gt;7.94,"",IF(I13&lt;=6.69,"TSM",IF(I13&lt;=6.84,"SM",IF(I13&lt;=7,"KSM",IF(I13&lt;=7.24,"I A",IF(I13&lt;=7.54,"II A",IF(I13&lt;=7.94,"III A"))))))))</f>
        <v>I A</v>
      </c>
      <c r="L13" s="148" t="s">
        <v>549</v>
      </c>
      <c r="N13" s="99">
        <v>6</v>
      </c>
      <c r="O13" s="99">
        <v>3</v>
      </c>
      <c r="P13" s="99" t="s">
        <v>643</v>
      </c>
      <c r="Q13" s="99">
        <v>2</v>
      </c>
    </row>
    <row r="14" spans="1:17" ht="15.75" customHeight="1">
      <c r="A14" s="99">
        <v>6</v>
      </c>
      <c r="B14" s="100">
        <v>280</v>
      </c>
      <c r="C14" s="89" t="s">
        <v>691</v>
      </c>
      <c r="D14" s="101" t="s">
        <v>694</v>
      </c>
      <c r="E14" s="147" t="s">
        <v>695</v>
      </c>
      <c r="F14" s="148" t="s">
        <v>146</v>
      </c>
      <c r="G14" s="154">
        <v>7.23</v>
      </c>
      <c r="H14" s="150">
        <v>0.151</v>
      </c>
      <c r="I14" s="154">
        <v>7.22</v>
      </c>
      <c r="J14" s="150">
        <v>0.166</v>
      </c>
      <c r="K14" s="20" t="str">
        <f>IF(ISBLANK(I14),"",IF(I14&gt;7.94,"",IF(I14&lt;=6.69,"TSM",IF(I14&lt;=6.84,"SM",IF(I14&lt;=7,"KSM",IF(I14&lt;=7.24,"I A",IF(I14&lt;=7.54,"II A",IF(I14&lt;=7.94,"III A"))))))))</f>
        <v>I A</v>
      </c>
      <c r="L14" s="148" t="s">
        <v>607</v>
      </c>
      <c r="N14" s="99">
        <v>3</v>
      </c>
      <c r="O14" s="99">
        <v>3</v>
      </c>
      <c r="P14" s="99" t="s">
        <v>643</v>
      </c>
      <c r="Q14" s="99">
        <v>6</v>
      </c>
    </row>
    <row r="15" ht="9" customHeight="1">
      <c r="D15" s="47"/>
    </row>
    <row r="16" spans="2:10" ht="12.75">
      <c r="B16" s="47"/>
      <c r="C16" s="46" t="s">
        <v>649</v>
      </c>
      <c r="D16" s="46"/>
      <c r="F16" s="140"/>
      <c r="H16" s="105"/>
      <c r="J16" s="105"/>
    </row>
    <row r="17" ht="9" customHeight="1" thickBot="1">
      <c r="D17" s="47"/>
    </row>
    <row r="18" spans="1:17" s="42" customFormat="1" ht="12" thickBot="1">
      <c r="A18" s="129" t="s">
        <v>49</v>
      </c>
      <c r="B18" s="141" t="s">
        <v>48</v>
      </c>
      <c r="C18" s="142" t="s">
        <v>47</v>
      </c>
      <c r="D18" s="143" t="s">
        <v>46</v>
      </c>
      <c r="E18" s="144" t="s">
        <v>45</v>
      </c>
      <c r="F18" s="144" t="s">
        <v>44</v>
      </c>
      <c r="G18" s="145" t="s">
        <v>543</v>
      </c>
      <c r="H18" s="146" t="s">
        <v>544</v>
      </c>
      <c r="I18" s="145" t="s">
        <v>545</v>
      </c>
      <c r="J18" s="146" t="s">
        <v>544</v>
      </c>
      <c r="K18" s="30" t="s">
        <v>41</v>
      </c>
      <c r="L18" s="82" t="s">
        <v>40</v>
      </c>
      <c r="N18" s="98" t="s">
        <v>174</v>
      </c>
      <c r="O18" s="129" t="s">
        <v>546</v>
      </c>
      <c r="P18" s="98" t="s">
        <v>174</v>
      </c>
      <c r="Q18" s="129" t="s">
        <v>546</v>
      </c>
    </row>
    <row r="19" spans="1:17" ht="15.75" customHeight="1">
      <c r="A19" s="99">
        <v>7</v>
      </c>
      <c r="B19" s="100">
        <v>63</v>
      </c>
      <c r="C19" s="89" t="s">
        <v>709</v>
      </c>
      <c r="D19" s="101" t="s">
        <v>710</v>
      </c>
      <c r="E19" s="147" t="s">
        <v>711</v>
      </c>
      <c r="F19" s="148" t="s">
        <v>85</v>
      </c>
      <c r="G19" s="154">
        <v>7.3</v>
      </c>
      <c r="H19" s="150">
        <v>0.155</v>
      </c>
      <c r="I19" s="154">
        <v>7.23</v>
      </c>
      <c r="J19" s="150">
        <v>0.183</v>
      </c>
      <c r="K19" s="20" t="str">
        <f>IF(ISBLANK(I19),"",IF(I19&gt;7.94,"",IF(I19&lt;=6.69,"TSM",IF(I19&lt;=6.84,"SM",IF(I19&lt;=7,"KSM",IF(I19&lt;=7.24,"I A",IF(I19&lt;=7.54,"II A",IF(I19&lt;=7.94,"III A"))))))))</f>
        <v>I A</v>
      </c>
      <c r="L19" s="148" t="s">
        <v>178</v>
      </c>
      <c r="N19" s="99">
        <v>4</v>
      </c>
      <c r="O19" s="99">
        <v>4</v>
      </c>
      <c r="P19" s="99" t="s">
        <v>793</v>
      </c>
      <c r="Q19" s="99">
        <v>4</v>
      </c>
    </row>
    <row r="20" spans="1:17" ht="15.75" customHeight="1">
      <c r="A20" s="99">
        <v>8</v>
      </c>
      <c r="B20" s="100">
        <v>279</v>
      </c>
      <c r="C20" s="89" t="s">
        <v>753</v>
      </c>
      <c r="D20" s="101" t="s">
        <v>754</v>
      </c>
      <c r="E20" s="147" t="s">
        <v>755</v>
      </c>
      <c r="F20" s="148" t="s">
        <v>146</v>
      </c>
      <c r="G20" s="154">
        <v>7.31</v>
      </c>
      <c r="H20" s="150">
        <v>0.15</v>
      </c>
      <c r="I20" s="154">
        <v>7.28</v>
      </c>
      <c r="J20" s="150">
        <v>0.145</v>
      </c>
      <c r="K20" s="20" t="str">
        <f>IF(ISBLANK(I20),"",IF(I20&gt;7.94,"",IF(I20&lt;=6.69,"TSM",IF(I20&lt;=6.84,"SM",IF(I20&lt;=7,"KSM",IF(I20&lt;=7.24,"I A",IF(I20&lt;=7.54,"II A",IF(I20&lt;=7.94,"III A"))))))))</f>
        <v>II A</v>
      </c>
      <c r="L20" s="148" t="s">
        <v>607</v>
      </c>
      <c r="N20" s="99">
        <v>7</v>
      </c>
      <c r="O20" s="99">
        <v>3</v>
      </c>
      <c r="P20" s="99" t="s">
        <v>793</v>
      </c>
      <c r="Q20" s="99">
        <v>5</v>
      </c>
    </row>
    <row r="21" spans="1:17" ht="15.75" customHeight="1">
      <c r="A21" s="99">
        <v>9</v>
      </c>
      <c r="B21" s="100">
        <v>101</v>
      </c>
      <c r="C21" s="89" t="s">
        <v>702</v>
      </c>
      <c r="D21" s="101" t="s">
        <v>742</v>
      </c>
      <c r="E21" s="147" t="s">
        <v>743</v>
      </c>
      <c r="F21" s="148" t="s">
        <v>142</v>
      </c>
      <c r="G21" s="154">
        <v>7.37</v>
      </c>
      <c r="H21" s="150">
        <v>0.154</v>
      </c>
      <c r="I21" s="154">
        <v>7.29</v>
      </c>
      <c r="J21" s="150">
        <v>0.151</v>
      </c>
      <c r="K21" s="20" t="str">
        <f>IF(ISBLANK(I21),"",IF(I21&gt;7.94,"",IF(I21&lt;=6.69,"TSM",IF(I21&lt;=6.84,"SM",IF(I21&lt;=7,"KSM",IF(I21&lt;=7.24,"I A",IF(I21&lt;=7.54,"II A",IF(I21&lt;=7.94,"III A"))))))))</f>
        <v>II A</v>
      </c>
      <c r="L21" s="148" t="s">
        <v>744</v>
      </c>
      <c r="N21" s="99">
        <v>6</v>
      </c>
      <c r="O21" s="99">
        <v>6</v>
      </c>
      <c r="P21" s="99" t="s">
        <v>793</v>
      </c>
      <c r="Q21" s="99">
        <v>6</v>
      </c>
    </row>
    <row r="22" spans="1:17" ht="15.75" customHeight="1">
      <c r="A22" s="99">
        <v>10</v>
      </c>
      <c r="B22" s="100">
        <v>108</v>
      </c>
      <c r="C22" s="89" t="s">
        <v>756</v>
      </c>
      <c r="D22" s="101" t="s">
        <v>757</v>
      </c>
      <c r="E22" s="147" t="s">
        <v>758</v>
      </c>
      <c r="F22" s="148" t="s">
        <v>146</v>
      </c>
      <c r="G22" s="154">
        <v>7.36</v>
      </c>
      <c r="H22" s="150">
        <v>0.17</v>
      </c>
      <c r="I22" s="154">
        <v>7.32</v>
      </c>
      <c r="J22" s="150">
        <v>0.18</v>
      </c>
      <c r="K22" s="20" t="str">
        <f>IF(ISBLANK(I22),"",IF(I22&gt;7.94,"",IF(I22&lt;=6.69,"TSM",IF(I22&lt;=6.84,"SM",IF(I22&lt;=7,"KSM",IF(I22&lt;=7.24,"I A",IF(I22&lt;=7.54,"II A",IF(I22&lt;=7.94,"III A"))))))))</f>
        <v>II A</v>
      </c>
      <c r="L22" s="148" t="s">
        <v>549</v>
      </c>
      <c r="N22" s="99">
        <v>7</v>
      </c>
      <c r="O22" s="99">
        <v>2</v>
      </c>
      <c r="P22" s="99" t="s">
        <v>793</v>
      </c>
      <c r="Q22" s="99">
        <v>2</v>
      </c>
    </row>
    <row r="23" spans="1:17" ht="15.75" customHeight="1">
      <c r="A23" s="99">
        <v>11</v>
      </c>
      <c r="B23" s="100">
        <v>50</v>
      </c>
      <c r="C23" s="89" t="s">
        <v>780</v>
      </c>
      <c r="D23" s="101" t="s">
        <v>781</v>
      </c>
      <c r="E23" s="147" t="s">
        <v>782</v>
      </c>
      <c r="F23" s="148" t="s">
        <v>31</v>
      </c>
      <c r="G23" s="154">
        <v>7.36</v>
      </c>
      <c r="H23" s="150">
        <v>0.163</v>
      </c>
      <c r="I23" s="154">
        <v>7.34</v>
      </c>
      <c r="J23" s="150">
        <v>0.217</v>
      </c>
      <c r="K23" s="20" t="str">
        <f>IF(ISBLANK(I23),"",IF(I23&gt;7.94,"",IF(I23&lt;=6.69,"TSM",IF(I23&lt;=6.84,"SM",IF(I23&lt;=7,"KSM",IF(I23&lt;=7.24,"I A",IF(I23&lt;=7.54,"II A",IF(I23&lt;=7.94,"III A"))))))))</f>
        <v>II A</v>
      </c>
      <c r="L23" s="148" t="s">
        <v>607</v>
      </c>
      <c r="N23" s="99">
        <v>9</v>
      </c>
      <c r="O23" s="99">
        <v>5</v>
      </c>
      <c r="P23" s="99" t="s">
        <v>793</v>
      </c>
      <c r="Q23" s="99">
        <v>1</v>
      </c>
    </row>
    <row r="24" spans="1:17" ht="15.75" customHeight="1">
      <c r="A24" s="99">
        <v>12</v>
      </c>
      <c r="B24" s="100">
        <v>151</v>
      </c>
      <c r="C24" s="89" t="s">
        <v>151</v>
      </c>
      <c r="D24" s="101" t="s">
        <v>778</v>
      </c>
      <c r="E24" s="147" t="s">
        <v>779</v>
      </c>
      <c r="F24" s="148" t="s">
        <v>142</v>
      </c>
      <c r="G24" s="154">
        <v>7.28</v>
      </c>
      <c r="H24" s="150">
        <v>0.137</v>
      </c>
      <c r="I24" s="154" t="s">
        <v>86</v>
      </c>
      <c r="J24" s="150"/>
      <c r="K24" s="20" t="str">
        <f>IF(ISBLANK(G24),"",IF(G24&gt;7.94,"",IF(G24&lt;=6.69,"TSM",IF(G24&lt;=6.84,"SM",IF(G24&lt;=7,"KSM",IF(G24&lt;=7.24,"I A",IF(G24&lt;=7.54,"II A",IF(G24&lt;=7.94,"III A"))))))))</f>
        <v>II A</v>
      </c>
      <c r="L24" s="148" t="s">
        <v>536</v>
      </c>
      <c r="N24" s="99">
        <v>9</v>
      </c>
      <c r="O24" s="99">
        <v>4</v>
      </c>
      <c r="P24" s="99" t="s">
        <v>793</v>
      </c>
      <c r="Q24" s="99">
        <v>3</v>
      </c>
    </row>
    <row r="25" ht="9" customHeight="1">
      <c r="D25" s="47"/>
    </row>
    <row r="26" spans="2:10" ht="12.75">
      <c r="B26" s="47"/>
      <c r="C26" s="46"/>
      <c r="D26" s="46"/>
      <c r="F26" s="140"/>
      <c r="H26" s="105"/>
      <c r="J26" s="105"/>
    </row>
    <row r="27" ht="9" customHeight="1" thickBot="1">
      <c r="D27" s="47"/>
    </row>
    <row r="28" spans="1:15" s="42" customFormat="1" ht="12" thickBot="1">
      <c r="A28" s="129" t="s">
        <v>49</v>
      </c>
      <c r="B28" s="141" t="s">
        <v>48</v>
      </c>
      <c r="C28" s="142" t="s">
        <v>47</v>
      </c>
      <c r="D28" s="143" t="s">
        <v>46</v>
      </c>
      <c r="E28" s="144" t="s">
        <v>45</v>
      </c>
      <c r="F28" s="144" t="s">
        <v>44</v>
      </c>
      <c r="G28" s="145" t="s">
        <v>543</v>
      </c>
      <c r="H28" s="146" t="s">
        <v>544</v>
      </c>
      <c r="I28" s="145" t="s">
        <v>545</v>
      </c>
      <c r="J28" s="146" t="s">
        <v>544</v>
      </c>
      <c r="K28" s="30" t="s">
        <v>41</v>
      </c>
      <c r="L28" s="82" t="s">
        <v>40</v>
      </c>
      <c r="N28" s="98" t="s">
        <v>174</v>
      </c>
      <c r="O28" s="129" t="s">
        <v>546</v>
      </c>
    </row>
    <row r="29" spans="1:15" ht="15.75" customHeight="1">
      <c r="A29" s="99">
        <v>13</v>
      </c>
      <c r="B29" s="100">
        <v>219</v>
      </c>
      <c r="C29" s="89" t="s">
        <v>675</v>
      </c>
      <c r="D29" s="101" t="s">
        <v>676</v>
      </c>
      <c r="E29" s="147" t="s">
        <v>677</v>
      </c>
      <c r="F29" s="148" t="s">
        <v>31</v>
      </c>
      <c r="G29" s="154">
        <v>7.39</v>
      </c>
      <c r="H29" s="150">
        <v>0.17</v>
      </c>
      <c r="I29" s="154"/>
      <c r="J29" s="150"/>
      <c r="K29" s="20" t="str">
        <f aca="true" t="shared" si="0" ref="K29:K69">IF(ISBLANK(G29),"",IF(G29&gt;7.94,"",IF(G29&lt;=6.69,"TSM",IF(G29&lt;=6.84,"SM",IF(G29&lt;=7,"KSM",IF(G29&lt;=7.24,"I A",IF(G29&lt;=7.54,"II A",IF(G29&lt;=7.94,"III A"))))))))</f>
        <v>II A</v>
      </c>
      <c r="L29" s="148" t="s">
        <v>481</v>
      </c>
      <c r="N29" s="99">
        <v>2</v>
      </c>
      <c r="O29" s="99">
        <v>3</v>
      </c>
    </row>
    <row r="30" spans="1:15" ht="15.75" customHeight="1">
      <c r="A30" s="99">
        <v>14</v>
      </c>
      <c r="B30" s="100">
        <v>222</v>
      </c>
      <c r="C30" s="89" t="s">
        <v>678</v>
      </c>
      <c r="D30" s="101" t="s">
        <v>679</v>
      </c>
      <c r="E30" s="147" t="s">
        <v>680</v>
      </c>
      <c r="F30" s="148" t="s">
        <v>142</v>
      </c>
      <c r="G30" s="154">
        <v>7.45</v>
      </c>
      <c r="H30" s="150">
        <v>0.147</v>
      </c>
      <c r="I30" s="154"/>
      <c r="J30" s="150"/>
      <c r="K30" s="20" t="str">
        <f>IF(ISBLANK(G30),"",IF(G30&gt;7.94,"",IF(G30&lt;=6.69,"TSM",IF(G30&lt;=6.84,"SM",IF(G30&lt;=7,"KSM",IF(G30&lt;=7.24,"I A",IF(G30&lt;=7.54,"II A",IF(G30&lt;=7.94,"III A"))))))))</f>
        <v>II A</v>
      </c>
      <c r="L30" s="148" t="s">
        <v>681</v>
      </c>
      <c r="N30" s="99">
        <v>2</v>
      </c>
      <c r="O30" s="99">
        <v>5</v>
      </c>
    </row>
    <row r="31" spans="1:15" ht="15.75" customHeight="1">
      <c r="A31" s="99">
        <v>15</v>
      </c>
      <c r="B31" s="100">
        <v>271</v>
      </c>
      <c r="C31" s="89" t="s">
        <v>68</v>
      </c>
      <c r="D31" s="101" t="s">
        <v>696</v>
      </c>
      <c r="E31" s="147" t="s">
        <v>697</v>
      </c>
      <c r="F31" s="148" t="s">
        <v>146</v>
      </c>
      <c r="G31" s="154">
        <v>7.5</v>
      </c>
      <c r="H31" s="150">
        <v>0.171</v>
      </c>
      <c r="I31" s="154"/>
      <c r="J31" s="150"/>
      <c r="K31" s="20" t="str">
        <f>IF(ISBLANK(G31),"",IF(G31&gt;7.94,"",IF(G31&lt;=6.69,"TSM",IF(G31&lt;=6.84,"SM",IF(G31&lt;=7,"KSM",IF(G31&lt;=7.24,"I A",IF(G31&lt;=7.54,"II A",IF(G31&lt;=7.94,"III A"))))))))</f>
        <v>II A</v>
      </c>
      <c r="L31" s="148" t="s">
        <v>405</v>
      </c>
      <c r="N31" s="99">
        <v>3</v>
      </c>
      <c r="O31" s="99">
        <v>5</v>
      </c>
    </row>
    <row r="32" spans="1:15" ht="15.75" customHeight="1">
      <c r="A32" s="99">
        <v>16</v>
      </c>
      <c r="B32" s="100">
        <v>121</v>
      </c>
      <c r="C32" s="89" t="s">
        <v>783</v>
      </c>
      <c r="D32" s="101" t="s">
        <v>784</v>
      </c>
      <c r="E32" s="147" t="s">
        <v>785</v>
      </c>
      <c r="F32" s="148" t="s">
        <v>586</v>
      </c>
      <c r="G32" s="154">
        <v>7.52</v>
      </c>
      <c r="H32" s="150">
        <v>0.335</v>
      </c>
      <c r="I32" s="154"/>
      <c r="J32" s="150"/>
      <c r="K32" s="20" t="str">
        <f>IF(ISBLANK(G32),"",IF(G32&gt;7.94,"",IF(G32&lt;=6.69,"TSM",IF(G32&lt;=6.84,"SM",IF(G32&lt;=7,"KSM",IF(G32&lt;=7.24,"I A",IF(G32&lt;=7.54,"II A",IF(G32&lt;=7.94,"III A"))))))))</f>
        <v>II A</v>
      </c>
      <c r="L32" s="148" t="s">
        <v>587</v>
      </c>
      <c r="N32" s="99">
        <v>9</v>
      </c>
      <c r="O32" s="99">
        <v>3</v>
      </c>
    </row>
    <row r="33" spans="1:15" ht="15.75" customHeight="1">
      <c r="A33" s="99">
        <v>17</v>
      </c>
      <c r="B33" s="100">
        <v>220</v>
      </c>
      <c r="C33" s="89" t="s">
        <v>682</v>
      </c>
      <c r="D33" s="101" t="s">
        <v>683</v>
      </c>
      <c r="E33" s="147" t="s">
        <v>684</v>
      </c>
      <c r="F33" s="148" t="s">
        <v>142</v>
      </c>
      <c r="G33" s="154">
        <v>7.53</v>
      </c>
      <c r="H33" s="150">
        <v>0.134</v>
      </c>
      <c r="I33" s="154"/>
      <c r="J33" s="150"/>
      <c r="K33" s="20" t="str">
        <f>IF(ISBLANK(G33),"",IF(G33&gt;7.94,"",IF(G33&lt;=6.69,"TSM",IF(G33&lt;=6.84,"SM",IF(G33&lt;=7,"KSM",IF(G33&lt;=7.24,"I A",IF(G33&lt;=7.54,"II A",IF(G33&lt;=7.94,"III A"))))))))</f>
        <v>II A</v>
      </c>
      <c r="L33" s="148" t="s">
        <v>685</v>
      </c>
      <c r="N33" s="99">
        <v>2</v>
      </c>
      <c r="O33" s="99">
        <v>4</v>
      </c>
    </row>
    <row r="34" spans="1:15" ht="15.75" customHeight="1">
      <c r="A34" s="99">
        <v>18</v>
      </c>
      <c r="B34" s="100">
        <v>152</v>
      </c>
      <c r="C34" s="89" t="s">
        <v>457</v>
      </c>
      <c r="D34" s="101" t="s">
        <v>771</v>
      </c>
      <c r="E34" s="147" t="s">
        <v>772</v>
      </c>
      <c r="F34" s="148" t="s">
        <v>182</v>
      </c>
      <c r="G34" s="154">
        <v>7.55</v>
      </c>
      <c r="H34" s="150">
        <v>0.168</v>
      </c>
      <c r="I34" s="154"/>
      <c r="J34" s="150"/>
      <c r="K34" s="20" t="str">
        <f t="shared" si="0"/>
        <v>III A</v>
      </c>
      <c r="L34" s="148" t="s">
        <v>536</v>
      </c>
      <c r="N34" s="99">
        <v>8</v>
      </c>
      <c r="O34" s="99">
        <v>3</v>
      </c>
    </row>
    <row r="35" spans="1:15" ht="15.75" customHeight="1">
      <c r="A35" s="99">
        <v>19</v>
      </c>
      <c r="B35" s="100">
        <v>201</v>
      </c>
      <c r="C35" s="89" t="s">
        <v>202</v>
      </c>
      <c r="D35" s="101" t="s">
        <v>538</v>
      </c>
      <c r="E35" s="147" t="s">
        <v>698</v>
      </c>
      <c r="F35" s="148" t="s">
        <v>31</v>
      </c>
      <c r="G35" s="154">
        <v>7.56</v>
      </c>
      <c r="H35" s="150">
        <v>0.132</v>
      </c>
      <c r="I35" s="154"/>
      <c r="J35" s="150"/>
      <c r="K35" s="20" t="str">
        <f t="shared" si="0"/>
        <v>III A</v>
      </c>
      <c r="L35" s="148" t="s">
        <v>699</v>
      </c>
      <c r="N35" s="99">
        <v>3</v>
      </c>
      <c r="O35" s="99">
        <v>4</v>
      </c>
    </row>
    <row r="36" spans="1:15" ht="15.75" customHeight="1">
      <c r="A36" s="99">
        <v>20</v>
      </c>
      <c r="B36" s="100">
        <v>147</v>
      </c>
      <c r="C36" s="89" t="s">
        <v>661</v>
      </c>
      <c r="D36" s="101" t="s">
        <v>662</v>
      </c>
      <c r="E36" s="147" t="s">
        <v>663</v>
      </c>
      <c r="F36" s="148" t="s">
        <v>31</v>
      </c>
      <c r="G36" s="154">
        <v>7.6</v>
      </c>
      <c r="H36" s="150">
        <v>0.211</v>
      </c>
      <c r="I36" s="154"/>
      <c r="J36" s="150"/>
      <c r="K36" s="20" t="str">
        <f t="shared" si="0"/>
        <v>III A</v>
      </c>
      <c r="L36" s="148" t="s">
        <v>583</v>
      </c>
      <c r="N36" s="99">
        <v>1</v>
      </c>
      <c r="O36" s="99">
        <v>5</v>
      </c>
    </row>
    <row r="37" spans="1:15" ht="15.75" customHeight="1">
      <c r="A37" s="99">
        <v>20</v>
      </c>
      <c r="B37" s="100">
        <v>177</v>
      </c>
      <c r="C37" s="89" t="s">
        <v>82</v>
      </c>
      <c r="D37" s="101" t="s">
        <v>745</v>
      </c>
      <c r="E37" s="147" t="s">
        <v>746</v>
      </c>
      <c r="F37" s="148" t="s">
        <v>280</v>
      </c>
      <c r="G37" s="154">
        <v>7.6</v>
      </c>
      <c r="H37" s="150">
        <v>0.172</v>
      </c>
      <c r="I37" s="154"/>
      <c r="J37" s="150"/>
      <c r="K37" s="20" t="str">
        <f t="shared" si="0"/>
        <v>III A</v>
      </c>
      <c r="L37" s="148" t="s">
        <v>281</v>
      </c>
      <c r="N37" s="99">
        <v>6</v>
      </c>
      <c r="O37" s="99">
        <v>2</v>
      </c>
    </row>
    <row r="38" spans="1:15" ht="15.75" customHeight="1">
      <c r="A38" s="99">
        <v>22</v>
      </c>
      <c r="B38" s="100">
        <v>209</v>
      </c>
      <c r="C38" s="89" t="s">
        <v>63</v>
      </c>
      <c r="D38" s="101" t="s">
        <v>747</v>
      </c>
      <c r="E38" s="147" t="s">
        <v>748</v>
      </c>
      <c r="F38" s="148" t="s">
        <v>142</v>
      </c>
      <c r="G38" s="154">
        <v>7.61</v>
      </c>
      <c r="H38" s="150">
        <v>0.187</v>
      </c>
      <c r="I38" s="154"/>
      <c r="J38" s="150"/>
      <c r="K38" s="20" t="str">
        <f t="shared" si="0"/>
        <v>III A</v>
      </c>
      <c r="L38" s="148" t="s">
        <v>143</v>
      </c>
      <c r="N38" s="99">
        <v>6</v>
      </c>
      <c r="O38" s="99">
        <v>4</v>
      </c>
    </row>
    <row r="39" spans="1:15" ht="15.75" customHeight="1">
      <c r="A39" s="99">
        <v>23</v>
      </c>
      <c r="B39" s="100">
        <v>18</v>
      </c>
      <c r="C39" s="89" t="s">
        <v>664</v>
      </c>
      <c r="D39" s="101" t="s">
        <v>665</v>
      </c>
      <c r="E39" s="147" t="s">
        <v>666</v>
      </c>
      <c r="F39" s="148" t="s">
        <v>31</v>
      </c>
      <c r="G39" s="154">
        <v>7.62</v>
      </c>
      <c r="H39" s="150">
        <v>0.159</v>
      </c>
      <c r="I39" s="154"/>
      <c r="J39" s="150"/>
      <c r="K39" s="20" t="str">
        <f t="shared" si="0"/>
        <v>III A</v>
      </c>
      <c r="L39" s="148" t="s">
        <v>555</v>
      </c>
      <c r="N39" s="99">
        <v>1</v>
      </c>
      <c r="O39" s="99">
        <v>6</v>
      </c>
    </row>
    <row r="40" spans="1:15" ht="15.75" customHeight="1">
      <c r="A40" s="99">
        <v>24</v>
      </c>
      <c r="B40" s="100">
        <v>76</v>
      </c>
      <c r="C40" s="89" t="s">
        <v>202</v>
      </c>
      <c r="D40" s="101" t="s">
        <v>667</v>
      </c>
      <c r="E40" s="147" t="s">
        <v>668</v>
      </c>
      <c r="F40" s="148" t="s">
        <v>85</v>
      </c>
      <c r="G40" s="154">
        <v>7.63</v>
      </c>
      <c r="H40" s="150">
        <v>0.191</v>
      </c>
      <c r="I40" s="154"/>
      <c r="J40" s="150"/>
      <c r="K40" s="20" t="str">
        <f t="shared" si="0"/>
        <v>III A</v>
      </c>
      <c r="L40" s="148" t="s">
        <v>669</v>
      </c>
      <c r="N40" s="99">
        <v>1</v>
      </c>
      <c r="O40" s="99">
        <v>1</v>
      </c>
    </row>
    <row r="41" spans="1:15" ht="15.75" customHeight="1">
      <c r="A41" s="99">
        <v>25</v>
      </c>
      <c r="B41" s="100">
        <v>106</v>
      </c>
      <c r="C41" s="89" t="s">
        <v>151</v>
      </c>
      <c r="D41" s="101" t="s">
        <v>670</v>
      </c>
      <c r="E41" s="147" t="s">
        <v>671</v>
      </c>
      <c r="F41" s="148" t="s">
        <v>31</v>
      </c>
      <c r="G41" s="154">
        <v>7.66</v>
      </c>
      <c r="H41" s="150">
        <v>0.171</v>
      </c>
      <c r="I41" s="154"/>
      <c r="J41" s="150"/>
      <c r="K41" s="20" t="str">
        <f t="shared" si="0"/>
        <v>III A</v>
      </c>
      <c r="L41" s="148" t="s">
        <v>672</v>
      </c>
      <c r="N41" s="99">
        <v>1</v>
      </c>
      <c r="O41" s="99">
        <v>2</v>
      </c>
    </row>
    <row r="42" spans="1:15" ht="15.75" customHeight="1">
      <c r="A42" s="99">
        <v>26</v>
      </c>
      <c r="B42" s="100">
        <v>150</v>
      </c>
      <c r="C42" s="89" t="s">
        <v>199</v>
      </c>
      <c r="D42" s="101" t="s">
        <v>759</v>
      </c>
      <c r="E42" s="147" t="s">
        <v>713</v>
      </c>
      <c r="F42" s="148" t="s">
        <v>760</v>
      </c>
      <c r="G42" s="154">
        <v>7.67</v>
      </c>
      <c r="H42" s="150">
        <v>0.178</v>
      </c>
      <c r="I42" s="154"/>
      <c r="J42" s="150"/>
      <c r="K42" s="20" t="str">
        <f t="shared" si="0"/>
        <v>III A</v>
      </c>
      <c r="L42" s="148" t="s">
        <v>761</v>
      </c>
      <c r="N42" s="99">
        <v>7</v>
      </c>
      <c r="O42" s="99">
        <v>6</v>
      </c>
    </row>
    <row r="43" spans="1:15" ht="15.75" customHeight="1">
      <c r="A43" s="99">
        <v>27</v>
      </c>
      <c r="B43" s="100">
        <v>191</v>
      </c>
      <c r="C43" s="89" t="s">
        <v>205</v>
      </c>
      <c r="D43" s="101" t="s">
        <v>725</v>
      </c>
      <c r="E43" s="147" t="s">
        <v>24</v>
      </c>
      <c r="F43" s="148" t="s">
        <v>280</v>
      </c>
      <c r="G43" s="154">
        <v>7.69</v>
      </c>
      <c r="H43" s="150">
        <v>0.19</v>
      </c>
      <c r="I43" s="154"/>
      <c r="J43" s="150"/>
      <c r="K43" s="20" t="str">
        <f t="shared" si="0"/>
        <v>III A</v>
      </c>
      <c r="L43" s="148" t="s">
        <v>281</v>
      </c>
      <c r="N43" s="99">
        <v>5</v>
      </c>
      <c r="O43" s="99">
        <v>1</v>
      </c>
    </row>
    <row r="44" spans="1:15" ht="15.75" customHeight="1">
      <c r="A44" s="99">
        <v>28</v>
      </c>
      <c r="B44" s="100">
        <v>132</v>
      </c>
      <c r="C44" s="89" t="s">
        <v>700</v>
      </c>
      <c r="D44" s="101" t="s">
        <v>701</v>
      </c>
      <c r="E44" s="147" t="s">
        <v>336</v>
      </c>
      <c r="F44" s="148" t="s">
        <v>337</v>
      </c>
      <c r="G44" s="154">
        <v>7.73</v>
      </c>
      <c r="H44" s="150">
        <v>0.334</v>
      </c>
      <c r="I44" s="154"/>
      <c r="J44" s="150"/>
      <c r="K44" s="20" t="str">
        <f t="shared" si="0"/>
        <v>III A</v>
      </c>
      <c r="L44" s="148" t="s">
        <v>611</v>
      </c>
      <c r="N44" s="99">
        <v>3</v>
      </c>
      <c r="O44" s="99">
        <v>2</v>
      </c>
    </row>
    <row r="45" spans="1:15" ht="15.75" customHeight="1">
      <c r="A45" s="99">
        <v>28</v>
      </c>
      <c r="B45" s="100">
        <v>193</v>
      </c>
      <c r="C45" s="89" t="s">
        <v>344</v>
      </c>
      <c r="D45" s="101" t="s">
        <v>712</v>
      </c>
      <c r="E45" s="147" t="s">
        <v>713</v>
      </c>
      <c r="F45" s="148" t="s">
        <v>280</v>
      </c>
      <c r="G45" s="154">
        <v>7.73</v>
      </c>
      <c r="H45" s="150">
        <v>0.107</v>
      </c>
      <c r="I45" s="154"/>
      <c r="J45" s="150"/>
      <c r="K45" s="20" t="str">
        <f t="shared" si="0"/>
        <v>III A</v>
      </c>
      <c r="L45" s="148" t="s">
        <v>600</v>
      </c>
      <c r="N45" s="99">
        <v>4</v>
      </c>
      <c r="O45" s="99">
        <v>5</v>
      </c>
    </row>
    <row r="46" spans="1:15" ht="15.75" customHeight="1">
      <c r="A46" s="99">
        <v>30</v>
      </c>
      <c r="B46" s="100">
        <v>57</v>
      </c>
      <c r="C46" s="89" t="s">
        <v>762</v>
      </c>
      <c r="D46" s="101" t="s">
        <v>763</v>
      </c>
      <c r="E46" s="147" t="s">
        <v>764</v>
      </c>
      <c r="F46" s="148" t="s">
        <v>765</v>
      </c>
      <c r="G46" s="154">
        <v>7.74</v>
      </c>
      <c r="H46" s="150">
        <v>0.177</v>
      </c>
      <c r="I46" s="154"/>
      <c r="J46" s="150"/>
      <c r="K46" s="20" t="str">
        <f t="shared" si="0"/>
        <v>III A</v>
      </c>
      <c r="L46" s="148" t="s">
        <v>766</v>
      </c>
      <c r="N46" s="99">
        <v>7</v>
      </c>
      <c r="O46" s="99">
        <v>1</v>
      </c>
    </row>
    <row r="47" spans="1:15" ht="15.75" customHeight="1">
      <c r="A47" s="99">
        <v>31</v>
      </c>
      <c r="B47" s="100">
        <v>202</v>
      </c>
      <c r="C47" s="89" t="s">
        <v>726</v>
      </c>
      <c r="D47" s="101" t="s">
        <v>727</v>
      </c>
      <c r="E47" s="147" t="s">
        <v>728</v>
      </c>
      <c r="F47" s="148" t="s">
        <v>31</v>
      </c>
      <c r="G47" s="154">
        <v>7.75</v>
      </c>
      <c r="H47" s="150">
        <v>0.161</v>
      </c>
      <c r="I47" s="154"/>
      <c r="J47" s="150"/>
      <c r="K47" s="20" t="str">
        <f t="shared" si="0"/>
        <v>III A</v>
      </c>
      <c r="L47" s="148" t="s">
        <v>729</v>
      </c>
      <c r="N47" s="99">
        <v>5</v>
      </c>
      <c r="O47" s="99">
        <v>5</v>
      </c>
    </row>
    <row r="48" spans="1:15" ht="15.75" customHeight="1">
      <c r="A48" s="99">
        <v>32</v>
      </c>
      <c r="B48" s="100">
        <v>40</v>
      </c>
      <c r="C48" s="89" t="s">
        <v>508</v>
      </c>
      <c r="D48" s="101" t="s">
        <v>730</v>
      </c>
      <c r="E48" s="147" t="s">
        <v>731</v>
      </c>
      <c r="F48" s="148" t="s">
        <v>31</v>
      </c>
      <c r="G48" s="154">
        <v>7.81</v>
      </c>
      <c r="H48" s="150">
        <v>0.262</v>
      </c>
      <c r="I48" s="154"/>
      <c r="J48" s="150"/>
      <c r="K48" s="20" t="str">
        <f t="shared" si="0"/>
        <v>III A</v>
      </c>
      <c r="L48" s="148" t="s">
        <v>526</v>
      </c>
      <c r="N48" s="99">
        <v>5</v>
      </c>
      <c r="O48" s="99">
        <v>2</v>
      </c>
    </row>
    <row r="49" spans="1:15" ht="15.75" customHeight="1">
      <c r="A49" s="99">
        <v>33</v>
      </c>
      <c r="B49" s="100">
        <v>56</v>
      </c>
      <c r="C49" s="89" t="s">
        <v>205</v>
      </c>
      <c r="D49" s="101" t="s">
        <v>786</v>
      </c>
      <c r="E49" s="147" t="s">
        <v>787</v>
      </c>
      <c r="F49" s="148" t="s">
        <v>765</v>
      </c>
      <c r="G49" s="154">
        <v>7.82</v>
      </c>
      <c r="H49" s="150">
        <v>0.199</v>
      </c>
      <c r="I49" s="154"/>
      <c r="J49" s="150"/>
      <c r="K49" s="20" t="str">
        <f t="shared" si="0"/>
        <v>III A</v>
      </c>
      <c r="L49" s="148" t="s">
        <v>766</v>
      </c>
      <c r="N49" s="99">
        <v>9</v>
      </c>
      <c r="O49" s="99">
        <v>1</v>
      </c>
    </row>
    <row r="50" spans="1:15" ht="15.75" customHeight="1">
      <c r="A50" s="99">
        <v>34</v>
      </c>
      <c r="B50" s="100">
        <v>25</v>
      </c>
      <c r="C50" s="89" t="s">
        <v>82</v>
      </c>
      <c r="D50" s="101" t="s">
        <v>714</v>
      </c>
      <c r="E50" s="147" t="s">
        <v>715</v>
      </c>
      <c r="F50" s="148" t="s">
        <v>31</v>
      </c>
      <c r="G50" s="154">
        <v>7.84</v>
      </c>
      <c r="H50" s="150">
        <v>0.146</v>
      </c>
      <c r="I50" s="154"/>
      <c r="J50" s="150"/>
      <c r="K50" s="20" t="str">
        <f t="shared" si="0"/>
        <v>III A</v>
      </c>
      <c r="L50" s="148" t="s">
        <v>555</v>
      </c>
      <c r="N50" s="99">
        <v>4</v>
      </c>
      <c r="O50" s="99">
        <v>6</v>
      </c>
    </row>
    <row r="51" spans="1:15" ht="15.75" customHeight="1">
      <c r="A51" s="99">
        <v>35</v>
      </c>
      <c r="B51" s="100">
        <v>19</v>
      </c>
      <c r="C51" s="89" t="s">
        <v>702</v>
      </c>
      <c r="D51" s="101" t="s">
        <v>703</v>
      </c>
      <c r="E51" s="147" t="s">
        <v>704</v>
      </c>
      <c r="F51" s="148" t="s">
        <v>31</v>
      </c>
      <c r="G51" s="154">
        <v>7.9</v>
      </c>
      <c r="H51" s="150">
        <v>0.162</v>
      </c>
      <c r="I51" s="154"/>
      <c r="J51" s="150"/>
      <c r="K51" s="20" t="str">
        <f t="shared" si="0"/>
        <v>III A</v>
      </c>
      <c r="L51" s="148" t="s">
        <v>555</v>
      </c>
      <c r="N51" s="99">
        <v>3</v>
      </c>
      <c r="O51" s="99">
        <v>1</v>
      </c>
    </row>
    <row r="52" spans="1:15" ht="15.75" customHeight="1">
      <c r="A52" s="99">
        <v>35</v>
      </c>
      <c r="B52" s="100">
        <v>153</v>
      </c>
      <c r="C52" s="89" t="s">
        <v>82</v>
      </c>
      <c r="D52" s="101" t="s">
        <v>705</v>
      </c>
      <c r="E52" s="147" t="s">
        <v>706</v>
      </c>
      <c r="F52" s="148"/>
      <c r="G52" s="154">
        <v>7.9</v>
      </c>
      <c r="H52" s="150">
        <v>0.295</v>
      </c>
      <c r="I52" s="154"/>
      <c r="J52" s="150"/>
      <c r="K52" s="20" t="str">
        <f t="shared" si="0"/>
        <v>III A</v>
      </c>
      <c r="L52" s="148" t="s">
        <v>536</v>
      </c>
      <c r="N52" s="99">
        <v>3</v>
      </c>
      <c r="O52" s="99">
        <v>6</v>
      </c>
    </row>
    <row r="53" spans="1:15" ht="15.75" customHeight="1">
      <c r="A53" s="99">
        <v>35</v>
      </c>
      <c r="B53" s="100">
        <v>186</v>
      </c>
      <c r="C53" s="89" t="s">
        <v>63</v>
      </c>
      <c r="D53" s="101" t="s">
        <v>341</v>
      </c>
      <c r="E53" s="147" t="s">
        <v>342</v>
      </c>
      <c r="F53" s="148" t="s">
        <v>280</v>
      </c>
      <c r="G53" s="154">
        <v>7.9</v>
      </c>
      <c r="H53" s="150">
        <v>0.167</v>
      </c>
      <c r="I53" s="154"/>
      <c r="J53" s="150"/>
      <c r="K53" s="20" t="str">
        <f t="shared" si="0"/>
        <v>III A</v>
      </c>
      <c r="L53" s="148" t="s">
        <v>343</v>
      </c>
      <c r="N53" s="99">
        <v>7</v>
      </c>
      <c r="O53" s="99">
        <v>5</v>
      </c>
    </row>
    <row r="54" spans="1:15" ht="15.75" customHeight="1">
      <c r="A54" s="99">
        <v>38</v>
      </c>
      <c r="B54" s="100">
        <v>66</v>
      </c>
      <c r="C54" s="89" t="s">
        <v>118</v>
      </c>
      <c r="D54" s="101" t="s">
        <v>788</v>
      </c>
      <c r="E54" s="147" t="s">
        <v>789</v>
      </c>
      <c r="F54" s="148" t="s">
        <v>85</v>
      </c>
      <c r="G54" s="154">
        <v>7.93</v>
      </c>
      <c r="H54" s="150">
        <v>0.293</v>
      </c>
      <c r="I54" s="154"/>
      <c r="J54" s="150"/>
      <c r="K54" s="20" t="str">
        <f t="shared" si="0"/>
        <v>III A</v>
      </c>
      <c r="L54" s="148" t="s">
        <v>178</v>
      </c>
      <c r="N54" s="99">
        <v>9</v>
      </c>
      <c r="O54" s="99">
        <v>2</v>
      </c>
    </row>
    <row r="55" spans="1:15" ht="15.75" customHeight="1">
      <c r="A55" s="99">
        <v>39</v>
      </c>
      <c r="B55" s="100">
        <v>120</v>
      </c>
      <c r="C55" s="89" t="s">
        <v>716</v>
      </c>
      <c r="D55" s="101" t="s">
        <v>717</v>
      </c>
      <c r="E55" s="147" t="s">
        <v>718</v>
      </c>
      <c r="F55" s="148" t="s">
        <v>586</v>
      </c>
      <c r="G55" s="154">
        <v>7.97</v>
      </c>
      <c r="H55" s="150">
        <v>0.154</v>
      </c>
      <c r="I55" s="154"/>
      <c r="J55" s="150"/>
      <c r="K55" s="20">
        <f t="shared" si="0"/>
      </c>
      <c r="L55" s="148" t="s">
        <v>587</v>
      </c>
      <c r="N55" s="99">
        <v>4</v>
      </c>
      <c r="O55" s="99">
        <v>1</v>
      </c>
    </row>
    <row r="56" spans="1:15" ht="15.75" customHeight="1">
      <c r="A56" s="99">
        <v>40</v>
      </c>
      <c r="B56" s="100">
        <v>67</v>
      </c>
      <c r="C56" s="89" t="s">
        <v>691</v>
      </c>
      <c r="D56" s="101" t="s">
        <v>749</v>
      </c>
      <c r="E56" s="147" t="s">
        <v>750</v>
      </c>
      <c r="F56" s="148" t="s">
        <v>85</v>
      </c>
      <c r="G56" s="154">
        <v>8</v>
      </c>
      <c r="H56" s="150">
        <v>0.213</v>
      </c>
      <c r="I56" s="154"/>
      <c r="J56" s="150"/>
      <c r="K56" s="20">
        <f t="shared" si="0"/>
      </c>
      <c r="L56" s="148" t="s">
        <v>178</v>
      </c>
      <c r="N56" s="99">
        <v>6</v>
      </c>
      <c r="O56" s="99">
        <v>1</v>
      </c>
    </row>
    <row r="57" spans="1:15" ht="15.75" customHeight="1">
      <c r="A57" s="99">
        <v>41</v>
      </c>
      <c r="B57" s="100">
        <v>263</v>
      </c>
      <c r="C57" s="89" t="s">
        <v>449</v>
      </c>
      <c r="D57" s="101" t="s">
        <v>767</v>
      </c>
      <c r="E57" s="147" t="s">
        <v>768</v>
      </c>
      <c r="F57" s="148" t="s">
        <v>187</v>
      </c>
      <c r="G57" s="154">
        <v>8.06</v>
      </c>
      <c r="H57" s="150">
        <v>0.181</v>
      </c>
      <c r="I57" s="154"/>
      <c r="J57" s="150"/>
      <c r="K57" s="20">
        <f t="shared" si="0"/>
      </c>
      <c r="L57" s="148" t="s">
        <v>188</v>
      </c>
      <c r="N57" s="99">
        <v>7</v>
      </c>
      <c r="O57" s="99">
        <v>4</v>
      </c>
    </row>
    <row r="58" spans="1:15" ht="15.75" customHeight="1">
      <c r="A58" s="99">
        <v>41</v>
      </c>
      <c r="B58" s="100">
        <v>69</v>
      </c>
      <c r="C58" s="89" t="s">
        <v>691</v>
      </c>
      <c r="D58" s="101" t="s">
        <v>790</v>
      </c>
      <c r="E58" s="147" t="s">
        <v>791</v>
      </c>
      <c r="F58" s="148" t="s">
        <v>85</v>
      </c>
      <c r="G58" s="154">
        <v>8.06</v>
      </c>
      <c r="H58" s="150">
        <v>0.62</v>
      </c>
      <c r="I58" s="154"/>
      <c r="J58" s="150"/>
      <c r="K58" s="20">
        <f t="shared" si="0"/>
      </c>
      <c r="L58" s="148" t="s">
        <v>178</v>
      </c>
      <c r="N58" s="99">
        <v>9</v>
      </c>
      <c r="O58" s="99">
        <v>6</v>
      </c>
    </row>
    <row r="59" spans="1:15" ht="15.75" customHeight="1">
      <c r="A59" s="99">
        <v>43</v>
      </c>
      <c r="B59" s="100">
        <v>247</v>
      </c>
      <c r="C59" s="89" t="s">
        <v>157</v>
      </c>
      <c r="D59" s="101" t="s">
        <v>158</v>
      </c>
      <c r="E59" s="147" t="s">
        <v>159</v>
      </c>
      <c r="F59" s="148" t="s">
        <v>137</v>
      </c>
      <c r="G59" s="154">
        <v>8.1</v>
      </c>
      <c r="H59" s="150">
        <v>0.187</v>
      </c>
      <c r="I59" s="154"/>
      <c r="J59" s="150"/>
      <c r="K59" s="20">
        <f t="shared" si="0"/>
      </c>
      <c r="L59" s="148" t="s">
        <v>138</v>
      </c>
      <c r="N59" s="99">
        <v>8</v>
      </c>
      <c r="O59" s="99">
        <v>1</v>
      </c>
    </row>
    <row r="60" spans="1:15" ht="15.75" customHeight="1">
      <c r="A60" s="99">
        <v>44</v>
      </c>
      <c r="B60" s="100">
        <v>39</v>
      </c>
      <c r="C60" s="89" t="s">
        <v>686</v>
      </c>
      <c r="D60" s="101" t="s">
        <v>687</v>
      </c>
      <c r="E60" s="147" t="s">
        <v>688</v>
      </c>
      <c r="F60" s="148" t="s">
        <v>31</v>
      </c>
      <c r="G60" s="154">
        <v>8.12</v>
      </c>
      <c r="H60" s="150">
        <v>0.232</v>
      </c>
      <c r="I60" s="154"/>
      <c r="J60" s="150"/>
      <c r="K60" s="20">
        <f t="shared" si="0"/>
      </c>
      <c r="L60" s="148" t="s">
        <v>526</v>
      </c>
      <c r="N60" s="99">
        <v>2</v>
      </c>
      <c r="O60" s="99">
        <v>6</v>
      </c>
    </row>
    <row r="61" spans="1:15" ht="15.75" customHeight="1">
      <c r="A61" s="99">
        <v>45</v>
      </c>
      <c r="B61" s="100">
        <v>266</v>
      </c>
      <c r="C61" s="89" t="s">
        <v>664</v>
      </c>
      <c r="D61" s="101" t="s">
        <v>673</v>
      </c>
      <c r="E61" s="147" t="s">
        <v>674</v>
      </c>
      <c r="F61" s="148" t="s">
        <v>187</v>
      </c>
      <c r="G61" s="154">
        <v>8.15</v>
      </c>
      <c r="H61" s="150">
        <v>0.182</v>
      </c>
      <c r="I61" s="154"/>
      <c r="J61" s="150"/>
      <c r="K61" s="20">
        <f t="shared" si="0"/>
      </c>
      <c r="L61" s="148" t="s">
        <v>285</v>
      </c>
      <c r="N61" s="99">
        <v>1</v>
      </c>
      <c r="O61" s="99">
        <v>3</v>
      </c>
    </row>
    <row r="62" spans="1:15" ht="15.75" customHeight="1">
      <c r="A62" s="99">
        <v>45</v>
      </c>
      <c r="B62" s="100">
        <v>148</v>
      </c>
      <c r="C62" s="89" t="s">
        <v>82</v>
      </c>
      <c r="D62" s="101" t="s">
        <v>751</v>
      </c>
      <c r="E62" s="147" t="s">
        <v>752</v>
      </c>
      <c r="F62" s="148" t="s">
        <v>146</v>
      </c>
      <c r="G62" s="154">
        <v>8.15</v>
      </c>
      <c r="H62" s="150">
        <v>0.59</v>
      </c>
      <c r="I62" s="154"/>
      <c r="J62" s="150"/>
      <c r="K62" s="20">
        <f t="shared" si="0"/>
      </c>
      <c r="L62" s="148" t="s">
        <v>583</v>
      </c>
      <c r="N62" s="99">
        <v>6</v>
      </c>
      <c r="O62" s="99">
        <v>5</v>
      </c>
    </row>
    <row r="63" spans="1:15" ht="15.75" customHeight="1">
      <c r="A63" s="99">
        <v>47</v>
      </c>
      <c r="B63" s="100">
        <v>77</v>
      </c>
      <c r="C63" s="89" t="s">
        <v>208</v>
      </c>
      <c r="D63" s="101" t="s">
        <v>773</v>
      </c>
      <c r="E63" s="147" t="s">
        <v>774</v>
      </c>
      <c r="F63" s="148" t="s">
        <v>85</v>
      </c>
      <c r="G63" s="154">
        <v>8.21</v>
      </c>
      <c r="H63" s="150">
        <v>0.442</v>
      </c>
      <c r="I63" s="154"/>
      <c r="J63" s="150"/>
      <c r="K63" s="20">
        <f t="shared" si="0"/>
      </c>
      <c r="L63" s="148" t="s">
        <v>178</v>
      </c>
      <c r="N63" s="99">
        <v>8</v>
      </c>
      <c r="O63" s="99">
        <v>5</v>
      </c>
    </row>
    <row r="64" spans="1:15" ht="15.75" customHeight="1">
      <c r="A64" s="99">
        <v>48</v>
      </c>
      <c r="B64" s="100">
        <v>68</v>
      </c>
      <c r="C64" s="89" t="s">
        <v>487</v>
      </c>
      <c r="D64" s="101" t="s">
        <v>689</v>
      </c>
      <c r="E64" s="147" t="s">
        <v>690</v>
      </c>
      <c r="F64" s="148" t="s">
        <v>85</v>
      </c>
      <c r="G64" s="154">
        <v>8.25</v>
      </c>
      <c r="H64" s="150">
        <v>0.323</v>
      </c>
      <c r="I64" s="154"/>
      <c r="J64" s="150"/>
      <c r="K64" s="20">
        <f t="shared" si="0"/>
      </c>
      <c r="L64" s="148" t="s">
        <v>178</v>
      </c>
      <c r="N64" s="99">
        <v>2</v>
      </c>
      <c r="O64" s="99">
        <v>2</v>
      </c>
    </row>
    <row r="65" spans="1:15" ht="15.75" customHeight="1">
      <c r="A65" s="99"/>
      <c r="B65" s="100">
        <v>65</v>
      </c>
      <c r="C65" s="89" t="s">
        <v>732</v>
      </c>
      <c r="D65" s="101" t="s">
        <v>733</v>
      </c>
      <c r="E65" s="147" t="s">
        <v>734</v>
      </c>
      <c r="F65" s="148" t="s">
        <v>85</v>
      </c>
      <c r="G65" s="154" t="s">
        <v>86</v>
      </c>
      <c r="H65" s="150"/>
      <c r="I65" s="154"/>
      <c r="J65" s="150"/>
      <c r="K65" s="20">
        <f t="shared" si="0"/>
      </c>
      <c r="L65" s="148" t="s">
        <v>178</v>
      </c>
      <c r="N65" s="99">
        <v>5</v>
      </c>
      <c r="O65" s="99">
        <v>3</v>
      </c>
    </row>
    <row r="66" spans="1:15" ht="15.75" customHeight="1">
      <c r="A66" s="99"/>
      <c r="B66" s="100">
        <v>75</v>
      </c>
      <c r="C66" s="89" t="s">
        <v>691</v>
      </c>
      <c r="D66" s="101" t="s">
        <v>692</v>
      </c>
      <c r="E66" s="147" t="s">
        <v>693</v>
      </c>
      <c r="F66" s="148" t="s">
        <v>85</v>
      </c>
      <c r="G66" s="154" t="s">
        <v>86</v>
      </c>
      <c r="H66" s="150"/>
      <c r="I66" s="154"/>
      <c r="J66" s="150"/>
      <c r="K66" s="20">
        <f t="shared" si="0"/>
      </c>
      <c r="L66" s="148" t="s">
        <v>304</v>
      </c>
      <c r="N66" s="99">
        <v>2</v>
      </c>
      <c r="O66" s="99">
        <v>1</v>
      </c>
    </row>
    <row r="67" spans="1:15" ht="15.75" customHeight="1">
      <c r="A67" s="99"/>
      <c r="B67" s="100">
        <v>223</v>
      </c>
      <c r="C67" s="89" t="s">
        <v>719</v>
      </c>
      <c r="D67" s="101" t="s">
        <v>720</v>
      </c>
      <c r="E67" s="147" t="s">
        <v>721</v>
      </c>
      <c r="F67" s="148" t="s">
        <v>565</v>
      </c>
      <c r="G67" s="154" t="s">
        <v>86</v>
      </c>
      <c r="H67" s="150"/>
      <c r="I67" s="154"/>
      <c r="J67" s="150"/>
      <c r="K67" s="20">
        <f t="shared" si="0"/>
      </c>
      <c r="L67" s="148" t="s">
        <v>566</v>
      </c>
      <c r="N67" s="99">
        <v>4</v>
      </c>
      <c r="O67" s="99">
        <v>2</v>
      </c>
    </row>
    <row r="68" spans="1:15" ht="15.75" customHeight="1">
      <c r="A68" s="99"/>
      <c r="B68" s="100">
        <v>225</v>
      </c>
      <c r="C68" s="89" t="s">
        <v>735</v>
      </c>
      <c r="D68" s="101" t="s">
        <v>736</v>
      </c>
      <c r="E68" s="147" t="s">
        <v>737</v>
      </c>
      <c r="F68" s="148" t="s">
        <v>565</v>
      </c>
      <c r="G68" s="154" t="s">
        <v>86</v>
      </c>
      <c r="H68" s="150"/>
      <c r="I68" s="154"/>
      <c r="J68" s="150"/>
      <c r="K68" s="20">
        <f t="shared" si="0"/>
      </c>
      <c r="L68" s="148" t="s">
        <v>738</v>
      </c>
      <c r="N68" s="99">
        <v>5</v>
      </c>
      <c r="O68" s="99">
        <v>6</v>
      </c>
    </row>
    <row r="69" spans="1:15" ht="15.75" customHeight="1">
      <c r="A69" s="99"/>
      <c r="B69" s="100">
        <v>267</v>
      </c>
      <c r="C69" s="89" t="s">
        <v>775</v>
      </c>
      <c r="D69" s="101" t="s">
        <v>776</v>
      </c>
      <c r="E69" s="147" t="s">
        <v>777</v>
      </c>
      <c r="F69" s="148" t="s">
        <v>187</v>
      </c>
      <c r="G69" s="154" t="s">
        <v>86</v>
      </c>
      <c r="H69" s="150"/>
      <c r="I69" s="154"/>
      <c r="J69" s="150"/>
      <c r="K69" s="20">
        <f t="shared" si="0"/>
      </c>
      <c r="L69" s="148" t="s">
        <v>285</v>
      </c>
      <c r="N69" s="99">
        <v>8</v>
      </c>
      <c r="O69" s="99">
        <v>2</v>
      </c>
    </row>
    <row r="76" spans="7:11" ht="12.75">
      <c r="G76" s="137"/>
      <c r="H76" s="137"/>
      <c r="I76" s="154">
        <v>6.94</v>
      </c>
      <c r="J76" s="150">
        <v>0.167</v>
      </c>
      <c r="K76" s="20" t="str">
        <f>IF(ISBLANK(I76),"",IF(I76&gt;7.94,"",IF(I76&lt;=6.69,"TSM",IF(I76&lt;=6.84,"SM",IF(I76&lt;=7,"KSM",IF(I76&lt;=7.24,"I A",IF(I76&lt;=7.54,"II A",IF(I76&lt;=7.94,"III A"))))))))</f>
        <v>KSM</v>
      </c>
    </row>
  </sheetData>
  <sheetProtection/>
  <printOptions horizontalCentered="1"/>
  <pageMargins left="0.3937007874015748" right="0.3937007874015748" top="0.7874015748031497" bottom="0.1968503937007874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4">
      <selection activeCell="A3" sqref="A3"/>
    </sheetView>
  </sheetViews>
  <sheetFormatPr defaultColWidth="9.140625" defaultRowHeight="12.75"/>
  <cols>
    <col min="1" max="1" width="4.57421875" style="14" customWidth="1"/>
    <col min="2" max="2" width="4.00390625" style="14" customWidth="1"/>
    <col min="3" max="3" width="9.7109375" style="14" customWidth="1"/>
    <col min="4" max="4" width="16.421875" style="14" customWidth="1"/>
    <col min="5" max="5" width="8.8515625" style="18" customWidth="1"/>
    <col min="6" max="6" width="9.57421875" style="18" customWidth="1"/>
    <col min="7" max="7" width="8.140625" style="17" customWidth="1"/>
    <col min="8" max="8" width="4.140625" style="17" customWidth="1"/>
    <col min="9" max="9" width="5.00390625" style="16" customWidth="1"/>
    <col min="10" max="10" width="21.8515625" style="14" customWidth="1"/>
    <col min="11" max="11" width="3.00390625" style="169" customWidth="1"/>
    <col min="12" max="12" width="5.7109375" style="76" hidden="1" customWidth="1"/>
    <col min="13" max="13" width="4.57421875" style="76" hidden="1" customWidth="1"/>
    <col min="14" max="16384" width="9.140625" style="14" customWidth="1"/>
  </cols>
  <sheetData>
    <row r="1" spans="1:14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9"/>
      <c r="J1" s="48" t="s">
        <v>52</v>
      </c>
      <c r="K1" s="168"/>
      <c r="L1" s="47"/>
      <c r="M1" s="41"/>
      <c r="N1" s="49"/>
    </row>
    <row r="2" spans="1:14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5"/>
      <c r="J2" s="43" t="s">
        <v>31</v>
      </c>
      <c r="K2" s="169"/>
      <c r="L2" s="42"/>
      <c r="M2" s="41"/>
      <c r="N2" s="135"/>
    </row>
    <row r="3" ht="10.5" customHeight="1">
      <c r="C3" s="40"/>
    </row>
    <row r="4" spans="3:6" ht="15.75">
      <c r="C4" s="39" t="s">
        <v>850</v>
      </c>
      <c r="D4" s="37"/>
      <c r="F4" s="38"/>
    </row>
    <row r="5" ht="9" customHeight="1">
      <c r="D5" s="37"/>
    </row>
    <row r="6" spans="2:6" ht="12.75">
      <c r="B6" s="47">
        <v>1</v>
      </c>
      <c r="C6" s="46" t="s">
        <v>851</v>
      </c>
      <c r="D6" s="97">
        <v>7</v>
      </c>
      <c r="F6" s="38"/>
    </row>
    <row r="7" ht="9" customHeight="1" thickBot="1">
      <c r="D7" s="37"/>
    </row>
    <row r="8" spans="1:13" s="28" customFormat="1" ht="12" thickBot="1">
      <c r="A8" s="36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852</v>
      </c>
      <c r="H8" s="146" t="s">
        <v>544</v>
      </c>
      <c r="I8" s="50" t="s">
        <v>41</v>
      </c>
      <c r="J8" s="29" t="s">
        <v>40</v>
      </c>
      <c r="K8" s="169"/>
      <c r="L8" s="98" t="s">
        <v>174</v>
      </c>
      <c r="M8" s="129" t="s">
        <v>546</v>
      </c>
    </row>
    <row r="9" spans="1:13" ht="15.75" customHeight="1">
      <c r="A9" s="27">
        <v>1</v>
      </c>
      <c r="B9" s="26">
        <v>214</v>
      </c>
      <c r="C9" s="25" t="s">
        <v>94</v>
      </c>
      <c r="D9" s="24" t="s">
        <v>853</v>
      </c>
      <c r="E9" s="23" t="s">
        <v>854</v>
      </c>
      <c r="F9" s="19" t="s">
        <v>31</v>
      </c>
      <c r="G9" s="170">
        <v>44.58</v>
      </c>
      <c r="H9" s="150">
        <v>0.181</v>
      </c>
      <c r="I9" s="20" t="str">
        <f>IF(ISBLANK(G9),"",IF(G9&gt;48.34,"",IF(G9&lt;=0,"TSM",IF(G9&lt;=0,"SM",IF(G9&lt;=40.05,"KSM",IF(G9&lt;=42.05,"I A",IF(G9&lt;=44.84,"II A",IF(G9&lt;=48.34,"III A"))))))))</f>
        <v>II A</v>
      </c>
      <c r="J9" s="19" t="s">
        <v>481</v>
      </c>
      <c r="L9" s="99">
        <v>1</v>
      </c>
      <c r="M9" s="99">
        <v>4</v>
      </c>
    </row>
    <row r="10" spans="1:13" ht="15.75" customHeight="1">
      <c r="A10" s="27">
        <v>2</v>
      </c>
      <c r="B10" s="26">
        <v>185</v>
      </c>
      <c r="C10" s="25" t="s">
        <v>601</v>
      </c>
      <c r="D10" s="24" t="s">
        <v>620</v>
      </c>
      <c r="E10" s="23" t="s">
        <v>621</v>
      </c>
      <c r="F10" s="19" t="s">
        <v>280</v>
      </c>
      <c r="G10" s="170">
        <v>47.11</v>
      </c>
      <c r="H10" s="150">
        <v>0.174</v>
      </c>
      <c r="I10" s="20" t="str">
        <f>IF(ISBLANK(G10),"",IF(G10&gt;48.34,"",IF(G10&lt;=0,"TSM",IF(G10&lt;=0,"SM",IF(G10&lt;=40.05,"KSM",IF(G10&lt;=42.05,"I A",IF(G10&lt;=44.84,"II A",IF(G10&lt;=48.34,"III A"))))))))</f>
        <v>III A</v>
      </c>
      <c r="J10" s="19" t="s">
        <v>281</v>
      </c>
      <c r="L10" s="99">
        <v>1</v>
      </c>
      <c r="M10" s="99">
        <v>3</v>
      </c>
    </row>
    <row r="11" spans="1:13" ht="15.75" customHeight="1">
      <c r="A11" s="27">
        <v>3</v>
      </c>
      <c r="B11" s="26">
        <v>168</v>
      </c>
      <c r="C11" s="25" t="s">
        <v>406</v>
      </c>
      <c r="D11" s="24" t="s">
        <v>855</v>
      </c>
      <c r="E11" s="23" t="s">
        <v>856</v>
      </c>
      <c r="F11" s="19" t="s">
        <v>132</v>
      </c>
      <c r="G11" s="170">
        <v>50.59</v>
      </c>
      <c r="H11" s="150" t="s">
        <v>857</v>
      </c>
      <c r="I11" s="20">
        <f>IF(ISBLANK(G11),"",IF(G11&gt;48.34,"",IF(G11&lt;=0,"TSM",IF(G11&lt;=0,"SM",IF(G11&lt;=40.05,"KSM",IF(G11&lt;=42.05,"I A",IF(G11&lt;=44.84,"II A",IF(G11&lt;=48.34,"III A"))))))))</f>
      </c>
      <c r="J11" s="19" t="s">
        <v>247</v>
      </c>
      <c r="L11" s="99">
        <v>1</v>
      </c>
      <c r="M11" s="99">
        <v>2</v>
      </c>
    </row>
    <row r="12" spans="1:13" ht="15.75" customHeight="1">
      <c r="A12" s="27"/>
      <c r="B12" s="26">
        <v>234</v>
      </c>
      <c r="C12" s="25" t="s">
        <v>858</v>
      </c>
      <c r="D12" s="24" t="s">
        <v>859</v>
      </c>
      <c r="E12" s="23" t="s">
        <v>860</v>
      </c>
      <c r="F12" s="19" t="s">
        <v>197</v>
      </c>
      <c r="G12" s="170" t="s">
        <v>86</v>
      </c>
      <c r="H12" s="150"/>
      <c r="I12" s="20">
        <f>IF(ISBLANK(G12),"",IF(G12&gt;48.34,"",IF(G12&lt;=0,"TSM",IF(G12&lt;=0,"SM",IF(G12&lt;=40.05,"KSM",IF(G12&lt;=42.05,"I A",IF(G12&lt;=44.84,"II A",IF(G12&lt;=48.34,"III A"))))))))</f>
      </c>
      <c r="J12" s="19" t="s">
        <v>198</v>
      </c>
      <c r="L12" s="99">
        <v>1</v>
      </c>
      <c r="M12" s="99">
        <v>1</v>
      </c>
    </row>
    <row r="13" ht="9" customHeight="1">
      <c r="D13" s="37"/>
    </row>
    <row r="14" spans="2:6" ht="12.75">
      <c r="B14" s="47">
        <v>2</v>
      </c>
      <c r="C14" s="46" t="s">
        <v>851</v>
      </c>
      <c r="D14" s="97">
        <v>7</v>
      </c>
      <c r="F14" s="38"/>
    </row>
    <row r="15" ht="9" customHeight="1" thickBot="1">
      <c r="D15" s="37"/>
    </row>
    <row r="16" spans="1:13" s="28" customFormat="1" ht="12" thickBot="1">
      <c r="A16" s="36" t="s">
        <v>49</v>
      </c>
      <c r="B16" s="35" t="s">
        <v>48</v>
      </c>
      <c r="C16" s="34" t="s">
        <v>47</v>
      </c>
      <c r="D16" s="33" t="s">
        <v>46</v>
      </c>
      <c r="E16" s="32" t="s">
        <v>45</v>
      </c>
      <c r="F16" s="32" t="s">
        <v>44</v>
      </c>
      <c r="G16" s="31" t="s">
        <v>852</v>
      </c>
      <c r="H16" s="146" t="s">
        <v>544</v>
      </c>
      <c r="I16" s="50" t="s">
        <v>41</v>
      </c>
      <c r="J16" s="29" t="s">
        <v>40</v>
      </c>
      <c r="K16" s="169"/>
      <c r="L16" s="98" t="s">
        <v>174</v>
      </c>
      <c r="M16" s="129" t="s">
        <v>546</v>
      </c>
    </row>
    <row r="17" spans="1:13" ht="15.75" customHeight="1">
      <c r="A17" s="27">
        <v>1</v>
      </c>
      <c r="B17" s="26">
        <v>117</v>
      </c>
      <c r="C17" s="25" t="s">
        <v>105</v>
      </c>
      <c r="D17" s="24" t="s">
        <v>605</v>
      </c>
      <c r="E17" s="23" t="s">
        <v>606</v>
      </c>
      <c r="F17" s="19" t="s">
        <v>31</v>
      </c>
      <c r="G17" s="154">
        <v>42.3</v>
      </c>
      <c r="H17" s="150">
        <v>0.19</v>
      </c>
      <c r="I17" s="20" t="str">
        <f>IF(ISBLANK(G17),"",IF(G17&gt;48.34,"",IF(G17&lt;=0,"TSM",IF(G17&lt;=0,"SM",IF(G17&lt;=40.05,"KSM",IF(G17&lt;=42.05,"I A",IF(G17&lt;=44.84,"II A",IF(G17&lt;=48.34,"III A"))))))))</f>
        <v>II A</v>
      </c>
      <c r="J17" s="19" t="s">
        <v>607</v>
      </c>
      <c r="L17" s="99">
        <v>2</v>
      </c>
      <c r="M17" s="99">
        <v>3</v>
      </c>
    </row>
    <row r="18" spans="1:13" ht="15.75" customHeight="1">
      <c r="A18" s="27">
        <v>2</v>
      </c>
      <c r="B18" s="26">
        <v>231</v>
      </c>
      <c r="C18" s="25" t="s">
        <v>417</v>
      </c>
      <c r="D18" s="24" t="s">
        <v>861</v>
      </c>
      <c r="E18" s="23" t="s">
        <v>862</v>
      </c>
      <c r="F18" s="19" t="s">
        <v>197</v>
      </c>
      <c r="G18" s="154">
        <v>45.82</v>
      </c>
      <c r="H18" s="150">
        <v>0.129</v>
      </c>
      <c r="I18" s="20" t="str">
        <f>IF(ISBLANK(G18),"",IF(G18&gt;48.34,"",IF(G18&lt;=0,"TSM",IF(G18&lt;=0,"SM",IF(G18&lt;=40.05,"KSM",IF(G18&lt;=42.05,"I A",IF(G18&lt;=44.84,"II A",IF(G18&lt;=48.34,"III A"))))))))</f>
        <v>III A</v>
      </c>
      <c r="J18" s="19" t="s">
        <v>198</v>
      </c>
      <c r="L18" s="99">
        <v>2</v>
      </c>
      <c r="M18" s="99">
        <v>4</v>
      </c>
    </row>
    <row r="19" spans="1:13" ht="15.75" customHeight="1">
      <c r="A19" s="27">
        <v>3</v>
      </c>
      <c r="B19" s="26">
        <v>232</v>
      </c>
      <c r="C19" s="25" t="s">
        <v>282</v>
      </c>
      <c r="D19" s="24" t="s">
        <v>863</v>
      </c>
      <c r="E19" s="23" t="s">
        <v>864</v>
      </c>
      <c r="F19" s="19" t="s">
        <v>197</v>
      </c>
      <c r="G19" s="170">
        <v>50.59</v>
      </c>
      <c r="H19" s="150">
        <v>0.168</v>
      </c>
      <c r="I19" s="20">
        <f>IF(ISBLANK(G19),"",IF(G19&gt;48.34,"",IF(G19&lt;=0,"TSM",IF(G19&lt;=0,"SM",IF(G19&lt;=40.05,"KSM",IF(G19&lt;=42.05,"I A",IF(G19&lt;=44.84,"II A",IF(G19&lt;=48.34,"III A"))))))))</f>
      </c>
      <c r="J19" s="19" t="s">
        <v>198</v>
      </c>
      <c r="L19" s="99">
        <v>2</v>
      </c>
      <c r="M19" s="99">
        <v>2</v>
      </c>
    </row>
    <row r="20" ht="9" customHeight="1">
      <c r="D20" s="37"/>
    </row>
    <row r="21" spans="2:6" ht="12.75">
      <c r="B21" s="47">
        <v>3</v>
      </c>
      <c r="C21" s="46" t="s">
        <v>851</v>
      </c>
      <c r="D21" s="97">
        <v>7</v>
      </c>
      <c r="F21" s="38"/>
    </row>
    <row r="22" ht="9" customHeight="1" thickBot="1">
      <c r="D22" s="37"/>
    </row>
    <row r="23" spans="1:13" s="28" customFormat="1" ht="12" thickBot="1">
      <c r="A23" s="36" t="s">
        <v>49</v>
      </c>
      <c r="B23" s="35" t="s">
        <v>48</v>
      </c>
      <c r="C23" s="34" t="s">
        <v>47</v>
      </c>
      <c r="D23" s="33" t="s">
        <v>46</v>
      </c>
      <c r="E23" s="32" t="s">
        <v>45</v>
      </c>
      <c r="F23" s="32" t="s">
        <v>44</v>
      </c>
      <c r="G23" s="31" t="s">
        <v>852</v>
      </c>
      <c r="H23" s="146" t="s">
        <v>544</v>
      </c>
      <c r="I23" s="50" t="s">
        <v>41</v>
      </c>
      <c r="J23" s="29" t="s">
        <v>40</v>
      </c>
      <c r="K23" s="169"/>
      <c r="L23" s="98" t="s">
        <v>174</v>
      </c>
      <c r="M23" s="129" t="s">
        <v>546</v>
      </c>
    </row>
    <row r="24" spans="1:13" ht="15.75" customHeight="1">
      <c r="A24" s="27">
        <v>1</v>
      </c>
      <c r="B24" s="26">
        <v>123</v>
      </c>
      <c r="C24" s="25" t="s">
        <v>865</v>
      </c>
      <c r="D24" s="24" t="s">
        <v>866</v>
      </c>
      <c r="E24" s="23" t="s">
        <v>867</v>
      </c>
      <c r="F24" s="19" t="s">
        <v>58</v>
      </c>
      <c r="G24" s="170">
        <v>42.31</v>
      </c>
      <c r="H24" s="150">
        <v>0.592</v>
      </c>
      <c r="I24" s="20" t="str">
        <f>IF(ISBLANK(G24),"",IF(G24&gt;48.34,"",IF(G24&lt;=0,"TSM",IF(G24&lt;=0,"SM",IF(G24&lt;=40.05,"KSM",IF(G24&lt;=42.05,"I A",IF(G24&lt;=44.84,"II A",IF(G24&lt;=48.34,"III A"))))))))</f>
        <v>II A</v>
      </c>
      <c r="J24" s="19" t="s">
        <v>464</v>
      </c>
      <c r="L24" s="99">
        <v>3</v>
      </c>
      <c r="M24" s="99">
        <v>3</v>
      </c>
    </row>
    <row r="25" spans="1:13" ht="15.75" customHeight="1">
      <c r="A25" s="27">
        <v>2</v>
      </c>
      <c r="B25" s="26">
        <v>88</v>
      </c>
      <c r="C25" s="25" t="s">
        <v>868</v>
      </c>
      <c r="D25" s="24" t="s">
        <v>249</v>
      </c>
      <c r="E25" s="23" t="s">
        <v>250</v>
      </c>
      <c r="F25" s="19" t="s">
        <v>182</v>
      </c>
      <c r="G25" s="170">
        <v>43.19</v>
      </c>
      <c r="H25" s="150">
        <v>0.169</v>
      </c>
      <c r="I25" s="20" t="str">
        <f>IF(ISBLANK(G25),"",IF(G25&gt;48.34,"",IF(G25&lt;=0,"TSM",IF(G25&lt;=0,"SM",IF(G25&lt;=40.05,"KSM",IF(G25&lt;=42.05,"I A",IF(G25&lt;=44.84,"II A",IF(G25&lt;=48.34,"III A"))))))))</f>
        <v>II A</v>
      </c>
      <c r="J25" s="19" t="s">
        <v>251</v>
      </c>
      <c r="L25" s="99">
        <v>3</v>
      </c>
      <c r="M25" s="99">
        <v>4</v>
      </c>
    </row>
    <row r="26" spans="1:13" ht="15.75" customHeight="1">
      <c r="A26" s="27"/>
      <c r="B26" s="26">
        <v>44</v>
      </c>
      <c r="C26" s="25" t="s">
        <v>869</v>
      </c>
      <c r="D26" s="24" t="s">
        <v>870</v>
      </c>
      <c r="E26" s="23" t="s">
        <v>871</v>
      </c>
      <c r="F26" s="19" t="s">
        <v>269</v>
      </c>
      <c r="G26" s="170" t="s">
        <v>86</v>
      </c>
      <c r="H26" s="150"/>
      <c r="I26" s="20">
        <f>IF(ISBLANK(G26),"",IF(G26&gt;48.34,"",IF(G26&lt;=0,"TSM",IF(G26&lt;=0,"SM",IF(G26&lt;=40.05,"KSM",IF(G26&lt;=42.05,"I A",IF(G26&lt;=44.84,"II A",IF(G26&lt;=48.34,"III A"))))))))</f>
      </c>
      <c r="J26" s="19" t="s">
        <v>313</v>
      </c>
      <c r="L26" s="99">
        <v>3</v>
      </c>
      <c r="M26" s="99">
        <v>2</v>
      </c>
    </row>
    <row r="27" ht="9" customHeight="1">
      <c r="D27" s="37"/>
    </row>
    <row r="28" spans="2:6" ht="12.75">
      <c r="B28" s="47">
        <v>4</v>
      </c>
      <c r="C28" s="46" t="s">
        <v>851</v>
      </c>
      <c r="D28" s="97">
        <v>7</v>
      </c>
      <c r="F28" s="38"/>
    </row>
    <row r="29" ht="9" customHeight="1" thickBot="1">
      <c r="D29" s="37"/>
    </row>
    <row r="30" spans="1:13" s="28" customFormat="1" ht="12" thickBot="1">
      <c r="A30" s="36" t="s">
        <v>49</v>
      </c>
      <c r="B30" s="35" t="s">
        <v>48</v>
      </c>
      <c r="C30" s="34" t="s">
        <v>47</v>
      </c>
      <c r="D30" s="33" t="s">
        <v>46</v>
      </c>
      <c r="E30" s="32" t="s">
        <v>45</v>
      </c>
      <c r="F30" s="32" t="s">
        <v>44</v>
      </c>
      <c r="G30" s="31" t="s">
        <v>852</v>
      </c>
      <c r="H30" s="146" t="s">
        <v>544</v>
      </c>
      <c r="I30" s="50" t="s">
        <v>41</v>
      </c>
      <c r="J30" s="29" t="s">
        <v>40</v>
      </c>
      <c r="K30" s="169"/>
      <c r="L30" s="98" t="s">
        <v>174</v>
      </c>
      <c r="M30" s="129" t="s">
        <v>546</v>
      </c>
    </row>
    <row r="31" spans="1:13" ht="15.75" customHeight="1">
      <c r="A31" s="27">
        <v>1</v>
      </c>
      <c r="B31" s="26">
        <v>45</v>
      </c>
      <c r="C31" s="25" t="s">
        <v>310</v>
      </c>
      <c r="D31" s="24" t="s">
        <v>872</v>
      </c>
      <c r="E31" s="23" t="s">
        <v>873</v>
      </c>
      <c r="F31" s="19" t="s">
        <v>269</v>
      </c>
      <c r="G31" s="170">
        <v>45.97</v>
      </c>
      <c r="H31" s="150">
        <v>0.183</v>
      </c>
      <c r="I31" s="20" t="str">
        <f>IF(ISBLANK(G31),"",IF(G31&gt;48.34,"",IF(G31&lt;=0,"TSM",IF(G31&lt;=0,"SM",IF(G31&lt;=40.05,"KSM",IF(G31&lt;=42.05,"I A",IF(G31&lt;=44.84,"II A",IF(G31&lt;=48.34,"III A"))))))))</f>
        <v>III A</v>
      </c>
      <c r="J31" s="19" t="s">
        <v>313</v>
      </c>
      <c r="L31" s="99">
        <v>4</v>
      </c>
      <c r="M31" s="99">
        <v>3</v>
      </c>
    </row>
    <row r="32" spans="1:13" ht="15.75" customHeight="1">
      <c r="A32" s="27">
        <v>2</v>
      </c>
      <c r="B32" s="26">
        <v>38</v>
      </c>
      <c r="C32" s="25" t="s">
        <v>289</v>
      </c>
      <c r="D32" s="24" t="s">
        <v>874</v>
      </c>
      <c r="E32" s="23" t="s">
        <v>875</v>
      </c>
      <c r="F32" s="19" t="s">
        <v>31</v>
      </c>
      <c r="G32" s="170">
        <v>46.57</v>
      </c>
      <c r="H32" s="150">
        <v>0.273</v>
      </c>
      <c r="I32" s="20" t="str">
        <f>IF(ISBLANK(G32),"",IF(G32&gt;48.34,"",IF(G32&lt;=0,"TSM",IF(G32&lt;=0,"SM",IF(G32&lt;=40.05,"KSM",IF(G32&lt;=42.05,"I A",IF(G32&lt;=44.84,"II A",IF(G32&lt;=48.34,"III A"))))))))</f>
        <v>III A</v>
      </c>
      <c r="J32" s="19" t="s">
        <v>526</v>
      </c>
      <c r="L32" s="99">
        <v>4</v>
      </c>
      <c r="M32" s="99">
        <v>2</v>
      </c>
    </row>
    <row r="33" spans="1:13" ht="15.75" customHeight="1">
      <c r="A33" s="27">
        <v>3</v>
      </c>
      <c r="B33" s="26">
        <v>278</v>
      </c>
      <c r="C33" s="25" t="s">
        <v>239</v>
      </c>
      <c r="D33" s="24" t="s">
        <v>876</v>
      </c>
      <c r="E33" s="23" t="s">
        <v>877</v>
      </c>
      <c r="F33" s="19" t="s">
        <v>142</v>
      </c>
      <c r="G33" s="170">
        <v>46.67</v>
      </c>
      <c r="H33" s="150">
        <v>0.166</v>
      </c>
      <c r="I33" s="20" t="str">
        <f>IF(ISBLANK(G33),"",IF(G33&gt;48.34,"",IF(G33&lt;=0,"TSM",IF(G33&lt;=0,"SM",IF(G33&lt;=40.05,"KSM",IF(G33&lt;=42.05,"I A",IF(G33&lt;=44.84,"II A",IF(G33&lt;=48.34,"III A"))))))))</f>
        <v>III A</v>
      </c>
      <c r="J33" s="19" t="s">
        <v>878</v>
      </c>
      <c r="L33" s="99">
        <v>4</v>
      </c>
      <c r="M33" s="99">
        <v>4</v>
      </c>
    </row>
    <row r="34" ht="9" customHeight="1">
      <c r="D34" s="37"/>
    </row>
    <row r="35" spans="2:6" ht="12.75">
      <c r="B35" s="47">
        <v>5</v>
      </c>
      <c r="C35" s="46" t="s">
        <v>851</v>
      </c>
      <c r="D35" s="97">
        <v>7</v>
      </c>
      <c r="F35" s="38"/>
    </row>
    <row r="36" ht="9" customHeight="1" thickBot="1">
      <c r="D36" s="37"/>
    </row>
    <row r="37" spans="1:13" s="28" customFormat="1" ht="12" thickBot="1">
      <c r="A37" s="36" t="s">
        <v>49</v>
      </c>
      <c r="B37" s="35" t="s">
        <v>48</v>
      </c>
      <c r="C37" s="34" t="s">
        <v>47</v>
      </c>
      <c r="D37" s="33" t="s">
        <v>46</v>
      </c>
      <c r="E37" s="32" t="s">
        <v>45</v>
      </c>
      <c r="F37" s="32" t="s">
        <v>44</v>
      </c>
      <c r="G37" s="31" t="s">
        <v>852</v>
      </c>
      <c r="H37" s="146" t="s">
        <v>544</v>
      </c>
      <c r="I37" s="50" t="s">
        <v>41</v>
      </c>
      <c r="J37" s="29" t="s">
        <v>40</v>
      </c>
      <c r="K37" s="169"/>
      <c r="L37" s="98" t="s">
        <v>174</v>
      </c>
      <c r="M37" s="129" t="s">
        <v>546</v>
      </c>
    </row>
    <row r="38" spans="1:13" ht="15.75" customHeight="1">
      <c r="A38" s="27">
        <v>1</v>
      </c>
      <c r="B38" s="26">
        <v>175</v>
      </c>
      <c r="C38" s="25" t="s">
        <v>879</v>
      </c>
      <c r="D38" s="24" t="s">
        <v>880</v>
      </c>
      <c r="E38" s="23" t="s">
        <v>881</v>
      </c>
      <c r="F38" s="19" t="s">
        <v>280</v>
      </c>
      <c r="G38" s="170">
        <v>45.68</v>
      </c>
      <c r="H38" s="150">
        <v>0.222</v>
      </c>
      <c r="I38" s="20" t="str">
        <f>IF(ISBLANK(G38),"",IF(G38&gt;48.34,"",IF(G38&lt;=0,"TSM",IF(G38&lt;=0,"SM",IF(G38&lt;=40.05,"KSM",IF(G38&lt;=42.05,"I A",IF(G38&lt;=44.84,"II A",IF(G38&lt;=48.34,"III A"))))))))</f>
        <v>III A</v>
      </c>
      <c r="J38" s="19" t="s">
        <v>882</v>
      </c>
      <c r="L38" s="99">
        <v>5</v>
      </c>
      <c r="M38" s="99">
        <v>3</v>
      </c>
    </row>
    <row r="39" spans="1:13" ht="15.75" customHeight="1">
      <c r="A39" s="27">
        <v>2</v>
      </c>
      <c r="B39" s="26">
        <v>17</v>
      </c>
      <c r="C39" s="25" t="s">
        <v>883</v>
      </c>
      <c r="D39" s="24" t="s">
        <v>884</v>
      </c>
      <c r="E39" s="23" t="s">
        <v>885</v>
      </c>
      <c r="F39" s="19" t="s">
        <v>146</v>
      </c>
      <c r="G39" s="170">
        <v>46.11</v>
      </c>
      <c r="H39" s="150">
        <v>0.315</v>
      </c>
      <c r="I39" s="20" t="str">
        <f>IF(ISBLANK(G39),"",IF(G39&gt;48.34,"",IF(G39&lt;=0,"TSM",IF(G39&lt;=0,"SM",IF(G39&lt;=40.05,"KSM",IF(G39&lt;=42.05,"I A",IF(G39&lt;=44.84,"II A",IF(G39&lt;=48.34,"III A"))))))))</f>
        <v>III A</v>
      </c>
      <c r="J39" s="19" t="s">
        <v>555</v>
      </c>
      <c r="L39" s="99">
        <v>5</v>
      </c>
      <c r="M39" s="99">
        <v>4</v>
      </c>
    </row>
    <row r="40" spans="1:13" ht="15.75" customHeight="1">
      <c r="A40" s="27">
        <v>3</v>
      </c>
      <c r="B40" s="26">
        <v>167</v>
      </c>
      <c r="C40" s="25" t="s">
        <v>886</v>
      </c>
      <c r="D40" s="24" t="s">
        <v>887</v>
      </c>
      <c r="E40" s="23" t="s">
        <v>888</v>
      </c>
      <c r="F40" s="19" t="s">
        <v>132</v>
      </c>
      <c r="G40" s="170">
        <v>53.13</v>
      </c>
      <c r="H40" s="150">
        <v>0.188</v>
      </c>
      <c r="I40" s="20">
        <f>IF(ISBLANK(G40),"",IF(G40&gt;48.34,"",IF(G40&lt;=0,"TSM",IF(G40&lt;=0,"SM",IF(G40&lt;=40.05,"KSM",IF(G40&lt;=42.05,"I A",IF(G40&lt;=44.84,"II A",IF(G40&lt;=48.34,"III A"))))))))</f>
      </c>
      <c r="J40" s="19" t="s">
        <v>247</v>
      </c>
      <c r="L40" s="99">
        <v>5</v>
      </c>
      <c r="M40" s="99">
        <v>2</v>
      </c>
    </row>
    <row r="41" ht="9" customHeight="1">
      <c r="D41" s="37"/>
    </row>
    <row r="42" spans="2:6" ht="12.75">
      <c r="B42" s="47">
        <v>6</v>
      </c>
      <c r="C42" s="46" t="s">
        <v>851</v>
      </c>
      <c r="D42" s="97">
        <v>7</v>
      </c>
      <c r="F42" s="38"/>
    </row>
    <row r="43" ht="9" customHeight="1" thickBot="1">
      <c r="D43" s="37"/>
    </row>
    <row r="44" spans="1:13" s="28" customFormat="1" ht="12" thickBot="1">
      <c r="A44" s="36" t="s">
        <v>49</v>
      </c>
      <c r="B44" s="35" t="s">
        <v>48</v>
      </c>
      <c r="C44" s="34" t="s">
        <v>47</v>
      </c>
      <c r="D44" s="33" t="s">
        <v>46</v>
      </c>
      <c r="E44" s="32" t="s">
        <v>45</v>
      </c>
      <c r="F44" s="32" t="s">
        <v>44</v>
      </c>
      <c r="G44" s="31" t="s">
        <v>852</v>
      </c>
      <c r="H44" s="146" t="s">
        <v>544</v>
      </c>
      <c r="I44" s="50" t="s">
        <v>41</v>
      </c>
      <c r="J44" s="29" t="s">
        <v>40</v>
      </c>
      <c r="K44" s="169"/>
      <c r="L44" s="98" t="s">
        <v>174</v>
      </c>
      <c r="M44" s="129" t="s">
        <v>546</v>
      </c>
    </row>
    <row r="45" spans="1:13" ht="15.75" customHeight="1">
      <c r="A45" s="27">
        <v>1</v>
      </c>
      <c r="B45" s="26">
        <v>208</v>
      </c>
      <c r="C45" s="25" t="s">
        <v>889</v>
      </c>
      <c r="D45" s="24" t="s">
        <v>890</v>
      </c>
      <c r="E45" s="23" t="s">
        <v>891</v>
      </c>
      <c r="F45" s="19" t="s">
        <v>192</v>
      </c>
      <c r="G45" s="170">
        <v>42.62</v>
      </c>
      <c r="H45" s="150">
        <v>0.224</v>
      </c>
      <c r="I45" s="20" t="str">
        <f>IF(ISBLANK(G45),"",IF(G45&gt;48.34,"",IF(G45&lt;=0,"TSM",IF(G45&lt;=0,"SM",IF(G45&lt;=40.05,"KSM",IF(G45&lt;=42.05,"I A",IF(G45&lt;=44.84,"II A",IF(G45&lt;=48.34,"III A"))))))))</f>
        <v>II A</v>
      </c>
      <c r="J45" s="19" t="s">
        <v>193</v>
      </c>
      <c r="L45" s="99">
        <v>6</v>
      </c>
      <c r="M45" s="99">
        <v>3</v>
      </c>
    </row>
    <row r="46" spans="1:13" ht="15.75" customHeight="1">
      <c r="A46" s="27">
        <v>2</v>
      </c>
      <c r="B46" s="26">
        <v>115</v>
      </c>
      <c r="C46" s="25" t="s">
        <v>892</v>
      </c>
      <c r="D46" s="24" t="s">
        <v>893</v>
      </c>
      <c r="E46" s="23" t="s">
        <v>894</v>
      </c>
      <c r="F46" s="19" t="s">
        <v>111</v>
      </c>
      <c r="G46" s="170">
        <v>45.42</v>
      </c>
      <c r="H46" s="150">
        <v>0.396</v>
      </c>
      <c r="I46" s="20" t="str">
        <f>IF(ISBLANK(G46),"",IF(G46&gt;48.34,"",IF(G46&lt;=0,"TSM",IF(G46&lt;=0,"SM",IF(G46&lt;=40.05,"KSM",IF(G46&lt;=42.05,"I A",IF(G46&lt;=44.84,"II A",IF(G46&lt;=48.34,"III A"))))))))</f>
        <v>III A</v>
      </c>
      <c r="J46" s="19" t="s">
        <v>112</v>
      </c>
      <c r="L46" s="99">
        <v>6</v>
      </c>
      <c r="M46" s="99">
        <v>4</v>
      </c>
    </row>
    <row r="47" spans="1:13" ht="15.75" customHeight="1">
      <c r="A47" s="27"/>
      <c r="B47" s="26">
        <v>240</v>
      </c>
      <c r="C47" s="25" t="s">
        <v>895</v>
      </c>
      <c r="D47" s="24" t="s">
        <v>896</v>
      </c>
      <c r="E47" s="23" t="s">
        <v>897</v>
      </c>
      <c r="F47" s="19" t="s">
        <v>197</v>
      </c>
      <c r="G47" s="170" t="s">
        <v>86</v>
      </c>
      <c r="H47" s="150"/>
      <c r="I47" s="20">
        <f>IF(ISBLANK(G47),"",IF(G47&gt;48.34,"",IF(G47&lt;=0,"TSM",IF(G47&lt;=0,"SM",IF(G47&lt;=40.05,"KSM",IF(G47&lt;=42.05,"I A",IF(G47&lt;=44.84,"II A",IF(G47&lt;=48.34,"III A"))))))))</f>
      </c>
      <c r="J47" s="19" t="s">
        <v>198</v>
      </c>
      <c r="L47" s="99">
        <v>6</v>
      </c>
      <c r="M47" s="99">
        <v>2</v>
      </c>
    </row>
    <row r="48" ht="9" customHeight="1">
      <c r="D48" s="37"/>
    </row>
    <row r="49" spans="2:6" ht="12.75">
      <c r="B49" s="47">
        <v>7</v>
      </c>
      <c r="C49" s="46" t="s">
        <v>851</v>
      </c>
      <c r="D49" s="97">
        <v>7</v>
      </c>
      <c r="F49" s="38"/>
    </row>
    <row r="50" ht="9" customHeight="1" thickBot="1">
      <c r="D50" s="37"/>
    </row>
    <row r="51" spans="1:13" s="28" customFormat="1" ht="12" thickBot="1">
      <c r="A51" s="36" t="s">
        <v>49</v>
      </c>
      <c r="B51" s="35" t="s">
        <v>48</v>
      </c>
      <c r="C51" s="34" t="s">
        <v>47</v>
      </c>
      <c r="D51" s="33" t="s">
        <v>46</v>
      </c>
      <c r="E51" s="32" t="s">
        <v>45</v>
      </c>
      <c r="F51" s="32" t="s">
        <v>44</v>
      </c>
      <c r="G51" s="31" t="s">
        <v>852</v>
      </c>
      <c r="H51" s="146" t="s">
        <v>544</v>
      </c>
      <c r="I51" s="50" t="s">
        <v>41</v>
      </c>
      <c r="J51" s="29" t="s">
        <v>40</v>
      </c>
      <c r="K51" s="169"/>
      <c r="L51" s="98" t="s">
        <v>174</v>
      </c>
      <c r="M51" s="129" t="s">
        <v>546</v>
      </c>
    </row>
    <row r="52" spans="1:13" ht="15.75" customHeight="1">
      <c r="A52" s="27"/>
      <c r="B52" s="26">
        <v>233</v>
      </c>
      <c r="C52" s="25" t="s">
        <v>898</v>
      </c>
      <c r="D52" s="24" t="s">
        <v>899</v>
      </c>
      <c r="E52" s="23" t="s">
        <v>900</v>
      </c>
      <c r="F52" s="19" t="s">
        <v>197</v>
      </c>
      <c r="G52" s="170" t="s">
        <v>86</v>
      </c>
      <c r="H52" s="150"/>
      <c r="I52" s="20">
        <f>IF(ISBLANK(G52),"",IF(G52&gt;48.34,"",IF(G52&lt;=0,"TSM",IF(G52&lt;=0,"SM",IF(G52&lt;=40.05,"KSM",IF(G52&lt;=42.05,"I A",IF(G52&lt;=44.84,"II A",IF(G52&lt;=48.34,"III A"))))))))</f>
      </c>
      <c r="J52" s="19" t="s">
        <v>198</v>
      </c>
      <c r="L52" s="99">
        <v>7</v>
      </c>
      <c r="M52" s="99">
        <v>2</v>
      </c>
    </row>
    <row r="53" spans="1:13" ht="15.75" customHeight="1">
      <c r="A53" s="27"/>
      <c r="B53" s="26">
        <v>79</v>
      </c>
      <c r="C53" s="25" t="s">
        <v>94</v>
      </c>
      <c r="D53" s="24" t="s">
        <v>901</v>
      </c>
      <c r="E53" s="23" t="s">
        <v>902</v>
      </c>
      <c r="F53" s="19" t="s">
        <v>85</v>
      </c>
      <c r="G53" s="170" t="s">
        <v>86</v>
      </c>
      <c r="H53" s="150"/>
      <c r="I53" s="20">
        <f>IF(ISBLANK(G53),"",IF(G53&gt;48.34,"",IF(G53&lt;=0,"TSM",IF(G53&lt;=0,"SM",IF(G53&lt;=40.05,"KSM",IF(G53&lt;=42.05,"I A",IF(G53&lt;=44.84,"II A",IF(G53&lt;=48.34,"III A"))))))))</f>
      </c>
      <c r="J53" s="19" t="s">
        <v>903</v>
      </c>
      <c r="L53" s="99">
        <v>7</v>
      </c>
      <c r="M53" s="99">
        <v>3</v>
      </c>
    </row>
    <row r="54" spans="1:13" ht="15.75" customHeight="1">
      <c r="A54" s="27"/>
      <c r="B54" s="26">
        <v>52</v>
      </c>
      <c r="C54" s="25" t="s">
        <v>289</v>
      </c>
      <c r="D54" s="24" t="s">
        <v>904</v>
      </c>
      <c r="E54" s="23" t="s">
        <v>905</v>
      </c>
      <c r="F54" s="19" t="s">
        <v>269</v>
      </c>
      <c r="G54" s="170" t="s">
        <v>86</v>
      </c>
      <c r="H54" s="150"/>
      <c r="I54" s="20">
        <f>IF(ISBLANK(G54),"",IF(G54&gt;48.34,"",IF(G54&lt;=0,"TSM",IF(G54&lt;=0,"SM",IF(G54&lt;=40.05,"KSM",IF(G54&lt;=42.05,"I A",IF(G54&lt;=44.84,"II A",IF(G54&lt;=48.34,"III A"))))))))</f>
      </c>
      <c r="J54" s="19" t="s">
        <v>270</v>
      </c>
      <c r="L54" s="99">
        <v>7</v>
      </c>
      <c r="M54" s="99">
        <v>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14" customWidth="1"/>
    <col min="2" max="2" width="4.00390625" style="14" customWidth="1"/>
    <col min="3" max="3" width="9.7109375" style="14" customWidth="1"/>
    <col min="4" max="4" width="16.421875" style="14" customWidth="1"/>
    <col min="5" max="5" width="8.8515625" style="18" customWidth="1"/>
    <col min="6" max="6" width="9.57421875" style="18" customWidth="1"/>
    <col min="7" max="7" width="8.140625" style="17" customWidth="1"/>
    <col min="8" max="8" width="4.140625" style="17" customWidth="1"/>
    <col min="9" max="9" width="5.00390625" style="16" customWidth="1"/>
    <col min="10" max="10" width="21.8515625" style="14" customWidth="1"/>
    <col min="11" max="11" width="3.00390625" style="169" customWidth="1"/>
    <col min="12" max="12" width="5.7109375" style="76" hidden="1" customWidth="1"/>
    <col min="13" max="13" width="4.57421875" style="76" hidden="1" customWidth="1"/>
    <col min="14" max="16384" width="9.140625" style="14" customWidth="1"/>
  </cols>
  <sheetData>
    <row r="1" spans="1:13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9"/>
      <c r="J1" s="48" t="s">
        <v>52</v>
      </c>
      <c r="K1" s="168"/>
      <c r="L1" s="47"/>
      <c r="M1" s="41"/>
    </row>
    <row r="2" spans="1:13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5"/>
      <c r="J2" s="43" t="s">
        <v>31</v>
      </c>
      <c r="K2" s="169"/>
      <c r="L2" s="42"/>
      <c r="M2" s="41"/>
    </row>
    <row r="3" ht="10.5" customHeight="1">
      <c r="C3" s="40"/>
    </row>
    <row r="4" spans="3:6" ht="15.75">
      <c r="C4" s="39" t="s">
        <v>850</v>
      </c>
      <c r="D4" s="37"/>
      <c r="F4" s="38"/>
    </row>
    <row r="5" ht="9" customHeight="1">
      <c r="D5" s="37"/>
    </row>
    <row r="6" spans="2:6" ht="12.75">
      <c r="B6" s="47"/>
      <c r="C6" s="46" t="s">
        <v>228</v>
      </c>
      <c r="D6" s="97"/>
      <c r="F6" s="38"/>
    </row>
    <row r="7" ht="9" customHeight="1" thickBot="1">
      <c r="D7" s="37"/>
    </row>
    <row r="8" spans="1:13" s="28" customFormat="1" ht="12" thickBot="1">
      <c r="A8" s="36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852</v>
      </c>
      <c r="H8" s="146" t="s">
        <v>544</v>
      </c>
      <c r="I8" s="50" t="s">
        <v>41</v>
      </c>
      <c r="J8" s="29" t="s">
        <v>40</v>
      </c>
      <c r="K8" s="169"/>
      <c r="L8" s="98" t="s">
        <v>174</v>
      </c>
      <c r="M8" s="129" t="s">
        <v>546</v>
      </c>
    </row>
    <row r="9" spans="1:13" ht="15.75" customHeight="1">
      <c r="A9" s="27">
        <v>1</v>
      </c>
      <c r="B9" s="26">
        <v>117</v>
      </c>
      <c r="C9" s="25" t="s">
        <v>105</v>
      </c>
      <c r="D9" s="24" t="s">
        <v>605</v>
      </c>
      <c r="E9" s="23" t="s">
        <v>606</v>
      </c>
      <c r="F9" s="19" t="s">
        <v>31</v>
      </c>
      <c r="G9" s="154">
        <v>42.3</v>
      </c>
      <c r="H9" s="150">
        <v>0.19</v>
      </c>
      <c r="I9" s="20" t="str">
        <f aca="true" t="shared" si="0" ref="I9:I30">IF(ISBLANK(G9),"",IF(G9&gt;48.34,"",IF(G9&lt;=0,"TSM",IF(G9&lt;=0,"SM",IF(G9&lt;=40.05,"KSM",IF(G9&lt;=42.05,"I A",IF(G9&lt;=44.84,"II A",IF(G9&lt;=48.34,"III A"))))))))</f>
        <v>II A</v>
      </c>
      <c r="J9" s="19" t="s">
        <v>607</v>
      </c>
      <c r="L9" s="99">
        <v>2</v>
      </c>
      <c r="M9" s="99">
        <v>3</v>
      </c>
    </row>
    <row r="10" spans="1:13" ht="15.75" customHeight="1">
      <c r="A10" s="27">
        <v>2</v>
      </c>
      <c r="B10" s="26">
        <v>123</v>
      </c>
      <c r="C10" s="25" t="s">
        <v>865</v>
      </c>
      <c r="D10" s="24" t="s">
        <v>866</v>
      </c>
      <c r="E10" s="23" t="s">
        <v>867</v>
      </c>
      <c r="F10" s="19" t="s">
        <v>58</v>
      </c>
      <c r="G10" s="170">
        <v>42.31</v>
      </c>
      <c r="H10" s="150">
        <v>0.592</v>
      </c>
      <c r="I10" s="20" t="str">
        <f t="shared" si="0"/>
        <v>II A</v>
      </c>
      <c r="J10" s="19" t="s">
        <v>464</v>
      </c>
      <c r="L10" s="99">
        <v>3</v>
      </c>
      <c r="M10" s="99">
        <v>3</v>
      </c>
    </row>
    <row r="11" spans="1:13" ht="15.75" customHeight="1">
      <c r="A11" s="27">
        <v>3</v>
      </c>
      <c r="B11" s="26">
        <v>208</v>
      </c>
      <c r="C11" s="25" t="s">
        <v>889</v>
      </c>
      <c r="D11" s="24" t="s">
        <v>890</v>
      </c>
      <c r="E11" s="23" t="s">
        <v>891</v>
      </c>
      <c r="F11" s="19" t="s">
        <v>192</v>
      </c>
      <c r="G11" s="170">
        <v>42.62</v>
      </c>
      <c r="H11" s="150">
        <v>0.224</v>
      </c>
      <c r="I11" s="20" t="str">
        <f t="shared" si="0"/>
        <v>II A</v>
      </c>
      <c r="J11" s="19" t="s">
        <v>193</v>
      </c>
      <c r="L11" s="99">
        <v>6</v>
      </c>
      <c r="M11" s="99">
        <v>3</v>
      </c>
    </row>
    <row r="12" spans="1:13" ht="15.75" customHeight="1">
      <c r="A12" s="27">
        <v>4</v>
      </c>
      <c r="B12" s="26">
        <v>88</v>
      </c>
      <c r="C12" s="25" t="s">
        <v>868</v>
      </c>
      <c r="D12" s="24" t="s">
        <v>249</v>
      </c>
      <c r="E12" s="23" t="s">
        <v>250</v>
      </c>
      <c r="F12" s="19" t="s">
        <v>182</v>
      </c>
      <c r="G12" s="170">
        <v>43.19</v>
      </c>
      <c r="H12" s="150">
        <v>0.169</v>
      </c>
      <c r="I12" s="20" t="str">
        <f t="shared" si="0"/>
        <v>II A</v>
      </c>
      <c r="J12" s="19" t="s">
        <v>251</v>
      </c>
      <c r="L12" s="99">
        <v>3</v>
      </c>
      <c r="M12" s="99">
        <v>4</v>
      </c>
    </row>
    <row r="13" spans="1:13" ht="15.75" customHeight="1">
      <c r="A13" s="27">
        <v>5</v>
      </c>
      <c r="B13" s="26">
        <v>214</v>
      </c>
      <c r="C13" s="25" t="s">
        <v>94</v>
      </c>
      <c r="D13" s="24" t="s">
        <v>853</v>
      </c>
      <c r="E13" s="23" t="s">
        <v>854</v>
      </c>
      <c r="F13" s="19" t="s">
        <v>31</v>
      </c>
      <c r="G13" s="170">
        <v>44.58</v>
      </c>
      <c r="H13" s="150">
        <v>0.181</v>
      </c>
      <c r="I13" s="20" t="str">
        <f t="shared" si="0"/>
        <v>II A</v>
      </c>
      <c r="J13" s="19" t="s">
        <v>481</v>
      </c>
      <c r="L13" s="99">
        <v>1</v>
      </c>
      <c r="M13" s="99">
        <v>4</v>
      </c>
    </row>
    <row r="14" spans="1:13" ht="15.75" customHeight="1">
      <c r="A14" s="27">
        <v>6</v>
      </c>
      <c r="B14" s="26">
        <v>115</v>
      </c>
      <c r="C14" s="25" t="s">
        <v>892</v>
      </c>
      <c r="D14" s="24" t="s">
        <v>893</v>
      </c>
      <c r="E14" s="23" t="s">
        <v>894</v>
      </c>
      <c r="F14" s="19" t="s">
        <v>111</v>
      </c>
      <c r="G14" s="170">
        <v>45.42</v>
      </c>
      <c r="H14" s="150">
        <v>0.396</v>
      </c>
      <c r="I14" s="20" t="str">
        <f t="shared" si="0"/>
        <v>III A</v>
      </c>
      <c r="J14" s="19" t="s">
        <v>112</v>
      </c>
      <c r="L14" s="99">
        <v>6</v>
      </c>
      <c r="M14" s="99">
        <v>4</v>
      </c>
    </row>
    <row r="15" spans="1:13" ht="15.75" customHeight="1">
      <c r="A15" s="27">
        <v>7</v>
      </c>
      <c r="B15" s="26">
        <v>175</v>
      </c>
      <c r="C15" s="25" t="s">
        <v>879</v>
      </c>
      <c r="D15" s="24" t="s">
        <v>880</v>
      </c>
      <c r="E15" s="23" t="s">
        <v>881</v>
      </c>
      <c r="F15" s="19" t="s">
        <v>280</v>
      </c>
      <c r="G15" s="170">
        <v>45.68</v>
      </c>
      <c r="H15" s="150">
        <v>0.222</v>
      </c>
      <c r="I15" s="20" t="str">
        <f t="shared" si="0"/>
        <v>III A</v>
      </c>
      <c r="J15" s="19" t="s">
        <v>882</v>
      </c>
      <c r="L15" s="99">
        <v>5</v>
      </c>
      <c r="M15" s="99">
        <v>3</v>
      </c>
    </row>
    <row r="16" spans="1:13" ht="15.75" customHeight="1">
      <c r="A16" s="27">
        <v>8</v>
      </c>
      <c r="B16" s="26">
        <v>231</v>
      </c>
      <c r="C16" s="25" t="s">
        <v>417</v>
      </c>
      <c r="D16" s="24" t="s">
        <v>861</v>
      </c>
      <c r="E16" s="23" t="s">
        <v>862</v>
      </c>
      <c r="F16" s="19" t="s">
        <v>197</v>
      </c>
      <c r="G16" s="154">
        <v>45.82</v>
      </c>
      <c r="H16" s="150">
        <v>0.129</v>
      </c>
      <c r="I16" s="20" t="str">
        <f t="shared" si="0"/>
        <v>III A</v>
      </c>
      <c r="J16" s="19" t="s">
        <v>198</v>
      </c>
      <c r="L16" s="99">
        <v>2</v>
      </c>
      <c r="M16" s="99">
        <v>4</v>
      </c>
    </row>
    <row r="17" spans="1:13" ht="15.75" customHeight="1">
      <c r="A17" s="27">
        <v>9</v>
      </c>
      <c r="B17" s="26">
        <v>45</v>
      </c>
      <c r="C17" s="25" t="s">
        <v>310</v>
      </c>
      <c r="D17" s="24" t="s">
        <v>872</v>
      </c>
      <c r="E17" s="23" t="s">
        <v>873</v>
      </c>
      <c r="F17" s="19" t="s">
        <v>269</v>
      </c>
      <c r="G17" s="170">
        <v>45.97</v>
      </c>
      <c r="H17" s="150">
        <v>0.183</v>
      </c>
      <c r="I17" s="20" t="str">
        <f t="shared" si="0"/>
        <v>III A</v>
      </c>
      <c r="J17" s="19" t="s">
        <v>313</v>
      </c>
      <c r="L17" s="99">
        <v>4</v>
      </c>
      <c r="M17" s="99">
        <v>3</v>
      </c>
    </row>
    <row r="18" spans="1:13" ht="15.75" customHeight="1">
      <c r="A18" s="27">
        <v>10</v>
      </c>
      <c r="B18" s="26">
        <v>17</v>
      </c>
      <c r="C18" s="25" t="s">
        <v>883</v>
      </c>
      <c r="D18" s="24" t="s">
        <v>884</v>
      </c>
      <c r="E18" s="23" t="s">
        <v>885</v>
      </c>
      <c r="F18" s="19" t="s">
        <v>146</v>
      </c>
      <c r="G18" s="170">
        <v>46.11</v>
      </c>
      <c r="H18" s="150">
        <v>0.315</v>
      </c>
      <c r="I18" s="20" t="str">
        <f t="shared" si="0"/>
        <v>III A</v>
      </c>
      <c r="J18" s="19" t="s">
        <v>555</v>
      </c>
      <c r="L18" s="99">
        <v>5</v>
      </c>
      <c r="M18" s="99">
        <v>4</v>
      </c>
    </row>
    <row r="19" spans="1:13" ht="15.75" customHeight="1">
      <c r="A19" s="27">
        <v>11</v>
      </c>
      <c r="B19" s="26">
        <v>38</v>
      </c>
      <c r="C19" s="25" t="s">
        <v>289</v>
      </c>
      <c r="D19" s="24" t="s">
        <v>874</v>
      </c>
      <c r="E19" s="23" t="s">
        <v>875</v>
      </c>
      <c r="F19" s="19" t="s">
        <v>31</v>
      </c>
      <c r="G19" s="170">
        <v>46.57</v>
      </c>
      <c r="H19" s="150">
        <v>0.273</v>
      </c>
      <c r="I19" s="20" t="str">
        <f t="shared" si="0"/>
        <v>III A</v>
      </c>
      <c r="J19" s="19" t="s">
        <v>526</v>
      </c>
      <c r="L19" s="99">
        <v>4</v>
      </c>
      <c r="M19" s="99">
        <v>2</v>
      </c>
    </row>
    <row r="20" spans="1:13" ht="15.75" customHeight="1">
      <c r="A20" s="27">
        <v>12</v>
      </c>
      <c r="B20" s="26">
        <v>278</v>
      </c>
      <c r="C20" s="25" t="s">
        <v>239</v>
      </c>
      <c r="D20" s="24" t="s">
        <v>876</v>
      </c>
      <c r="E20" s="23" t="s">
        <v>877</v>
      </c>
      <c r="F20" s="19" t="s">
        <v>142</v>
      </c>
      <c r="G20" s="170">
        <v>46.67</v>
      </c>
      <c r="H20" s="150">
        <v>0.166</v>
      </c>
      <c r="I20" s="20" t="str">
        <f t="shared" si="0"/>
        <v>III A</v>
      </c>
      <c r="J20" s="19" t="s">
        <v>878</v>
      </c>
      <c r="L20" s="99">
        <v>4</v>
      </c>
      <c r="M20" s="99">
        <v>4</v>
      </c>
    </row>
    <row r="21" spans="1:13" ht="15.75" customHeight="1">
      <c r="A21" s="27">
        <v>13</v>
      </c>
      <c r="B21" s="26">
        <v>185</v>
      </c>
      <c r="C21" s="25" t="s">
        <v>601</v>
      </c>
      <c r="D21" s="24" t="s">
        <v>620</v>
      </c>
      <c r="E21" s="23" t="s">
        <v>621</v>
      </c>
      <c r="F21" s="19" t="s">
        <v>280</v>
      </c>
      <c r="G21" s="170">
        <v>47.11</v>
      </c>
      <c r="H21" s="150">
        <v>0.174</v>
      </c>
      <c r="I21" s="20" t="str">
        <f t="shared" si="0"/>
        <v>III A</v>
      </c>
      <c r="J21" s="19" t="s">
        <v>281</v>
      </c>
      <c r="L21" s="99">
        <v>1</v>
      </c>
      <c r="M21" s="99">
        <v>3</v>
      </c>
    </row>
    <row r="22" spans="1:13" ht="15.75" customHeight="1">
      <c r="A22" s="27">
        <v>14</v>
      </c>
      <c r="B22" s="26">
        <v>168</v>
      </c>
      <c r="C22" s="25" t="s">
        <v>406</v>
      </c>
      <c r="D22" s="24" t="s">
        <v>855</v>
      </c>
      <c r="E22" s="23" t="s">
        <v>856</v>
      </c>
      <c r="F22" s="19" t="s">
        <v>132</v>
      </c>
      <c r="G22" s="170">
        <v>50.59</v>
      </c>
      <c r="H22" s="150" t="s">
        <v>857</v>
      </c>
      <c r="I22" s="20">
        <f t="shared" si="0"/>
      </c>
      <c r="J22" s="19" t="s">
        <v>247</v>
      </c>
      <c r="L22" s="99">
        <v>1</v>
      </c>
      <c r="M22" s="99">
        <v>2</v>
      </c>
    </row>
    <row r="23" spans="1:13" ht="15.75" customHeight="1">
      <c r="A23" s="27">
        <v>15</v>
      </c>
      <c r="B23" s="26">
        <v>232</v>
      </c>
      <c r="C23" s="25" t="s">
        <v>282</v>
      </c>
      <c r="D23" s="24" t="s">
        <v>863</v>
      </c>
      <c r="E23" s="23" t="s">
        <v>864</v>
      </c>
      <c r="F23" s="19" t="s">
        <v>197</v>
      </c>
      <c r="G23" s="170">
        <v>50.59</v>
      </c>
      <c r="H23" s="150">
        <v>0.168</v>
      </c>
      <c r="I23" s="20">
        <f t="shared" si="0"/>
      </c>
      <c r="J23" s="19" t="s">
        <v>198</v>
      </c>
      <c r="L23" s="99">
        <v>2</v>
      </c>
      <c r="M23" s="99">
        <v>2</v>
      </c>
    </row>
    <row r="24" spans="1:13" ht="15.75" customHeight="1">
      <c r="A24" s="27">
        <v>16</v>
      </c>
      <c r="B24" s="26">
        <v>167</v>
      </c>
      <c r="C24" s="25" t="s">
        <v>886</v>
      </c>
      <c r="D24" s="24" t="s">
        <v>887</v>
      </c>
      <c r="E24" s="23" t="s">
        <v>888</v>
      </c>
      <c r="F24" s="19" t="s">
        <v>132</v>
      </c>
      <c r="G24" s="170">
        <v>53.13</v>
      </c>
      <c r="H24" s="150">
        <v>0.188</v>
      </c>
      <c r="I24" s="20">
        <f t="shared" si="0"/>
      </c>
      <c r="J24" s="19" t="s">
        <v>247</v>
      </c>
      <c r="L24" s="99">
        <v>5</v>
      </c>
      <c r="M24" s="99">
        <v>2</v>
      </c>
    </row>
    <row r="25" spans="1:13" ht="15.75" customHeight="1">
      <c r="A25" s="27"/>
      <c r="B25" s="26">
        <v>233</v>
      </c>
      <c r="C25" s="25" t="s">
        <v>898</v>
      </c>
      <c r="D25" s="24" t="s">
        <v>899</v>
      </c>
      <c r="E25" s="23" t="s">
        <v>900</v>
      </c>
      <c r="F25" s="19" t="s">
        <v>197</v>
      </c>
      <c r="G25" s="170" t="s">
        <v>86</v>
      </c>
      <c r="H25" s="150"/>
      <c r="I25" s="20">
        <f t="shared" si="0"/>
      </c>
      <c r="J25" s="19" t="s">
        <v>198</v>
      </c>
      <c r="L25" s="99">
        <v>7</v>
      </c>
      <c r="M25" s="99">
        <v>2</v>
      </c>
    </row>
    <row r="26" spans="1:13" ht="15.75" customHeight="1">
      <c r="A26" s="27"/>
      <c r="B26" s="26">
        <v>44</v>
      </c>
      <c r="C26" s="25" t="s">
        <v>869</v>
      </c>
      <c r="D26" s="24" t="s">
        <v>870</v>
      </c>
      <c r="E26" s="23" t="s">
        <v>871</v>
      </c>
      <c r="F26" s="19" t="s">
        <v>269</v>
      </c>
      <c r="G26" s="170" t="s">
        <v>86</v>
      </c>
      <c r="H26" s="150"/>
      <c r="I26" s="20">
        <f t="shared" si="0"/>
      </c>
      <c r="J26" s="19" t="s">
        <v>313</v>
      </c>
      <c r="L26" s="99">
        <v>3</v>
      </c>
      <c r="M26" s="99">
        <v>2</v>
      </c>
    </row>
    <row r="27" spans="1:13" ht="15.75" customHeight="1">
      <c r="A27" s="27"/>
      <c r="B27" s="26">
        <v>240</v>
      </c>
      <c r="C27" s="25" t="s">
        <v>895</v>
      </c>
      <c r="D27" s="24" t="s">
        <v>896</v>
      </c>
      <c r="E27" s="23" t="s">
        <v>897</v>
      </c>
      <c r="F27" s="19" t="s">
        <v>197</v>
      </c>
      <c r="G27" s="170" t="s">
        <v>86</v>
      </c>
      <c r="H27" s="150"/>
      <c r="I27" s="20">
        <f t="shared" si="0"/>
      </c>
      <c r="J27" s="19" t="s">
        <v>198</v>
      </c>
      <c r="L27" s="99">
        <v>6</v>
      </c>
      <c r="M27" s="99">
        <v>2</v>
      </c>
    </row>
    <row r="28" spans="1:13" ht="15.75" customHeight="1">
      <c r="A28" s="27"/>
      <c r="B28" s="26">
        <v>79</v>
      </c>
      <c r="C28" s="25" t="s">
        <v>94</v>
      </c>
      <c r="D28" s="24" t="s">
        <v>901</v>
      </c>
      <c r="E28" s="23" t="s">
        <v>902</v>
      </c>
      <c r="F28" s="19" t="s">
        <v>85</v>
      </c>
      <c r="G28" s="170" t="s">
        <v>86</v>
      </c>
      <c r="H28" s="150"/>
      <c r="I28" s="20">
        <f t="shared" si="0"/>
      </c>
      <c r="J28" s="19" t="s">
        <v>903</v>
      </c>
      <c r="L28" s="99">
        <v>7</v>
      </c>
      <c r="M28" s="99">
        <v>3</v>
      </c>
    </row>
    <row r="29" spans="1:13" ht="15.75" customHeight="1">
      <c r="A29" s="27"/>
      <c r="B29" s="26">
        <v>234</v>
      </c>
      <c r="C29" s="25" t="s">
        <v>858</v>
      </c>
      <c r="D29" s="24" t="s">
        <v>859</v>
      </c>
      <c r="E29" s="23" t="s">
        <v>860</v>
      </c>
      <c r="F29" s="19" t="s">
        <v>197</v>
      </c>
      <c r="G29" s="170" t="s">
        <v>86</v>
      </c>
      <c r="H29" s="150"/>
      <c r="I29" s="20">
        <f t="shared" si="0"/>
      </c>
      <c r="J29" s="19" t="s">
        <v>198</v>
      </c>
      <c r="L29" s="99">
        <v>1</v>
      </c>
      <c r="M29" s="99">
        <v>1</v>
      </c>
    </row>
    <row r="30" spans="1:13" ht="15.75" customHeight="1">
      <c r="A30" s="27"/>
      <c r="B30" s="26">
        <v>52</v>
      </c>
      <c r="C30" s="25" t="s">
        <v>289</v>
      </c>
      <c r="D30" s="24" t="s">
        <v>904</v>
      </c>
      <c r="E30" s="23" t="s">
        <v>905</v>
      </c>
      <c r="F30" s="19" t="s">
        <v>269</v>
      </c>
      <c r="G30" s="170" t="s">
        <v>86</v>
      </c>
      <c r="H30" s="150"/>
      <c r="I30" s="20">
        <f t="shared" si="0"/>
      </c>
      <c r="J30" s="19" t="s">
        <v>270</v>
      </c>
      <c r="L30" s="99">
        <v>7</v>
      </c>
      <c r="M30" s="99">
        <v>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14" customWidth="1"/>
    <col min="2" max="2" width="4.00390625" style="14" customWidth="1"/>
    <col min="3" max="3" width="10.00390625" style="14" customWidth="1"/>
    <col min="4" max="4" width="12.28125" style="14" customWidth="1"/>
    <col min="5" max="5" width="8.8515625" style="18" customWidth="1"/>
    <col min="6" max="6" width="9.57421875" style="18" customWidth="1"/>
    <col min="7" max="7" width="8.140625" style="17" bestFit="1" customWidth="1"/>
    <col min="8" max="8" width="4.28125" style="17" customWidth="1"/>
    <col min="9" max="9" width="5.8515625" style="16" customWidth="1"/>
    <col min="10" max="10" width="28.57421875" style="14" customWidth="1"/>
    <col min="11" max="11" width="3.00390625" style="169" customWidth="1"/>
    <col min="12" max="12" width="5.7109375" style="76" hidden="1" customWidth="1"/>
    <col min="13" max="13" width="4.57421875" style="76" hidden="1" customWidth="1"/>
    <col min="14" max="15" width="0" style="14" hidden="1" customWidth="1"/>
    <col min="16" max="16384" width="9.140625" style="14" customWidth="1"/>
  </cols>
  <sheetData>
    <row r="1" spans="1:13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9"/>
      <c r="J1" s="48" t="s">
        <v>52</v>
      </c>
      <c r="K1" s="168"/>
      <c r="L1" s="47"/>
      <c r="M1" s="41"/>
    </row>
    <row r="2" spans="1:13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5"/>
      <c r="J2" s="43" t="s">
        <v>31</v>
      </c>
      <c r="K2" s="169"/>
      <c r="L2" s="42"/>
      <c r="M2" s="41"/>
    </row>
    <row r="3" ht="10.5" customHeight="1">
      <c r="C3" s="40"/>
    </row>
    <row r="4" spans="3:6" ht="15.75">
      <c r="C4" s="39" t="s">
        <v>909</v>
      </c>
      <c r="D4" s="37"/>
      <c r="F4" s="38"/>
    </row>
    <row r="5" ht="5.25" customHeight="1">
      <c r="D5" s="37"/>
    </row>
    <row r="6" spans="2:6" ht="12.75">
      <c r="B6" s="47">
        <v>1</v>
      </c>
      <c r="C6" s="46" t="s">
        <v>851</v>
      </c>
      <c r="D6" s="97">
        <v>8</v>
      </c>
      <c r="F6" s="38"/>
    </row>
    <row r="7" spans="4:9" ht="5.25" customHeight="1" thickBot="1">
      <c r="D7" s="37"/>
      <c r="I7" s="15"/>
    </row>
    <row r="8" spans="1:13" s="28" customFormat="1" ht="12" thickBot="1">
      <c r="A8" s="36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852</v>
      </c>
      <c r="H8" s="146" t="s">
        <v>544</v>
      </c>
      <c r="I8" s="30" t="s">
        <v>41</v>
      </c>
      <c r="J8" s="29" t="s">
        <v>40</v>
      </c>
      <c r="K8" s="169"/>
      <c r="L8" s="98" t="s">
        <v>174</v>
      </c>
      <c r="M8" s="129" t="s">
        <v>546</v>
      </c>
    </row>
    <row r="9" spans="1:15" ht="15.75" customHeight="1">
      <c r="A9" s="99">
        <v>1</v>
      </c>
      <c r="B9" s="26">
        <v>177</v>
      </c>
      <c r="C9" s="25" t="s">
        <v>82</v>
      </c>
      <c r="D9" s="24" t="s">
        <v>745</v>
      </c>
      <c r="E9" s="23" t="s">
        <v>746</v>
      </c>
      <c r="F9" s="19" t="s">
        <v>280</v>
      </c>
      <c r="G9" s="154">
        <v>38.58</v>
      </c>
      <c r="H9" s="150">
        <v>0.209</v>
      </c>
      <c r="I9" s="20" t="str">
        <f>IF(ISBLANK(G9),"",IF(G9&gt;48.34,"",IF(G9&lt;=0,"TSM",IF(G9&lt;=0,"SM",IF(G9&lt;=34.74,"KSM",IF(G9&lt;=36.24,"I A",IF(G9&lt;=38.24,"II A",IF(G9&lt;=40.84,"III A"))))))))</f>
        <v>III A</v>
      </c>
      <c r="J9" s="19" t="s">
        <v>281</v>
      </c>
      <c r="L9" s="99">
        <v>1</v>
      </c>
      <c r="M9" s="99">
        <v>4</v>
      </c>
      <c r="O9" s="14" t="s">
        <v>910</v>
      </c>
    </row>
    <row r="10" spans="1:13" ht="15.75" customHeight="1">
      <c r="A10" s="99">
        <v>2</v>
      </c>
      <c r="B10" s="26">
        <v>153</v>
      </c>
      <c r="C10" s="25" t="s">
        <v>82</v>
      </c>
      <c r="D10" s="24" t="s">
        <v>705</v>
      </c>
      <c r="E10" s="23" t="s">
        <v>706</v>
      </c>
      <c r="F10" s="19" t="s">
        <v>182</v>
      </c>
      <c r="G10" s="154">
        <v>40.16</v>
      </c>
      <c r="H10" s="150">
        <v>0.267</v>
      </c>
      <c r="I10" s="20" t="str">
        <f>IF(ISBLANK(G10),"",IF(G10&gt;48.34,"",IF(G10&lt;=0,"TSM",IF(G10&lt;=0,"SM",IF(G10&lt;=34.74,"KSM",IF(G10&lt;=36.24,"I A",IF(G10&lt;=38.24,"II A",IF(G10&lt;=40.84,"III A"))))))))</f>
        <v>III A</v>
      </c>
      <c r="J10" s="19" t="s">
        <v>536</v>
      </c>
      <c r="L10" s="99">
        <v>1</v>
      </c>
      <c r="M10" s="99">
        <v>2</v>
      </c>
    </row>
    <row r="11" spans="1:15" ht="15.75" customHeight="1">
      <c r="A11" s="99"/>
      <c r="B11" s="26">
        <v>286</v>
      </c>
      <c r="C11" s="25" t="s">
        <v>202</v>
      </c>
      <c r="D11" s="24" t="s">
        <v>911</v>
      </c>
      <c r="E11" s="23" t="s">
        <v>912</v>
      </c>
      <c r="F11" s="19" t="s">
        <v>211</v>
      </c>
      <c r="G11" s="154" t="s">
        <v>86</v>
      </c>
      <c r="H11" s="150"/>
      <c r="I11" s="20">
        <f>IF(ISBLANK(G11),"",IF(G11&gt;48.34,"",IF(G11&lt;=0,"TSM",IF(G11&lt;=0,"SM",IF(G11&lt;=34.74,"KSM",IF(G11&lt;=36.24,"I A",IF(G11&lt;=38.24,"II A",IF(G11&lt;=40.84,"III A"))))))))</f>
      </c>
      <c r="J11" s="19" t="s">
        <v>913</v>
      </c>
      <c r="L11" s="99">
        <v>1</v>
      </c>
      <c r="M11" s="99">
        <v>3</v>
      </c>
      <c r="O11" s="14" t="s">
        <v>914</v>
      </c>
    </row>
    <row r="12" ht="5.25" customHeight="1">
      <c r="D12" s="37"/>
    </row>
    <row r="13" spans="2:6" ht="12.75">
      <c r="B13" s="47">
        <v>2</v>
      </c>
      <c r="C13" s="46" t="s">
        <v>851</v>
      </c>
      <c r="D13" s="97">
        <v>8</v>
      </c>
      <c r="F13" s="38"/>
    </row>
    <row r="14" spans="4:9" ht="5.25" customHeight="1" thickBot="1">
      <c r="D14" s="37"/>
      <c r="I14" s="15"/>
    </row>
    <row r="15" spans="1:13" s="28" customFormat="1" ht="12" thickBot="1">
      <c r="A15" s="36" t="s">
        <v>49</v>
      </c>
      <c r="B15" s="35" t="s">
        <v>48</v>
      </c>
      <c r="C15" s="34" t="s">
        <v>47</v>
      </c>
      <c r="D15" s="33" t="s">
        <v>46</v>
      </c>
      <c r="E15" s="32" t="s">
        <v>45</v>
      </c>
      <c r="F15" s="32" t="s">
        <v>44</v>
      </c>
      <c r="G15" s="31" t="s">
        <v>852</v>
      </c>
      <c r="H15" s="146" t="s">
        <v>544</v>
      </c>
      <c r="I15" s="30" t="s">
        <v>41</v>
      </c>
      <c r="J15" s="29" t="s">
        <v>40</v>
      </c>
      <c r="K15" s="169"/>
      <c r="L15" s="98" t="s">
        <v>174</v>
      </c>
      <c r="M15" s="129" t="s">
        <v>546</v>
      </c>
    </row>
    <row r="16" spans="1:14" ht="15.75" customHeight="1">
      <c r="A16" s="99">
        <v>1</v>
      </c>
      <c r="B16" s="26">
        <v>285</v>
      </c>
      <c r="C16" s="25" t="s">
        <v>453</v>
      </c>
      <c r="D16" s="24" t="s">
        <v>915</v>
      </c>
      <c r="E16" s="23" t="s">
        <v>916</v>
      </c>
      <c r="F16" s="19" t="s">
        <v>211</v>
      </c>
      <c r="G16" s="154">
        <v>38.47</v>
      </c>
      <c r="H16" s="150">
        <v>0.27</v>
      </c>
      <c r="I16" s="20" t="str">
        <f>IF(ISBLANK(G16),"",IF(G16&gt;48.34,"",IF(G16&lt;=0,"TSM",IF(G16&lt;=0,"SM",IF(G16&lt;=34.74,"KSM",IF(G16&lt;=36.24,"I A",IF(G16&lt;=38.24,"II A",IF(G16&lt;=40.84,"III A"))))))))</f>
        <v>III A</v>
      </c>
      <c r="J16" s="19" t="s">
        <v>917</v>
      </c>
      <c r="L16" s="99">
        <v>2</v>
      </c>
      <c r="M16" s="99">
        <v>4</v>
      </c>
      <c r="N16" s="14" t="s">
        <v>918</v>
      </c>
    </row>
    <row r="17" spans="1:15" ht="15.75" customHeight="1">
      <c r="A17" s="99">
        <v>2</v>
      </c>
      <c r="B17" s="26">
        <v>33</v>
      </c>
      <c r="C17" s="25" t="s">
        <v>762</v>
      </c>
      <c r="D17" s="24" t="s">
        <v>919</v>
      </c>
      <c r="E17" s="23" t="s">
        <v>920</v>
      </c>
      <c r="F17" s="19" t="s">
        <v>226</v>
      </c>
      <c r="G17" s="154">
        <v>39.91</v>
      </c>
      <c r="H17" s="150">
        <v>0.183</v>
      </c>
      <c r="I17" s="20" t="str">
        <f>IF(ISBLANK(G17),"",IF(G17&gt;48.34,"",IF(G17&lt;=0,"TSM",IF(G17&lt;=0,"SM",IF(G17&lt;=34.74,"KSM",IF(G17&lt;=36.24,"I A",IF(G17&lt;=38.24,"II A",IF(G17&lt;=40.84,"III A"))))))))</f>
        <v>III A</v>
      </c>
      <c r="J17" s="19" t="s">
        <v>259</v>
      </c>
      <c r="L17" s="99">
        <v>2</v>
      </c>
      <c r="M17" s="99">
        <v>2</v>
      </c>
      <c r="O17" s="14" t="s">
        <v>921</v>
      </c>
    </row>
    <row r="18" spans="1:14" ht="15.75" customHeight="1">
      <c r="A18" s="99">
        <v>3</v>
      </c>
      <c r="B18" s="26">
        <v>70</v>
      </c>
      <c r="C18" s="25" t="s">
        <v>323</v>
      </c>
      <c r="D18" s="24" t="s">
        <v>922</v>
      </c>
      <c r="E18" s="23" t="s">
        <v>923</v>
      </c>
      <c r="F18" s="19" t="s">
        <v>85</v>
      </c>
      <c r="G18" s="154">
        <v>40.12</v>
      </c>
      <c r="H18" s="150">
        <v>0.567</v>
      </c>
      <c r="I18" s="20" t="str">
        <f>IF(ISBLANK(G18),"",IF(G18&gt;48.34,"",IF(G18&lt;=0,"TSM",IF(G18&lt;=0,"SM",IF(G18&lt;=34.74,"KSM",IF(G18&lt;=36.24,"I A",IF(G18&lt;=38.24,"II A",IF(G18&lt;=40.84,"III A"))))))))</f>
        <v>III A</v>
      </c>
      <c r="J18" s="19" t="s">
        <v>178</v>
      </c>
      <c r="L18" s="99">
        <v>2</v>
      </c>
      <c r="M18" s="99">
        <v>3</v>
      </c>
      <c r="N18" s="14" t="s">
        <v>924</v>
      </c>
    </row>
    <row r="19" ht="5.25" customHeight="1">
      <c r="D19" s="37"/>
    </row>
    <row r="20" spans="2:6" ht="12.75">
      <c r="B20" s="47">
        <v>3</v>
      </c>
      <c r="C20" s="46" t="s">
        <v>851</v>
      </c>
      <c r="D20" s="97">
        <v>8</v>
      </c>
      <c r="F20" s="38"/>
    </row>
    <row r="21" spans="4:9" ht="5.25" customHeight="1" thickBot="1">
      <c r="D21" s="37"/>
      <c r="I21" s="15"/>
    </row>
    <row r="22" spans="1:13" s="28" customFormat="1" ht="12" thickBot="1">
      <c r="A22" s="36" t="s">
        <v>49</v>
      </c>
      <c r="B22" s="35" t="s">
        <v>48</v>
      </c>
      <c r="C22" s="34" t="s">
        <v>47</v>
      </c>
      <c r="D22" s="33" t="s">
        <v>46</v>
      </c>
      <c r="E22" s="32" t="s">
        <v>45</v>
      </c>
      <c r="F22" s="32" t="s">
        <v>44</v>
      </c>
      <c r="G22" s="31" t="s">
        <v>852</v>
      </c>
      <c r="H22" s="146" t="s">
        <v>544</v>
      </c>
      <c r="I22" s="30" t="s">
        <v>41</v>
      </c>
      <c r="J22" s="29" t="s">
        <v>40</v>
      </c>
      <c r="K22" s="169"/>
      <c r="L22" s="98" t="s">
        <v>174</v>
      </c>
      <c r="M22" s="129" t="s">
        <v>546</v>
      </c>
    </row>
    <row r="23" spans="1:14" ht="15.75" customHeight="1">
      <c r="A23" s="99">
        <v>1</v>
      </c>
      <c r="B23" s="26">
        <v>135</v>
      </c>
      <c r="C23" s="25" t="s">
        <v>925</v>
      </c>
      <c r="D23" s="24" t="s">
        <v>926</v>
      </c>
      <c r="E23" s="23" t="s">
        <v>927</v>
      </c>
      <c r="F23" s="19" t="s">
        <v>58</v>
      </c>
      <c r="G23" s="154">
        <v>37.54</v>
      </c>
      <c r="H23" s="150">
        <v>0.218</v>
      </c>
      <c r="I23" s="20" t="str">
        <f>IF(ISBLANK(G23),"",IF(G23&gt;48.34,"",IF(G23&lt;=0,"TSM",IF(G23&lt;=0,"SM",IF(G23&lt;=34.74,"KSM",IF(G23&lt;=36.24,"I A",IF(G23&lt;=38.24,"II A",IF(G23&lt;=40.84,"III A"))))))))</f>
        <v>II A</v>
      </c>
      <c r="J23" s="19" t="s">
        <v>433</v>
      </c>
      <c r="L23" s="99">
        <v>3</v>
      </c>
      <c r="M23" s="99">
        <v>3</v>
      </c>
      <c r="N23" s="14" t="s">
        <v>928</v>
      </c>
    </row>
    <row r="24" spans="1:15" ht="15.75" customHeight="1">
      <c r="A24" s="99">
        <v>2</v>
      </c>
      <c r="B24" s="26">
        <v>20</v>
      </c>
      <c r="C24" s="25" t="s">
        <v>202</v>
      </c>
      <c r="D24" s="24" t="s">
        <v>929</v>
      </c>
      <c r="E24" s="23" t="s">
        <v>930</v>
      </c>
      <c r="F24" s="19" t="s">
        <v>226</v>
      </c>
      <c r="G24" s="154">
        <v>40.06</v>
      </c>
      <c r="H24" s="150">
        <v>0.154</v>
      </c>
      <c r="I24" s="20" t="str">
        <f>IF(ISBLANK(G24),"",IF(G24&gt;48.34,"",IF(G24&lt;=0,"TSM",IF(G24&lt;=0,"SM",IF(G24&lt;=34.74,"KSM",IF(G24&lt;=36.24,"I A",IF(G24&lt;=38.24,"II A",IF(G24&lt;=40.84,"III A"))))))))</f>
        <v>III A</v>
      </c>
      <c r="J24" s="19" t="s">
        <v>931</v>
      </c>
      <c r="L24" s="99">
        <v>3</v>
      </c>
      <c r="M24" s="99">
        <v>2</v>
      </c>
      <c r="N24" s="14" t="s">
        <v>932</v>
      </c>
      <c r="O24" s="14" t="s">
        <v>933</v>
      </c>
    </row>
    <row r="25" spans="1:15" ht="15.75" customHeight="1">
      <c r="A25" s="99"/>
      <c r="B25" s="26">
        <v>78</v>
      </c>
      <c r="C25" s="25" t="s">
        <v>76</v>
      </c>
      <c r="D25" s="24" t="s">
        <v>934</v>
      </c>
      <c r="E25" s="23" t="s">
        <v>935</v>
      </c>
      <c r="F25" s="19" t="s">
        <v>85</v>
      </c>
      <c r="G25" s="154" t="s">
        <v>86</v>
      </c>
      <c r="H25" s="150"/>
      <c r="I25" s="20">
        <f>IF(ISBLANK(G25),"",IF(G25&gt;48.34,"",IF(G25&lt;=0,"TSM",IF(G25&lt;=0,"SM",IF(G25&lt;=34.74,"KSM",IF(G25&lt;=36.24,"I A",IF(G25&lt;=38.24,"II A",IF(G25&lt;=40.84,"III A"))))))))</f>
      </c>
      <c r="J25" s="19" t="s">
        <v>936</v>
      </c>
      <c r="L25" s="99">
        <v>3</v>
      </c>
      <c r="M25" s="99">
        <v>4</v>
      </c>
      <c r="N25" s="14" t="s">
        <v>937</v>
      </c>
      <c r="O25" s="14" t="s">
        <v>938</v>
      </c>
    </row>
    <row r="26" ht="5.25" customHeight="1">
      <c r="D26" s="37"/>
    </row>
    <row r="27" spans="2:6" ht="12.75">
      <c r="B27" s="47">
        <v>4</v>
      </c>
      <c r="C27" s="46" t="s">
        <v>851</v>
      </c>
      <c r="D27" s="97">
        <v>8</v>
      </c>
      <c r="F27" s="38"/>
    </row>
    <row r="28" spans="4:9" ht="5.25" customHeight="1" thickBot="1">
      <c r="D28" s="37"/>
      <c r="I28" s="15"/>
    </row>
    <row r="29" spans="1:13" s="28" customFormat="1" ht="12" thickBot="1">
      <c r="A29" s="36" t="s">
        <v>49</v>
      </c>
      <c r="B29" s="35" t="s">
        <v>48</v>
      </c>
      <c r="C29" s="34" t="s">
        <v>47</v>
      </c>
      <c r="D29" s="33" t="s">
        <v>46</v>
      </c>
      <c r="E29" s="32" t="s">
        <v>45</v>
      </c>
      <c r="F29" s="32" t="s">
        <v>44</v>
      </c>
      <c r="G29" s="31" t="s">
        <v>852</v>
      </c>
      <c r="H29" s="146" t="s">
        <v>544</v>
      </c>
      <c r="I29" s="30" t="s">
        <v>41</v>
      </c>
      <c r="J29" s="29" t="s">
        <v>40</v>
      </c>
      <c r="K29" s="169"/>
      <c r="L29" s="98" t="s">
        <v>174</v>
      </c>
      <c r="M29" s="129" t="s">
        <v>546</v>
      </c>
    </row>
    <row r="30" spans="1:13" ht="15.75" customHeight="1">
      <c r="A30" s="99">
        <v>1</v>
      </c>
      <c r="B30" s="26">
        <v>137</v>
      </c>
      <c r="C30" s="25" t="s">
        <v>939</v>
      </c>
      <c r="D30" s="24" t="s">
        <v>940</v>
      </c>
      <c r="E30" s="23" t="s">
        <v>941</v>
      </c>
      <c r="F30" s="19" t="s">
        <v>58</v>
      </c>
      <c r="G30" s="154">
        <v>37.14</v>
      </c>
      <c r="H30" s="150">
        <v>0.154</v>
      </c>
      <c r="I30" s="20" t="str">
        <f>IF(ISBLANK(G30),"",IF(G30&gt;48.34,"",IF(G30&lt;=0,"TSM",IF(G30&lt;=0,"SM",IF(G30&lt;=34.74,"KSM",IF(G30&lt;=36.24,"I A",IF(G30&lt;=38.24,"II A",IF(G30&lt;=40.84,"III A"))))))))</f>
        <v>II A</v>
      </c>
      <c r="J30" s="19" t="s">
        <v>611</v>
      </c>
      <c r="L30" s="99">
        <v>4</v>
      </c>
      <c r="M30" s="99">
        <v>3</v>
      </c>
    </row>
    <row r="31" spans="1:13" ht="15.75" customHeight="1">
      <c r="A31" s="99">
        <v>2</v>
      </c>
      <c r="B31" s="26">
        <v>157</v>
      </c>
      <c r="C31" s="25" t="s">
        <v>129</v>
      </c>
      <c r="D31" s="24" t="s">
        <v>130</v>
      </c>
      <c r="E31" s="23" t="s">
        <v>131</v>
      </c>
      <c r="F31" s="19" t="s">
        <v>132</v>
      </c>
      <c r="G31" s="154">
        <v>38.63</v>
      </c>
      <c r="H31" s="150">
        <v>0.161</v>
      </c>
      <c r="I31" s="20" t="str">
        <f>IF(ISBLANK(G31),"",IF(G31&gt;48.34,"",IF(G31&lt;=0,"TSM",IF(G31&lt;=0,"SM",IF(G31&lt;=34.74,"KSM",IF(G31&lt;=36.24,"I A",IF(G31&lt;=38.24,"II A",IF(G31&lt;=40.84,"III A"))))))))</f>
        <v>III A</v>
      </c>
      <c r="J31" s="19" t="s">
        <v>133</v>
      </c>
      <c r="L31" s="99">
        <v>4</v>
      </c>
      <c r="M31" s="99">
        <v>2</v>
      </c>
    </row>
    <row r="32" spans="1:13" ht="15.75" customHeight="1">
      <c r="A32" s="99">
        <v>3</v>
      </c>
      <c r="B32" s="26">
        <v>239</v>
      </c>
      <c r="C32" s="25" t="s">
        <v>82</v>
      </c>
      <c r="D32" s="24" t="s">
        <v>942</v>
      </c>
      <c r="E32" s="23" t="s">
        <v>943</v>
      </c>
      <c r="F32" s="19" t="s">
        <v>197</v>
      </c>
      <c r="G32" s="154">
        <v>40.67</v>
      </c>
      <c r="H32" s="150">
        <v>0.158</v>
      </c>
      <c r="I32" s="20" t="str">
        <f>IF(ISBLANK(G32),"",IF(G32&gt;48.34,"",IF(G32&lt;=0,"TSM",IF(G32&lt;=0,"SM",IF(G32&lt;=34.74,"KSM",IF(G32&lt;=36.24,"I A",IF(G32&lt;=38.24,"II A",IF(G32&lt;=40.84,"III A"))))))))</f>
        <v>III A</v>
      </c>
      <c r="J32" s="19" t="s">
        <v>198</v>
      </c>
      <c r="L32" s="99">
        <v>4</v>
      </c>
      <c r="M32" s="99">
        <v>4</v>
      </c>
    </row>
    <row r="33" ht="5.25" customHeight="1">
      <c r="D33" s="37"/>
    </row>
    <row r="34" spans="2:6" ht="12.75">
      <c r="B34" s="47">
        <v>5</v>
      </c>
      <c r="C34" s="46" t="s">
        <v>851</v>
      </c>
      <c r="D34" s="97">
        <v>8</v>
      </c>
      <c r="F34" s="38"/>
    </row>
    <row r="35" spans="4:9" ht="5.25" customHeight="1" thickBot="1">
      <c r="D35" s="37"/>
      <c r="I35" s="15"/>
    </row>
    <row r="36" spans="1:13" s="28" customFormat="1" ht="12" thickBot="1">
      <c r="A36" s="36" t="s">
        <v>49</v>
      </c>
      <c r="B36" s="35" t="s">
        <v>48</v>
      </c>
      <c r="C36" s="34" t="s">
        <v>47</v>
      </c>
      <c r="D36" s="33" t="s">
        <v>46</v>
      </c>
      <c r="E36" s="32" t="s">
        <v>45</v>
      </c>
      <c r="F36" s="32" t="s">
        <v>44</v>
      </c>
      <c r="G36" s="31" t="s">
        <v>852</v>
      </c>
      <c r="H36" s="146" t="s">
        <v>544</v>
      </c>
      <c r="I36" s="30" t="s">
        <v>41</v>
      </c>
      <c r="J36" s="29" t="s">
        <v>40</v>
      </c>
      <c r="K36" s="169"/>
      <c r="L36" s="98" t="s">
        <v>174</v>
      </c>
      <c r="M36" s="129" t="s">
        <v>546</v>
      </c>
    </row>
    <row r="37" spans="1:15" ht="15.75" customHeight="1">
      <c r="A37" s="27"/>
      <c r="B37" s="26"/>
      <c r="C37" s="25"/>
      <c r="D37" s="24"/>
      <c r="E37" s="23"/>
      <c r="F37" s="19"/>
      <c r="G37" s="154"/>
      <c r="H37" s="150"/>
      <c r="I37" s="20"/>
      <c r="J37" s="19"/>
      <c r="L37" s="99">
        <v>5</v>
      </c>
      <c r="M37" s="99">
        <v>2</v>
      </c>
      <c r="O37" s="14" t="s">
        <v>944</v>
      </c>
    </row>
    <row r="38" spans="1:13" ht="15.75" customHeight="1">
      <c r="A38" s="27"/>
      <c r="B38" s="26">
        <v>151</v>
      </c>
      <c r="C38" s="25" t="s">
        <v>151</v>
      </c>
      <c r="D38" s="24" t="s">
        <v>778</v>
      </c>
      <c r="E38" s="23" t="s">
        <v>779</v>
      </c>
      <c r="F38" s="19" t="s">
        <v>142</v>
      </c>
      <c r="G38" s="154" t="s">
        <v>86</v>
      </c>
      <c r="H38" s="150"/>
      <c r="I38" s="20">
        <f>IF(ISBLANK(G38),"",IF(G38&gt;48.34,"",IF(G38&lt;=0,"TSM",IF(G38&lt;=0,"SM",IF(G38&lt;=34.74,"KSM",IF(G38&lt;=36.24,"I A",IF(G38&lt;=38.24,"II A",IF(G38&lt;=40.84,"III A"))))))))</f>
      </c>
      <c r="J38" s="19" t="s">
        <v>536</v>
      </c>
      <c r="L38" s="99">
        <v>5</v>
      </c>
      <c r="M38" s="99">
        <v>3</v>
      </c>
    </row>
    <row r="39" spans="1:13" ht="15.75" customHeight="1">
      <c r="A39" s="27"/>
      <c r="B39" s="26">
        <v>279</v>
      </c>
      <c r="C39" s="25" t="s">
        <v>753</v>
      </c>
      <c r="D39" s="24" t="s">
        <v>754</v>
      </c>
      <c r="E39" s="23" t="s">
        <v>755</v>
      </c>
      <c r="F39" s="19" t="s">
        <v>31</v>
      </c>
      <c r="G39" s="154" t="s">
        <v>86</v>
      </c>
      <c r="H39" s="150"/>
      <c r="I39" s="20">
        <f>IF(ISBLANK(G39),"",IF(G39&gt;48.34,"",IF(G39&lt;=0,"TSM",IF(G39&lt;=0,"SM",IF(G39&lt;=34.74,"KSM",IF(G39&lt;=36.24,"I A",IF(G39&lt;=38.24,"II A",IF(G39&lt;=40.84,"III A"))))))))</f>
      </c>
      <c r="J39" s="19" t="s">
        <v>607</v>
      </c>
      <c r="L39" s="99">
        <v>5</v>
      </c>
      <c r="M39" s="99">
        <v>4</v>
      </c>
    </row>
    <row r="40" ht="5.25" customHeight="1">
      <c r="D40" s="37"/>
    </row>
    <row r="41" spans="2:6" ht="12.75">
      <c r="B41" s="47">
        <v>6</v>
      </c>
      <c r="C41" s="46" t="s">
        <v>851</v>
      </c>
      <c r="D41" s="97">
        <v>8</v>
      </c>
      <c r="F41" s="38"/>
    </row>
    <row r="42" spans="4:9" ht="5.25" customHeight="1" thickBot="1">
      <c r="D42" s="37"/>
      <c r="I42" s="15"/>
    </row>
    <row r="43" spans="1:13" s="28" customFormat="1" ht="12" thickBot="1">
      <c r="A43" s="36" t="s">
        <v>49</v>
      </c>
      <c r="B43" s="35" t="s">
        <v>48</v>
      </c>
      <c r="C43" s="34" t="s">
        <v>47</v>
      </c>
      <c r="D43" s="33" t="s">
        <v>46</v>
      </c>
      <c r="E43" s="32" t="s">
        <v>45</v>
      </c>
      <c r="F43" s="32" t="s">
        <v>44</v>
      </c>
      <c r="G43" s="31" t="s">
        <v>852</v>
      </c>
      <c r="H43" s="146" t="s">
        <v>544</v>
      </c>
      <c r="I43" s="30" t="s">
        <v>41</v>
      </c>
      <c r="J43" s="29" t="s">
        <v>40</v>
      </c>
      <c r="K43" s="169"/>
      <c r="L43" s="98" t="s">
        <v>174</v>
      </c>
      <c r="M43" s="129" t="s">
        <v>546</v>
      </c>
    </row>
    <row r="44" spans="1:15" ht="15.75" customHeight="1">
      <c r="A44" s="27">
        <v>1</v>
      </c>
      <c r="B44" s="26">
        <v>222</v>
      </c>
      <c r="C44" s="25" t="s">
        <v>678</v>
      </c>
      <c r="D44" s="24" t="s">
        <v>679</v>
      </c>
      <c r="E44" s="23" t="s">
        <v>945</v>
      </c>
      <c r="F44" s="19" t="s">
        <v>142</v>
      </c>
      <c r="G44" s="154">
        <v>37.19</v>
      </c>
      <c r="H44" s="150">
        <v>0.199</v>
      </c>
      <c r="I44" s="20" t="str">
        <f>IF(ISBLANK(G44),"",IF(G44&gt;48.34,"",IF(G44&lt;=0,"TSM",IF(G44&lt;=0,"SM",IF(G44&lt;=34.74,"KSM",IF(G44&lt;=36.24,"I A",IF(G44&lt;=38.24,"II A",IF(G44&lt;=40.84,"III A"))))))))</f>
        <v>II A</v>
      </c>
      <c r="J44" s="19" t="s">
        <v>946</v>
      </c>
      <c r="L44" s="99">
        <v>6</v>
      </c>
      <c r="M44" s="99">
        <v>3</v>
      </c>
      <c r="O44" s="14" t="s">
        <v>947</v>
      </c>
    </row>
    <row r="45" spans="1:15" ht="15.75" customHeight="1">
      <c r="A45" s="27">
        <v>2</v>
      </c>
      <c r="B45" s="26">
        <v>26</v>
      </c>
      <c r="C45" s="25" t="s">
        <v>664</v>
      </c>
      <c r="D45" s="24" t="s">
        <v>665</v>
      </c>
      <c r="E45" s="23" t="s">
        <v>666</v>
      </c>
      <c r="F45" s="19" t="s">
        <v>31</v>
      </c>
      <c r="G45" s="154">
        <v>39.88</v>
      </c>
      <c r="H45" s="150">
        <v>0.249</v>
      </c>
      <c r="I45" s="20" t="str">
        <f>IF(ISBLANK(G45),"",IF(G45&gt;48.34,"",IF(G45&lt;=0,"TSM",IF(G45&lt;=0,"SM",IF(G45&lt;=34.74,"KSM",IF(G45&lt;=36.24,"I A",IF(G45&lt;=38.24,"II A",IF(G45&lt;=40.84,"III A"))))))))</f>
        <v>III A</v>
      </c>
      <c r="J45" s="19" t="s">
        <v>555</v>
      </c>
      <c r="L45" s="99">
        <v>6</v>
      </c>
      <c r="M45" s="99">
        <v>2</v>
      </c>
      <c r="O45" s="14" t="s">
        <v>948</v>
      </c>
    </row>
    <row r="46" spans="1:13" ht="15.75" customHeight="1">
      <c r="A46" s="27"/>
      <c r="B46" s="26">
        <v>281</v>
      </c>
      <c r="C46" s="25" t="s">
        <v>664</v>
      </c>
      <c r="D46" s="24" t="s">
        <v>769</v>
      </c>
      <c r="E46" s="23" t="s">
        <v>770</v>
      </c>
      <c r="F46" s="19" t="s">
        <v>31</v>
      </c>
      <c r="G46" s="154" t="s">
        <v>86</v>
      </c>
      <c r="H46" s="150"/>
      <c r="I46" s="20">
        <f>IF(ISBLANK(G46),"",IF(G46&gt;48.34,"",IF(G46&lt;=0,"TSM",IF(G46&lt;=0,"SM",IF(G46&lt;=34.74,"KSM",IF(G46&lt;=36.24,"I A",IF(G46&lt;=38.24,"II A",IF(G46&lt;=40.84,"III A"))))))))</f>
      </c>
      <c r="J46" s="19" t="s">
        <v>607</v>
      </c>
      <c r="L46" s="99">
        <v>6</v>
      </c>
      <c r="M46" s="99">
        <v>4</v>
      </c>
    </row>
    <row r="47" ht="5.25" customHeight="1">
      <c r="D47" s="37"/>
    </row>
    <row r="48" spans="2:6" ht="12.75">
      <c r="B48" s="47">
        <v>7</v>
      </c>
      <c r="C48" s="46" t="s">
        <v>851</v>
      </c>
      <c r="D48" s="97">
        <v>8</v>
      </c>
      <c r="F48" s="38"/>
    </row>
    <row r="49" spans="4:9" ht="5.25" customHeight="1" thickBot="1">
      <c r="D49" s="37"/>
      <c r="I49" s="15"/>
    </row>
    <row r="50" spans="1:13" s="28" customFormat="1" ht="12" thickBot="1">
      <c r="A50" s="36" t="s">
        <v>49</v>
      </c>
      <c r="B50" s="35" t="s">
        <v>48</v>
      </c>
      <c r="C50" s="34" t="s">
        <v>47</v>
      </c>
      <c r="D50" s="33" t="s">
        <v>46</v>
      </c>
      <c r="E50" s="32" t="s">
        <v>45</v>
      </c>
      <c r="F50" s="32" t="s">
        <v>44</v>
      </c>
      <c r="G50" s="31" t="s">
        <v>852</v>
      </c>
      <c r="H50" s="146" t="s">
        <v>544</v>
      </c>
      <c r="I50" s="30" t="s">
        <v>41</v>
      </c>
      <c r="J50" s="29" t="s">
        <v>40</v>
      </c>
      <c r="K50" s="169"/>
      <c r="L50" s="98" t="s">
        <v>174</v>
      </c>
      <c r="M50" s="129" t="s">
        <v>546</v>
      </c>
    </row>
    <row r="51" spans="1:15" ht="15.75" customHeight="1">
      <c r="A51" s="27">
        <v>1</v>
      </c>
      <c r="B51" s="26">
        <v>221</v>
      </c>
      <c r="C51" s="25" t="s">
        <v>949</v>
      </c>
      <c r="D51" s="24" t="s">
        <v>950</v>
      </c>
      <c r="E51" s="23" t="s">
        <v>951</v>
      </c>
      <c r="F51" s="19" t="s">
        <v>142</v>
      </c>
      <c r="G51" s="154">
        <v>36.76</v>
      </c>
      <c r="H51" s="150">
        <v>0.214</v>
      </c>
      <c r="I51" s="20" t="str">
        <f>IF(ISBLANK(G51),"",IF(G51&gt;48.34,"",IF(G51&lt;=0,"TSM",IF(G51&lt;=0,"SM",IF(G51&lt;=34.74,"KSM",IF(G51&lt;=36.24,"I A",IF(G51&lt;=38.24,"II A",IF(G51&lt;=40.84,"III A"))))))))</f>
        <v>II A</v>
      </c>
      <c r="J51" s="19" t="s">
        <v>952</v>
      </c>
      <c r="L51" s="99">
        <v>7</v>
      </c>
      <c r="M51" s="99">
        <v>3</v>
      </c>
      <c r="O51" s="14" t="s">
        <v>953</v>
      </c>
    </row>
    <row r="52" spans="1:13" ht="15.75" customHeight="1">
      <c r="A52" s="27">
        <v>2</v>
      </c>
      <c r="B52" s="26">
        <v>136</v>
      </c>
      <c r="C52" s="25" t="s">
        <v>954</v>
      </c>
      <c r="D52" s="24" t="s">
        <v>955</v>
      </c>
      <c r="E52" s="23" t="s">
        <v>956</v>
      </c>
      <c r="F52" s="19" t="s">
        <v>58</v>
      </c>
      <c r="G52" s="154">
        <v>39.1</v>
      </c>
      <c r="H52" s="150">
        <v>0.163</v>
      </c>
      <c r="I52" s="20" t="str">
        <f>IF(ISBLANK(G52),"",IF(G52&gt;48.34,"",IF(G52&lt;=0,"TSM",IF(G52&lt;=0,"SM",IF(G52&lt;=34.74,"KSM",IF(G52&lt;=36.24,"I A",IF(G52&lt;=38.24,"II A",IF(G52&lt;=40.84,"III A"))))))))</f>
        <v>III A</v>
      </c>
      <c r="J52" s="19" t="s">
        <v>433</v>
      </c>
      <c r="L52" s="99">
        <v>7</v>
      </c>
      <c r="M52" s="99">
        <v>4</v>
      </c>
    </row>
    <row r="53" spans="1:13" ht="15.75" customHeight="1">
      <c r="A53" s="27">
        <v>3</v>
      </c>
      <c r="B53" s="26">
        <v>22</v>
      </c>
      <c r="C53" s="25" t="s">
        <v>202</v>
      </c>
      <c r="D53" s="24" t="s">
        <v>957</v>
      </c>
      <c r="E53" s="23" t="s">
        <v>958</v>
      </c>
      <c r="F53" s="19" t="s">
        <v>31</v>
      </c>
      <c r="G53" s="154">
        <v>40.84</v>
      </c>
      <c r="H53" s="150">
        <v>0.243</v>
      </c>
      <c r="I53" s="20" t="str">
        <f>IF(ISBLANK(G53),"",IF(G53&gt;48.34,"",IF(G53&lt;=0,"TSM",IF(G53&lt;=0,"SM",IF(G53&lt;=34.74,"KSM",IF(G53&lt;=36.24,"I A",IF(G53&lt;=38.24,"II A",IF(G53&lt;=40.84,"III A"))))))))</f>
        <v>III A</v>
      </c>
      <c r="J53" s="19" t="s">
        <v>171</v>
      </c>
      <c r="L53" s="99">
        <v>7</v>
      </c>
      <c r="M53" s="99">
        <v>2</v>
      </c>
    </row>
    <row r="54" ht="5.25" customHeight="1">
      <c r="D54" s="37"/>
    </row>
    <row r="55" spans="2:6" ht="12.75">
      <c r="B55" s="47">
        <v>8</v>
      </c>
      <c r="C55" s="46" t="s">
        <v>851</v>
      </c>
      <c r="D55" s="97">
        <v>8</v>
      </c>
      <c r="F55" s="38"/>
    </row>
    <row r="56" spans="4:9" ht="5.25" customHeight="1" thickBot="1">
      <c r="D56" s="37"/>
      <c r="I56" s="15"/>
    </row>
    <row r="57" spans="1:13" s="28" customFormat="1" ht="12" thickBot="1">
      <c r="A57" s="36" t="s">
        <v>49</v>
      </c>
      <c r="B57" s="35" t="s">
        <v>48</v>
      </c>
      <c r="C57" s="34" t="s">
        <v>47</v>
      </c>
      <c r="D57" s="33" t="s">
        <v>46</v>
      </c>
      <c r="E57" s="32" t="s">
        <v>45</v>
      </c>
      <c r="F57" s="32" t="s">
        <v>44</v>
      </c>
      <c r="G57" s="31" t="s">
        <v>852</v>
      </c>
      <c r="H57" s="146" t="s">
        <v>544</v>
      </c>
      <c r="I57" s="30" t="s">
        <v>41</v>
      </c>
      <c r="J57" s="29" t="s">
        <v>40</v>
      </c>
      <c r="K57" s="169"/>
      <c r="L57" s="98" t="s">
        <v>174</v>
      </c>
      <c r="M57" s="129" t="s">
        <v>546</v>
      </c>
    </row>
    <row r="58" spans="1:13" ht="15.75" customHeight="1">
      <c r="A58" s="27">
        <v>1</v>
      </c>
      <c r="B58" s="26">
        <v>16</v>
      </c>
      <c r="C58" s="25" t="s">
        <v>691</v>
      </c>
      <c r="D58" s="24" t="s">
        <v>707</v>
      </c>
      <c r="E58" s="23" t="s">
        <v>708</v>
      </c>
      <c r="F58" s="19" t="s">
        <v>142</v>
      </c>
      <c r="G58" s="154">
        <v>34.74</v>
      </c>
      <c r="H58" s="150">
        <v>0.142</v>
      </c>
      <c r="I58" s="20" t="str">
        <f>IF(ISBLANK(G58),"",IF(G58&gt;48.34,"",IF(G58&lt;=0,"TSM",IF(G58&lt;=0,"SM",IF(G58&lt;=34.74,"KSM",IF(G58&lt;=36.24,"I A",IF(G58&lt;=38.24,"II A",IF(G58&lt;=40.84,"III A"))))))))</f>
        <v>KSM</v>
      </c>
      <c r="J58" s="19" t="s">
        <v>555</v>
      </c>
      <c r="L58" s="99">
        <v>8</v>
      </c>
      <c r="M58" s="99">
        <v>3</v>
      </c>
    </row>
    <row r="59" spans="1:13" ht="15.75" customHeight="1">
      <c r="A59" s="27">
        <v>2</v>
      </c>
      <c r="B59" s="26">
        <v>178</v>
      </c>
      <c r="C59" s="25" t="s">
        <v>315</v>
      </c>
      <c r="D59" s="24" t="s">
        <v>959</v>
      </c>
      <c r="E59" s="23" t="s">
        <v>960</v>
      </c>
      <c r="F59" s="19" t="s">
        <v>280</v>
      </c>
      <c r="G59" s="154">
        <v>37.83</v>
      </c>
      <c r="H59" s="150">
        <v>0.131</v>
      </c>
      <c r="I59" s="20" t="str">
        <f>IF(ISBLANK(G59),"",IF(G59&gt;48.34,"",IF(G59&lt;=0,"TSM",IF(G59&lt;=0,"SM",IF(G59&lt;=34.74,"KSM",IF(G59&lt;=36.24,"I A",IF(G59&lt;=38.24,"II A",IF(G59&lt;=40.84,"III A"))))))))</f>
        <v>II A</v>
      </c>
      <c r="J59" s="19" t="s">
        <v>281</v>
      </c>
      <c r="L59" s="99">
        <v>8</v>
      </c>
      <c r="M59" s="99">
        <v>4</v>
      </c>
    </row>
    <row r="60" spans="1:13" ht="15.75" customHeight="1">
      <c r="A60" s="27">
        <v>3</v>
      </c>
      <c r="B60" s="26">
        <v>152</v>
      </c>
      <c r="C60" s="25" t="s">
        <v>457</v>
      </c>
      <c r="D60" s="24" t="s">
        <v>771</v>
      </c>
      <c r="E60" s="23" t="s">
        <v>772</v>
      </c>
      <c r="F60" s="19" t="s">
        <v>182</v>
      </c>
      <c r="G60" s="154">
        <v>40.23</v>
      </c>
      <c r="H60" s="150">
        <v>0.183</v>
      </c>
      <c r="I60" s="20" t="str">
        <f>IF(ISBLANK(G60),"",IF(G60&gt;48.34,"",IF(G60&lt;=0,"TSM",IF(G60&lt;=0,"SM",IF(G60&lt;=34.74,"KSM",IF(G60&lt;=36.24,"I A",IF(G60&lt;=38.24,"II A",IF(G60&lt;=40.84,"III A"))))))))</f>
        <v>III A</v>
      </c>
      <c r="J60" s="19" t="s">
        <v>536</v>
      </c>
      <c r="L60" s="99">
        <v>8</v>
      </c>
      <c r="M60" s="99">
        <v>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14" customWidth="1"/>
    <col min="2" max="2" width="4.00390625" style="14" customWidth="1"/>
    <col min="3" max="3" width="10.00390625" style="14" customWidth="1"/>
    <col min="4" max="4" width="10.8515625" style="14" customWidth="1"/>
    <col min="5" max="5" width="8.8515625" style="18" customWidth="1"/>
    <col min="6" max="6" width="9.00390625" style="18" customWidth="1"/>
    <col min="7" max="7" width="8.140625" style="17" bestFit="1" customWidth="1"/>
    <col min="8" max="8" width="4.28125" style="17" customWidth="1"/>
    <col min="9" max="9" width="5.8515625" style="16" customWidth="1"/>
    <col min="10" max="10" width="30.7109375" style="14" customWidth="1"/>
    <col min="11" max="11" width="3.00390625" style="169" customWidth="1"/>
    <col min="12" max="12" width="5.7109375" style="76" hidden="1" customWidth="1"/>
    <col min="13" max="13" width="4.57421875" style="76" hidden="1" customWidth="1"/>
    <col min="14" max="15" width="0" style="14" hidden="1" customWidth="1"/>
    <col min="16" max="16384" width="9.140625" style="14" customWidth="1"/>
  </cols>
  <sheetData>
    <row r="1" spans="1:13" s="37" customFormat="1" ht="14.25">
      <c r="A1" s="41" t="s">
        <v>53</v>
      </c>
      <c r="B1" s="41"/>
      <c r="C1" s="47"/>
      <c r="D1" s="47"/>
      <c r="E1" s="46"/>
      <c r="F1" s="46"/>
      <c r="G1" s="49"/>
      <c r="H1" s="44"/>
      <c r="I1" s="49"/>
      <c r="J1" s="48" t="s">
        <v>52</v>
      </c>
      <c r="K1" s="168"/>
      <c r="L1" s="47"/>
      <c r="M1" s="41"/>
    </row>
    <row r="2" spans="1:13" s="28" customFormat="1" ht="15.75" customHeight="1">
      <c r="A2" s="41" t="s">
        <v>51</v>
      </c>
      <c r="B2" s="41"/>
      <c r="C2" s="42"/>
      <c r="D2" s="47"/>
      <c r="E2" s="46"/>
      <c r="F2" s="46"/>
      <c r="G2" s="45"/>
      <c r="H2" s="44"/>
      <c r="I2" s="45"/>
      <c r="J2" s="43" t="s">
        <v>31</v>
      </c>
      <c r="K2" s="169"/>
      <c r="L2" s="42"/>
      <c r="M2" s="41"/>
    </row>
    <row r="3" ht="10.5" customHeight="1">
      <c r="C3" s="40"/>
    </row>
    <row r="4" spans="3:6" ht="15.75">
      <c r="C4" s="39" t="s">
        <v>909</v>
      </c>
      <c r="D4" s="37"/>
      <c r="F4" s="38"/>
    </row>
    <row r="5" ht="5.25" customHeight="1">
      <c r="D5" s="37"/>
    </row>
    <row r="6" spans="2:6" ht="12.75">
      <c r="B6" s="47"/>
      <c r="C6" s="46" t="s">
        <v>228</v>
      </c>
      <c r="D6" s="97"/>
      <c r="F6" s="38"/>
    </row>
    <row r="7" spans="4:9" ht="5.25" customHeight="1" thickBot="1">
      <c r="D7" s="37"/>
      <c r="I7" s="15"/>
    </row>
    <row r="8" spans="1:13" s="28" customFormat="1" ht="12" thickBot="1">
      <c r="A8" s="36" t="s">
        <v>49</v>
      </c>
      <c r="B8" s="35" t="s">
        <v>48</v>
      </c>
      <c r="C8" s="34" t="s">
        <v>47</v>
      </c>
      <c r="D8" s="33" t="s">
        <v>46</v>
      </c>
      <c r="E8" s="32" t="s">
        <v>45</v>
      </c>
      <c r="F8" s="32" t="s">
        <v>44</v>
      </c>
      <c r="G8" s="31" t="s">
        <v>852</v>
      </c>
      <c r="H8" s="146" t="s">
        <v>544</v>
      </c>
      <c r="I8" s="30" t="s">
        <v>41</v>
      </c>
      <c r="J8" s="29" t="s">
        <v>40</v>
      </c>
      <c r="K8" s="169"/>
      <c r="L8" s="98" t="s">
        <v>174</v>
      </c>
      <c r="M8" s="129" t="s">
        <v>546</v>
      </c>
    </row>
    <row r="9" spans="1:13" ht="15.75" customHeight="1">
      <c r="A9" s="27">
        <v>1</v>
      </c>
      <c r="B9" s="26">
        <v>16</v>
      </c>
      <c r="C9" s="25" t="s">
        <v>691</v>
      </c>
      <c r="D9" s="24" t="s">
        <v>707</v>
      </c>
      <c r="E9" s="23" t="s">
        <v>708</v>
      </c>
      <c r="F9" s="19" t="s">
        <v>142</v>
      </c>
      <c r="G9" s="154">
        <v>34.74</v>
      </c>
      <c r="H9" s="150">
        <v>0.142</v>
      </c>
      <c r="I9" s="20" t="str">
        <f aca="true" t="shared" si="0" ref="I9:I26">IF(ISBLANK(G9),"",IF(G9&gt;48.34,"",IF(G9&lt;=0,"TSM",IF(G9&lt;=0,"SM",IF(G9&lt;=34.74,"KSM",IF(G9&lt;=36.24,"I A",IF(G9&lt;=38.24,"II A",IF(G9&lt;=40.84,"III A"))))))))</f>
        <v>KSM</v>
      </c>
      <c r="J9" s="19" t="s">
        <v>555</v>
      </c>
      <c r="L9" s="99">
        <v>8</v>
      </c>
      <c r="M9" s="99">
        <v>3</v>
      </c>
    </row>
    <row r="10" spans="1:15" ht="15.75" customHeight="1">
      <c r="A10" s="27">
        <v>2</v>
      </c>
      <c r="B10" s="26">
        <v>221</v>
      </c>
      <c r="C10" s="25" t="s">
        <v>949</v>
      </c>
      <c r="D10" s="24" t="s">
        <v>950</v>
      </c>
      <c r="E10" s="23" t="s">
        <v>951</v>
      </c>
      <c r="F10" s="19" t="s">
        <v>142</v>
      </c>
      <c r="G10" s="154">
        <v>36.76</v>
      </c>
      <c r="H10" s="150">
        <v>0.214</v>
      </c>
      <c r="I10" s="20" t="str">
        <f t="shared" si="0"/>
        <v>II A</v>
      </c>
      <c r="J10" s="19" t="s">
        <v>952</v>
      </c>
      <c r="L10" s="99">
        <v>7</v>
      </c>
      <c r="M10" s="99">
        <v>3</v>
      </c>
      <c r="O10" s="14" t="s">
        <v>953</v>
      </c>
    </row>
    <row r="11" spans="1:13" ht="15.75" customHeight="1">
      <c r="A11" s="27">
        <v>3</v>
      </c>
      <c r="B11" s="26">
        <v>137</v>
      </c>
      <c r="C11" s="25" t="s">
        <v>939</v>
      </c>
      <c r="D11" s="24" t="s">
        <v>940</v>
      </c>
      <c r="E11" s="23" t="s">
        <v>941</v>
      </c>
      <c r="F11" s="19" t="s">
        <v>58</v>
      </c>
      <c r="G11" s="154">
        <v>37.14</v>
      </c>
      <c r="H11" s="150">
        <v>0.154</v>
      </c>
      <c r="I11" s="20" t="str">
        <f t="shared" si="0"/>
        <v>II A</v>
      </c>
      <c r="J11" s="19" t="s">
        <v>611</v>
      </c>
      <c r="L11" s="99">
        <v>4</v>
      </c>
      <c r="M11" s="99">
        <v>3</v>
      </c>
    </row>
    <row r="12" spans="1:15" ht="15.75" customHeight="1">
      <c r="A12" s="27">
        <v>4</v>
      </c>
      <c r="B12" s="26">
        <v>222</v>
      </c>
      <c r="C12" s="25" t="s">
        <v>678</v>
      </c>
      <c r="D12" s="24" t="s">
        <v>679</v>
      </c>
      <c r="E12" s="23" t="s">
        <v>945</v>
      </c>
      <c r="F12" s="19" t="s">
        <v>142</v>
      </c>
      <c r="G12" s="154">
        <v>37.19</v>
      </c>
      <c r="H12" s="150">
        <v>0.199</v>
      </c>
      <c r="I12" s="20" t="str">
        <f t="shared" si="0"/>
        <v>II A</v>
      </c>
      <c r="J12" s="19" t="s">
        <v>946</v>
      </c>
      <c r="L12" s="99">
        <v>6</v>
      </c>
      <c r="M12" s="99">
        <v>3</v>
      </c>
      <c r="O12" s="14" t="s">
        <v>947</v>
      </c>
    </row>
    <row r="13" spans="1:14" ht="15.75" customHeight="1">
      <c r="A13" s="27">
        <v>5</v>
      </c>
      <c r="B13" s="26">
        <v>135</v>
      </c>
      <c r="C13" s="25" t="s">
        <v>925</v>
      </c>
      <c r="D13" s="24" t="s">
        <v>926</v>
      </c>
      <c r="E13" s="23" t="s">
        <v>927</v>
      </c>
      <c r="F13" s="19" t="s">
        <v>58</v>
      </c>
      <c r="G13" s="154">
        <v>37.54</v>
      </c>
      <c r="H13" s="150">
        <v>0.218</v>
      </c>
      <c r="I13" s="20" t="str">
        <f t="shared" si="0"/>
        <v>II A</v>
      </c>
      <c r="J13" s="19" t="s">
        <v>433</v>
      </c>
      <c r="L13" s="99">
        <v>3</v>
      </c>
      <c r="M13" s="99">
        <v>3</v>
      </c>
      <c r="N13" s="14" t="s">
        <v>928</v>
      </c>
    </row>
    <row r="14" spans="1:13" ht="15.75" customHeight="1">
      <c r="A14" s="27">
        <v>6</v>
      </c>
      <c r="B14" s="26">
        <v>178</v>
      </c>
      <c r="C14" s="25" t="s">
        <v>315</v>
      </c>
      <c r="D14" s="24" t="s">
        <v>959</v>
      </c>
      <c r="E14" s="23" t="s">
        <v>960</v>
      </c>
      <c r="F14" s="19" t="s">
        <v>280</v>
      </c>
      <c r="G14" s="154">
        <v>37.83</v>
      </c>
      <c r="H14" s="150">
        <v>0.131</v>
      </c>
      <c r="I14" s="20" t="str">
        <f t="shared" si="0"/>
        <v>II A</v>
      </c>
      <c r="J14" s="19" t="s">
        <v>281</v>
      </c>
      <c r="L14" s="99">
        <v>8</v>
      </c>
      <c r="M14" s="99">
        <v>4</v>
      </c>
    </row>
    <row r="15" spans="1:14" ht="15.75" customHeight="1">
      <c r="A15" s="27">
        <v>7</v>
      </c>
      <c r="B15" s="26">
        <v>285</v>
      </c>
      <c r="C15" s="25" t="s">
        <v>453</v>
      </c>
      <c r="D15" s="24" t="s">
        <v>915</v>
      </c>
      <c r="E15" s="23" t="s">
        <v>916</v>
      </c>
      <c r="F15" s="19" t="s">
        <v>211</v>
      </c>
      <c r="G15" s="154">
        <v>38.47</v>
      </c>
      <c r="H15" s="150">
        <v>0.27</v>
      </c>
      <c r="I15" s="20" t="str">
        <f t="shared" si="0"/>
        <v>III A</v>
      </c>
      <c r="J15" s="19" t="s">
        <v>917</v>
      </c>
      <c r="L15" s="99">
        <v>2</v>
      </c>
      <c r="M15" s="99">
        <v>4</v>
      </c>
      <c r="N15" s="14" t="s">
        <v>918</v>
      </c>
    </row>
    <row r="16" spans="1:15" ht="15.75" customHeight="1">
      <c r="A16" s="27">
        <v>8</v>
      </c>
      <c r="B16" s="26">
        <v>177</v>
      </c>
      <c r="C16" s="25" t="s">
        <v>82</v>
      </c>
      <c r="D16" s="24" t="s">
        <v>745</v>
      </c>
      <c r="E16" s="23" t="s">
        <v>746</v>
      </c>
      <c r="F16" s="19" t="s">
        <v>280</v>
      </c>
      <c r="G16" s="154">
        <v>38.58</v>
      </c>
      <c r="H16" s="150">
        <v>0.209</v>
      </c>
      <c r="I16" s="20" t="str">
        <f t="shared" si="0"/>
        <v>III A</v>
      </c>
      <c r="J16" s="19" t="s">
        <v>281</v>
      </c>
      <c r="L16" s="99">
        <v>1</v>
      </c>
      <c r="M16" s="99">
        <v>4</v>
      </c>
      <c r="O16" s="14" t="s">
        <v>910</v>
      </c>
    </row>
    <row r="17" spans="1:13" ht="15.75" customHeight="1">
      <c r="A17" s="27">
        <v>9</v>
      </c>
      <c r="B17" s="26">
        <v>157</v>
      </c>
      <c r="C17" s="25" t="s">
        <v>129</v>
      </c>
      <c r="D17" s="24" t="s">
        <v>130</v>
      </c>
      <c r="E17" s="23" t="s">
        <v>131</v>
      </c>
      <c r="F17" s="19" t="s">
        <v>132</v>
      </c>
      <c r="G17" s="154">
        <v>38.63</v>
      </c>
      <c r="H17" s="150">
        <v>0.161</v>
      </c>
      <c r="I17" s="20" t="str">
        <f t="shared" si="0"/>
        <v>III A</v>
      </c>
      <c r="J17" s="19" t="s">
        <v>133</v>
      </c>
      <c r="L17" s="99">
        <v>4</v>
      </c>
      <c r="M17" s="99">
        <v>2</v>
      </c>
    </row>
    <row r="18" spans="1:13" ht="15.75" customHeight="1">
      <c r="A18" s="27">
        <v>10</v>
      </c>
      <c r="B18" s="26">
        <v>136</v>
      </c>
      <c r="C18" s="25" t="s">
        <v>954</v>
      </c>
      <c r="D18" s="24" t="s">
        <v>955</v>
      </c>
      <c r="E18" s="23" t="s">
        <v>956</v>
      </c>
      <c r="F18" s="19" t="s">
        <v>58</v>
      </c>
      <c r="G18" s="154">
        <v>39.1</v>
      </c>
      <c r="H18" s="150">
        <v>0.163</v>
      </c>
      <c r="I18" s="20" t="str">
        <f t="shared" si="0"/>
        <v>III A</v>
      </c>
      <c r="J18" s="19" t="s">
        <v>433</v>
      </c>
      <c r="L18" s="99">
        <v>7</v>
      </c>
      <c r="M18" s="99">
        <v>4</v>
      </c>
    </row>
    <row r="19" spans="1:15" ht="15.75" customHeight="1">
      <c r="A19" s="27">
        <v>11</v>
      </c>
      <c r="B19" s="26">
        <v>26</v>
      </c>
      <c r="C19" s="25" t="s">
        <v>664</v>
      </c>
      <c r="D19" s="24" t="s">
        <v>665</v>
      </c>
      <c r="E19" s="23" t="s">
        <v>666</v>
      </c>
      <c r="F19" s="19" t="s">
        <v>31</v>
      </c>
      <c r="G19" s="154">
        <v>39.88</v>
      </c>
      <c r="H19" s="150">
        <v>0.249</v>
      </c>
      <c r="I19" s="20" t="str">
        <f t="shared" si="0"/>
        <v>III A</v>
      </c>
      <c r="J19" s="19" t="s">
        <v>555</v>
      </c>
      <c r="L19" s="99">
        <v>6</v>
      </c>
      <c r="M19" s="99">
        <v>2</v>
      </c>
      <c r="O19" s="14" t="s">
        <v>948</v>
      </c>
    </row>
    <row r="20" spans="1:15" ht="15.75" customHeight="1">
      <c r="A20" s="27">
        <v>12</v>
      </c>
      <c r="B20" s="26">
        <v>33</v>
      </c>
      <c r="C20" s="25" t="s">
        <v>762</v>
      </c>
      <c r="D20" s="24" t="s">
        <v>919</v>
      </c>
      <c r="E20" s="23" t="s">
        <v>920</v>
      </c>
      <c r="F20" s="19" t="s">
        <v>226</v>
      </c>
      <c r="G20" s="154">
        <v>39.91</v>
      </c>
      <c r="H20" s="150">
        <v>0.183</v>
      </c>
      <c r="I20" s="20" t="str">
        <f t="shared" si="0"/>
        <v>III A</v>
      </c>
      <c r="J20" s="19" t="s">
        <v>259</v>
      </c>
      <c r="L20" s="99">
        <v>2</v>
      </c>
      <c r="M20" s="99">
        <v>2</v>
      </c>
      <c r="O20" s="14" t="s">
        <v>921</v>
      </c>
    </row>
    <row r="21" spans="1:15" ht="15.75" customHeight="1">
      <c r="A21" s="27">
        <v>13</v>
      </c>
      <c r="B21" s="26">
        <v>20</v>
      </c>
      <c r="C21" s="25" t="s">
        <v>202</v>
      </c>
      <c r="D21" s="24" t="s">
        <v>929</v>
      </c>
      <c r="E21" s="23" t="s">
        <v>930</v>
      </c>
      <c r="F21" s="19" t="s">
        <v>226</v>
      </c>
      <c r="G21" s="154">
        <v>40.06</v>
      </c>
      <c r="H21" s="150">
        <v>0.154</v>
      </c>
      <c r="I21" s="20" t="str">
        <f t="shared" si="0"/>
        <v>III A</v>
      </c>
      <c r="J21" s="19" t="s">
        <v>931</v>
      </c>
      <c r="L21" s="99">
        <v>3</v>
      </c>
      <c r="M21" s="99">
        <v>2</v>
      </c>
      <c r="N21" s="14" t="s">
        <v>932</v>
      </c>
      <c r="O21" s="14" t="s">
        <v>933</v>
      </c>
    </row>
    <row r="22" spans="1:14" ht="15.75" customHeight="1">
      <c r="A22" s="27">
        <v>14</v>
      </c>
      <c r="B22" s="26">
        <v>70</v>
      </c>
      <c r="C22" s="25" t="s">
        <v>323</v>
      </c>
      <c r="D22" s="24" t="s">
        <v>922</v>
      </c>
      <c r="E22" s="23" t="s">
        <v>923</v>
      </c>
      <c r="F22" s="19" t="s">
        <v>85</v>
      </c>
      <c r="G22" s="154">
        <v>40.12</v>
      </c>
      <c r="H22" s="150">
        <v>0.567</v>
      </c>
      <c r="I22" s="20" t="str">
        <f t="shared" si="0"/>
        <v>III A</v>
      </c>
      <c r="J22" s="19" t="s">
        <v>178</v>
      </c>
      <c r="L22" s="99">
        <v>2</v>
      </c>
      <c r="M22" s="99">
        <v>3</v>
      </c>
      <c r="N22" s="14" t="s">
        <v>924</v>
      </c>
    </row>
    <row r="23" spans="1:13" ht="15.75" customHeight="1">
      <c r="A23" s="27">
        <v>15</v>
      </c>
      <c r="B23" s="26">
        <v>153</v>
      </c>
      <c r="C23" s="25" t="s">
        <v>82</v>
      </c>
      <c r="D23" s="24" t="s">
        <v>705</v>
      </c>
      <c r="E23" s="23" t="s">
        <v>706</v>
      </c>
      <c r="F23" s="19" t="s">
        <v>182</v>
      </c>
      <c r="G23" s="154">
        <v>40.16</v>
      </c>
      <c r="H23" s="150">
        <v>0.267</v>
      </c>
      <c r="I23" s="20" t="str">
        <f t="shared" si="0"/>
        <v>III A</v>
      </c>
      <c r="J23" s="19" t="s">
        <v>536</v>
      </c>
      <c r="L23" s="99">
        <v>1</v>
      </c>
      <c r="M23" s="99">
        <v>2</v>
      </c>
    </row>
    <row r="24" spans="1:13" ht="15.75" customHeight="1">
      <c r="A24" s="27">
        <v>16</v>
      </c>
      <c r="B24" s="26">
        <v>152</v>
      </c>
      <c r="C24" s="25" t="s">
        <v>457</v>
      </c>
      <c r="D24" s="24" t="s">
        <v>771</v>
      </c>
      <c r="E24" s="23" t="s">
        <v>772</v>
      </c>
      <c r="F24" s="19" t="s">
        <v>182</v>
      </c>
      <c r="G24" s="154">
        <v>40.23</v>
      </c>
      <c r="H24" s="150">
        <v>0.183</v>
      </c>
      <c r="I24" s="20" t="str">
        <f t="shared" si="0"/>
        <v>III A</v>
      </c>
      <c r="J24" s="19" t="s">
        <v>536</v>
      </c>
      <c r="L24" s="99">
        <v>8</v>
      </c>
      <c r="M24" s="99">
        <v>2</v>
      </c>
    </row>
    <row r="25" spans="1:13" ht="15.75" customHeight="1">
      <c r="A25" s="27">
        <v>17</v>
      </c>
      <c r="B25" s="26">
        <v>239</v>
      </c>
      <c r="C25" s="25" t="s">
        <v>82</v>
      </c>
      <c r="D25" s="24" t="s">
        <v>942</v>
      </c>
      <c r="E25" s="23" t="s">
        <v>943</v>
      </c>
      <c r="F25" s="19" t="s">
        <v>197</v>
      </c>
      <c r="G25" s="154">
        <v>40.67</v>
      </c>
      <c r="H25" s="150">
        <v>0.158</v>
      </c>
      <c r="I25" s="20" t="str">
        <f t="shared" si="0"/>
        <v>III A</v>
      </c>
      <c r="J25" s="19" t="s">
        <v>198</v>
      </c>
      <c r="L25" s="99">
        <v>4</v>
      </c>
      <c r="M25" s="99">
        <v>4</v>
      </c>
    </row>
    <row r="26" spans="1:13" ht="15.75" customHeight="1">
      <c r="A26" s="27">
        <v>18</v>
      </c>
      <c r="B26" s="26">
        <v>22</v>
      </c>
      <c r="C26" s="25" t="s">
        <v>202</v>
      </c>
      <c r="D26" s="24" t="s">
        <v>957</v>
      </c>
      <c r="E26" s="23" t="s">
        <v>958</v>
      </c>
      <c r="F26" s="19" t="s">
        <v>31</v>
      </c>
      <c r="G26" s="154">
        <v>40.84</v>
      </c>
      <c r="H26" s="150">
        <v>0.243</v>
      </c>
      <c r="I26" s="20" t="str">
        <f t="shared" si="0"/>
        <v>III A</v>
      </c>
      <c r="J26" s="19" t="s">
        <v>171</v>
      </c>
      <c r="L26" s="99">
        <v>7</v>
      </c>
      <c r="M26" s="99">
        <v>2</v>
      </c>
    </row>
    <row r="27" spans="1:13" ht="15.75" customHeight="1">
      <c r="A27" s="27"/>
      <c r="B27" s="26">
        <v>279</v>
      </c>
      <c r="C27" s="25" t="s">
        <v>753</v>
      </c>
      <c r="D27" s="24" t="s">
        <v>754</v>
      </c>
      <c r="E27" s="23" t="s">
        <v>755</v>
      </c>
      <c r="F27" s="19" t="s">
        <v>31</v>
      </c>
      <c r="G27" s="154" t="s">
        <v>86</v>
      </c>
      <c r="H27" s="150"/>
      <c r="I27" s="20">
        <f>IF(ISBLANK(G27),"",IF(G27&gt;48.34,"",IF(G27&lt;=0,"TSM",IF(G27&lt;=0,"SM",IF(G27&lt;=34.74,"KSM",IF(G27&lt;=36.24,"I A",IF(G27&lt;=38.24,"II A",IF(G27&lt;=40.84,"III A"))))))))</f>
      </c>
      <c r="J27" s="19" t="s">
        <v>607</v>
      </c>
      <c r="L27" s="99">
        <v>5</v>
      </c>
      <c r="M27" s="99">
        <v>4</v>
      </c>
    </row>
    <row r="28" spans="1:13" ht="15.75" customHeight="1">
      <c r="A28" s="27"/>
      <c r="B28" s="26">
        <v>151</v>
      </c>
      <c r="C28" s="25" t="s">
        <v>151</v>
      </c>
      <c r="D28" s="24" t="s">
        <v>778</v>
      </c>
      <c r="E28" s="23" t="s">
        <v>779</v>
      </c>
      <c r="F28" s="19" t="s">
        <v>142</v>
      </c>
      <c r="G28" s="154" t="s">
        <v>86</v>
      </c>
      <c r="H28" s="150"/>
      <c r="I28" s="20">
        <f>IF(ISBLANK(G28),"",IF(G28&gt;48.34,"",IF(G28&lt;=0,"TSM",IF(G28&lt;=0,"SM",IF(G28&lt;=34.74,"KSM",IF(G28&lt;=36.24,"I A",IF(G28&lt;=38.24,"II A",IF(G28&lt;=40.84,"III A"))))))))</f>
      </c>
      <c r="J28" s="19" t="s">
        <v>536</v>
      </c>
      <c r="L28" s="99">
        <v>5</v>
      </c>
      <c r="M28" s="99">
        <v>3</v>
      </c>
    </row>
    <row r="29" spans="1:15" ht="15.75" customHeight="1">
      <c r="A29" s="99"/>
      <c r="B29" s="26">
        <v>78</v>
      </c>
      <c r="C29" s="25" t="s">
        <v>76</v>
      </c>
      <c r="D29" s="24" t="s">
        <v>934</v>
      </c>
      <c r="E29" s="23" t="s">
        <v>935</v>
      </c>
      <c r="F29" s="19" t="s">
        <v>85</v>
      </c>
      <c r="G29" s="154" t="s">
        <v>86</v>
      </c>
      <c r="H29" s="150"/>
      <c r="I29" s="20">
        <f>IF(ISBLANK(G29),"",IF(G29&gt;48.34,"",IF(G29&lt;=0,"TSM",IF(G29&lt;=0,"SM",IF(G29&lt;=34.74,"KSM",IF(G29&lt;=36.24,"I A",IF(G29&lt;=38.24,"II A",IF(G29&lt;=40.84,"III A"))))))))</f>
      </c>
      <c r="J29" s="19" t="s">
        <v>936</v>
      </c>
      <c r="L29" s="99">
        <v>3</v>
      </c>
      <c r="M29" s="99">
        <v>4</v>
      </c>
      <c r="N29" s="14" t="s">
        <v>937</v>
      </c>
      <c r="O29" s="14" t="s">
        <v>938</v>
      </c>
    </row>
    <row r="30" spans="1:15" ht="15.75" customHeight="1">
      <c r="A30" s="99"/>
      <c r="B30" s="26">
        <v>286</v>
      </c>
      <c r="C30" s="25" t="s">
        <v>202</v>
      </c>
      <c r="D30" s="24" t="s">
        <v>911</v>
      </c>
      <c r="E30" s="23" t="s">
        <v>912</v>
      </c>
      <c r="F30" s="19" t="s">
        <v>211</v>
      </c>
      <c r="G30" s="154" t="s">
        <v>86</v>
      </c>
      <c r="H30" s="150"/>
      <c r="I30" s="20">
        <f>IF(ISBLANK(G30),"",IF(G30&gt;48.34,"",IF(G30&lt;=0,"TSM",IF(G30&lt;=0,"SM",IF(G30&lt;=34.74,"KSM",IF(G30&lt;=36.24,"I A",IF(G30&lt;=38.24,"II A",IF(G30&lt;=40.84,"III A"))))))))</f>
      </c>
      <c r="J30" s="19" t="s">
        <v>913</v>
      </c>
      <c r="L30" s="99">
        <v>1</v>
      </c>
      <c r="M30" s="99">
        <v>3</v>
      </c>
      <c r="O30" s="14" t="s">
        <v>914</v>
      </c>
    </row>
    <row r="31" spans="1:13" ht="15.75" customHeight="1">
      <c r="A31" s="27"/>
      <c r="B31" s="26">
        <v>281</v>
      </c>
      <c r="C31" s="25" t="s">
        <v>664</v>
      </c>
      <c r="D31" s="24" t="s">
        <v>769</v>
      </c>
      <c r="E31" s="23" t="s">
        <v>770</v>
      </c>
      <c r="F31" s="19" t="s">
        <v>31</v>
      </c>
      <c r="G31" s="154" t="s">
        <v>86</v>
      </c>
      <c r="H31" s="150"/>
      <c r="I31" s="20">
        <f>IF(ISBLANK(G31),"",IF(G31&gt;48.34,"",IF(G31&lt;=0,"TSM",IF(G31&lt;=0,"SM",IF(G31&lt;=34.74,"KSM",IF(G31&lt;=36.24,"I A",IF(G31&lt;=38.24,"II A",IF(G31&lt;=40.84,"III A"))))))))</f>
      </c>
      <c r="J31" s="19" t="s">
        <v>607</v>
      </c>
      <c r="L31" s="99">
        <v>6</v>
      </c>
      <c r="M31" s="99">
        <v>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Steponas</cp:lastModifiedBy>
  <cp:lastPrinted>2016-12-14T18:50:23Z</cp:lastPrinted>
  <dcterms:created xsi:type="dcterms:W3CDTF">2016-12-13T23:57:54Z</dcterms:created>
  <dcterms:modified xsi:type="dcterms:W3CDTF">2016-12-14T19:11:32Z</dcterms:modified>
  <cp:category/>
  <cp:version/>
  <cp:contentType/>
  <cp:contentStatus/>
</cp:coreProperties>
</file>