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Šios_darbaknygės"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0" yWindow="0" windowWidth="28800" windowHeight="11610" tabRatio="597"/>
  </bookViews>
  <sheets>
    <sheet name="Viršelis" sheetId="5" r:id="rId1"/>
    <sheet name="60 Mj pb" sheetId="249" r:id="rId2"/>
    <sheet name="60 Mj (g)" sheetId="250" r:id="rId3"/>
    <sheet name="60 M pb" sheetId="247" r:id="rId4"/>
    <sheet name="60 M (g)" sheetId="248" r:id="rId5"/>
    <sheet name="60 Vj pb" sheetId="253" r:id="rId6"/>
    <sheet name="60 Vj (g)" sheetId="254" r:id="rId7"/>
    <sheet name="60 V pb" sheetId="251" r:id="rId8"/>
    <sheet name="60 V (g)" sheetId="252" r:id="rId9"/>
    <sheet name="200 Mj pb" sheetId="260" r:id="rId10"/>
    <sheet name="200 Mj g" sheetId="261" r:id="rId11"/>
    <sheet name="200 M pb" sheetId="258" r:id="rId12"/>
    <sheet name="200 M g" sheetId="259" r:id="rId13"/>
    <sheet name="200 Vj pb" sheetId="264" r:id="rId14"/>
    <sheet name="200 Vj g" sheetId="265" r:id="rId15"/>
    <sheet name="200 V pb" sheetId="262" r:id="rId16"/>
    <sheet name="200 V g" sheetId="263" r:id="rId17"/>
    <sheet name="4x200 M " sheetId="271" r:id="rId18"/>
    <sheet name="4x200 V" sheetId="270" r:id="rId19"/>
    <sheet name="600 Mj " sheetId="267" r:id="rId20"/>
    <sheet name="600 M" sheetId="266" r:id="rId21"/>
    <sheet name="600 Vj" sheetId="269" r:id="rId22"/>
    <sheet name="600 V" sheetId="268" r:id="rId23"/>
    <sheet name="1000 Mj" sheetId="273" r:id="rId24"/>
    <sheet name="1000 M" sheetId="272" r:id="rId25"/>
    <sheet name="1000 Vj" sheetId="275" r:id="rId26"/>
    <sheet name="1000 V" sheetId="274" r:id="rId27"/>
    <sheet name="60bb Mj" sheetId="243" r:id="rId28"/>
    <sheet name="60bb M" sheetId="242" r:id="rId29"/>
    <sheet name="60bb Vj" sheetId="244" r:id="rId30"/>
    <sheet name="60bb V" sheetId="245" r:id="rId31"/>
    <sheet name="60bb V (g)" sheetId="246" r:id="rId32"/>
    <sheet name="Aukštis Mj" sheetId="15" r:id="rId33"/>
    <sheet name="Aukštis M" sheetId="8" r:id="rId34"/>
    <sheet name="AukštisVj" sheetId="33" r:id="rId35"/>
    <sheet name="AukštisV" sheetId="31" r:id="rId36"/>
    <sheet name="Tolis Mj" sheetId="257" r:id="rId37"/>
    <sheet name="Tolis M" sheetId="255" r:id="rId38"/>
    <sheet name="TolisVj" sheetId="240" r:id="rId39"/>
    <sheet name="Tolis V" sheetId="238" r:id="rId40"/>
    <sheet name="Rutulys Mj" sheetId="239" r:id="rId41"/>
    <sheet name="Rutulys M" sheetId="237" r:id="rId42"/>
    <sheet name="Rutulys Vj" sheetId="241" r:id="rId43"/>
    <sheet name="Rutulys V" sheetId="256" r:id="rId44"/>
  </sheets>
  <calcPr calcId="162913"/>
</workbook>
</file>

<file path=xl/calcChain.xml><?xml version="1.0" encoding="utf-8"?>
<calcChain xmlns="http://schemas.openxmlformats.org/spreadsheetml/2006/main">
  <c r="H10" i="275" l="1"/>
  <c r="H11" i="275"/>
  <c r="H12" i="275"/>
  <c r="H13" i="275"/>
  <c r="H14" i="275"/>
  <c r="H10" i="274" l="1"/>
  <c r="H11" i="274"/>
  <c r="H12" i="274"/>
  <c r="H13" i="274"/>
  <c r="H14" i="274"/>
  <c r="H15" i="274"/>
  <c r="H16" i="274"/>
  <c r="H17" i="274"/>
  <c r="H18" i="274"/>
  <c r="H19" i="274"/>
  <c r="H20" i="274"/>
  <c r="H21" i="274"/>
  <c r="H22" i="274"/>
  <c r="H10" i="273" l="1"/>
  <c r="H11" i="273"/>
  <c r="H12" i="273"/>
  <c r="H13" i="273"/>
  <c r="H14" i="273"/>
  <c r="H15" i="273"/>
  <c r="H10" i="272" l="1"/>
  <c r="H11" i="272"/>
  <c r="H12" i="272"/>
  <c r="H13" i="272"/>
  <c r="H14" i="272"/>
  <c r="H15" i="272"/>
  <c r="H16" i="272"/>
  <c r="H17" i="272"/>
  <c r="H10" i="269" l="1"/>
  <c r="H11" i="269"/>
  <c r="H12" i="269"/>
  <c r="H13" i="269"/>
  <c r="H14" i="269"/>
  <c r="H15" i="269"/>
  <c r="H16" i="269"/>
  <c r="H17" i="269"/>
  <c r="H18" i="269"/>
  <c r="H12" i="268" l="1"/>
  <c r="H13" i="268"/>
  <c r="H14" i="268"/>
  <c r="H15" i="268"/>
  <c r="H16" i="268"/>
  <c r="H17" i="268"/>
  <c r="H18" i="268"/>
  <c r="H19" i="268"/>
  <c r="H20" i="268"/>
  <c r="H21" i="268"/>
  <c r="H12" i="267" l="1"/>
  <c r="H13" i="267"/>
  <c r="H14" i="267"/>
  <c r="H15" i="267"/>
  <c r="H16" i="267"/>
  <c r="H17" i="267"/>
  <c r="H18" i="267"/>
  <c r="H19" i="267"/>
  <c r="H12" i="266" l="1"/>
  <c r="H13" i="266"/>
  <c r="H14" i="266"/>
  <c r="H15" i="266"/>
  <c r="H16" i="266"/>
  <c r="H17" i="266"/>
  <c r="H18" i="266"/>
  <c r="H19" i="266"/>
  <c r="H20" i="266"/>
  <c r="G10" i="265" l="1"/>
  <c r="G11" i="265"/>
  <c r="G12" i="265"/>
  <c r="G13" i="265"/>
  <c r="G14" i="265"/>
  <c r="G15" i="265"/>
  <c r="G16" i="265"/>
  <c r="G17" i="265"/>
  <c r="G18" i="265"/>
  <c r="G19" i="265"/>
  <c r="G20" i="265"/>
  <c r="G21" i="265"/>
  <c r="G22" i="265"/>
  <c r="G23" i="265"/>
  <c r="G24" i="265"/>
  <c r="G25" i="265"/>
  <c r="G26" i="265"/>
  <c r="G27" i="265"/>
  <c r="G28" i="265"/>
  <c r="G29" i="265"/>
  <c r="G30" i="265"/>
  <c r="G12" i="264"/>
  <c r="G14" i="264"/>
  <c r="G15" i="264"/>
  <c r="G19" i="264"/>
  <c r="G20" i="264"/>
  <c r="G21" i="264"/>
  <c r="G22" i="264"/>
  <c r="G26" i="264"/>
  <c r="G27" i="264"/>
  <c r="G28" i="264"/>
  <c r="G29" i="264"/>
  <c r="G34" i="264"/>
  <c r="G36" i="264"/>
  <c r="G41" i="264"/>
  <c r="G42" i="264"/>
  <c r="G43" i="264"/>
  <c r="G44" i="264"/>
  <c r="G48" i="264"/>
  <c r="G49" i="264"/>
  <c r="G50" i="264"/>
  <c r="G51" i="264"/>
  <c r="G10" i="263" l="1"/>
  <c r="G11" i="263"/>
  <c r="G12" i="263"/>
  <c r="G13" i="263"/>
  <c r="G14" i="263"/>
  <c r="G15" i="263"/>
  <c r="G16" i="263"/>
  <c r="G17" i="263"/>
  <c r="G18" i="263"/>
  <c r="G19" i="263"/>
  <c r="G20" i="263"/>
  <c r="G21" i="263"/>
  <c r="G22" i="263"/>
  <c r="G23" i="263"/>
  <c r="G24" i="263"/>
  <c r="G25" i="263"/>
  <c r="G26" i="263"/>
  <c r="G27" i="263"/>
  <c r="G28" i="263"/>
  <c r="G29" i="263"/>
  <c r="G30" i="263"/>
  <c r="G31" i="263"/>
  <c r="G32" i="263"/>
  <c r="G12" i="262"/>
  <c r="G13" i="262"/>
  <c r="G14" i="262"/>
  <c r="G15" i="262"/>
  <c r="G19" i="262"/>
  <c r="G21" i="262"/>
  <c r="G26" i="262"/>
  <c r="G34" i="262"/>
  <c r="G35" i="262"/>
  <c r="G36" i="262"/>
  <c r="G40" i="262"/>
  <c r="G41" i="262"/>
  <c r="G43" i="262"/>
  <c r="G47" i="262"/>
  <c r="G48" i="262"/>
  <c r="G49" i="262"/>
  <c r="G50" i="262"/>
  <c r="G54" i="262"/>
  <c r="G55" i="262"/>
  <c r="G57" i="262"/>
  <c r="G60" i="262"/>
  <c r="G61" i="262"/>
  <c r="G62" i="262"/>
  <c r="G63" i="262"/>
  <c r="G12" i="261" l="1"/>
  <c r="G13" i="261"/>
  <c r="G14" i="261"/>
  <c r="G15" i="261"/>
  <c r="G16" i="261"/>
  <c r="G17" i="261"/>
  <c r="G18" i="261"/>
  <c r="G19" i="261"/>
  <c r="G20" i="261"/>
  <c r="G21" i="261"/>
  <c r="G22" i="261"/>
  <c r="G23" i="261"/>
  <c r="G24" i="261"/>
  <c r="G25" i="261"/>
  <c r="G26" i="261"/>
  <c r="G27" i="261"/>
  <c r="G28" i="261"/>
  <c r="G29" i="261"/>
  <c r="G14" i="260"/>
  <c r="G15" i="260"/>
  <c r="G19" i="260"/>
  <c r="G20" i="260"/>
  <c r="G25" i="260"/>
  <c r="G26" i="260"/>
  <c r="G27" i="260"/>
  <c r="G28" i="260"/>
  <c r="G33" i="260"/>
  <c r="G42" i="260"/>
  <c r="G43" i="260"/>
  <c r="G44" i="260"/>
  <c r="G45" i="260"/>
  <c r="G49" i="260"/>
  <c r="G50" i="260"/>
  <c r="G51" i="260"/>
  <c r="G52" i="260"/>
  <c r="G58" i="260"/>
  <c r="G59" i="260"/>
  <c r="G11" i="259" l="1"/>
  <c r="G12" i="259"/>
  <c r="G13" i="259"/>
  <c r="G14" i="259"/>
  <c r="G15" i="259"/>
  <c r="G16" i="259"/>
  <c r="G17" i="259"/>
  <c r="G18" i="259"/>
  <c r="G19" i="259"/>
  <c r="G20" i="259"/>
  <c r="G21" i="259"/>
  <c r="G22" i="259"/>
  <c r="G23" i="259"/>
  <c r="G24" i="259"/>
  <c r="G25" i="259"/>
  <c r="G12" i="258"/>
  <c r="G13" i="258"/>
  <c r="G14" i="258"/>
  <c r="G15" i="258"/>
  <c r="G20" i="258"/>
  <c r="G21" i="258"/>
  <c r="G23" i="258"/>
  <c r="G24" i="258"/>
  <c r="G29" i="258"/>
  <c r="G30" i="258"/>
  <c r="G31" i="258"/>
  <c r="G32" i="258"/>
  <c r="G33" i="258"/>
  <c r="G38" i="258"/>
  <c r="G40" i="258"/>
  <c r="G42" i="258"/>
  <c r="G46" i="258"/>
  <c r="G47" i="258"/>
  <c r="G48" i="258"/>
  <c r="G49" i="258"/>
  <c r="G50" i="258"/>
  <c r="L11" i="257" l="1"/>
  <c r="M11" i="257" s="1"/>
  <c r="L12" i="257"/>
  <c r="M12" i="257" s="1"/>
  <c r="L13" i="257"/>
  <c r="M13" i="257" s="1"/>
  <c r="L14" i="257"/>
  <c r="M14" i="257" s="1"/>
  <c r="L15" i="257"/>
  <c r="M15" i="257" s="1"/>
  <c r="L16" i="257"/>
  <c r="M16" i="257" s="1"/>
  <c r="L17" i="257"/>
  <c r="M17" i="257" s="1"/>
  <c r="L18" i="257"/>
  <c r="M18" i="257" s="1"/>
  <c r="L19" i="257"/>
  <c r="M19" i="257" s="1"/>
  <c r="L20" i="257"/>
  <c r="M20" i="257" s="1"/>
  <c r="L21" i="257"/>
  <c r="M21" i="257" s="1"/>
  <c r="L22" i="257"/>
  <c r="M22" i="257" s="1"/>
  <c r="L23" i="257"/>
  <c r="M23" i="257" s="1"/>
  <c r="L24" i="257"/>
  <c r="M24" i="257" s="1"/>
  <c r="L25" i="257"/>
  <c r="M25" i="257" s="1"/>
  <c r="L26" i="257"/>
  <c r="M26" i="257" s="1"/>
  <c r="L27" i="257"/>
  <c r="M27" i="257" s="1"/>
  <c r="L28" i="257"/>
  <c r="M28" i="257" s="1"/>
  <c r="L29" i="257"/>
  <c r="M29" i="257" s="1"/>
  <c r="L30" i="257"/>
  <c r="M30" i="257" s="1"/>
  <c r="L11" i="256" l="1"/>
  <c r="L12" i="256"/>
  <c r="L13" i="256"/>
  <c r="L14" i="256"/>
  <c r="L15" i="256"/>
  <c r="L16" i="256"/>
  <c r="L10" i="256"/>
  <c r="L10" i="255" l="1"/>
  <c r="M10" i="255"/>
  <c r="L11" i="255"/>
  <c r="M11" i="255" s="1"/>
  <c r="L12" i="255"/>
  <c r="M12" i="255" s="1"/>
  <c r="L13" i="255"/>
  <c r="M13" i="255" s="1"/>
  <c r="L14" i="255"/>
  <c r="M14" i="255" s="1"/>
  <c r="L15" i="255"/>
  <c r="M15" i="255" s="1"/>
  <c r="L16" i="255"/>
  <c r="M16" i="255" s="1"/>
  <c r="L17" i="255"/>
  <c r="M17" i="255"/>
  <c r="L18" i="255"/>
  <c r="M18" i="255" s="1"/>
  <c r="L19" i="255"/>
  <c r="M19" i="255" s="1"/>
  <c r="L20" i="255"/>
  <c r="L21" i="255"/>
  <c r="H10" i="254" l="1"/>
  <c r="H12" i="254"/>
  <c r="H13" i="254"/>
  <c r="H14" i="254"/>
  <c r="H15" i="254"/>
  <c r="H16" i="254"/>
  <c r="H17" i="254"/>
  <c r="H19" i="254"/>
  <c r="H20" i="254"/>
  <c r="H21" i="254"/>
  <c r="H22" i="254"/>
  <c r="H23" i="254"/>
  <c r="H24" i="254"/>
  <c r="H25" i="254"/>
  <c r="H26" i="254"/>
  <c r="H27" i="254"/>
  <c r="H28" i="254"/>
  <c r="H29" i="254"/>
  <c r="H30" i="254"/>
  <c r="H31" i="254"/>
  <c r="H32" i="254"/>
  <c r="H33" i="254"/>
  <c r="H34" i="254"/>
  <c r="H35" i="254"/>
  <c r="H36" i="254"/>
  <c r="H37" i="254"/>
  <c r="H10" i="253"/>
  <c r="H12" i="253"/>
  <c r="H14" i="253"/>
  <c r="H15" i="253"/>
  <c r="H16" i="253"/>
  <c r="H19" i="253"/>
  <c r="H20" i="253"/>
  <c r="H21" i="253"/>
  <c r="H23" i="253"/>
  <c r="H24" i="253"/>
  <c r="H27" i="253"/>
  <c r="H28" i="253"/>
  <c r="H29" i="253"/>
  <c r="H30" i="253"/>
  <c r="H31" i="253"/>
  <c r="H36" i="253"/>
  <c r="H37" i="253"/>
  <c r="H38" i="253"/>
  <c r="H39" i="253"/>
  <c r="H40" i="253"/>
  <c r="H45" i="253"/>
  <c r="H46" i="253"/>
  <c r="H47" i="253"/>
  <c r="H48" i="253"/>
  <c r="H49" i="253"/>
  <c r="H50" i="253"/>
  <c r="H53" i="253"/>
  <c r="H54" i="253"/>
  <c r="H55" i="253"/>
  <c r="H57" i="253"/>
  <c r="H59" i="253"/>
  <c r="H12" i="252" l="1"/>
  <c r="H13" i="252"/>
  <c r="H14" i="252"/>
  <c r="H15" i="252"/>
  <c r="H16" i="252"/>
  <c r="H17" i="252"/>
  <c r="H19" i="252"/>
  <c r="H20" i="252"/>
  <c r="H21" i="252"/>
  <c r="H22" i="252"/>
  <c r="H23" i="252"/>
  <c r="H24" i="252"/>
  <c r="H25" i="252"/>
  <c r="H26" i="252"/>
  <c r="H27" i="252"/>
  <c r="H28" i="252"/>
  <c r="H29" i="252"/>
  <c r="H30" i="252"/>
  <c r="H31" i="252"/>
  <c r="H32" i="252"/>
  <c r="H33" i="252"/>
  <c r="H34" i="252"/>
  <c r="H35" i="252"/>
  <c r="H36" i="252"/>
  <c r="H38" i="252"/>
  <c r="H39" i="252"/>
  <c r="H12" i="251"/>
  <c r="H13" i="251"/>
  <c r="H14" i="251"/>
  <c r="H15" i="251"/>
  <c r="H16" i="251"/>
  <c r="H17" i="251"/>
  <c r="H21" i="251"/>
  <c r="H24" i="251"/>
  <c r="H28" i="251"/>
  <c r="H29" i="251"/>
  <c r="H30" i="251"/>
  <c r="H31" i="251"/>
  <c r="H32" i="251"/>
  <c r="H35" i="251"/>
  <c r="H36" i="251"/>
  <c r="H37" i="251"/>
  <c r="H39" i="251"/>
  <c r="H40" i="251"/>
  <c r="H44" i="251"/>
  <c r="H45" i="251"/>
  <c r="H46" i="251"/>
  <c r="H48" i="251"/>
  <c r="H54" i="251"/>
  <c r="H55" i="251"/>
  <c r="H57" i="251"/>
  <c r="H59" i="251"/>
  <c r="H12" i="250" l="1"/>
  <c r="H13" i="250"/>
  <c r="H14" i="250"/>
  <c r="H15" i="250"/>
  <c r="H16" i="250"/>
  <c r="H17" i="250"/>
  <c r="H19" i="250"/>
  <c r="H20" i="250"/>
  <c r="H21" i="250"/>
  <c r="H22" i="250"/>
  <c r="H23" i="250"/>
  <c r="H24" i="250"/>
  <c r="H25" i="250"/>
  <c r="H26" i="250"/>
  <c r="H27" i="250"/>
  <c r="H28" i="250"/>
  <c r="H29" i="250"/>
  <c r="H30" i="250"/>
  <c r="H31" i="250"/>
  <c r="H32" i="250"/>
  <c r="H33" i="250"/>
  <c r="H34" i="250"/>
  <c r="H35" i="250"/>
  <c r="H36" i="250"/>
  <c r="H37" i="250"/>
  <c r="H38" i="250"/>
  <c r="H39" i="250"/>
  <c r="H40" i="250"/>
  <c r="H41" i="250"/>
  <c r="H42" i="250"/>
  <c r="H43" i="250"/>
  <c r="H44" i="250"/>
  <c r="H45" i="250"/>
  <c r="H46" i="250"/>
  <c r="H47" i="250"/>
  <c r="H48" i="250"/>
  <c r="H49" i="250"/>
  <c r="H50" i="250"/>
  <c r="H12" i="249"/>
  <c r="H13" i="249"/>
  <c r="H14" i="249"/>
  <c r="H15" i="249"/>
  <c r="H16" i="249"/>
  <c r="H17" i="249"/>
  <c r="H21" i="249"/>
  <c r="H22" i="249"/>
  <c r="H23" i="249"/>
  <c r="H25" i="249"/>
  <c r="H29" i="249"/>
  <c r="H30" i="249"/>
  <c r="H31" i="249"/>
  <c r="H32" i="249"/>
  <c r="H33" i="249"/>
  <c r="H34" i="249"/>
  <c r="H39" i="249"/>
  <c r="H40" i="249"/>
  <c r="H41" i="249"/>
  <c r="H42" i="249"/>
  <c r="H46" i="249"/>
  <c r="H47" i="249"/>
  <c r="H48" i="249"/>
  <c r="H49" i="249"/>
  <c r="H54" i="249"/>
  <c r="H56" i="249"/>
  <c r="H57" i="249"/>
  <c r="H58" i="249"/>
  <c r="H61" i="249"/>
  <c r="H63" i="249"/>
  <c r="H64" i="249"/>
  <c r="H65" i="249"/>
  <c r="H68" i="249"/>
  <c r="H69" i="249"/>
  <c r="H71" i="249"/>
  <c r="H13" i="248" l="1"/>
  <c r="H14" i="248"/>
  <c r="H16" i="248"/>
  <c r="H17" i="248"/>
  <c r="H18" i="248"/>
  <c r="H20" i="248"/>
  <c r="H21" i="248"/>
  <c r="H22" i="248"/>
  <c r="H23" i="248"/>
  <c r="H24" i="248"/>
  <c r="H25" i="248"/>
  <c r="H26" i="248"/>
  <c r="H27" i="248"/>
  <c r="H28" i="248"/>
  <c r="H29" i="248"/>
  <c r="H30" i="248"/>
  <c r="H31" i="248"/>
  <c r="H32" i="248"/>
  <c r="H33" i="248"/>
  <c r="H34" i="248"/>
  <c r="H35" i="248"/>
  <c r="H36" i="248"/>
  <c r="H13" i="247"/>
  <c r="H14" i="247"/>
  <c r="H15" i="247"/>
  <c r="H16" i="247"/>
  <c r="H20" i="247"/>
  <c r="H21" i="247"/>
  <c r="H22" i="247"/>
  <c r="H23" i="247"/>
  <c r="H24" i="247"/>
  <c r="H29" i="247"/>
  <c r="H30" i="247"/>
  <c r="H32" i="247"/>
  <c r="H33" i="247"/>
  <c r="H37" i="247"/>
  <c r="H38" i="247"/>
  <c r="H39" i="247"/>
  <c r="H40" i="247"/>
  <c r="H41" i="247"/>
  <c r="H45" i="247"/>
  <c r="H46" i="247"/>
  <c r="H47" i="247"/>
  <c r="H49" i="247"/>
  <c r="H12" i="246" l="1"/>
  <c r="H14" i="246"/>
  <c r="H15" i="246"/>
  <c r="H16" i="246"/>
  <c r="H17" i="246"/>
  <c r="H20" i="246"/>
  <c r="H21" i="246"/>
  <c r="H22" i="246"/>
  <c r="G12" i="245"/>
  <c r="G13" i="245"/>
  <c r="G14" i="245"/>
  <c r="G15" i="245"/>
  <c r="G18" i="245"/>
  <c r="G19" i="245"/>
  <c r="G20" i="245"/>
  <c r="G21" i="245"/>
  <c r="G22" i="245"/>
  <c r="G10" i="244" l="1"/>
  <c r="G11" i="244"/>
  <c r="G12" i="244"/>
  <c r="G13" i="244"/>
  <c r="G14" i="244"/>
  <c r="G15" i="244"/>
  <c r="G12" i="243" l="1"/>
  <c r="G13" i="243"/>
  <c r="G14" i="243"/>
  <c r="G15" i="243"/>
  <c r="G16" i="243"/>
  <c r="G17" i="243"/>
  <c r="G10" i="242" l="1"/>
  <c r="G11" i="242"/>
  <c r="G12" i="242"/>
  <c r="G13" i="242"/>
  <c r="L10" i="241" l="1"/>
  <c r="M10" i="241" s="1"/>
  <c r="L11" i="241"/>
  <c r="M11" i="241"/>
  <c r="L12" i="241"/>
  <c r="M12" i="241" s="1"/>
  <c r="L13" i="241"/>
  <c r="M13" i="241" s="1"/>
  <c r="L14" i="241"/>
  <c r="M14" i="241"/>
  <c r="L15" i="241"/>
  <c r="M15" i="241" s="1"/>
  <c r="L16" i="241"/>
  <c r="L17" i="241"/>
  <c r="M17" i="241" s="1"/>
  <c r="L10" i="240" l="1"/>
  <c r="M10" i="240" s="1"/>
  <c r="L11" i="240"/>
  <c r="M11" i="240" s="1"/>
  <c r="L12" i="240"/>
  <c r="M12" i="240" s="1"/>
  <c r="L13" i="240"/>
  <c r="M13" i="240" s="1"/>
  <c r="L14" i="240"/>
  <c r="M14" i="240" s="1"/>
  <c r="L15" i="240"/>
  <c r="M15" i="240" s="1"/>
  <c r="L16" i="240"/>
  <c r="M16" i="240" s="1"/>
  <c r="L17" i="240"/>
  <c r="M17" i="240"/>
  <c r="L18" i="240"/>
  <c r="M18" i="240" s="1"/>
  <c r="L19" i="240"/>
  <c r="M19" i="240" s="1"/>
  <c r="L20" i="240"/>
  <c r="M20" i="240" s="1"/>
  <c r="L21" i="240"/>
  <c r="M21" i="240"/>
  <c r="L22" i="240"/>
  <c r="M22" i="240" s="1"/>
  <c r="L23" i="240"/>
  <c r="L11" i="239" l="1"/>
  <c r="M11" i="239" s="1"/>
  <c r="L12" i="239"/>
  <c r="M12" i="239" s="1"/>
  <c r="L13" i="239"/>
  <c r="M13" i="239" s="1"/>
  <c r="L14" i="239"/>
  <c r="M14" i="239" s="1"/>
  <c r="L15" i="239"/>
  <c r="M15" i="239" s="1"/>
  <c r="L16" i="239"/>
  <c r="M16" i="239" s="1"/>
  <c r="L17" i="239"/>
  <c r="M17" i="239" s="1"/>
  <c r="L18" i="239"/>
  <c r="I10" i="238"/>
  <c r="M10" i="238" s="1"/>
  <c r="N10" i="238" s="1"/>
  <c r="I11" i="238"/>
  <c r="M11" i="238" s="1"/>
  <c r="N11" i="238" s="1"/>
  <c r="I12" i="238"/>
  <c r="M12" i="238" s="1"/>
  <c r="N12" i="238" s="1"/>
  <c r="I13" i="238"/>
  <c r="M13" i="238" s="1"/>
  <c r="N13" i="238" s="1"/>
  <c r="I14" i="238"/>
  <c r="M14" i="238" s="1"/>
  <c r="N14" i="238" s="1"/>
  <c r="I15" i="238"/>
  <c r="M15" i="238" s="1"/>
  <c r="N15" i="238" s="1"/>
  <c r="I16" i="238"/>
  <c r="M16" i="238" s="1"/>
  <c r="N16" i="238" s="1"/>
  <c r="I17" i="238"/>
  <c r="M17" i="238" s="1"/>
  <c r="N17" i="238" s="1"/>
  <c r="I18" i="238"/>
  <c r="M18" i="238" s="1"/>
  <c r="N18" i="238" s="1"/>
  <c r="I19" i="238"/>
  <c r="M19" i="238"/>
  <c r="N19" i="238" s="1"/>
  <c r="I20" i="238"/>
  <c r="M20" i="238" s="1"/>
  <c r="N20" i="238" s="1"/>
  <c r="I21" i="238"/>
  <c r="M21" i="238"/>
  <c r="N21" i="238" s="1"/>
  <c r="I22" i="238"/>
  <c r="M22" i="238" s="1"/>
  <c r="N22" i="238" s="1"/>
  <c r="I23" i="238"/>
  <c r="M23" i="238" s="1"/>
  <c r="I24" i="238"/>
  <c r="M24" i="238"/>
  <c r="N24" i="238" s="1"/>
  <c r="I25" i="238"/>
  <c r="M25" i="238" s="1"/>
  <c r="N25" i="238" s="1"/>
  <c r="L12" i="237" l="1"/>
  <c r="M12" i="237" s="1"/>
  <c r="L13" i="237"/>
  <c r="M13" i="237" s="1"/>
  <c r="L14" i="237"/>
  <c r="M14" i="237" s="1"/>
  <c r="L15" i="237"/>
  <c r="M15" i="237" s="1"/>
  <c r="L16" i="237"/>
  <c r="M16" i="237" s="1"/>
  <c r="L17" i="237"/>
  <c r="M17" i="237" s="1"/>
  <c r="L18" i="237"/>
  <c r="M18" i="237" s="1"/>
  <c r="L19" i="237"/>
  <c r="M19" i="237" s="1"/>
  <c r="L20" i="237"/>
  <c r="M20" i="237" s="1"/>
  <c r="L21" i="237"/>
  <c r="M21" i="237" s="1"/>
  <c r="L22" i="237"/>
  <c r="AN11" i="33" l="1"/>
  <c r="AN12" i="33"/>
  <c r="AK20" i="31"/>
  <c r="AK12" i="31"/>
  <c r="AK15" i="31"/>
  <c r="AK14" i="31"/>
  <c r="AK11" i="31"/>
  <c r="AK13" i="31"/>
  <c r="AK16" i="31"/>
  <c r="AK17" i="31"/>
  <c r="AK18" i="31"/>
  <c r="AH13" i="8"/>
  <c r="AH11" i="8"/>
  <c r="AH12" i="8"/>
</calcChain>
</file>

<file path=xl/sharedStrings.xml><?xml version="1.0" encoding="utf-8"?>
<sst xmlns="http://schemas.openxmlformats.org/spreadsheetml/2006/main" count="4461" uniqueCount="934">
  <si>
    <t>LENGVOSIOS ATLETIKOS VARŽYBOS</t>
  </si>
  <si>
    <t>Panevėžys</t>
  </si>
  <si>
    <t>,,NEVĖŽIO TAURĖ"</t>
  </si>
  <si>
    <t>Varžybų vyriausiasis teisėjas</t>
  </si>
  <si>
    <t>Varžybų vyriausioji sekretorė</t>
  </si>
  <si>
    <t>Zifrida Gleveckienė</t>
  </si>
  <si>
    <t>PANEVĖŽIO LAF</t>
  </si>
  <si>
    <t>Treneris</t>
  </si>
  <si>
    <t>Kv.l.</t>
  </si>
  <si>
    <t>Rez.</t>
  </si>
  <si>
    <t>Komanda</t>
  </si>
  <si>
    <t>Gim.data</t>
  </si>
  <si>
    <t>Pavardė</t>
  </si>
  <si>
    <t>Vardas</t>
  </si>
  <si>
    <t>B gr.</t>
  </si>
  <si>
    <t xml:space="preserve">Varžybų rekordas </t>
  </si>
  <si>
    <t>A gr.</t>
  </si>
  <si>
    <t>2008 m., Airinė Palšytė (Vilnius)</t>
  </si>
  <si>
    <t xml:space="preserve">2003 m., Vitalijus Mišinas (Kaunas) </t>
  </si>
  <si>
    <t>2004 m., Raivydas Stanys (Rokiškis)</t>
  </si>
  <si>
    <t>b/k</t>
  </si>
  <si>
    <t>Mantas</t>
  </si>
  <si>
    <t>Lukas</t>
  </si>
  <si>
    <t>V. Čereška</t>
  </si>
  <si>
    <t>D. Maceikienė</t>
  </si>
  <si>
    <t>1</t>
  </si>
  <si>
    <t>Panevėžio KKSC</t>
  </si>
  <si>
    <t>A.Dobregienė</t>
  </si>
  <si>
    <t>Dominyka</t>
  </si>
  <si>
    <t>Stanevičius</t>
  </si>
  <si>
    <t>Kaunas</t>
  </si>
  <si>
    <t>1,70 m</t>
  </si>
  <si>
    <t>1,96 m</t>
  </si>
  <si>
    <t>1,83 m</t>
  </si>
  <si>
    <t>2006 m., Baiba Krauklite (Murjani)</t>
  </si>
  <si>
    <t>2007m., Taavi Sarapuu (Voru)</t>
  </si>
  <si>
    <t>Gim. data</t>
  </si>
  <si>
    <t>2002-06-01</t>
  </si>
  <si>
    <t>Meda</t>
  </si>
  <si>
    <t>O.Pavilionienė,N.Gedgaudienė</t>
  </si>
  <si>
    <t>Emilija</t>
  </si>
  <si>
    <t>Jančiūraitė</t>
  </si>
  <si>
    <t>Amelita</t>
  </si>
  <si>
    <t>Taujanskaitė</t>
  </si>
  <si>
    <t>A.Gavėnas</t>
  </si>
  <si>
    <t>Vieta</t>
  </si>
  <si>
    <t>Gabija</t>
  </si>
  <si>
    <t>Patricija</t>
  </si>
  <si>
    <t>R. Jakubauskas, K.Šaulys, M.Saliamonas</t>
  </si>
  <si>
    <t>Panevėžio KKSC - R.Sargūno s.g.</t>
  </si>
  <si>
    <t>2000-05-21</t>
  </si>
  <si>
    <t>Ubeikaitė</t>
  </si>
  <si>
    <t>Monika</t>
  </si>
  <si>
    <t>R. Salickas</t>
  </si>
  <si>
    <t>R. Jakubauskas, K.Šaulys, R. Sakalauskienė</t>
  </si>
  <si>
    <t>2000-05-11</t>
  </si>
  <si>
    <t>Kaminskaitė</t>
  </si>
  <si>
    <t xml:space="preserve">Gabrielė </t>
  </si>
  <si>
    <t>PKKSC-R.Sargūno s.g.</t>
  </si>
  <si>
    <t>Cemnolonskytė</t>
  </si>
  <si>
    <t>Eivilė</t>
  </si>
  <si>
    <t>J. Petrovskis</t>
  </si>
  <si>
    <t>Rytis</t>
  </si>
  <si>
    <t>Balčiūnas</t>
  </si>
  <si>
    <t>Renaldas</t>
  </si>
  <si>
    <t>Dovydas</t>
  </si>
  <si>
    <t>R.Smilgys</t>
  </si>
  <si>
    <t>Muravjova</t>
  </si>
  <si>
    <t xml:space="preserve"> A.Sniečkus V.Lebeckienė</t>
  </si>
  <si>
    <t>2000-01-17</t>
  </si>
  <si>
    <t>Galvydytė</t>
  </si>
  <si>
    <t>Rezultatas</t>
  </si>
  <si>
    <t>Nr.</t>
  </si>
  <si>
    <t>Tomas</t>
  </si>
  <si>
    <t>(Panevėžys)</t>
  </si>
  <si>
    <t>2013 m., (A. Kukoris,T. Kairys, R. Palionis, M. Šeštokas)</t>
  </si>
  <si>
    <t>1:34,29</t>
  </si>
  <si>
    <t>1:46,25</t>
  </si>
  <si>
    <t>2016 m.,</t>
  </si>
  <si>
    <t>G.Kaminskaitė, E.Cemnolonskytė, M.Ubeikaitė, G. Galvydytė</t>
  </si>
  <si>
    <t>2016 m., Amelita Taujanskaitė (Šiauliai)</t>
  </si>
  <si>
    <t xml:space="preserve">XXIX TARPTAUTINĖS </t>
  </si>
  <si>
    <t>2017 metų vasario mėn. 24 diena</t>
  </si>
  <si>
    <t>Pavelas Fedorenka</t>
  </si>
  <si>
    <t>2017-02-24</t>
  </si>
  <si>
    <t>Šuolis į aukštį jauniams (2000-2001 m.g.)</t>
  </si>
  <si>
    <t>Šuolis į aukštį jaunučiams (2002 m. g. ir jaunesniems)</t>
  </si>
  <si>
    <t>Šuolis į aukštį jaunėms (2000-2001 m.g.)</t>
  </si>
  <si>
    <t>Šuolis į aukštį jaunutėms (2002 m. g. ir jaunesnėms)</t>
  </si>
  <si>
    <t>4 x 200 m estafetinis bėgimas vaikinams (2000 m. g. ir jaunesniems)</t>
  </si>
  <si>
    <t>4 x 200 m estafetinis bėgimas merginoms (2000 m. g. ir jaunesnėms)</t>
  </si>
  <si>
    <t>Šiauliai</t>
  </si>
  <si>
    <t>Biržai</t>
  </si>
  <si>
    <t>Ryga</t>
  </si>
  <si>
    <t>Alytus</t>
  </si>
  <si>
    <t>Elektrėnai</t>
  </si>
  <si>
    <t>L.Andrijauskaitė</t>
  </si>
  <si>
    <t>Kučinskaitė</t>
  </si>
  <si>
    <t>Rokiškio r.</t>
  </si>
  <si>
    <t>E.Dilys</t>
  </si>
  <si>
    <t>Daugpilis</t>
  </si>
  <si>
    <t>I.Gricevičienė</t>
  </si>
  <si>
    <t>Jurbarko r.</t>
  </si>
  <si>
    <t>V.Kokarskaja</t>
  </si>
  <si>
    <t>L. Stanienė</t>
  </si>
  <si>
    <t>A. Viduolis</t>
  </si>
  <si>
    <t>Vaidas</t>
  </si>
  <si>
    <t>R.Voronkova</t>
  </si>
  <si>
    <t>Rasa</t>
  </si>
  <si>
    <t>E.Barisienė</t>
  </si>
  <si>
    <t>Diana</t>
  </si>
  <si>
    <t>Čekišova</t>
  </si>
  <si>
    <t>Renata</t>
  </si>
  <si>
    <t>Jasevičiūtė</t>
  </si>
  <si>
    <t>Vėjūnė</t>
  </si>
  <si>
    <t>Maceikaitė</t>
  </si>
  <si>
    <t>Karaliūtė</t>
  </si>
  <si>
    <t>Otilija</t>
  </si>
  <si>
    <t>Končiūtė</t>
  </si>
  <si>
    <t>Baliukevičiūtė</t>
  </si>
  <si>
    <t>Frederika</t>
  </si>
  <si>
    <t>Vertelkaitė</t>
  </si>
  <si>
    <t>Alminaitė</t>
  </si>
  <si>
    <t>2002-09-31</t>
  </si>
  <si>
    <t>2</t>
  </si>
  <si>
    <t>3</t>
  </si>
  <si>
    <t>4</t>
  </si>
  <si>
    <t>5</t>
  </si>
  <si>
    <t>6</t>
  </si>
  <si>
    <t>7</t>
  </si>
  <si>
    <t>8</t>
  </si>
  <si>
    <t>9</t>
  </si>
  <si>
    <t>Laurynas</t>
  </si>
  <si>
    <t>Dovidas</t>
  </si>
  <si>
    <t>Petkevičius</t>
  </si>
  <si>
    <t>Druktenis</t>
  </si>
  <si>
    <t>Andris</t>
  </si>
  <si>
    <t xml:space="preserve">Prekels  </t>
  </si>
  <si>
    <t>Mikšys</t>
  </si>
  <si>
    <t>Emils</t>
  </si>
  <si>
    <t>Vasiļjevs</t>
  </si>
  <si>
    <t>J. Hadakova</t>
  </si>
  <si>
    <t>Kazakevičius</t>
  </si>
  <si>
    <t>R.salickas, V.Rasiukevičienė</t>
  </si>
  <si>
    <t>Gasparėnas</t>
  </si>
  <si>
    <t>Gytis</t>
  </si>
  <si>
    <t>Nemeikša</t>
  </si>
  <si>
    <t>Vilmantas</t>
  </si>
  <si>
    <t>Varaškevičius</t>
  </si>
  <si>
    <t>Mykolas</t>
  </si>
  <si>
    <t>Pachomovas</t>
  </si>
  <si>
    <t>Kalvelis</t>
  </si>
  <si>
    <t>1,25</t>
  </si>
  <si>
    <t>1,30</t>
  </si>
  <si>
    <t>1,35</t>
  </si>
  <si>
    <t>1,40</t>
  </si>
  <si>
    <t>1,45</t>
  </si>
  <si>
    <t>1,50</t>
  </si>
  <si>
    <t>1,55</t>
  </si>
  <si>
    <t>1,60</t>
  </si>
  <si>
    <t>1,65</t>
  </si>
  <si>
    <t>O</t>
  </si>
  <si>
    <t>X</t>
  </si>
  <si>
    <t xml:space="preserve">Vieta </t>
  </si>
  <si>
    <t>V.Novikovas</t>
  </si>
  <si>
    <t>Radviliškis</t>
  </si>
  <si>
    <t xml:space="preserve"> Adeikytė</t>
  </si>
  <si>
    <t>Aleksandra</t>
  </si>
  <si>
    <t>G.Kraujelienė, D.Dambrauskienė</t>
  </si>
  <si>
    <t>Panevėžio raj.</t>
  </si>
  <si>
    <t>Lelevičiūtė</t>
  </si>
  <si>
    <t>Gintarė</t>
  </si>
  <si>
    <t>R. Šinkūnas</t>
  </si>
  <si>
    <t>x</t>
  </si>
  <si>
    <t>Šeikutė</t>
  </si>
  <si>
    <t>Greta</t>
  </si>
  <si>
    <t>V.L.Maleckiai</t>
  </si>
  <si>
    <t>Poškaitė</t>
  </si>
  <si>
    <t>Rūta</t>
  </si>
  <si>
    <t>Ruzgutė</t>
  </si>
  <si>
    <t>Agnė</t>
  </si>
  <si>
    <t>V.Ščevinskas, V.Čereška</t>
  </si>
  <si>
    <t xml:space="preserve">Panevėžys </t>
  </si>
  <si>
    <t>Butėnaitė</t>
  </si>
  <si>
    <t>Ugnė</t>
  </si>
  <si>
    <t>J. Radžius, R. Šinkūnas,</t>
  </si>
  <si>
    <t>Vilnius - Rokiškio r.</t>
  </si>
  <si>
    <t>Rudytė</t>
  </si>
  <si>
    <t>Sonata</t>
  </si>
  <si>
    <t>Z.Grabauskienė</t>
  </si>
  <si>
    <t>Linkevičiūtė</t>
  </si>
  <si>
    <t>Roma</t>
  </si>
  <si>
    <t>Čėsnaitė</t>
  </si>
  <si>
    <t>Ieva</t>
  </si>
  <si>
    <t>Makarevičiūtė</t>
  </si>
  <si>
    <t>Bandymai</t>
  </si>
  <si>
    <t xml:space="preserve">Rutulio stūmimas jaunėms (2000-2001 m.g.) (3 kg) </t>
  </si>
  <si>
    <t>2015 m., Agnė Jonkutė (Vilnius - Joniškis)</t>
  </si>
  <si>
    <r>
      <t xml:space="preserve">Varžybų rekordas  </t>
    </r>
    <r>
      <rPr>
        <sz val="10"/>
        <rFont val="Arial"/>
        <family val="2"/>
      </rPr>
      <t>14,38 m</t>
    </r>
    <r>
      <rPr>
        <sz val="8"/>
        <rFont val="Arial"/>
        <family val="2"/>
      </rPr>
      <t xml:space="preserve"> (3 kg)</t>
    </r>
    <r>
      <rPr>
        <sz val="10"/>
        <rFont val="Arial"/>
        <family val="2"/>
      </rPr>
      <t xml:space="preserve"> </t>
    </r>
  </si>
  <si>
    <t>2009 m., Laura Gedminaitė (Vilnius - Tauragė)</t>
  </si>
  <si>
    <r>
      <t xml:space="preserve">Varžybų rekordas  </t>
    </r>
    <r>
      <rPr>
        <sz val="10"/>
        <rFont val="Arial"/>
        <family val="2"/>
      </rPr>
      <t xml:space="preserve">13,37 m </t>
    </r>
    <r>
      <rPr>
        <sz val="8"/>
        <rFont val="Arial"/>
        <family val="2"/>
      </rPr>
      <t>(4 kg)</t>
    </r>
  </si>
  <si>
    <t>K.Sabalytė</t>
  </si>
  <si>
    <t>Volvačiovas</t>
  </si>
  <si>
    <t>Henrikas</t>
  </si>
  <si>
    <t>Aleknavičius</t>
  </si>
  <si>
    <t>Klaudijus</t>
  </si>
  <si>
    <t>Skidzevičius</t>
  </si>
  <si>
    <t>Redas</t>
  </si>
  <si>
    <t>Zigmantavičius</t>
  </si>
  <si>
    <t>Aironas</t>
  </si>
  <si>
    <t>R.Sakalauskienė</t>
  </si>
  <si>
    <t>Kėdainiai</t>
  </si>
  <si>
    <t>Danielius</t>
  </si>
  <si>
    <t>V. Bagamolovas</t>
  </si>
  <si>
    <t>Milius</t>
  </si>
  <si>
    <t>Mantvydas</t>
  </si>
  <si>
    <t>J.Tribienė</t>
  </si>
  <si>
    <t>Radviliškis - Šiauliai</t>
  </si>
  <si>
    <t xml:space="preserve"> Leviška</t>
  </si>
  <si>
    <t>V.Novikovas - L.Maceika</t>
  </si>
  <si>
    <t xml:space="preserve"> Mužas</t>
  </si>
  <si>
    <t>Titas</t>
  </si>
  <si>
    <t>Gražulis</t>
  </si>
  <si>
    <t>Aurimas</t>
  </si>
  <si>
    <t>S.Obelienienė</t>
  </si>
  <si>
    <t>Repečka</t>
  </si>
  <si>
    <t>Jonas</t>
  </si>
  <si>
    <t>-</t>
  </si>
  <si>
    <t>Gaižauskas</t>
  </si>
  <si>
    <t xml:space="preserve">Martynas </t>
  </si>
  <si>
    <t>Sabašinskas</t>
  </si>
  <si>
    <t>Šuolis į tolį jauniams (2000-2001 m.g.)</t>
  </si>
  <si>
    <t>2004 m., Sergej Nikolajev (Kaliningradas)</t>
  </si>
  <si>
    <r>
      <t xml:space="preserve">Varžybų rekordas    </t>
    </r>
    <r>
      <rPr>
        <sz val="10"/>
        <rFont val="Arial"/>
        <family val="2"/>
      </rPr>
      <t>7,10 m</t>
    </r>
  </si>
  <si>
    <t>V.Barvičiūtė</t>
  </si>
  <si>
    <t>Valavičiūtė</t>
  </si>
  <si>
    <t>Darija</t>
  </si>
  <si>
    <t>K. Giedraitis</t>
  </si>
  <si>
    <t>Banytė</t>
  </si>
  <si>
    <t>Ž. Leskauskas</t>
  </si>
  <si>
    <t>Savickaitė</t>
  </si>
  <si>
    <t>Aida</t>
  </si>
  <si>
    <t xml:space="preserve">Marcinkeviča  </t>
  </si>
  <si>
    <t>Arijana</t>
  </si>
  <si>
    <t>Lipnevičiūtė</t>
  </si>
  <si>
    <t>Gerda</t>
  </si>
  <si>
    <t>Kaveckaitė</t>
  </si>
  <si>
    <t>Daina</t>
  </si>
  <si>
    <t>Svidraitė</t>
  </si>
  <si>
    <t>Akvilė</t>
  </si>
  <si>
    <t>Šutaitė</t>
  </si>
  <si>
    <t>Airūnė</t>
  </si>
  <si>
    <t xml:space="preserve">Rutulio stūmimas jaunutėms (2002 m.g. ir jaunesnėms) (3 kg) </t>
  </si>
  <si>
    <t>2014 m., Agnė Jonkutė (Vilnius-Joniškis)</t>
  </si>
  <si>
    <r>
      <t xml:space="preserve">Varžybų rekordas      </t>
    </r>
    <r>
      <rPr>
        <sz val="10"/>
        <rFont val="Arial"/>
        <family val="2"/>
      </rPr>
      <t xml:space="preserve">14,94 m </t>
    </r>
  </si>
  <si>
    <t>Giedrius</t>
  </si>
  <si>
    <t>Mindaugas</t>
  </si>
  <si>
    <t>Budrys</t>
  </si>
  <si>
    <t>Ailandas</t>
  </si>
  <si>
    <t>Barauskas</t>
  </si>
  <si>
    <t>Takas</t>
  </si>
  <si>
    <t>E. Dilys</t>
  </si>
  <si>
    <t>Merkevičius</t>
  </si>
  <si>
    <t>E.Barisienė, R. Jakubauskas</t>
  </si>
  <si>
    <t>2002-</t>
  </si>
  <si>
    <t>Daraška</t>
  </si>
  <si>
    <t xml:space="preserve">Tadas </t>
  </si>
  <si>
    <t>N. Milbrete</t>
  </si>
  <si>
    <t xml:space="preserve">Patrejevs </t>
  </si>
  <si>
    <t>Daniels</t>
  </si>
  <si>
    <t xml:space="preserve">Rudāns  </t>
  </si>
  <si>
    <t>Aivars</t>
  </si>
  <si>
    <t>Lapelis</t>
  </si>
  <si>
    <t>Aivaras</t>
  </si>
  <si>
    <t>Žiogas</t>
  </si>
  <si>
    <t>E.Žilys</t>
  </si>
  <si>
    <t>Pasvalys</t>
  </si>
  <si>
    <t>Vokietaitis</t>
  </si>
  <si>
    <t>Adomas</t>
  </si>
  <si>
    <t>Sakalauskas</t>
  </si>
  <si>
    <t xml:space="preserve">Aridonas </t>
  </si>
  <si>
    <t>Žemaitis</t>
  </si>
  <si>
    <t>Kristijonas</t>
  </si>
  <si>
    <t xml:space="preserve"> Veberas</t>
  </si>
  <si>
    <t>Dominykas</t>
  </si>
  <si>
    <t>Malinauskas</t>
  </si>
  <si>
    <t>Orestas</t>
  </si>
  <si>
    <t>I. Zabulienė</t>
  </si>
  <si>
    <t>Kupiškio raj.</t>
  </si>
  <si>
    <t>Murnikovas</t>
  </si>
  <si>
    <t xml:space="preserve">Dominykas </t>
  </si>
  <si>
    <t>Jankauskas</t>
  </si>
  <si>
    <t>Arnas</t>
  </si>
  <si>
    <t>S. Strelcovas</t>
  </si>
  <si>
    <t>Šnioka</t>
  </si>
  <si>
    <t>Loretis</t>
  </si>
  <si>
    <t>Šuolis į tolį jaunučiams (2002 m.g. ir jaunesniems)</t>
  </si>
  <si>
    <t>2009 m., Mikas Beliackas (Panevėžys)</t>
  </si>
  <si>
    <t>Varžybų rekordas     6,40 m</t>
  </si>
  <si>
    <t>I. Zalite</t>
  </si>
  <si>
    <t>Zalatoriūtė</t>
  </si>
  <si>
    <t>Karolina</t>
  </si>
  <si>
    <t>Talalaitė</t>
  </si>
  <si>
    <t>Stočkelytė</t>
  </si>
  <si>
    <t>Katalina</t>
  </si>
  <si>
    <t>Kalvaitytė</t>
  </si>
  <si>
    <t xml:space="preserve">Marijampolė </t>
  </si>
  <si>
    <t>Vladas</t>
  </si>
  <si>
    <t>Kunigonis</t>
  </si>
  <si>
    <t>Valinčius</t>
  </si>
  <si>
    <t>Edgaras</t>
  </si>
  <si>
    <t>Radzevičius</t>
  </si>
  <si>
    <t>Arlauskas</t>
  </si>
  <si>
    <t>Šedys</t>
  </si>
  <si>
    <t>Kristupas</t>
  </si>
  <si>
    <t>Seikauskas</t>
  </si>
  <si>
    <t>Elonas</t>
  </si>
  <si>
    <t>Dalinskas</t>
  </si>
  <si>
    <t>2002-04-04</t>
  </si>
  <si>
    <t>V. Šmidtas</t>
  </si>
  <si>
    <t>Rokas</t>
  </si>
  <si>
    <t>Marcinkevičius</t>
  </si>
  <si>
    <t>2000-10-26</t>
  </si>
  <si>
    <t>Karza</t>
  </si>
  <si>
    <t>2001-09-16</t>
  </si>
  <si>
    <t>198</t>
  </si>
  <si>
    <t>Karolis</t>
  </si>
  <si>
    <t>Ščerbacho</t>
  </si>
  <si>
    <t>2000-01-10</t>
  </si>
  <si>
    <t>V.Šmidtas</t>
  </si>
  <si>
    <t>R.Bindokienė</t>
  </si>
  <si>
    <t>V.Komisaraitis,A.Šalčius</t>
  </si>
  <si>
    <t>G.Janušauskas,V.Komisaraitis</t>
  </si>
  <si>
    <t>P.Fedorenka</t>
  </si>
  <si>
    <t>P.Fedorenka, J.Auga</t>
  </si>
  <si>
    <t>Kirkilas</t>
  </si>
  <si>
    <t>Pijus</t>
  </si>
  <si>
    <t>Simonaitis</t>
  </si>
  <si>
    <t>Marius</t>
  </si>
  <si>
    <t>Ivanovs</t>
  </si>
  <si>
    <t>Ņikita</t>
  </si>
  <si>
    <t>V.Ščevinskas, J.Auga</t>
  </si>
  <si>
    <t>Kondratavičius</t>
  </si>
  <si>
    <t>Kalpokas</t>
  </si>
  <si>
    <t>Jokūbas</t>
  </si>
  <si>
    <t>Makaravičius</t>
  </si>
  <si>
    <t>Matas</t>
  </si>
  <si>
    <t>Bleidas</t>
  </si>
  <si>
    <t>Domanaitis</t>
  </si>
  <si>
    <t xml:space="preserve">Rutulio stūmimas jaunučiams (2002 m. g. ir jaunesniems) (4 kg) </t>
  </si>
  <si>
    <t>2004 m., Artūras Gurklys (Panevėžys)</t>
  </si>
  <si>
    <r>
      <t xml:space="preserve">Varžybų rekordas   </t>
    </r>
    <r>
      <rPr>
        <sz val="10"/>
        <rFont val="Arial"/>
        <family val="2"/>
      </rPr>
      <t>17,00 m</t>
    </r>
  </si>
  <si>
    <t>Tautvydas</t>
  </si>
  <si>
    <t>Tešerskis</t>
  </si>
  <si>
    <t>2001-01-22</t>
  </si>
  <si>
    <t xml:space="preserve">Laurynas </t>
  </si>
  <si>
    <t>Streikus</t>
  </si>
  <si>
    <t>2000-10-13</t>
  </si>
  <si>
    <t>2003-08-04</t>
  </si>
  <si>
    <t>Edvinas</t>
  </si>
  <si>
    <t>Zviedris</t>
  </si>
  <si>
    <t>2000-09-22</t>
  </si>
  <si>
    <t>DNF</t>
  </si>
  <si>
    <t>Matulėnaitė</t>
  </si>
  <si>
    <t>Erlanda</t>
  </si>
  <si>
    <t>Marijampolė</t>
  </si>
  <si>
    <t>Varnelytė</t>
  </si>
  <si>
    <t>Iveta</t>
  </si>
  <si>
    <t>Liepa</t>
  </si>
  <si>
    <t>Lina</t>
  </si>
  <si>
    <t>V. Žiedienė, J. Spudis</t>
  </si>
  <si>
    <t>Kazlauskaitė</t>
  </si>
  <si>
    <t>Judita</t>
  </si>
  <si>
    <t xml:space="preserve">             B gr.</t>
  </si>
  <si>
    <t>(0.762-8.50)</t>
  </si>
  <si>
    <t>60 m barjerinis bėgimas jaunėms (2000-2001 m. g.)</t>
  </si>
  <si>
    <t>2016 m., Beatričė Juškevičiūtė (Kaunas)</t>
  </si>
  <si>
    <t xml:space="preserve">Varžybų rekordas      8,77 </t>
  </si>
  <si>
    <t>I. Michejeva</t>
  </si>
  <si>
    <t>DNS</t>
  </si>
  <si>
    <t>Vasilenko</t>
  </si>
  <si>
    <t>Kamilė</t>
  </si>
  <si>
    <t>K. Mačėnas</t>
  </si>
  <si>
    <t>Žižmantaitė</t>
  </si>
  <si>
    <t>Čeponytė</t>
  </si>
  <si>
    <t>L. Maceika</t>
  </si>
  <si>
    <t>Vėjūnė Gražvilė</t>
  </si>
  <si>
    <r>
      <t xml:space="preserve">60 m barjerinis bėgimas jaunutėms (2002 m. g. ir jaunesnėms) </t>
    </r>
    <r>
      <rPr>
        <b/>
        <sz val="10"/>
        <rFont val="Times New Roman"/>
        <family val="1"/>
      </rPr>
      <t xml:space="preserve">(0.762-8,00)        </t>
    </r>
    <r>
      <rPr>
        <b/>
        <sz val="12"/>
        <rFont val="Times New Roman"/>
        <family val="1"/>
      </rPr>
      <t>A gr.</t>
    </r>
  </si>
  <si>
    <t>2013 m., Greta Plečkaitytė (Kaunas)</t>
  </si>
  <si>
    <t>Varžybų rekordas     9,24</t>
  </si>
  <si>
    <t>Dainys</t>
  </si>
  <si>
    <t>Ernestas</t>
  </si>
  <si>
    <t>Zagorskis</t>
  </si>
  <si>
    <t>Vadims</t>
  </si>
  <si>
    <t>Baikov</t>
  </si>
  <si>
    <t>Semionas</t>
  </si>
  <si>
    <t>Gelūnas</t>
  </si>
  <si>
    <t xml:space="preserve">Vidmantas </t>
  </si>
  <si>
    <t>Šablickas</t>
  </si>
  <si>
    <t xml:space="preserve">Alanas </t>
  </si>
  <si>
    <r>
      <t>60 m barjerinis bėgimas jaunučiams (2002 m. g. ir jaunesniems)</t>
    </r>
    <r>
      <rPr>
        <b/>
        <sz val="10"/>
        <rFont val="Times New Roman"/>
        <family val="1"/>
      </rPr>
      <t xml:space="preserve"> (0.84-8.50)               </t>
    </r>
    <r>
      <rPr>
        <b/>
        <sz val="12"/>
        <rFont val="Times New Roman"/>
        <family val="1"/>
      </rPr>
      <t xml:space="preserve"> A gr.</t>
    </r>
  </si>
  <si>
    <t xml:space="preserve">                      2015 m., Edijs Lācis (Iecva)</t>
  </si>
  <si>
    <t xml:space="preserve">Varžybų rekordas     8,65 </t>
  </si>
  <si>
    <t>Banys</t>
  </si>
  <si>
    <t>Dauknys</t>
  </si>
  <si>
    <t xml:space="preserve">Ignas </t>
  </si>
  <si>
    <t>1 bėgimas</t>
  </si>
  <si>
    <t>Gertas</t>
  </si>
  <si>
    <t>Kornelijus</t>
  </si>
  <si>
    <t>Stakaitis</t>
  </si>
  <si>
    <t>Jaunius</t>
  </si>
  <si>
    <t xml:space="preserve">           B gr.</t>
  </si>
  <si>
    <r>
      <t xml:space="preserve">(2000-2001 m. g.) </t>
    </r>
    <r>
      <rPr>
        <b/>
        <sz val="10"/>
        <rFont val="Times New Roman"/>
        <family val="1"/>
      </rPr>
      <t>(0.914-9.14)</t>
    </r>
  </si>
  <si>
    <t>60 m barjerinis bėgimas jauniams</t>
  </si>
  <si>
    <t>2012 m., Algirdas Stuknys (Kaunas)</t>
  </si>
  <si>
    <t xml:space="preserve">Varžybų rekordas   8,11 </t>
  </si>
  <si>
    <t>II A</t>
  </si>
  <si>
    <t>Rez.f</t>
  </si>
  <si>
    <t>Finalas</t>
  </si>
  <si>
    <t>R.Jakubauskas</t>
  </si>
  <si>
    <t>Luomanaitė</t>
  </si>
  <si>
    <t>Armantė</t>
  </si>
  <si>
    <t>Lagzdina</t>
  </si>
  <si>
    <t>Katrina Luize</t>
  </si>
  <si>
    <t>Galdikaitė</t>
  </si>
  <si>
    <t>Kanapeckaitė</t>
  </si>
  <si>
    <t>Miglė</t>
  </si>
  <si>
    <t>bėgimas iš</t>
  </si>
  <si>
    <t>7,92</t>
  </si>
  <si>
    <t>R.Jakubauskas, R.Sakalauskienė</t>
  </si>
  <si>
    <t>Panevėžys-Kėdainiai</t>
  </si>
  <si>
    <t>Petrauskaitė</t>
  </si>
  <si>
    <t>Gabrielė</t>
  </si>
  <si>
    <t>7,85</t>
  </si>
  <si>
    <t>R.Jakubauskas,  M.Saliamonas</t>
  </si>
  <si>
    <t xml:space="preserve">Panevėžys-Utena </t>
  </si>
  <si>
    <t>Alondere</t>
  </si>
  <si>
    <t>Adrija</t>
  </si>
  <si>
    <t>A. Ulinskas</t>
  </si>
  <si>
    <t>Šakiai</t>
  </si>
  <si>
    <t>Martinkevičiūtė</t>
  </si>
  <si>
    <t>Inga</t>
  </si>
  <si>
    <t>Ranonytė</t>
  </si>
  <si>
    <t>8,51</t>
  </si>
  <si>
    <t>R.Jakubauskas, R.Bendžius</t>
  </si>
  <si>
    <t xml:space="preserve">Panevėžys-Šilalė </t>
  </si>
  <si>
    <t>Rimkutė</t>
  </si>
  <si>
    <t>Deimantė</t>
  </si>
  <si>
    <t>S. Sabajevs</t>
  </si>
  <si>
    <t>Bīviņa</t>
  </si>
  <si>
    <t>Līva Elvīra</t>
  </si>
  <si>
    <t>Kulbytė</t>
  </si>
  <si>
    <t>Erika</t>
  </si>
  <si>
    <t>D.Urbonienė</t>
  </si>
  <si>
    <t>Lenkauskaitė</t>
  </si>
  <si>
    <t xml:space="preserve"> Girgždytė</t>
  </si>
  <si>
    <t>Fausta</t>
  </si>
  <si>
    <t>Džiūvaitė</t>
  </si>
  <si>
    <t>Dovilė</t>
  </si>
  <si>
    <t>Andriukaitytė</t>
  </si>
  <si>
    <t>V. Rasiukevičienė</t>
  </si>
  <si>
    <t>Balažentytė</t>
  </si>
  <si>
    <t>Balode</t>
  </si>
  <si>
    <t>Laura</t>
  </si>
  <si>
    <t>Mulvinaitė</t>
  </si>
  <si>
    <t>Eglė</t>
  </si>
  <si>
    <t>Misevičiūtė</t>
  </si>
  <si>
    <t>Danielė</t>
  </si>
  <si>
    <t>Rez.fin.</t>
  </si>
  <si>
    <t>Rez.p.b.</t>
  </si>
  <si>
    <t>60 m bėgimas jaunėms (2000-2001 m. g.)</t>
  </si>
  <si>
    <t>2016 m., Akvilė Andriukaitytė (Šakiai)</t>
  </si>
  <si>
    <t>Varžybų rekordas   7,81</t>
  </si>
  <si>
    <t>I A</t>
  </si>
  <si>
    <t>Gabrane</t>
  </si>
  <si>
    <t>Kristina</t>
  </si>
  <si>
    <t>S. Obelienienė</t>
  </si>
  <si>
    <t>2003-</t>
  </si>
  <si>
    <t>Janišytė</t>
  </si>
  <si>
    <t>Urtė</t>
  </si>
  <si>
    <t>Ž.Leskauskas, A.Klebauskas</t>
  </si>
  <si>
    <t>Sidaraitė</t>
  </si>
  <si>
    <t>Aistė</t>
  </si>
  <si>
    <t>Zubrova</t>
  </si>
  <si>
    <t xml:space="preserve">  Aina</t>
  </si>
  <si>
    <t>Černiauskaitė</t>
  </si>
  <si>
    <t>1v</t>
  </si>
  <si>
    <t>Sarapinaitė</t>
  </si>
  <si>
    <t>Viktorija</t>
  </si>
  <si>
    <t>Babrauskaitė</t>
  </si>
  <si>
    <t>Paula</t>
  </si>
  <si>
    <t>2v</t>
  </si>
  <si>
    <t>O.Živilaitė</t>
  </si>
  <si>
    <t>Mykolaitytė</t>
  </si>
  <si>
    <t>Meida</t>
  </si>
  <si>
    <t>Mukulytė</t>
  </si>
  <si>
    <t xml:space="preserve">Greta </t>
  </si>
  <si>
    <t>Jakutytė</t>
  </si>
  <si>
    <t>Kasperaviča</t>
  </si>
  <si>
    <t>Elīza</t>
  </si>
  <si>
    <t>Vyšniauskaitė</t>
  </si>
  <si>
    <t>Auksė</t>
  </si>
  <si>
    <t xml:space="preserve">Sokolova  </t>
  </si>
  <si>
    <t>Valērija</t>
  </si>
  <si>
    <t>Puzakinaitė</t>
  </si>
  <si>
    <t>Kietytė</t>
  </si>
  <si>
    <t>Kornelija</t>
  </si>
  <si>
    <t>Suchonickaja</t>
  </si>
  <si>
    <t>Anastasija</t>
  </si>
  <si>
    <t>L. Jekabsone</t>
  </si>
  <si>
    <t>Holodkova</t>
  </si>
  <si>
    <t>Lila</t>
  </si>
  <si>
    <t>Jasėnaitė</t>
  </si>
  <si>
    <t>Armida</t>
  </si>
  <si>
    <t>8,49</t>
  </si>
  <si>
    <t>R.Jakubauskas, S.Bajorinaitė</t>
  </si>
  <si>
    <t xml:space="preserve">Panevėžys-Tauragė </t>
  </si>
  <si>
    <t>Ručenko</t>
  </si>
  <si>
    <t>Vesta</t>
  </si>
  <si>
    <t>Raštutytė</t>
  </si>
  <si>
    <t>Lukšytė</t>
  </si>
  <si>
    <t xml:space="preserve">Dija </t>
  </si>
  <si>
    <t>Mikalauskaitė</t>
  </si>
  <si>
    <t xml:space="preserve">Austėja </t>
  </si>
  <si>
    <t>Zuikytė</t>
  </si>
  <si>
    <t>Mikalajūnaitė</t>
  </si>
  <si>
    <t>Germantė</t>
  </si>
  <si>
    <t>DQ</t>
  </si>
  <si>
    <t>Čiuplinskaitė</t>
  </si>
  <si>
    <t>A. Skujytė</t>
  </si>
  <si>
    <t>Ožechauskaitė</t>
  </si>
  <si>
    <t>Andrė</t>
  </si>
  <si>
    <t>Miliūnaitė</t>
  </si>
  <si>
    <t>Šiaučiūnaitė</t>
  </si>
  <si>
    <t xml:space="preserve">Marta </t>
  </si>
  <si>
    <t>8,00</t>
  </si>
  <si>
    <t>E.Barisienė, R.Jakubauskas</t>
  </si>
  <si>
    <t>Mitraitė</t>
  </si>
  <si>
    <t>S..Sabajevs</t>
  </si>
  <si>
    <t>Pantela</t>
  </si>
  <si>
    <t>Sigita</t>
  </si>
  <si>
    <t>G.Šerėnienė</t>
  </si>
  <si>
    <t>Urbonaitė</t>
  </si>
  <si>
    <t>Aušrinė</t>
  </si>
  <si>
    <t>Lazdinauskaitė</t>
  </si>
  <si>
    <t>I. Ivoškienė</t>
  </si>
  <si>
    <t>Čugunovaitė</t>
  </si>
  <si>
    <t xml:space="preserve">Greta  </t>
  </si>
  <si>
    <t>Liubinaitė</t>
  </si>
  <si>
    <t>Raminta</t>
  </si>
  <si>
    <t>Trečiokaitė</t>
  </si>
  <si>
    <t>Joginta</t>
  </si>
  <si>
    <t>Beniušytė</t>
  </si>
  <si>
    <t>Goda</t>
  </si>
  <si>
    <t>Sinegubova</t>
  </si>
  <si>
    <t>Jablonskaitė</t>
  </si>
  <si>
    <t>Milda</t>
  </si>
  <si>
    <t>Eidokaitytė</t>
  </si>
  <si>
    <t xml:space="preserve">Ineta </t>
  </si>
  <si>
    <t>60 m bėgimas jaunutėms (2002 m. g. ir jaunesnėms)</t>
  </si>
  <si>
    <t>2005 m., Jana Nosova (Kaunas)</t>
  </si>
  <si>
    <t xml:space="preserve">Varžybų rekordas  7,92  </t>
  </si>
  <si>
    <t>Repšys</t>
  </si>
  <si>
    <t>Kasparas</t>
  </si>
  <si>
    <t>T. Belko</t>
  </si>
  <si>
    <t>Janulis</t>
  </si>
  <si>
    <t>Martynas</t>
  </si>
  <si>
    <t>Čelkis</t>
  </si>
  <si>
    <t>7,69</t>
  </si>
  <si>
    <t>Jurkevičius</t>
  </si>
  <si>
    <t xml:space="preserve">Justinas </t>
  </si>
  <si>
    <t>Lavinskas</t>
  </si>
  <si>
    <t>Kasparavičius</t>
  </si>
  <si>
    <t>7,30</t>
  </si>
  <si>
    <t>Stukas</t>
  </si>
  <si>
    <t>Lapinskas</t>
  </si>
  <si>
    <t>Aistis</t>
  </si>
  <si>
    <t>Kvederavičius</t>
  </si>
  <si>
    <t>G. Lebedevs</t>
  </si>
  <si>
    <t xml:space="preserve">Vasiļjevs </t>
  </si>
  <si>
    <t>Artjoms</t>
  </si>
  <si>
    <t>Popovas</t>
  </si>
  <si>
    <t>Aldas</t>
  </si>
  <si>
    <t>Grigoravičius</t>
  </si>
  <si>
    <t>Kondrušs</t>
  </si>
  <si>
    <t>Edijs</t>
  </si>
  <si>
    <t>7,78</t>
  </si>
  <si>
    <t>Žukauskas</t>
  </si>
  <si>
    <t>Morozovas</t>
  </si>
  <si>
    <t>60 m bėgimas jauniams (2000-2001 m.g.)</t>
  </si>
  <si>
    <t>2013 m., Mantas Šeštokas (Panevėžys)</t>
  </si>
  <si>
    <t xml:space="preserve">Varžybų rekordas   7,05 </t>
  </si>
  <si>
    <t>Dimša</t>
  </si>
  <si>
    <t>Leonavičius</t>
  </si>
  <si>
    <t>Airidas</t>
  </si>
  <si>
    <t>Miknius</t>
  </si>
  <si>
    <t>Valaitis</t>
  </si>
  <si>
    <t>Darius</t>
  </si>
  <si>
    <t>Matulevičius</t>
  </si>
  <si>
    <t>Kiaunė</t>
  </si>
  <si>
    <t xml:space="preserve">Vilmantas </t>
  </si>
  <si>
    <t>Šarkus</t>
  </si>
  <si>
    <t>Packevičius</t>
  </si>
  <si>
    <t>Skamaročius</t>
  </si>
  <si>
    <t>Benas</t>
  </si>
  <si>
    <t>Krapukaitis</t>
  </si>
  <si>
    <t>Z. Gleveckienė</t>
  </si>
  <si>
    <t>Grėčas</t>
  </si>
  <si>
    <t>Paulius</t>
  </si>
  <si>
    <t>Jančiauskas</t>
  </si>
  <si>
    <t>Jackevičius</t>
  </si>
  <si>
    <t>Kasiulevičius</t>
  </si>
  <si>
    <t>Justinas</t>
  </si>
  <si>
    <t>Babinskas</t>
  </si>
  <si>
    <t>Julius</t>
  </si>
  <si>
    <t>Berdešius</t>
  </si>
  <si>
    <t>V. Gumauskas</t>
  </si>
  <si>
    <t>Puskunigis</t>
  </si>
  <si>
    <t xml:space="preserve">Stanislavskis </t>
  </si>
  <si>
    <t xml:space="preserve">Pavels </t>
  </si>
  <si>
    <t>Čeplinskas</t>
  </si>
  <si>
    <t>Nedas</t>
  </si>
  <si>
    <t>Bagdonas</t>
  </si>
  <si>
    <t xml:space="preserve">Šarūnas </t>
  </si>
  <si>
    <t>Jasnauskas</t>
  </si>
  <si>
    <t>Normantas</t>
  </si>
  <si>
    <t>Vaitkevičius</t>
  </si>
  <si>
    <t>Adas</t>
  </si>
  <si>
    <t>Rez.f.</t>
  </si>
  <si>
    <t>60 m bėgimas jaunučiams  (2002 m.g. ir jaunesniems)</t>
  </si>
  <si>
    <t>2010 m., Arnas Dilinskis (Kėdainiai)</t>
  </si>
  <si>
    <t xml:space="preserve">Varžybų rekordas   7,33 </t>
  </si>
  <si>
    <t>7,91</t>
  </si>
  <si>
    <t>7,82</t>
  </si>
  <si>
    <t>7,72</t>
  </si>
  <si>
    <t>7,70</t>
  </si>
  <si>
    <t>7,67</t>
  </si>
  <si>
    <t>7,62</t>
  </si>
  <si>
    <t>Riaubiškytė</t>
  </si>
  <si>
    <t>Sandra</t>
  </si>
  <si>
    <t>Tenenytė</t>
  </si>
  <si>
    <t xml:space="preserve"> Bložytė</t>
  </si>
  <si>
    <t>Skaistė</t>
  </si>
  <si>
    <t>Pizane</t>
  </si>
  <si>
    <t xml:space="preserve">Luize </t>
  </si>
  <si>
    <t>Česnauskytė</t>
  </si>
  <si>
    <t>Šuolis į tolį jaunėms  (2000-2001 m.g.)</t>
  </si>
  <si>
    <t>2012 m., Neringa Gedaminskaitė (Pasvalys)</t>
  </si>
  <si>
    <r>
      <t xml:space="preserve">Varžybų rekordas </t>
    </r>
    <r>
      <rPr>
        <sz val="10"/>
        <rFont val="Arial"/>
        <family val="2"/>
      </rPr>
      <t xml:space="preserve">      5,89 m</t>
    </r>
  </si>
  <si>
    <t>1,10</t>
  </si>
  <si>
    <t>1,15</t>
  </si>
  <si>
    <t>1,20</t>
  </si>
  <si>
    <t xml:space="preserve">Gertrūda </t>
  </si>
  <si>
    <t xml:space="preserve">Petrulytė </t>
  </si>
  <si>
    <t>A. Dobregienė</t>
  </si>
  <si>
    <t xml:space="preserve">Kaunas </t>
  </si>
  <si>
    <t>Janiškytė</t>
  </si>
  <si>
    <t>11</t>
  </si>
  <si>
    <t>10</t>
  </si>
  <si>
    <t>Vrubliauskas</t>
  </si>
  <si>
    <t>Rosčiupkinas</t>
  </si>
  <si>
    <t>Tadas</t>
  </si>
  <si>
    <t>Bobulis</t>
  </si>
  <si>
    <t>Jovaiša</t>
  </si>
  <si>
    <t>Remigijus</t>
  </si>
  <si>
    <t>Andriušis</t>
  </si>
  <si>
    <t>Vytenis</t>
  </si>
  <si>
    <t>Semaška</t>
  </si>
  <si>
    <t>Rutulio stūmimas jauniams (2000-2001 m.g.) (5kg)</t>
  </si>
  <si>
    <t>2006 m., Artūras Gurklys (Panevėžys)</t>
  </si>
  <si>
    <r>
      <t xml:space="preserve">Varžybų rekordas    </t>
    </r>
    <r>
      <rPr>
        <sz val="10"/>
        <rFont val="Arial"/>
        <family val="2"/>
      </rPr>
      <t>18,94 m</t>
    </r>
    <r>
      <rPr>
        <sz val="10"/>
        <rFont val="Times New Roman"/>
        <family val="1"/>
        <charset val="186"/>
      </rPr>
      <t xml:space="preserve"> </t>
    </r>
  </si>
  <si>
    <t>Samanta</t>
  </si>
  <si>
    <t>Banionytė</t>
  </si>
  <si>
    <t xml:space="preserve">A.Sniečkus </t>
  </si>
  <si>
    <t>Garbauskaitė</t>
  </si>
  <si>
    <t>Mincytė</t>
  </si>
  <si>
    <t>1,70</t>
  </si>
  <si>
    <t>1,75</t>
  </si>
  <si>
    <t>1,80</t>
  </si>
  <si>
    <t>1,85</t>
  </si>
  <si>
    <t>1,90</t>
  </si>
  <si>
    <t>1,95</t>
  </si>
  <si>
    <t>Kaunas-1</t>
  </si>
  <si>
    <t>Panevėžys-1</t>
  </si>
  <si>
    <t xml:space="preserve">Panevėžys-2 </t>
  </si>
  <si>
    <t>Kaunas-2</t>
  </si>
  <si>
    <t xml:space="preserve">Aurimas </t>
  </si>
  <si>
    <t xml:space="preserve">Gražulis </t>
  </si>
  <si>
    <t>Aukštuolis</t>
  </si>
  <si>
    <t>Čiūraitė</t>
  </si>
  <si>
    <t>Žiedūnė</t>
  </si>
  <si>
    <t xml:space="preserve"> Petrauskaitė</t>
  </si>
  <si>
    <t>Mažeikytė</t>
  </si>
  <si>
    <t>Volodzkaitė</t>
  </si>
  <si>
    <t>J. Baikštienė</t>
  </si>
  <si>
    <t>Strupaitė</t>
  </si>
  <si>
    <t>VIETA</t>
  </si>
  <si>
    <t>Šuolis į tolį jaunutėms  (2002 m. g. ir jaunesnėms)</t>
  </si>
  <si>
    <t>2009 m., Jogailė Petrokaitė (Raseiniai)</t>
  </si>
  <si>
    <r>
      <t xml:space="preserve">Varžybų rekordas       </t>
    </r>
    <r>
      <rPr>
        <sz val="10"/>
        <rFont val="Arial Narrow"/>
        <family val="2"/>
      </rPr>
      <t xml:space="preserve"> </t>
    </r>
    <r>
      <rPr>
        <sz val="10"/>
        <rFont val="Arial"/>
        <family val="2"/>
      </rPr>
      <t>5,52 m</t>
    </r>
  </si>
  <si>
    <t>25,65</t>
  </si>
  <si>
    <t>A.Sniečkus, V.Lebeckienė</t>
  </si>
  <si>
    <t xml:space="preserve">Panevėžys-Jonava </t>
  </si>
  <si>
    <t>27,54</t>
  </si>
  <si>
    <t>S.Sabajevs</t>
  </si>
  <si>
    <t>Markauskaitė</t>
  </si>
  <si>
    <t>26,17</t>
  </si>
  <si>
    <t>26,34</t>
  </si>
  <si>
    <t>27,6</t>
  </si>
  <si>
    <t>D. Šaučikovas</t>
  </si>
  <si>
    <t>Kucinaitė</t>
  </si>
  <si>
    <t>Mikelionytė</t>
  </si>
  <si>
    <t>R.Razmaitė,A.Kitanov,A.Macevičius</t>
  </si>
  <si>
    <t>Burbaitė</t>
  </si>
  <si>
    <t>Vidmantė</t>
  </si>
  <si>
    <t>Staišiūnaitė</t>
  </si>
  <si>
    <t xml:space="preserve">Gabija </t>
  </si>
  <si>
    <t>200 m bėgimas jaunėms (2000-2001 m. g.)</t>
  </si>
  <si>
    <t>Varžybų rekordas   25,04</t>
  </si>
  <si>
    <t>16</t>
  </si>
  <si>
    <t>15</t>
  </si>
  <si>
    <t>14</t>
  </si>
  <si>
    <t>13</t>
  </si>
  <si>
    <t>12</t>
  </si>
  <si>
    <t>Viera</t>
  </si>
  <si>
    <t>28,15</t>
  </si>
  <si>
    <t>26,10</t>
  </si>
  <si>
    <t>Minkeviča</t>
  </si>
  <si>
    <t>Angelina</t>
  </si>
  <si>
    <t>28,02</t>
  </si>
  <si>
    <t>A.Kitanov, R.Razmaitė,</t>
  </si>
  <si>
    <t>Ivoškaitė</t>
  </si>
  <si>
    <t>J. Beržanskis</t>
  </si>
  <si>
    <t>Čekanauskaitė</t>
  </si>
  <si>
    <t>Jaroševičiūtė</t>
  </si>
  <si>
    <t>Evilija</t>
  </si>
  <si>
    <t>Adomonytė</t>
  </si>
  <si>
    <t>Evita</t>
  </si>
  <si>
    <t>Balčiūnaitė</t>
  </si>
  <si>
    <t>Justina</t>
  </si>
  <si>
    <t xml:space="preserve">L.Balsytė </t>
  </si>
  <si>
    <t>Kelmės VJSM</t>
  </si>
  <si>
    <t>Laurinavičiūtė</t>
  </si>
  <si>
    <t>Kudirkaitė</t>
  </si>
  <si>
    <t>Kunigonytė</t>
  </si>
  <si>
    <t>Evelina</t>
  </si>
  <si>
    <t>200 m bėgimas jaunutėms (2002 m. g. ir jaunesnėms)</t>
  </si>
  <si>
    <t>2007 m., Živilė Brokoriūtė (Klaipėda)</t>
  </si>
  <si>
    <t xml:space="preserve">Varžybų rekordas     25,90 </t>
  </si>
  <si>
    <t>24-53</t>
  </si>
  <si>
    <t>24,11</t>
  </si>
  <si>
    <t>26,16</t>
  </si>
  <si>
    <t>Kazlauskas</t>
  </si>
  <si>
    <t>Augustinas</t>
  </si>
  <si>
    <t xml:space="preserve"> V.Šmidtas</t>
  </si>
  <si>
    <t>Jakubaitis</t>
  </si>
  <si>
    <t>22.97</t>
  </si>
  <si>
    <t>M. Skrabulis, D. Matusevičienė</t>
  </si>
  <si>
    <t>Vilnius</t>
  </si>
  <si>
    <t>Kontrimavičius</t>
  </si>
  <si>
    <t>b.k.</t>
  </si>
  <si>
    <t>23,05</t>
  </si>
  <si>
    <t>A.Sniečkus, R.Jakubauskas</t>
  </si>
  <si>
    <t>Jatužis</t>
  </si>
  <si>
    <t>Deividas</t>
  </si>
  <si>
    <t>Starkovas</t>
  </si>
  <si>
    <t>Valentinas</t>
  </si>
  <si>
    <t>200 m bėgimas jauniams (2000-2001 m. g.)</t>
  </si>
  <si>
    <t>Varžybų rekordas    22,36</t>
  </si>
  <si>
    <t>24,20</t>
  </si>
  <si>
    <t>G.Kasputis</t>
  </si>
  <si>
    <t>Žymantas</t>
  </si>
  <si>
    <t>Arbačauskas</t>
  </si>
  <si>
    <t xml:space="preserve">Lukas </t>
  </si>
  <si>
    <t>D.Jankauskaitė,N.Sabaliauskienė</t>
  </si>
  <si>
    <t>200 m bėgimas jaunučiams (2002 m. g. ir jaunesniems)</t>
  </si>
  <si>
    <t>2008 m., Domantas Žalga (Panevėžys)</t>
  </si>
  <si>
    <t>Varžybų rekordas   23,11</t>
  </si>
  <si>
    <t>Šapalaitė</t>
  </si>
  <si>
    <t>Brigita</t>
  </si>
  <si>
    <t>Bartkevičiūtė</t>
  </si>
  <si>
    <t>Kosaitė</t>
  </si>
  <si>
    <t>Veinsteine</t>
  </si>
  <si>
    <t>Beatrise Agnija</t>
  </si>
  <si>
    <t>R.Razmaitė,A.Kitanov,I.Zabulienė</t>
  </si>
  <si>
    <t>Šiauliai, Kupiškis</t>
  </si>
  <si>
    <t>Statkonytė</t>
  </si>
  <si>
    <t>Marija</t>
  </si>
  <si>
    <t>V.Komisaraitis,J.Kasputienė</t>
  </si>
  <si>
    <t>Leskauskaitė</t>
  </si>
  <si>
    <t>L.Balsytė</t>
  </si>
  <si>
    <t>Banevičiūtė</t>
  </si>
  <si>
    <t>Egita</t>
  </si>
  <si>
    <t>R.Razmaitė,A.Kitanov</t>
  </si>
  <si>
    <t>Šimkevičiūtė</t>
  </si>
  <si>
    <t>Rosita</t>
  </si>
  <si>
    <t>Naujokaitė</t>
  </si>
  <si>
    <t>600 m bėgimas jaunėms (2000-2001 m.g.)</t>
  </si>
  <si>
    <t>2016 m., Gabija Galvydytė (Panevėžys-Jonava)</t>
  </si>
  <si>
    <t>1:34.32</t>
  </si>
  <si>
    <t>Gasickaitė</t>
  </si>
  <si>
    <t>Agota</t>
  </si>
  <si>
    <t>Vokietaitytė</t>
  </si>
  <si>
    <t>Mitkutė</t>
  </si>
  <si>
    <t xml:space="preserve">1.41.03  </t>
  </si>
  <si>
    <t>R.Razmaitė,A.Kitanov,I.Lasauskienė</t>
  </si>
  <si>
    <t>Šiauliai,Tauragė</t>
  </si>
  <si>
    <t>Repšytė</t>
  </si>
  <si>
    <t>600 m bėgimas jaunutėms (2002 m. ir jaunesnėms)</t>
  </si>
  <si>
    <t xml:space="preserve">2012 m., Dovilė Stoškutė (Panevėžys) </t>
  </si>
  <si>
    <t>1:38,65</t>
  </si>
  <si>
    <t>1,28,97</t>
  </si>
  <si>
    <t>Pranas Šaučikovas, Mindaugas Malinauskas</t>
  </si>
  <si>
    <t>Balčius</t>
  </si>
  <si>
    <t>Armandas</t>
  </si>
  <si>
    <t>1.22.56</t>
  </si>
  <si>
    <t>Irena Jefimova</t>
  </si>
  <si>
    <t>Kolenda</t>
  </si>
  <si>
    <t>Ernest</t>
  </si>
  <si>
    <t>Matuza</t>
  </si>
  <si>
    <t>Justas</t>
  </si>
  <si>
    <t>Stankevičius</t>
  </si>
  <si>
    <t>Draginas</t>
  </si>
  <si>
    <t xml:space="preserve">Devidas </t>
  </si>
  <si>
    <t>1:34,65</t>
  </si>
  <si>
    <t>Armonas</t>
  </si>
  <si>
    <t>1:32,0</t>
  </si>
  <si>
    <t>A.Sniečkus</t>
  </si>
  <si>
    <t xml:space="preserve">Panevėžys-Joniškėlis </t>
  </si>
  <si>
    <t>Puodžiūnas</t>
  </si>
  <si>
    <t>Vilius</t>
  </si>
  <si>
    <t>1:31,77</t>
  </si>
  <si>
    <t>Čepas</t>
  </si>
  <si>
    <t>A. Kitanov, R. Razmaitė</t>
  </si>
  <si>
    <t>Daknys</t>
  </si>
  <si>
    <t>Domantas</t>
  </si>
  <si>
    <t>1;31,98</t>
  </si>
  <si>
    <t>Jurkus</t>
  </si>
  <si>
    <t>600 m bėgimas jauniams (2000-2001 m.g.)</t>
  </si>
  <si>
    <t>2004 m., Dimitrijs Jurkevičs (Daugavpils)</t>
  </si>
  <si>
    <t>1:22,85</t>
  </si>
  <si>
    <t>Janiulis</t>
  </si>
  <si>
    <t>Dabranavičius</t>
  </si>
  <si>
    <t>Balinskas</t>
  </si>
  <si>
    <t>E.Žilys.Z.Balčiauskas</t>
  </si>
  <si>
    <t>Šimoliūnas</t>
  </si>
  <si>
    <t>R. Razmaitė, A. Kitanov</t>
  </si>
  <si>
    <t>Baliutavičius</t>
  </si>
  <si>
    <t>V.Komisaraitis, A.Šalčius</t>
  </si>
  <si>
    <t>Pučinskas</t>
  </si>
  <si>
    <t>Ignas</t>
  </si>
  <si>
    <t>Bindokas</t>
  </si>
  <si>
    <t>Juozas</t>
  </si>
  <si>
    <t>600 m bėgimas jaunučiams (2002 m.g. ir jaunesniems)</t>
  </si>
  <si>
    <t>2013 m.,Ernest Kolendo (Vilnius)</t>
  </si>
  <si>
    <t>Butvilaitė</t>
  </si>
  <si>
    <t>Simona</t>
  </si>
  <si>
    <t>P. Sabaitis</t>
  </si>
  <si>
    <t>Urbutytė</t>
  </si>
  <si>
    <t>Roneta</t>
  </si>
  <si>
    <t>Ramanauskaitė</t>
  </si>
  <si>
    <t>Jasaitytė</t>
  </si>
  <si>
    <t xml:space="preserve">Rosita </t>
  </si>
  <si>
    <t>Sendrevičiūtė</t>
  </si>
  <si>
    <t>A.Sniečkus, K.Sabalytė</t>
  </si>
  <si>
    <t>Ramoškaitė</t>
  </si>
  <si>
    <t>Eimantė</t>
  </si>
  <si>
    <t>Vosyliūtė</t>
  </si>
  <si>
    <t>Petraškaitė</t>
  </si>
  <si>
    <t>1000 m bėgimas jaunėms (2000-2001 m.g.)</t>
  </si>
  <si>
    <t>2004 m., Marina Kotovič (Kaliningradas)</t>
  </si>
  <si>
    <t>2:52,5</t>
  </si>
  <si>
    <t>Eisāne</t>
  </si>
  <si>
    <t xml:space="preserve">  Amanta</t>
  </si>
  <si>
    <t>Gabrāne</t>
  </si>
  <si>
    <t>Kristīne</t>
  </si>
  <si>
    <t>Šležaitė</t>
  </si>
  <si>
    <t>Vaištaraitė</t>
  </si>
  <si>
    <t>Raistė</t>
  </si>
  <si>
    <t>Kneižytė</t>
  </si>
  <si>
    <t>183</t>
  </si>
  <si>
    <t>Janušaitė</t>
  </si>
  <si>
    <t>Deima</t>
  </si>
  <si>
    <t>1000 m bėgimas jaunutėms (2002 m. g. ir jaunesnėms)</t>
  </si>
  <si>
    <t>2015 m., Gabija Galvydytė (Panevėžys-Jonava)</t>
  </si>
  <si>
    <t>3:08,15</t>
  </si>
  <si>
    <t>2:43,88</t>
  </si>
  <si>
    <t>A.Kitanov, R.Razmaitė,S.Oželis</t>
  </si>
  <si>
    <t>Šiauliai,Šilutė</t>
  </si>
  <si>
    <t>Bendžius</t>
  </si>
  <si>
    <t>M.Malinauskas,D.Šaučikovas</t>
  </si>
  <si>
    <t>178</t>
  </si>
  <si>
    <t>Morkevičius</t>
  </si>
  <si>
    <t>191</t>
  </si>
  <si>
    <t>R.Razmaitė, A.Kitanov</t>
  </si>
  <si>
    <t xml:space="preserve">Kulevičius </t>
  </si>
  <si>
    <t>Arnoldas</t>
  </si>
  <si>
    <t>J.Hadakova</t>
  </si>
  <si>
    <t>Kucins</t>
  </si>
  <si>
    <t xml:space="preserve">  Renars</t>
  </si>
  <si>
    <t>3:01,96</t>
  </si>
  <si>
    <t>R.Norkus</t>
  </si>
  <si>
    <t>Bartusevičius</t>
  </si>
  <si>
    <t>R.Kanišauskas</t>
  </si>
  <si>
    <t xml:space="preserve">Benas </t>
  </si>
  <si>
    <t>2,53,18</t>
  </si>
  <si>
    <t>180</t>
  </si>
  <si>
    <t>2:59,0</t>
  </si>
  <si>
    <t>Janonis</t>
  </si>
  <si>
    <t>130</t>
  </si>
  <si>
    <t>2:51,24</t>
  </si>
  <si>
    <t>Kriukovskis</t>
  </si>
  <si>
    <t>Brundza</t>
  </si>
  <si>
    <t>Sadauskas</t>
  </si>
  <si>
    <t>Ugnius</t>
  </si>
  <si>
    <t>1000 m bėgimas jauniams (2000-2001 m.g.)</t>
  </si>
  <si>
    <t>2:32,2</t>
  </si>
  <si>
    <t>3:16,23</t>
  </si>
  <si>
    <t>Dobrovolskis</t>
  </si>
  <si>
    <t>3:04,26</t>
  </si>
  <si>
    <t>Miliūnas</t>
  </si>
  <si>
    <t>Modestas</t>
  </si>
  <si>
    <t>Zabulis</t>
  </si>
  <si>
    <t xml:space="preserve">Žanas </t>
  </si>
  <si>
    <t>Armanavičius</t>
  </si>
  <si>
    <t>A.Kitanov, R.Razmaitė,R.Varanavičius</t>
  </si>
  <si>
    <t>Bačiulis</t>
  </si>
  <si>
    <t>1000 m bėgimas jaunučiams (2002 m.g. ir jaunesniems)</t>
  </si>
  <si>
    <t>2013 m., Ernest Kolendo (Vilnius)</t>
  </si>
  <si>
    <t>2:45,27</t>
  </si>
  <si>
    <r>
      <t>7,77</t>
    </r>
    <r>
      <rPr>
        <b/>
        <sz val="10"/>
        <color rgb="FFFF0000"/>
        <rFont val="Times New Roman"/>
        <family val="1"/>
      </rPr>
      <t>VR</t>
    </r>
  </si>
  <si>
    <r>
      <t xml:space="preserve">24,72 </t>
    </r>
    <r>
      <rPr>
        <sz val="10"/>
        <color rgb="FFFF0000"/>
        <rFont val="Times New Roman"/>
        <family val="1"/>
      </rPr>
      <t>VR</t>
    </r>
  </si>
  <si>
    <r>
      <t xml:space="preserve">9,18 </t>
    </r>
    <r>
      <rPr>
        <sz val="10"/>
        <color rgb="FFFF0000"/>
        <rFont val="Times New Roman"/>
        <family val="1"/>
      </rPr>
      <t>VR</t>
    </r>
  </si>
  <si>
    <t>KSM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</si>
</sst>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\ &quot;Lt&quot;_-;\-* #,##0.00\ &quot;Lt&quot;_-;_-* &quot;-&quot;??\ &quot;Lt&quot;_-;_-@_-"/>
    <numFmt numFmtId="164" formatCode="_-* #,##0.00\ _€_-;\-* #,##0.00\ _€_-;_-* &quot;-&quot;??\ _€_-;_-@_-"/>
    <numFmt numFmtId="165" formatCode="_(* #,##0.00_);_(* \(#,##0.00\);_(* &quot;-&quot;??_);_(@_)"/>
    <numFmt numFmtId="166" formatCode="0.0"/>
    <numFmt numFmtId="167" formatCode="yyyy\-mm\-dd;@"/>
    <numFmt numFmtId="168" formatCode="m:ss.00"/>
    <numFmt numFmtId="169" formatCode="_-* #,##0_-;\-* #,##0_-;_-* &quot;-&quot;_-;_-@_-"/>
    <numFmt numFmtId="170" formatCode="_-* #,##0.00_-;\-* #,##0.00_-;_-* &quot;-&quot;??_-;_-@_-"/>
    <numFmt numFmtId="171" formatCode="[m]:ss.00"/>
    <numFmt numFmtId="172" formatCode="hh:mm;@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[Red]0%;[Red]\(0%\)"/>
    <numFmt numFmtId="180" formatCode="[$-FC27]yyyy\ &quot;m.&quot;\ mmmm\ d\ &quot;d.&quot;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0.000"/>
  </numFmts>
  <fonts count="75" x14ac:knownFonts="1">
    <font>
      <sz val="10"/>
      <name val="Arial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color indexed="18"/>
      <name val="Times New Roman"/>
      <family val="1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  <charset val="204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i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name val="Arial Baltic"/>
      <family val="2"/>
      <charset val="186"/>
    </font>
    <font>
      <b/>
      <sz val="10"/>
      <name val="Arial Baltic"/>
      <family val="2"/>
      <charset val="186"/>
    </font>
    <font>
      <b/>
      <sz val="12"/>
      <name val="Times New Roman"/>
      <family val="1"/>
      <charset val="186"/>
    </font>
    <font>
      <sz val="10"/>
      <color rgb="FFFF0000"/>
      <name val="Times New Roman"/>
      <family val="1"/>
    </font>
    <font>
      <sz val="10"/>
      <name val="Arial"/>
      <family val="2"/>
      <charset val="186"/>
    </font>
    <font>
      <sz val="7"/>
      <name val="Times New Roman"/>
      <family val="1"/>
      <charset val="186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8"/>
      <color theme="1"/>
      <name val="Times New Roman"/>
      <family val="1"/>
      <charset val="186"/>
    </font>
    <font>
      <sz val="10"/>
      <name val="Arial Narrow"/>
      <family val="2"/>
    </font>
    <font>
      <sz val="8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b/>
      <sz val="10"/>
      <name val="Arial"/>
      <family val="2"/>
    </font>
    <font>
      <b/>
      <sz val="10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928">
    <xf numFmtId="0" fontId="0" fillId="0" borderId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173" fontId="26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26" fillId="0" borderId="0" applyFill="0" applyBorder="0" applyAlignment="0"/>
    <xf numFmtId="177" fontId="26" fillId="0" borderId="0" applyFill="0" applyBorder="0" applyAlignment="0"/>
    <xf numFmtId="173" fontId="26" fillId="0" borderId="0" applyFill="0" applyBorder="0" applyAlignment="0"/>
    <xf numFmtId="178" fontId="26" fillId="0" borderId="0" applyFill="0" applyBorder="0" applyAlignment="0"/>
    <xf numFmtId="174" fontId="26" fillId="0" borderId="0" applyFill="0" applyBorder="0" applyAlignment="0"/>
    <xf numFmtId="17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14" fontId="26" fillId="0" borderId="0" applyFill="0" applyBorder="0" applyAlignment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8" fillId="0" borderId="0" applyFill="0" applyBorder="0" applyAlignment="0"/>
    <xf numFmtId="174" fontId="28" fillId="0" borderId="0" applyFill="0" applyBorder="0" applyAlignment="0"/>
    <xf numFmtId="173" fontId="28" fillId="0" borderId="0" applyFill="0" applyBorder="0" applyAlignment="0"/>
    <xf numFmtId="178" fontId="28" fillId="0" borderId="0" applyFill="0" applyBorder="0" applyAlignment="0"/>
    <xf numFmtId="174" fontId="28" fillId="0" borderId="0" applyFill="0" applyBorder="0" applyAlignment="0"/>
    <xf numFmtId="0" fontId="15" fillId="4" borderId="0" applyNumberFormat="0" applyBorder="0" applyAlignment="0" applyProtection="0"/>
    <xf numFmtId="38" fontId="29" fillId="18" borderId="0" applyNumberFormat="0" applyBorder="0" applyAlignment="0" applyProtection="0"/>
    <xf numFmtId="0" fontId="30" fillId="0" borderId="6" applyNumberFormat="0" applyAlignment="0" applyProtection="0">
      <alignment horizontal="left" vertical="center"/>
    </xf>
    <xf numFmtId="0" fontId="30" fillId="0" borderId="7">
      <alignment horizontal="left" vertical="center"/>
    </xf>
    <xf numFmtId="0" fontId="31" fillId="0" borderId="0" applyNumberFormat="0" applyFill="0" applyBorder="0" applyAlignment="0" applyProtection="0">
      <alignment vertical="top"/>
      <protection locked="0"/>
    </xf>
    <xf numFmtId="10" fontId="29" fillId="19" borderId="8" applyNumberFormat="0" applyBorder="0" applyAlignment="0" applyProtection="0"/>
    <xf numFmtId="0" fontId="25" fillId="0" borderId="0"/>
    <xf numFmtId="0" fontId="21" fillId="0" borderId="0" applyNumberFormat="0" applyFill="0" applyBorder="0" applyAlignment="0" applyProtection="0"/>
    <xf numFmtId="0" fontId="19" fillId="11" borderId="9" applyNumberFormat="0" applyAlignment="0" applyProtection="0"/>
    <xf numFmtId="0" fontId="16" fillId="6" borderId="4" applyNumberFormat="0" applyAlignment="0" applyProtection="0"/>
    <xf numFmtId="173" fontId="32" fillId="0" borderId="0" applyFill="0" applyBorder="0" applyAlignment="0"/>
    <xf numFmtId="174" fontId="32" fillId="0" borderId="0" applyFill="0" applyBorder="0" applyAlignment="0"/>
    <xf numFmtId="173" fontId="32" fillId="0" borderId="0" applyFill="0" applyBorder="0" applyAlignment="0"/>
    <xf numFmtId="178" fontId="32" fillId="0" borderId="0" applyFill="0" applyBorder="0" applyAlignment="0"/>
    <xf numFmtId="174" fontId="32" fillId="0" borderId="0" applyFill="0" applyBorder="0" applyAlignment="0"/>
    <xf numFmtId="0" fontId="18" fillId="12" borderId="0" applyNumberFormat="0" applyBorder="0" applyAlignment="0" applyProtection="0"/>
    <xf numFmtId="179" fontId="33" fillId="0" borderId="0"/>
    <xf numFmtId="0" fontId="25" fillId="0" borderId="0"/>
    <xf numFmtId="167" fontId="9" fillId="0" borderId="0"/>
    <xf numFmtId="0" fontId="25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5" fillId="0" borderId="0"/>
    <xf numFmtId="0" fontId="25" fillId="0" borderId="0"/>
    <xf numFmtId="167" fontId="9" fillId="0" borderId="0"/>
    <xf numFmtId="21" fontId="9" fillId="0" borderId="0"/>
    <xf numFmtId="21" fontId="9" fillId="0" borderId="0"/>
    <xf numFmtId="21" fontId="9" fillId="0" borderId="0"/>
    <xf numFmtId="21" fontId="9" fillId="0" borderId="0"/>
    <xf numFmtId="21" fontId="9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21" fontId="9" fillId="0" borderId="0"/>
    <xf numFmtId="21" fontId="9" fillId="0" borderId="0"/>
    <xf numFmtId="21" fontId="9" fillId="0" borderId="0"/>
    <xf numFmtId="21" fontId="9" fillId="0" borderId="0"/>
    <xf numFmtId="21" fontId="9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0" fontId="27" fillId="0" borderId="0"/>
    <xf numFmtId="167" fontId="9" fillId="0" borderId="0"/>
    <xf numFmtId="0" fontId="27" fillId="0" borderId="0"/>
    <xf numFmtId="0" fontId="27" fillId="0" borderId="0"/>
    <xf numFmtId="0" fontId="27" fillId="0" borderId="0"/>
    <xf numFmtId="167" fontId="9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0" fontId="27" fillId="0" borderId="0"/>
    <xf numFmtId="167" fontId="9" fillId="0" borderId="0"/>
    <xf numFmtId="0" fontId="27" fillId="0" borderId="0"/>
    <xf numFmtId="0" fontId="27" fillId="0" borderId="0"/>
    <xf numFmtId="0" fontId="27" fillId="0" borderId="0"/>
    <xf numFmtId="167" fontId="9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5" fillId="0" borderId="0"/>
    <xf numFmtId="167" fontId="9" fillId="0" borderId="0"/>
    <xf numFmtId="0" fontId="25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8" fontId="25" fillId="0" borderId="0"/>
    <xf numFmtId="168" fontId="25" fillId="0" borderId="0"/>
    <xf numFmtId="168" fontId="25" fillId="0" borderId="0"/>
    <xf numFmtId="180" fontId="25" fillId="0" borderId="0"/>
    <xf numFmtId="167" fontId="9" fillId="0" borderId="0"/>
    <xf numFmtId="167" fontId="25" fillId="0" borderId="0"/>
    <xf numFmtId="167" fontId="25" fillId="0" borderId="0"/>
    <xf numFmtId="167" fontId="25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7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8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8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8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79" fontId="9" fillId="0" borderId="0"/>
    <xf numFmtId="171" fontId="9" fillId="0" borderId="0"/>
    <xf numFmtId="179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80" fontId="9" fillId="0" borderId="0"/>
    <xf numFmtId="18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8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67" fontId="9" fillId="0" borderId="0"/>
    <xf numFmtId="0" fontId="25" fillId="0" borderId="0"/>
    <xf numFmtId="0" fontId="25" fillId="0" borderId="0"/>
    <xf numFmtId="168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4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5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167" fontId="25" fillId="0" borderId="0"/>
    <xf numFmtId="167" fontId="25" fillId="0" borderId="0"/>
    <xf numFmtId="21" fontId="25" fillId="0" borderId="0"/>
    <xf numFmtId="167" fontId="25" fillId="0" borderId="0"/>
    <xf numFmtId="167" fontId="25" fillId="0" borderId="0"/>
    <xf numFmtId="21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21" fontId="9" fillId="0" borderId="0"/>
    <xf numFmtId="21" fontId="9" fillId="0" borderId="0"/>
    <xf numFmtId="21" fontId="9" fillId="0" borderId="0"/>
    <xf numFmtId="21" fontId="9" fillId="0" borderId="0"/>
    <xf numFmtId="21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0" fontId="27" fillId="0" borderId="0"/>
    <xf numFmtId="167" fontId="9" fillId="0" borderId="0"/>
    <xf numFmtId="0" fontId="27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0" fontId="27" fillId="0" borderId="0"/>
    <xf numFmtId="0" fontId="27" fillId="0" borderId="0"/>
    <xf numFmtId="167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167" fontId="9" fillId="0" borderId="0"/>
    <xf numFmtId="0" fontId="9" fillId="0" borderId="0"/>
    <xf numFmtId="167" fontId="9" fillId="0" borderId="0"/>
    <xf numFmtId="167" fontId="9" fillId="0" borderId="0"/>
    <xf numFmtId="167" fontId="9" fillId="0" borderId="0"/>
    <xf numFmtId="0" fontId="9" fillId="0" borderId="0"/>
    <xf numFmtId="167" fontId="9" fillId="0" borderId="0"/>
    <xf numFmtId="0" fontId="9" fillId="0" borderId="0"/>
    <xf numFmtId="0" fontId="9" fillId="0" borderId="0"/>
    <xf numFmtId="167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3" fillId="8" borderId="11" applyNumberFormat="0" applyFont="0" applyAlignment="0" applyProtection="0"/>
    <xf numFmtId="0" fontId="51" fillId="0" borderId="0" applyNumberFormat="0" applyFill="0" applyBorder="0" applyAlignment="0" applyProtection="0"/>
    <xf numFmtId="177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0" fontId="25" fillId="0" borderId="0" applyFont="0" applyFill="0" applyBorder="0" applyAlignment="0" applyProtection="0"/>
    <xf numFmtId="173" fontId="36" fillId="0" borderId="0" applyFill="0" applyBorder="0" applyAlignment="0"/>
    <xf numFmtId="174" fontId="36" fillId="0" borderId="0" applyFill="0" applyBorder="0" applyAlignment="0"/>
    <xf numFmtId="173" fontId="36" fillId="0" borderId="0" applyFill="0" applyBorder="0" applyAlignment="0"/>
    <xf numFmtId="178" fontId="36" fillId="0" borderId="0" applyFill="0" applyBorder="0" applyAlignment="0"/>
    <xf numFmtId="174" fontId="36" fillId="0" borderId="0" applyFill="0" applyBorder="0" applyAlignment="0"/>
    <xf numFmtId="0" fontId="12" fillId="11" borderId="4" applyNumberFormat="0" applyAlignment="0" applyProtection="0"/>
    <xf numFmtId="0" fontId="20" fillId="0" borderId="12" applyNumberFormat="0" applyFill="0" applyAlignment="0" applyProtection="0"/>
    <xf numFmtId="0" fontId="17" fillId="0" borderId="10" applyNumberFormat="0" applyFill="0" applyAlignment="0" applyProtection="0"/>
    <xf numFmtId="49" fontId="26" fillId="0" borderId="0" applyFill="0" applyBorder="0" applyAlignment="0"/>
    <xf numFmtId="182" fontId="26" fillId="0" borderId="0" applyFill="0" applyBorder="0" applyAlignment="0"/>
    <xf numFmtId="183" fontId="26" fillId="0" borderId="0" applyFill="0" applyBorder="0" applyAlignment="0"/>
    <xf numFmtId="0" fontId="13" fillId="17" borderId="5" applyNumberFormat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37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80" fontId="65" fillId="0" borderId="0"/>
    <xf numFmtId="180" fontId="3" fillId="0" borderId="0"/>
    <xf numFmtId="180" fontId="4" fillId="0" borderId="0"/>
    <xf numFmtId="18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80" fontId="3" fillId="0" borderId="0"/>
    <xf numFmtId="180" fontId="4" fillId="0" borderId="0"/>
    <xf numFmtId="180" fontId="4" fillId="0" borderId="0"/>
    <xf numFmtId="180" fontId="3" fillId="0" borderId="0"/>
    <xf numFmtId="0" fontId="1" fillId="0" borderId="0"/>
    <xf numFmtId="0" fontId="4" fillId="0" borderId="0"/>
    <xf numFmtId="0" fontId="4" fillId="0" borderId="0"/>
    <xf numFmtId="180" fontId="3" fillId="0" borderId="0"/>
    <xf numFmtId="18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4" fillId="0" borderId="0"/>
    <xf numFmtId="180" fontId="4" fillId="0" borderId="0"/>
    <xf numFmtId="180" fontId="4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" fillId="0" borderId="0"/>
  </cellStyleXfs>
  <cellXfs count="999">
    <xf numFmtId="0" fontId="0" fillId="0" borderId="0" xfId="0"/>
    <xf numFmtId="0" fontId="6" fillId="0" borderId="13" xfId="828" applyFont="1" applyBorder="1"/>
    <xf numFmtId="0" fontId="6" fillId="0" borderId="0" xfId="828" applyFont="1"/>
    <xf numFmtId="0" fontId="7" fillId="0" borderId="0" xfId="828" applyFont="1"/>
    <xf numFmtId="0" fontId="22" fillId="0" borderId="0" xfId="828" applyFont="1"/>
    <xf numFmtId="0" fontId="23" fillId="0" borderId="0" xfId="828" applyFont="1"/>
    <xf numFmtId="0" fontId="6" fillId="0" borderId="7" xfId="828" applyFont="1" applyBorder="1"/>
    <xf numFmtId="0" fontId="6" fillId="0" borderId="0" xfId="828" applyFont="1" applyBorder="1"/>
    <xf numFmtId="0" fontId="5" fillId="0" borderId="0" xfId="828" applyFont="1"/>
    <xf numFmtId="49" fontId="7" fillId="0" borderId="0" xfId="828" applyNumberFormat="1" applyFont="1"/>
    <xf numFmtId="0" fontId="6" fillId="0" borderId="14" xfId="828" applyFont="1" applyBorder="1"/>
    <xf numFmtId="0" fontId="6" fillId="0" borderId="15" xfId="828" applyFont="1" applyBorder="1"/>
    <xf numFmtId="0" fontId="8" fillId="0" borderId="0" xfId="828" applyFont="1"/>
    <xf numFmtId="0" fontId="24" fillId="0" borderId="0" xfId="0" applyFont="1"/>
    <xf numFmtId="49" fontId="6" fillId="0" borderId="0" xfId="820" applyNumberFormat="1" applyFont="1"/>
    <xf numFmtId="49" fontId="38" fillId="0" borderId="0" xfId="820" applyNumberFormat="1" applyFont="1"/>
    <xf numFmtId="49" fontId="6" fillId="0" borderId="0" xfId="820" applyNumberFormat="1" applyFont="1" applyAlignment="1">
      <alignment horizontal="center"/>
    </xf>
    <xf numFmtId="0" fontId="42" fillId="0" borderId="0" xfId="135" applyFont="1" applyAlignment="1">
      <alignment horizontal="center"/>
    </xf>
    <xf numFmtId="0" fontId="42" fillId="0" borderId="0" xfId="135" applyFont="1" applyAlignment="1">
      <alignment horizontal="left"/>
    </xf>
    <xf numFmtId="49" fontId="39" fillId="0" borderId="0" xfId="821" applyNumberFormat="1" applyFont="1" applyAlignment="1">
      <alignment horizontal="right"/>
    </xf>
    <xf numFmtId="0" fontId="25" fillId="0" borderId="0" xfId="135" applyAlignment="1">
      <alignment horizontal="center"/>
    </xf>
    <xf numFmtId="0" fontId="6" fillId="0" borderId="0" xfId="824" applyFont="1" applyAlignment="1">
      <alignment horizontal="center"/>
    </xf>
    <xf numFmtId="49" fontId="38" fillId="0" borderId="0" xfId="824" applyNumberFormat="1" applyFont="1" applyAlignment="1">
      <alignment horizontal="center"/>
    </xf>
    <xf numFmtId="49" fontId="39" fillId="0" borderId="0" xfId="824" applyNumberFormat="1" applyFont="1" applyAlignment="1">
      <alignment horizontal="center"/>
    </xf>
    <xf numFmtId="49" fontId="6" fillId="0" borderId="0" xfId="824" applyNumberFormat="1" applyFont="1" applyAlignment="1">
      <alignment horizontal="center"/>
    </xf>
    <xf numFmtId="0" fontId="8" fillId="0" borderId="0" xfId="824" applyFont="1" applyAlignment="1">
      <alignment horizontal="center"/>
    </xf>
    <xf numFmtId="167" fontId="8" fillId="0" borderId="0" xfId="824" applyNumberFormat="1" applyFont="1" applyAlignment="1">
      <alignment horizontal="center"/>
    </xf>
    <xf numFmtId="49" fontId="6" fillId="0" borderId="0" xfId="822" applyNumberFormat="1" applyFont="1" applyBorder="1"/>
    <xf numFmtId="49" fontId="38" fillId="0" borderId="0" xfId="822" applyNumberFormat="1" applyFont="1" applyBorder="1"/>
    <xf numFmtId="49" fontId="38" fillId="0" borderId="0" xfId="822" applyNumberFormat="1" applyFont="1" applyBorder="1" applyAlignment="1">
      <alignment horizontal="center"/>
    </xf>
    <xf numFmtId="49" fontId="38" fillId="0" borderId="0" xfId="822" applyNumberFormat="1" applyFont="1" applyBorder="1" applyAlignment="1">
      <alignment horizontal="right"/>
    </xf>
    <xf numFmtId="49" fontId="41" fillId="0" borderId="0" xfId="824" applyNumberFormat="1" applyFont="1" applyAlignment="1">
      <alignment horizontal="center"/>
    </xf>
    <xf numFmtId="0" fontId="41" fillId="0" borderId="0" xfId="824" applyFont="1"/>
    <xf numFmtId="0" fontId="41" fillId="0" borderId="0" xfId="824" applyFont="1" applyAlignment="1">
      <alignment horizontal="center"/>
    </xf>
    <xf numFmtId="167" fontId="41" fillId="0" borderId="0" xfId="824" applyNumberFormat="1" applyFont="1" applyAlignment="1">
      <alignment horizontal="center"/>
    </xf>
    <xf numFmtId="0" fontId="7" fillId="0" borderId="0" xfId="824" applyFont="1" applyAlignment="1">
      <alignment horizontal="left"/>
    </xf>
    <xf numFmtId="2" fontId="25" fillId="0" borderId="0" xfId="135" applyNumberFormat="1" applyAlignment="1">
      <alignment horizontal="center"/>
    </xf>
    <xf numFmtId="0" fontId="6" fillId="0" borderId="0" xfId="823" applyFont="1" applyAlignment="1">
      <alignment horizontal="center"/>
    </xf>
    <xf numFmtId="49" fontId="6" fillId="0" borderId="0" xfId="823" applyNumberFormat="1" applyFont="1" applyAlignment="1">
      <alignment horizontal="center"/>
    </xf>
    <xf numFmtId="0" fontId="8" fillId="0" borderId="0" xfId="823" applyFont="1" applyAlignment="1">
      <alignment horizontal="center"/>
    </xf>
    <xf numFmtId="49" fontId="41" fillId="0" borderId="0" xfId="823" applyNumberFormat="1" applyFont="1" applyAlignment="1">
      <alignment horizontal="center"/>
    </xf>
    <xf numFmtId="0" fontId="41" fillId="0" borderId="0" xfId="823" applyFont="1"/>
    <xf numFmtId="0" fontId="41" fillId="0" borderId="0" xfId="823" applyFont="1" applyAlignment="1">
      <alignment horizontal="center"/>
    </xf>
    <xf numFmtId="0" fontId="7" fillId="0" borderId="0" xfId="823" applyFont="1" applyAlignment="1">
      <alignment horizontal="left"/>
    </xf>
    <xf numFmtId="0" fontId="42" fillId="0" borderId="0" xfId="0" applyFont="1" applyAlignment="1">
      <alignment horizontal="center"/>
    </xf>
    <xf numFmtId="0" fontId="6" fillId="0" borderId="0" xfId="826" applyFont="1" applyAlignment="1">
      <alignment horizontal="center"/>
    </xf>
    <xf numFmtId="49" fontId="6" fillId="0" borderId="0" xfId="826" applyNumberFormat="1" applyFont="1" applyAlignment="1">
      <alignment horizontal="center"/>
    </xf>
    <xf numFmtId="49" fontId="38" fillId="0" borderId="0" xfId="826" applyNumberFormat="1" applyFont="1" applyAlignment="1">
      <alignment horizontal="center"/>
    </xf>
    <xf numFmtId="0" fontId="8" fillId="0" borderId="0" xfId="826" applyFont="1" applyAlignment="1">
      <alignment horizontal="center"/>
    </xf>
    <xf numFmtId="0" fontId="39" fillId="0" borderId="0" xfId="826" applyFont="1" applyAlignment="1">
      <alignment horizontal="center"/>
    </xf>
    <xf numFmtId="0" fontId="6" fillId="0" borderId="0" xfId="825" applyFont="1" applyAlignment="1">
      <alignment horizontal="center"/>
    </xf>
    <xf numFmtId="49" fontId="6" fillId="0" borderId="0" xfId="825" applyNumberFormat="1" applyFont="1" applyAlignment="1">
      <alignment horizontal="center"/>
    </xf>
    <xf numFmtId="49" fontId="38" fillId="0" borderId="0" xfId="825" applyNumberFormat="1" applyFont="1" applyAlignment="1">
      <alignment horizontal="center"/>
    </xf>
    <xf numFmtId="0" fontId="8" fillId="0" borderId="0" xfId="825" applyFont="1" applyAlignment="1">
      <alignment horizontal="center"/>
    </xf>
    <xf numFmtId="167" fontId="8" fillId="0" borderId="0" xfId="825" applyNumberFormat="1" applyFont="1" applyAlignment="1">
      <alignment horizontal="center"/>
    </xf>
    <xf numFmtId="0" fontId="39" fillId="0" borderId="0" xfId="825" applyFont="1" applyAlignment="1">
      <alignment horizontal="center"/>
    </xf>
    <xf numFmtId="0" fontId="41" fillId="0" borderId="0" xfId="825" applyFont="1" applyAlignment="1">
      <alignment horizontal="center"/>
    </xf>
    <xf numFmtId="167" fontId="41" fillId="0" borderId="0" xfId="825" applyNumberFormat="1" applyFont="1" applyAlignment="1">
      <alignment horizontal="center"/>
    </xf>
    <xf numFmtId="0" fontId="7" fillId="0" borderId="0" xfId="825" applyFont="1" applyAlignment="1">
      <alignment horizontal="left"/>
    </xf>
    <xf numFmtId="0" fontId="25" fillId="0" borderId="0" xfId="0" applyFont="1" applyAlignment="1">
      <alignment horizontal="center"/>
    </xf>
    <xf numFmtId="49" fontId="39" fillId="0" borderId="0" xfId="821" applyNumberFormat="1" applyFont="1"/>
    <xf numFmtId="49" fontId="5" fillId="0" borderId="0" xfId="821" applyNumberFormat="1" applyFont="1" applyAlignment="1">
      <alignment horizontal="left"/>
    </xf>
    <xf numFmtId="49" fontId="6" fillId="0" borderId="14" xfId="822" applyNumberFormat="1" applyFont="1" applyBorder="1"/>
    <xf numFmtId="49" fontId="38" fillId="0" borderId="14" xfId="822" applyNumberFormat="1" applyFont="1" applyBorder="1"/>
    <xf numFmtId="49" fontId="38" fillId="0" borderId="14" xfId="822" applyNumberFormat="1" applyFont="1" applyBorder="1" applyAlignment="1">
      <alignment horizontal="center"/>
    </xf>
    <xf numFmtId="49" fontId="38" fillId="0" borderId="14" xfId="822" applyNumberFormat="1" applyFont="1" applyBorder="1" applyAlignment="1">
      <alignment horizontal="right"/>
    </xf>
    <xf numFmtId="49" fontId="47" fillId="0" borderId="0" xfId="824" applyNumberFormat="1" applyFont="1" applyAlignment="1">
      <alignment horizontal="center"/>
    </xf>
    <xf numFmtId="49" fontId="47" fillId="0" borderId="0" xfId="823" applyNumberFormat="1" applyFont="1" applyAlignment="1">
      <alignment horizontal="center"/>
    </xf>
    <xf numFmtId="0" fontId="25" fillId="0" borderId="0" xfId="135" applyAlignment="1">
      <alignment horizontal="left"/>
    </xf>
    <xf numFmtId="49" fontId="52" fillId="0" borderId="0" xfId="821" applyNumberFormat="1" applyFont="1" applyAlignment="1">
      <alignment horizontal="right"/>
    </xf>
    <xf numFmtId="49" fontId="52" fillId="0" borderId="0" xfId="821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7" fillId="0" borderId="0" xfId="823" applyNumberFormat="1" applyFont="1" applyAlignment="1">
      <alignment horizontal="center"/>
    </xf>
    <xf numFmtId="49" fontId="6" fillId="0" borderId="8" xfId="824" applyNumberFormat="1" applyFont="1" applyBorder="1" applyAlignment="1">
      <alignment horizontal="center"/>
    </xf>
    <xf numFmtId="0" fontId="6" fillId="0" borderId="17" xfId="824" applyFont="1" applyBorder="1" applyAlignment="1">
      <alignment horizontal="right"/>
    </xf>
    <xf numFmtId="0" fontId="39" fillId="0" borderId="16" xfId="824" applyFont="1" applyBorder="1" applyAlignment="1">
      <alignment horizontal="left"/>
    </xf>
    <xf numFmtId="167" fontId="8" fillId="0" borderId="8" xfId="824" applyNumberFormat="1" applyFont="1" applyBorder="1" applyAlignment="1">
      <alignment horizontal="center"/>
    </xf>
    <xf numFmtId="0" fontId="53" fillId="0" borderId="18" xfId="824" applyFont="1" applyBorder="1" applyAlignment="1">
      <alignment horizontal="left"/>
    </xf>
    <xf numFmtId="49" fontId="6" fillId="0" borderId="16" xfId="824" applyNumberFormat="1" applyFont="1" applyBorder="1" applyAlignment="1">
      <alignment horizontal="center"/>
    </xf>
    <xf numFmtId="49" fontId="6" fillId="0" borderId="18" xfId="824" applyNumberFormat="1" applyFont="1" applyBorder="1" applyAlignment="1">
      <alignment horizontal="center"/>
    </xf>
    <xf numFmtId="49" fontId="6" fillId="0" borderId="19" xfId="824" applyNumberFormat="1" applyFont="1" applyBorder="1" applyAlignment="1">
      <alignment horizontal="center"/>
    </xf>
    <xf numFmtId="49" fontId="6" fillId="0" borderId="17" xfId="824" applyNumberFormat="1" applyFont="1" applyBorder="1" applyAlignment="1">
      <alignment horizontal="center"/>
    </xf>
    <xf numFmtId="2" fontId="39" fillId="0" borderId="16" xfId="135" applyNumberFormat="1" applyFont="1" applyFill="1" applyBorder="1" applyAlignment="1">
      <alignment horizontal="center" vertical="center"/>
    </xf>
    <xf numFmtId="0" fontId="8" fillId="0" borderId="8" xfId="824" applyFont="1" applyBorder="1" applyAlignment="1">
      <alignment horizontal="left"/>
    </xf>
    <xf numFmtId="0" fontId="40" fillId="0" borderId="8" xfId="135" applyNumberFormat="1" applyFont="1" applyFill="1" applyBorder="1" applyAlignment="1">
      <alignment horizontal="center" vertical="center"/>
    </xf>
    <xf numFmtId="0" fontId="53" fillId="0" borderId="17" xfId="824" applyFont="1" applyBorder="1" applyAlignment="1">
      <alignment horizontal="left"/>
    </xf>
    <xf numFmtId="49" fontId="6" fillId="0" borderId="20" xfId="824" applyNumberFormat="1" applyFont="1" applyBorder="1" applyAlignment="1">
      <alignment horizontal="center"/>
    </xf>
    <xf numFmtId="49" fontId="6" fillId="0" borderId="15" xfId="824" applyNumberFormat="1" applyFont="1" applyBorder="1" applyAlignment="1">
      <alignment horizontal="center"/>
    </xf>
    <xf numFmtId="49" fontId="6" fillId="0" borderId="21" xfId="824" applyNumberFormat="1" applyFont="1" applyBorder="1" applyAlignment="1">
      <alignment horizontal="center"/>
    </xf>
    <xf numFmtId="0" fontId="6" fillId="0" borderId="15" xfId="825" applyFont="1" applyBorder="1" applyAlignment="1">
      <alignment horizontal="center"/>
    </xf>
    <xf numFmtId="0" fontId="6" fillId="0" borderId="17" xfId="825" applyFont="1" applyBorder="1" applyAlignment="1">
      <alignment horizontal="right"/>
    </xf>
    <xf numFmtId="0" fontId="39" fillId="0" borderId="16" xfId="825" applyFont="1" applyBorder="1" applyAlignment="1">
      <alignment horizontal="left"/>
    </xf>
    <xf numFmtId="167" fontId="8" fillId="0" borderId="8" xfId="825" applyNumberFormat="1" applyFont="1" applyBorder="1" applyAlignment="1">
      <alignment horizontal="center"/>
    </xf>
    <xf numFmtId="0" fontId="53" fillId="0" borderId="8" xfId="825" applyFont="1" applyBorder="1" applyAlignment="1">
      <alignment horizontal="left"/>
    </xf>
    <xf numFmtId="49" fontId="6" fillId="0" borderId="19" xfId="825" applyNumberFormat="1" applyFont="1" applyBorder="1" applyAlignment="1">
      <alignment horizontal="center"/>
    </xf>
    <xf numFmtId="49" fontId="6" fillId="0" borderId="8" xfId="825" applyNumberFormat="1" applyFont="1" applyBorder="1" applyAlignment="1">
      <alignment horizontal="center"/>
    </xf>
    <xf numFmtId="49" fontId="6" fillId="0" borderId="18" xfId="825" applyNumberFormat="1" applyFont="1" applyBorder="1" applyAlignment="1">
      <alignment horizontal="center"/>
    </xf>
    <xf numFmtId="2" fontId="39" fillId="0" borderId="16" xfId="0" applyNumberFormat="1" applyFont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center"/>
    </xf>
    <xf numFmtId="0" fontId="8" fillId="0" borderId="8" xfId="825" applyFont="1" applyBorder="1" applyAlignment="1">
      <alignment horizontal="left"/>
    </xf>
    <xf numFmtId="0" fontId="6" fillId="0" borderId="8" xfId="826" applyFont="1" applyBorder="1" applyAlignment="1">
      <alignment horizontal="center"/>
    </xf>
    <xf numFmtId="0" fontId="6" fillId="0" borderId="17" xfId="826" applyFont="1" applyBorder="1" applyAlignment="1">
      <alignment horizontal="right"/>
    </xf>
    <xf numFmtId="0" fontId="39" fillId="0" borderId="16" xfId="826" applyFont="1" applyBorder="1" applyAlignment="1">
      <alignment horizontal="left"/>
    </xf>
    <xf numFmtId="167" fontId="8" fillId="0" borderId="8" xfId="826" applyNumberFormat="1" applyFont="1" applyBorder="1" applyAlignment="1">
      <alignment horizontal="center"/>
    </xf>
    <xf numFmtId="0" fontId="53" fillId="0" borderId="8" xfId="826" applyFont="1" applyBorder="1" applyAlignment="1">
      <alignment horizontal="left"/>
    </xf>
    <xf numFmtId="0" fontId="40" fillId="0" borderId="8" xfId="0" applyNumberFormat="1" applyFont="1" applyFill="1" applyBorder="1" applyAlignment="1">
      <alignment horizontal="center" vertical="center"/>
    </xf>
    <xf numFmtId="0" fontId="8" fillId="0" borderId="8" xfId="826" applyFont="1" applyBorder="1" applyAlignment="1">
      <alignment horizontal="left"/>
    </xf>
    <xf numFmtId="49" fontId="5" fillId="0" borderId="0" xfId="821" applyNumberFormat="1" applyFont="1" applyAlignment="1"/>
    <xf numFmtId="0" fontId="6" fillId="0" borderId="0" xfId="855" applyFont="1"/>
    <xf numFmtId="0" fontId="8" fillId="0" borderId="0" xfId="855" applyFont="1"/>
    <xf numFmtId="49" fontId="6" fillId="0" borderId="0" xfId="855" applyNumberFormat="1" applyFont="1" applyFill="1"/>
    <xf numFmtId="0" fontId="55" fillId="0" borderId="8" xfId="855" applyFont="1" applyBorder="1" applyAlignment="1">
      <alignment horizontal="center"/>
    </xf>
    <xf numFmtId="0" fontId="45" fillId="0" borderId="0" xfId="855" applyFont="1"/>
    <xf numFmtId="0" fontId="7" fillId="0" borderId="0" xfId="855" applyFont="1"/>
    <xf numFmtId="0" fontId="3" fillId="0" borderId="0" xfId="855" applyFont="1" applyAlignment="1">
      <alignment horizontal="left"/>
    </xf>
    <xf numFmtId="0" fontId="3" fillId="0" borderId="0" xfId="855" applyFont="1" applyAlignment="1">
      <alignment horizontal="center"/>
    </xf>
    <xf numFmtId="0" fontId="42" fillId="0" borderId="0" xfId="855" applyFont="1" applyAlignment="1">
      <alignment horizontal="left"/>
    </xf>
    <xf numFmtId="0" fontId="42" fillId="0" borderId="0" xfId="855" applyFont="1"/>
    <xf numFmtId="168" fontId="42" fillId="0" borderId="0" xfId="855" applyNumberFormat="1" applyFont="1" applyAlignment="1">
      <alignment horizontal="center"/>
    </xf>
    <xf numFmtId="0" fontId="42" fillId="0" borderId="0" xfId="855" applyNumberFormat="1" applyFont="1" applyAlignment="1">
      <alignment horizontal="left"/>
    </xf>
    <xf numFmtId="49" fontId="42" fillId="0" borderId="0" xfId="855" applyNumberFormat="1" applyFont="1" applyAlignment="1">
      <alignment horizontal="center"/>
    </xf>
    <xf numFmtId="0" fontId="58" fillId="0" borderId="0" xfId="855" applyFont="1"/>
    <xf numFmtId="0" fontId="54" fillId="0" borderId="23" xfId="859" applyFont="1" applyBorder="1" applyAlignment="1">
      <alignment horizontal="left"/>
    </xf>
    <xf numFmtId="167" fontId="54" fillId="0" borderId="8" xfId="855" applyNumberFormat="1" applyFont="1" applyBorder="1" applyAlignment="1">
      <alignment horizontal="center"/>
    </xf>
    <xf numFmtId="0" fontId="38" fillId="0" borderId="16" xfId="855" applyFont="1" applyBorder="1" applyAlignment="1">
      <alignment horizontal="left"/>
    </xf>
    <xf numFmtId="0" fontId="42" fillId="0" borderId="17" xfId="855" applyFont="1" applyBorder="1" applyAlignment="1">
      <alignment horizontal="right"/>
    </xf>
    <xf numFmtId="0" fontId="42" fillId="0" borderId="8" xfId="855" applyFont="1" applyBorder="1" applyAlignment="1">
      <alignment horizontal="center"/>
    </xf>
    <xf numFmtId="0" fontId="59" fillId="0" borderId="0" xfId="855" applyFont="1"/>
    <xf numFmtId="49" fontId="59" fillId="0" borderId="0" xfId="855" applyNumberFormat="1" applyFont="1"/>
    <xf numFmtId="167" fontId="54" fillId="0" borderId="15" xfId="855" applyNumberFormat="1" applyFont="1" applyBorder="1" applyAlignment="1">
      <alignment horizontal="center"/>
    </xf>
    <xf numFmtId="0" fontId="38" fillId="0" borderId="23" xfId="855" applyFont="1" applyBorder="1" applyAlignment="1">
      <alignment horizontal="left"/>
    </xf>
    <xf numFmtId="0" fontId="42" fillId="0" borderId="22" xfId="855" applyFont="1" applyBorder="1" applyAlignment="1">
      <alignment horizontal="right"/>
    </xf>
    <xf numFmtId="0" fontId="60" fillId="0" borderId="0" xfId="855" applyFont="1"/>
    <xf numFmtId="0" fontId="56" fillId="0" borderId="8" xfId="855" applyFont="1" applyBorder="1" applyAlignment="1">
      <alignment horizontal="center"/>
    </xf>
    <xf numFmtId="168" fontId="56" fillId="0" borderId="8" xfId="855" applyNumberFormat="1" applyFont="1" applyBorder="1" applyAlignment="1">
      <alignment horizontal="center"/>
    </xf>
    <xf numFmtId="49" fontId="54" fillId="0" borderId="8" xfId="855" applyNumberFormat="1" applyFont="1" applyBorder="1" applyAlignment="1">
      <alignment horizontal="center"/>
    </xf>
    <xf numFmtId="0" fontId="56" fillId="0" borderId="16" xfId="855" applyFont="1" applyBorder="1" applyAlignment="1">
      <alignment horizontal="left"/>
    </xf>
    <xf numFmtId="0" fontId="56" fillId="0" borderId="17" xfId="855" applyFont="1" applyBorder="1" applyAlignment="1">
      <alignment horizontal="right"/>
    </xf>
    <xf numFmtId="0" fontId="56" fillId="0" borderId="28" xfId="855" applyFont="1" applyBorder="1" applyAlignment="1">
      <alignment horizontal="center"/>
    </xf>
    <xf numFmtId="0" fontId="46" fillId="0" borderId="0" xfId="855" applyFont="1"/>
    <xf numFmtId="49" fontId="6" fillId="0" borderId="0" xfId="855" applyNumberFormat="1" applyFont="1" applyAlignment="1">
      <alignment horizontal="center"/>
    </xf>
    <xf numFmtId="0" fontId="45" fillId="0" borderId="0" xfId="855" applyFont="1" applyAlignment="1">
      <alignment horizontal="center"/>
    </xf>
    <xf numFmtId="0" fontId="4" fillId="0" borderId="0" xfId="859"/>
    <xf numFmtId="0" fontId="61" fillId="0" borderId="0" xfId="859" applyFont="1"/>
    <xf numFmtId="49" fontId="62" fillId="0" borderId="0" xfId="859" applyNumberFormat="1" applyFont="1"/>
    <xf numFmtId="49" fontId="61" fillId="0" borderId="0" xfId="859" applyNumberFormat="1" applyFont="1"/>
    <xf numFmtId="167" fontId="6" fillId="0" borderId="0" xfId="859" applyNumberFormat="1" applyFont="1" applyAlignment="1">
      <alignment horizontal="center"/>
    </xf>
    <xf numFmtId="0" fontId="39" fillId="0" borderId="0" xfId="859" applyFont="1"/>
    <xf numFmtId="0" fontId="7" fillId="0" borderId="0" xfId="859" applyFont="1"/>
    <xf numFmtId="0" fontId="3" fillId="0" borderId="0" xfId="855" applyAlignment="1">
      <alignment horizontal="center"/>
    </xf>
    <xf numFmtId="49" fontId="3" fillId="0" borderId="0" xfId="855" applyNumberFormat="1" applyFont="1" applyAlignment="1">
      <alignment horizontal="center"/>
    </xf>
    <xf numFmtId="49" fontId="42" fillId="0" borderId="0" xfId="855" applyNumberFormat="1" applyFont="1" applyAlignment="1">
      <alignment horizontal="left"/>
    </xf>
    <xf numFmtId="0" fontId="3" fillId="0" borderId="0" xfId="859" applyFont="1"/>
    <xf numFmtId="167" fontId="54" fillId="0" borderId="8" xfId="857" applyNumberFormat="1" applyFont="1" applyBorder="1" applyAlignment="1">
      <alignment horizontal="center"/>
    </xf>
    <xf numFmtId="49" fontId="38" fillId="0" borderId="16" xfId="857" applyNumberFormat="1" applyFont="1" applyBorder="1" applyAlignment="1">
      <alignment horizontal="left"/>
    </xf>
    <xf numFmtId="49" fontId="42" fillId="0" borderId="17" xfId="857" applyNumberFormat="1" applyFont="1" applyBorder="1" applyAlignment="1">
      <alignment horizontal="right"/>
    </xf>
    <xf numFmtId="0" fontId="54" fillId="0" borderId="8" xfId="859" applyFont="1" applyBorder="1" applyAlignment="1">
      <alignment horizontal="left"/>
    </xf>
    <xf numFmtId="0" fontId="62" fillId="0" borderId="8" xfId="859" applyFont="1" applyBorder="1" applyAlignment="1">
      <alignment horizontal="center" vertical="center"/>
    </xf>
    <xf numFmtId="168" fontId="56" fillId="0" borderId="13" xfId="855" applyNumberFormat="1" applyFont="1" applyBorder="1" applyAlignment="1">
      <alignment horizontal="center"/>
    </xf>
    <xf numFmtId="0" fontId="54" fillId="0" borderId="13" xfId="855" applyNumberFormat="1" applyFont="1" applyBorder="1" applyAlignment="1">
      <alignment horizontal="center"/>
    </xf>
    <xf numFmtId="49" fontId="54" fillId="0" borderId="13" xfId="855" applyNumberFormat="1" applyFont="1" applyBorder="1" applyAlignment="1">
      <alignment horizontal="left"/>
    </xf>
    <xf numFmtId="0" fontId="56" fillId="0" borderId="30" xfId="855" applyFont="1" applyBorder="1" applyAlignment="1">
      <alignment horizontal="left"/>
    </xf>
    <xf numFmtId="0" fontId="56" fillId="0" borderId="29" xfId="855" applyFont="1" applyBorder="1" applyAlignment="1">
      <alignment horizontal="right"/>
    </xf>
    <xf numFmtId="0" fontId="44" fillId="0" borderId="8" xfId="855" applyFont="1" applyBorder="1" applyAlignment="1">
      <alignment horizontal="center"/>
    </xf>
    <xf numFmtId="2" fontId="6" fillId="0" borderId="14" xfId="855" applyNumberFormat="1" applyFont="1" applyBorder="1"/>
    <xf numFmtId="0" fontId="45" fillId="0" borderId="14" xfId="855" applyFont="1" applyBorder="1"/>
    <xf numFmtId="0" fontId="6" fillId="0" borderId="14" xfId="855" applyFont="1" applyBorder="1"/>
    <xf numFmtId="0" fontId="7" fillId="0" borderId="14" xfId="855" applyFont="1" applyBorder="1"/>
    <xf numFmtId="0" fontId="4" fillId="0" borderId="0" xfId="859" applyFont="1"/>
    <xf numFmtId="47" fontId="3" fillId="0" borderId="0" xfId="855" applyNumberFormat="1" applyFont="1" applyAlignment="1">
      <alignment horizontal="right"/>
    </xf>
    <xf numFmtId="49" fontId="5" fillId="0" borderId="0" xfId="821" applyNumberFormat="1" applyFont="1" applyAlignment="1">
      <alignment horizontal="left"/>
    </xf>
    <xf numFmtId="49" fontId="39" fillId="0" borderId="0" xfId="821" applyNumberFormat="1" applyFont="1" applyAlignment="1">
      <alignment horizontal="center"/>
    </xf>
    <xf numFmtId="49" fontId="5" fillId="0" borderId="0" xfId="821" applyNumberFormat="1" applyFont="1" applyAlignment="1">
      <alignment horizontal="left"/>
    </xf>
    <xf numFmtId="49" fontId="5" fillId="0" borderId="0" xfId="821" applyNumberFormat="1" applyFont="1" applyAlignment="1">
      <alignment horizontal="left"/>
    </xf>
    <xf numFmtId="49" fontId="6" fillId="0" borderId="0" xfId="827" applyNumberFormat="1" applyFont="1"/>
    <xf numFmtId="49" fontId="38" fillId="0" borderId="0" xfId="827" applyNumberFormat="1" applyFont="1"/>
    <xf numFmtId="49" fontId="39" fillId="0" borderId="0" xfId="827" applyNumberFormat="1" applyFont="1"/>
    <xf numFmtId="49" fontId="6" fillId="0" borderId="0" xfId="860" applyNumberFormat="1" applyFont="1" applyAlignment="1">
      <alignment horizontal="center"/>
    </xf>
    <xf numFmtId="49" fontId="6" fillId="0" borderId="0" xfId="860" applyNumberFormat="1" applyFont="1"/>
    <xf numFmtId="49" fontId="8" fillId="0" borderId="8" xfId="827" applyNumberFormat="1" applyFont="1" applyBorder="1"/>
    <xf numFmtId="1" fontId="6" fillId="0" borderId="14" xfId="512" applyNumberFormat="1" applyFont="1" applyFill="1" applyBorder="1" applyAlignment="1">
      <alignment horizontal="center"/>
    </xf>
    <xf numFmtId="2" fontId="39" fillId="0" borderId="16" xfId="827" applyNumberFormat="1" applyFont="1" applyBorder="1" applyAlignment="1">
      <alignment horizontal="center"/>
    </xf>
    <xf numFmtId="2" fontId="6" fillId="0" borderId="18" xfId="860" applyNumberFormat="1" applyFont="1" applyBorder="1" applyAlignment="1">
      <alignment horizontal="center"/>
    </xf>
    <xf numFmtId="2" fontId="6" fillId="0" borderId="8" xfId="860" applyNumberFormat="1" applyFont="1" applyBorder="1" applyAlignment="1">
      <alignment horizontal="center"/>
    </xf>
    <xf numFmtId="2" fontId="6" fillId="0" borderId="16" xfId="860" applyNumberFormat="1" applyFont="1" applyBorder="1" applyAlignment="1">
      <alignment horizontal="center"/>
    </xf>
    <xf numFmtId="49" fontId="8" fillId="0" borderId="18" xfId="860" applyNumberFormat="1" applyFont="1" applyBorder="1" applyAlignment="1">
      <alignment horizontal="left"/>
    </xf>
    <xf numFmtId="167" fontId="8" fillId="0" borderId="8" xfId="860" applyNumberFormat="1" applyFont="1" applyBorder="1" applyAlignment="1">
      <alignment horizontal="center"/>
    </xf>
    <xf numFmtId="49" fontId="39" fillId="0" borderId="7" xfId="860" applyNumberFormat="1" applyFont="1" applyBorder="1" applyAlignment="1">
      <alignment horizontal="left"/>
    </xf>
    <xf numFmtId="49" fontId="6" fillId="0" borderId="17" xfId="860" applyNumberFormat="1" applyFont="1" applyBorder="1" applyAlignment="1">
      <alignment horizontal="right"/>
    </xf>
    <xf numFmtId="0" fontId="6" fillId="0" borderId="15" xfId="860" applyNumberFormat="1" applyFont="1" applyBorder="1" applyAlignment="1">
      <alignment horizontal="center"/>
    </xf>
    <xf numFmtId="49" fontId="39" fillId="0" borderId="8" xfId="827" applyNumberFormat="1" applyFont="1" applyBorder="1" applyAlignment="1">
      <alignment horizontal="center"/>
    </xf>
    <xf numFmtId="49" fontId="38" fillId="0" borderId="7" xfId="827" applyNumberFormat="1" applyFont="1" applyBorder="1" applyAlignment="1">
      <alignment horizontal="center"/>
    </xf>
    <xf numFmtId="49" fontId="39" fillId="0" borderId="16" xfId="827" applyNumberFormat="1" applyFont="1" applyBorder="1" applyAlignment="1">
      <alignment horizontal="center"/>
    </xf>
    <xf numFmtId="49" fontId="39" fillId="0" borderId="18" xfId="860" applyNumberFormat="1" applyFont="1" applyBorder="1" applyAlignment="1">
      <alignment horizontal="center"/>
    </xf>
    <xf numFmtId="49" fontId="39" fillId="0" borderId="8" xfId="860" applyNumberFormat="1" applyFont="1" applyBorder="1" applyAlignment="1">
      <alignment horizontal="center"/>
    </xf>
    <xf numFmtId="49" fontId="39" fillId="0" borderId="19" xfId="860" applyNumberFormat="1" applyFont="1" applyBorder="1" applyAlignment="1">
      <alignment horizontal="center"/>
    </xf>
    <xf numFmtId="49" fontId="39" fillId="0" borderId="16" xfId="860" applyNumberFormat="1" applyFont="1" applyBorder="1" applyAlignment="1">
      <alignment horizontal="left"/>
    </xf>
    <xf numFmtId="49" fontId="39" fillId="0" borderId="17" xfId="860" applyNumberFormat="1" applyFont="1" applyBorder="1" applyAlignment="1">
      <alignment horizontal="right"/>
    </xf>
    <xf numFmtId="0" fontId="39" fillId="0" borderId="8" xfId="823" applyFont="1" applyBorder="1" applyAlignment="1">
      <alignment horizontal="center" vertical="center"/>
    </xf>
    <xf numFmtId="49" fontId="6" fillId="0" borderId="34" xfId="860" applyNumberFormat="1" applyFont="1" applyBorder="1"/>
    <xf numFmtId="49" fontId="6" fillId="0" borderId="14" xfId="860" applyNumberFormat="1" applyFont="1" applyBorder="1" applyAlignment="1">
      <alignment horizontal="center"/>
    </xf>
    <xf numFmtId="49" fontId="6" fillId="0" borderId="14" xfId="860" applyNumberFormat="1" applyFont="1" applyBorder="1"/>
    <xf numFmtId="49" fontId="7" fillId="0" borderId="0" xfId="821" applyNumberFormat="1" applyFont="1" applyAlignment="1">
      <alignment horizontal="center"/>
    </xf>
    <xf numFmtId="49" fontId="41" fillId="0" borderId="0" xfId="821" applyNumberFormat="1" applyFont="1"/>
    <xf numFmtId="0" fontId="41" fillId="0" borderId="0" xfId="821" applyFont="1"/>
    <xf numFmtId="49" fontId="41" fillId="0" borderId="0" xfId="860" applyNumberFormat="1" applyFont="1" applyAlignment="1">
      <alignment horizontal="center"/>
    </xf>
    <xf numFmtId="49" fontId="7" fillId="0" borderId="0" xfId="860" applyNumberFormat="1" applyFont="1"/>
    <xf numFmtId="0" fontId="42" fillId="0" borderId="0" xfId="855" applyFont="1" applyAlignment="1">
      <alignment horizontal="center"/>
    </xf>
    <xf numFmtId="49" fontId="42" fillId="0" borderId="0" xfId="820" applyNumberFormat="1" applyFont="1"/>
    <xf numFmtId="0" fontId="3" fillId="0" borderId="0" xfId="855" applyFont="1" applyAlignment="1"/>
    <xf numFmtId="49" fontId="52" fillId="0" borderId="0" xfId="821" applyNumberFormat="1" applyFont="1" applyAlignment="1">
      <alignment horizontal="left" vertical="center"/>
    </xf>
    <xf numFmtId="0" fontId="3" fillId="0" borderId="0" xfId="855" applyAlignment="1">
      <alignment horizontal="left"/>
    </xf>
    <xf numFmtId="49" fontId="6" fillId="0" borderId="0" xfId="861" applyNumberFormat="1" applyFont="1" applyFill="1"/>
    <xf numFmtId="49" fontId="38" fillId="0" borderId="0" xfId="861" applyNumberFormat="1" applyFont="1" applyFill="1"/>
    <xf numFmtId="49" fontId="39" fillId="0" borderId="0" xfId="861" applyNumberFormat="1" applyFont="1" applyFill="1"/>
    <xf numFmtId="49" fontId="6" fillId="0" borderId="0" xfId="860" applyNumberFormat="1" applyFont="1" applyFill="1" applyAlignment="1">
      <alignment horizontal="center"/>
    </xf>
    <xf numFmtId="49" fontId="6" fillId="0" borderId="0" xfId="860" applyNumberFormat="1" applyFont="1" applyFill="1"/>
    <xf numFmtId="49" fontId="8" fillId="0" borderId="8" xfId="861" applyNumberFormat="1" applyFont="1" applyFill="1" applyBorder="1"/>
    <xf numFmtId="2" fontId="40" fillId="0" borderId="15" xfId="0" applyNumberFormat="1" applyFont="1" applyFill="1" applyBorder="1" applyAlignment="1">
      <alignment horizontal="center"/>
    </xf>
    <xf numFmtId="2" fontId="39" fillId="0" borderId="16" xfId="861" applyNumberFormat="1" applyFont="1" applyFill="1" applyBorder="1" applyAlignment="1">
      <alignment horizontal="center"/>
    </xf>
    <xf numFmtId="2" fontId="6" fillId="0" borderId="18" xfId="860" applyNumberFormat="1" applyFont="1" applyFill="1" applyBorder="1" applyAlignment="1">
      <alignment horizontal="center"/>
    </xf>
    <xf numFmtId="2" fontId="6" fillId="0" borderId="8" xfId="860" applyNumberFormat="1" applyFont="1" applyFill="1" applyBorder="1" applyAlignment="1">
      <alignment horizontal="center"/>
    </xf>
    <xf numFmtId="2" fontId="6" fillId="0" borderId="16" xfId="860" applyNumberFormat="1" applyFont="1" applyFill="1" applyBorder="1" applyAlignment="1">
      <alignment horizontal="center"/>
    </xf>
    <xf numFmtId="49" fontId="8" fillId="0" borderId="18" xfId="860" applyNumberFormat="1" applyFont="1" applyFill="1" applyBorder="1" applyAlignment="1">
      <alignment horizontal="left"/>
    </xf>
    <xf numFmtId="167" fontId="8" fillId="0" borderId="8" xfId="860" applyNumberFormat="1" applyFont="1" applyFill="1" applyBorder="1" applyAlignment="1">
      <alignment horizontal="center"/>
    </xf>
    <xf numFmtId="49" fontId="39" fillId="0" borderId="7" xfId="860" applyNumberFormat="1" applyFont="1" applyFill="1" applyBorder="1" applyAlignment="1">
      <alignment horizontal="left"/>
    </xf>
    <xf numFmtId="49" fontId="6" fillId="0" borderId="17" xfId="860" applyNumberFormat="1" applyFont="1" applyFill="1" applyBorder="1" applyAlignment="1">
      <alignment horizontal="right"/>
    </xf>
    <xf numFmtId="0" fontId="6" fillId="0" borderId="15" xfId="860" applyNumberFormat="1" applyFont="1" applyFill="1" applyBorder="1" applyAlignment="1">
      <alignment horizontal="center"/>
    </xf>
    <xf numFmtId="49" fontId="39" fillId="0" borderId="8" xfId="861" applyNumberFormat="1" applyFont="1" applyFill="1" applyBorder="1" applyAlignment="1">
      <alignment horizontal="center"/>
    </xf>
    <xf numFmtId="49" fontId="38" fillId="0" borderId="7" xfId="861" applyNumberFormat="1" applyFont="1" applyFill="1" applyBorder="1" applyAlignment="1">
      <alignment horizontal="center"/>
    </xf>
    <xf numFmtId="49" fontId="39" fillId="0" borderId="19" xfId="861" applyNumberFormat="1" applyFont="1" applyFill="1" applyBorder="1" applyAlignment="1">
      <alignment horizontal="center"/>
    </xf>
    <xf numFmtId="49" fontId="39" fillId="0" borderId="18" xfId="860" applyNumberFormat="1" applyFont="1" applyFill="1" applyBorder="1" applyAlignment="1">
      <alignment horizontal="center"/>
    </xf>
    <xf numFmtId="49" fontId="39" fillId="0" borderId="8" xfId="860" applyNumberFormat="1" applyFont="1" applyFill="1" applyBorder="1" applyAlignment="1">
      <alignment horizontal="center"/>
    </xf>
    <xf numFmtId="0" fontId="39" fillId="0" borderId="8" xfId="860" applyNumberFormat="1" applyFont="1" applyFill="1" applyBorder="1" applyAlignment="1">
      <alignment horizontal="center"/>
    </xf>
    <xf numFmtId="49" fontId="39" fillId="0" borderId="19" xfId="860" applyNumberFormat="1" applyFont="1" applyFill="1" applyBorder="1" applyAlignment="1">
      <alignment horizontal="center"/>
    </xf>
    <xf numFmtId="49" fontId="39" fillId="0" borderId="16" xfId="860" applyNumberFormat="1" applyFont="1" applyFill="1" applyBorder="1" applyAlignment="1">
      <alignment horizontal="left"/>
    </xf>
    <xf numFmtId="49" fontId="39" fillId="0" borderId="17" xfId="860" applyNumberFormat="1" applyFont="1" applyFill="1" applyBorder="1" applyAlignment="1">
      <alignment horizontal="right"/>
    </xf>
    <xf numFmtId="0" fontId="39" fillId="0" borderId="8" xfId="823" applyFont="1" applyFill="1" applyBorder="1" applyAlignment="1">
      <alignment horizontal="center" vertical="center"/>
    </xf>
    <xf numFmtId="49" fontId="7" fillId="0" borderId="0" xfId="821" applyNumberFormat="1" applyFont="1" applyFill="1" applyAlignment="1">
      <alignment horizontal="center"/>
    </xf>
    <xf numFmtId="49" fontId="41" fillId="0" borderId="0" xfId="821" applyNumberFormat="1" applyFont="1" applyFill="1"/>
    <xf numFmtId="0" fontId="41" fillId="0" borderId="0" xfId="821" applyFont="1" applyFill="1"/>
    <xf numFmtId="49" fontId="41" fillId="0" borderId="0" xfId="860" applyNumberFormat="1" applyFont="1" applyFill="1" applyAlignment="1">
      <alignment horizontal="center"/>
    </xf>
    <xf numFmtId="49" fontId="7" fillId="0" borderId="0" xfId="860" applyNumberFormat="1" applyFont="1" applyFill="1"/>
    <xf numFmtId="49" fontId="6" fillId="0" borderId="0" xfId="820" applyNumberFormat="1" applyFont="1" applyFill="1"/>
    <xf numFmtId="49" fontId="38" fillId="0" borderId="0" xfId="820" applyNumberFormat="1" applyFont="1" applyFill="1"/>
    <xf numFmtId="49" fontId="6" fillId="0" borderId="0" xfId="820" applyNumberFormat="1" applyFont="1" applyFill="1" applyAlignment="1">
      <alignment horizontal="center"/>
    </xf>
    <xf numFmtId="49" fontId="52" fillId="0" borderId="0" xfId="821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49" fontId="39" fillId="0" borderId="0" xfId="821" applyNumberFormat="1" applyFont="1" applyFill="1"/>
    <xf numFmtId="49" fontId="52" fillId="0" borderId="0" xfId="821" applyNumberFormat="1" applyFont="1" applyFill="1" applyAlignment="1">
      <alignment horizontal="right"/>
    </xf>
    <xf numFmtId="49" fontId="5" fillId="0" borderId="0" xfId="821" applyNumberFormat="1" applyFont="1" applyFill="1" applyAlignment="1">
      <alignment horizontal="left"/>
    </xf>
    <xf numFmtId="49" fontId="39" fillId="0" borderId="0" xfId="821" applyNumberFormat="1" applyFont="1" applyFill="1" applyAlignment="1">
      <alignment horizontal="right"/>
    </xf>
    <xf numFmtId="49" fontId="5" fillId="0" borderId="0" xfId="821" applyNumberFormat="1" applyFont="1" applyFill="1" applyAlignment="1">
      <alignment horizontal="left"/>
    </xf>
    <xf numFmtId="49" fontId="6" fillId="0" borderId="0" xfId="862" applyNumberFormat="1" applyFont="1"/>
    <xf numFmtId="49" fontId="38" fillId="0" borderId="0" xfId="862" applyNumberFormat="1" applyFont="1"/>
    <xf numFmtId="49" fontId="39" fillId="0" borderId="0" xfId="862" applyNumberFormat="1" applyFont="1"/>
    <xf numFmtId="49" fontId="39" fillId="0" borderId="8" xfId="862" applyNumberFormat="1" applyFont="1" applyBorder="1" applyAlignment="1">
      <alignment horizontal="center"/>
    </xf>
    <xf numFmtId="49" fontId="38" fillId="0" borderId="7" xfId="862" applyNumberFormat="1" applyFont="1" applyBorder="1" applyAlignment="1">
      <alignment horizontal="center"/>
    </xf>
    <xf numFmtId="49" fontId="39" fillId="0" borderId="19" xfId="862" applyNumberFormat="1" applyFont="1" applyBorder="1" applyAlignment="1">
      <alignment horizontal="center"/>
    </xf>
    <xf numFmtId="49" fontId="6" fillId="0" borderId="38" xfId="860" applyNumberFormat="1" applyFont="1" applyBorder="1"/>
    <xf numFmtId="49" fontId="6" fillId="0" borderId="0" xfId="860" applyNumberFormat="1" applyFont="1" applyBorder="1" applyAlignment="1">
      <alignment horizontal="center"/>
    </xf>
    <xf numFmtId="49" fontId="6" fillId="0" borderId="0" xfId="860" applyNumberFormat="1" applyFont="1" applyBorder="1"/>
    <xf numFmtId="49" fontId="63" fillId="0" borderId="0" xfId="860" applyNumberFormat="1" applyFont="1" applyAlignment="1">
      <alignment horizontal="center"/>
    </xf>
    <xf numFmtId="49" fontId="7" fillId="0" borderId="0" xfId="821" applyNumberFormat="1" applyFont="1"/>
    <xf numFmtId="49" fontId="6" fillId="0" borderId="0" xfId="863" applyNumberFormat="1" applyFont="1"/>
    <xf numFmtId="49" fontId="38" fillId="0" borderId="0" xfId="863" applyNumberFormat="1" applyFont="1"/>
    <xf numFmtId="49" fontId="39" fillId="0" borderId="0" xfId="863" applyNumberFormat="1" applyFont="1"/>
    <xf numFmtId="49" fontId="6" fillId="0" borderId="0" xfId="863" applyNumberFormat="1" applyFont="1" applyFill="1"/>
    <xf numFmtId="49" fontId="8" fillId="0" borderId="15" xfId="863" applyNumberFormat="1" applyFont="1" applyFill="1" applyBorder="1"/>
    <xf numFmtId="2" fontId="6" fillId="0" borderId="21" xfId="860" applyNumberFormat="1" applyFont="1" applyFill="1" applyBorder="1" applyAlignment="1">
      <alignment horizontal="center"/>
    </xf>
    <xf numFmtId="2" fontId="6" fillId="0" borderId="15" xfId="860" applyNumberFormat="1" applyFont="1" applyFill="1" applyBorder="1" applyAlignment="1">
      <alignment horizontal="center"/>
    </xf>
    <xf numFmtId="2" fontId="6" fillId="0" borderId="23" xfId="860" applyNumberFormat="1" applyFont="1" applyFill="1" applyBorder="1" applyAlignment="1">
      <alignment horizontal="center"/>
    </xf>
    <xf numFmtId="167" fontId="8" fillId="0" borderId="15" xfId="860" applyNumberFormat="1" applyFont="1" applyFill="1" applyBorder="1" applyAlignment="1">
      <alignment horizontal="center"/>
    </xf>
    <xf numFmtId="49" fontId="39" fillId="0" borderId="14" xfId="860" applyNumberFormat="1" applyFont="1" applyFill="1" applyBorder="1" applyAlignment="1">
      <alignment horizontal="left"/>
    </xf>
    <xf numFmtId="49" fontId="6" fillId="0" borderId="22" xfId="860" applyNumberFormat="1" applyFont="1" applyFill="1" applyBorder="1" applyAlignment="1">
      <alignment horizontal="right"/>
    </xf>
    <xf numFmtId="49" fontId="39" fillId="0" borderId="8" xfId="863" applyNumberFormat="1" applyFont="1" applyBorder="1" applyAlignment="1">
      <alignment horizontal="center"/>
    </xf>
    <xf numFmtId="49" fontId="38" fillId="0" borderId="7" xfId="863" applyNumberFormat="1" applyFont="1" applyBorder="1" applyAlignment="1">
      <alignment horizontal="center"/>
    </xf>
    <xf numFmtId="49" fontId="39" fillId="0" borderId="16" xfId="863" applyNumberFormat="1" applyFont="1" applyBorder="1" applyAlignment="1">
      <alignment horizontal="center"/>
    </xf>
    <xf numFmtId="49" fontId="6" fillId="0" borderId="14" xfId="863" applyNumberFormat="1" applyFont="1" applyBorder="1"/>
    <xf numFmtId="49" fontId="39" fillId="0" borderId="0" xfId="863" applyNumberFormat="1" applyFont="1" applyBorder="1"/>
    <xf numFmtId="49" fontId="7" fillId="0" borderId="0" xfId="821" applyNumberFormat="1" applyFont="1" applyBorder="1" applyAlignment="1">
      <alignment horizontal="center"/>
    </xf>
    <xf numFmtId="49" fontId="6" fillId="0" borderId="39" xfId="860" applyNumberFormat="1" applyFont="1" applyBorder="1" applyAlignment="1">
      <alignment horizontal="center"/>
    </xf>
    <xf numFmtId="49" fontId="6" fillId="0" borderId="39" xfId="860" applyNumberFormat="1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49" fontId="6" fillId="0" borderId="0" xfId="820" applyNumberFormat="1" applyFont="1" applyAlignment="1">
      <alignment horizontal="right"/>
    </xf>
    <xf numFmtId="0" fontId="54" fillId="0" borderId="8" xfId="855" applyNumberFormat="1" applyFont="1" applyBorder="1" applyAlignment="1">
      <alignment horizontal="center"/>
    </xf>
    <xf numFmtId="49" fontId="6" fillId="0" borderId="0" xfId="864" applyNumberFormat="1" applyFont="1"/>
    <xf numFmtId="49" fontId="38" fillId="0" borderId="0" xfId="864" applyNumberFormat="1" applyFont="1"/>
    <xf numFmtId="49" fontId="39" fillId="0" borderId="0" xfId="864" applyNumberFormat="1" applyFont="1"/>
    <xf numFmtId="49" fontId="8" fillId="0" borderId="8" xfId="864" applyNumberFormat="1" applyFont="1" applyBorder="1"/>
    <xf numFmtId="49" fontId="6" fillId="0" borderId="23" xfId="865" applyNumberFormat="1" applyFont="1" applyBorder="1" applyAlignment="1">
      <alignment horizontal="center"/>
    </xf>
    <xf numFmtId="2" fontId="39" fillId="0" borderId="23" xfId="827" applyNumberFormat="1" applyFont="1" applyBorder="1" applyAlignment="1">
      <alignment horizontal="center"/>
    </xf>
    <xf numFmtId="49" fontId="39" fillId="0" borderId="8" xfId="864" applyNumberFormat="1" applyFont="1" applyBorder="1" applyAlignment="1">
      <alignment horizontal="center"/>
    </xf>
    <xf numFmtId="49" fontId="38" fillId="0" borderId="14" xfId="864" applyNumberFormat="1" applyFont="1" applyBorder="1" applyAlignment="1">
      <alignment horizontal="center"/>
    </xf>
    <xf numFmtId="49" fontId="39" fillId="0" borderId="20" xfId="864" applyNumberFormat="1" applyFont="1" applyBorder="1" applyAlignment="1">
      <alignment horizontal="center"/>
    </xf>
    <xf numFmtId="49" fontId="6" fillId="0" borderId="14" xfId="864" applyNumberFormat="1" applyFont="1" applyBorder="1"/>
    <xf numFmtId="49" fontId="38" fillId="0" borderId="14" xfId="864" applyNumberFormat="1" applyFont="1" applyBorder="1"/>
    <xf numFmtId="49" fontId="39" fillId="0" borderId="40" xfId="864" applyNumberFormat="1" applyFont="1" applyBorder="1"/>
    <xf numFmtId="0" fontId="6" fillId="0" borderId="0" xfId="856" applyFont="1"/>
    <xf numFmtId="0" fontId="8" fillId="0" borderId="0" xfId="856" applyFont="1"/>
    <xf numFmtId="49" fontId="6" fillId="0" borderId="0" xfId="856" applyNumberFormat="1" applyFont="1" applyFill="1" applyAlignment="1">
      <alignment horizontal="center"/>
    </xf>
    <xf numFmtId="2" fontId="6" fillId="0" borderId="0" xfId="856" applyNumberFormat="1" applyFont="1"/>
    <xf numFmtId="0" fontId="64" fillId="0" borderId="0" xfId="856" applyFont="1"/>
    <xf numFmtId="0" fontId="8" fillId="0" borderId="8" xfId="856" applyFont="1" applyBorder="1" applyAlignment="1">
      <alignment horizontal="left"/>
    </xf>
    <xf numFmtId="0" fontId="3" fillId="0" borderId="8" xfId="856" applyBorder="1" applyAlignment="1">
      <alignment horizontal="center"/>
    </xf>
    <xf numFmtId="2" fontId="6" fillId="20" borderId="41" xfId="856" applyNumberFormat="1" applyFont="1" applyFill="1" applyBorder="1" applyAlignment="1">
      <alignment horizontal="center"/>
    </xf>
    <xf numFmtId="167" fontId="8" fillId="0" borderId="8" xfId="856" applyNumberFormat="1" applyFont="1" applyBorder="1" applyAlignment="1">
      <alignment horizontal="left"/>
    </xf>
    <xf numFmtId="0" fontId="39" fillId="0" borderId="16" xfId="856" applyFont="1" applyBorder="1" applyAlignment="1">
      <alignment horizontal="left"/>
    </xf>
    <xf numFmtId="0" fontId="6" fillId="0" borderId="7" xfId="856" applyFont="1" applyBorder="1" applyAlignment="1">
      <alignment horizontal="right"/>
    </xf>
    <xf numFmtId="0" fontId="6" fillId="0" borderId="8" xfId="856" applyFont="1" applyBorder="1" applyAlignment="1">
      <alignment horizontal="center"/>
    </xf>
    <xf numFmtId="0" fontId="45" fillId="0" borderId="8" xfId="856" applyFont="1" applyBorder="1" applyAlignment="1">
      <alignment horizontal="center"/>
    </xf>
    <xf numFmtId="49" fontId="45" fillId="0" borderId="8" xfId="856" applyNumberFormat="1" applyFont="1" applyFill="1" applyBorder="1" applyAlignment="1">
      <alignment horizontal="center"/>
    </xf>
    <xf numFmtId="2" fontId="45" fillId="0" borderId="8" xfId="856" applyNumberFormat="1" applyFont="1" applyBorder="1" applyAlignment="1">
      <alignment horizontal="center"/>
    </xf>
    <xf numFmtId="0" fontId="45" fillId="0" borderId="17" xfId="856" applyFont="1" applyBorder="1" applyAlignment="1">
      <alignment horizontal="center"/>
    </xf>
    <xf numFmtId="0" fontId="44" fillId="0" borderId="8" xfId="856" applyFont="1" applyBorder="1" applyAlignment="1">
      <alignment horizontal="center"/>
    </xf>
    <xf numFmtId="0" fontId="39" fillId="0" borderId="7" xfId="856" applyFont="1" applyBorder="1" applyAlignment="1">
      <alignment horizontal="right"/>
    </xf>
    <xf numFmtId="0" fontId="39" fillId="0" borderId="8" xfId="856" applyFont="1" applyBorder="1" applyAlignment="1">
      <alignment horizontal="center"/>
    </xf>
    <xf numFmtId="0" fontId="44" fillId="0" borderId="0" xfId="856" applyFont="1" applyAlignment="1">
      <alignment horizontal="left"/>
    </xf>
    <xf numFmtId="0" fontId="44" fillId="0" borderId="0" xfId="856" applyFont="1"/>
    <xf numFmtId="0" fontId="42" fillId="0" borderId="0" xfId="856" applyFont="1"/>
    <xf numFmtId="49" fontId="7" fillId="0" borderId="0" xfId="822" applyNumberFormat="1" applyFont="1" applyAlignment="1"/>
    <xf numFmtId="0" fontId="39" fillId="0" borderId="0" xfId="856" applyFont="1"/>
    <xf numFmtId="0" fontId="45" fillId="0" borderId="0" xfId="856" applyFont="1"/>
    <xf numFmtId="0" fontId="7" fillId="0" borderId="0" xfId="856" applyFont="1"/>
    <xf numFmtId="49" fontId="6" fillId="0" borderId="0" xfId="822" applyNumberFormat="1" applyFont="1"/>
    <xf numFmtId="49" fontId="38" fillId="0" borderId="0" xfId="822" applyNumberFormat="1" applyFont="1"/>
    <xf numFmtId="49" fontId="6" fillId="0" borderId="0" xfId="822" applyNumberFormat="1" applyFont="1" applyAlignment="1">
      <alignment horizontal="center"/>
    </xf>
    <xf numFmtId="49" fontId="6" fillId="0" borderId="0" xfId="855" applyNumberFormat="1" applyFont="1" applyFill="1" applyAlignment="1">
      <alignment horizontal="center"/>
    </xf>
    <xf numFmtId="49" fontId="5" fillId="0" borderId="0" xfId="821" applyNumberFormat="1" applyFont="1" applyAlignment="1">
      <alignment horizontal="center"/>
    </xf>
    <xf numFmtId="0" fontId="6" fillId="0" borderId="0" xfId="0" applyFont="1"/>
    <xf numFmtId="0" fontId="8" fillId="0" borderId="0" xfId="0" applyFont="1"/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0" fontId="54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2" fontId="6" fillId="20" borderId="41" xfId="0" applyNumberFormat="1" applyFont="1" applyFill="1" applyBorder="1" applyAlignment="1">
      <alignment horizontal="center"/>
    </xf>
    <xf numFmtId="0" fontId="66" fillId="0" borderId="8" xfId="0" applyFont="1" applyBorder="1"/>
    <xf numFmtId="14" fontId="54" fillId="0" borderId="8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left"/>
    </xf>
    <xf numFmtId="0" fontId="42" fillId="0" borderId="17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54" fillId="0" borderId="16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center"/>
    </xf>
    <xf numFmtId="49" fontId="45" fillId="0" borderId="8" xfId="0" applyNumberFormat="1" applyFont="1" applyFill="1" applyBorder="1" applyAlignment="1">
      <alignment horizontal="center"/>
    </xf>
    <xf numFmtId="2" fontId="45" fillId="0" borderId="8" xfId="0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39" fillId="0" borderId="26" xfId="0" applyFont="1" applyBorder="1" applyAlignment="1">
      <alignment horizontal="left"/>
    </xf>
    <xf numFmtId="0" fontId="39" fillId="0" borderId="25" xfId="0" applyFont="1" applyBorder="1" applyAlignment="1">
      <alignment horizontal="right"/>
    </xf>
    <xf numFmtId="0" fontId="39" fillId="0" borderId="8" xfId="0" applyFont="1" applyBorder="1" applyAlignment="1">
      <alignment horizontal="center"/>
    </xf>
    <xf numFmtId="0" fontId="44" fillId="0" borderId="0" xfId="855" applyFont="1" applyAlignment="1">
      <alignment horizontal="left"/>
    </xf>
    <xf numFmtId="0" fontId="44" fillId="0" borderId="0" xfId="855" applyFont="1"/>
    <xf numFmtId="0" fontId="39" fillId="0" borderId="0" xfId="0" applyFont="1"/>
    <xf numFmtId="0" fontId="7" fillId="0" borderId="0" xfId="0" applyFont="1" applyAlignment="1">
      <alignment horizontal="left"/>
    </xf>
    <xf numFmtId="0" fontId="45" fillId="0" borderId="0" xfId="0" applyFont="1"/>
    <xf numFmtId="0" fontId="7" fillId="0" borderId="0" xfId="0" applyFont="1"/>
    <xf numFmtId="0" fontId="3" fillId="0" borderId="0" xfId="0" applyFont="1"/>
    <xf numFmtId="0" fontId="8" fillId="0" borderId="8" xfId="0" applyFont="1" applyBorder="1" applyAlignment="1">
      <alignment horizontal="left"/>
    </xf>
    <xf numFmtId="167" fontId="8" fillId="0" borderId="8" xfId="0" applyNumberFormat="1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39" fillId="0" borderId="7" xfId="0" applyFont="1" applyBorder="1" applyAlignment="1">
      <alignment horizontal="right"/>
    </xf>
    <xf numFmtId="49" fontId="7" fillId="0" borderId="0" xfId="822" applyNumberFormat="1" applyFont="1"/>
    <xf numFmtId="0" fontId="38" fillId="0" borderId="0" xfId="0" applyFont="1" applyAlignment="1"/>
    <xf numFmtId="2" fontId="3" fillId="0" borderId="0" xfId="855" applyNumberFormat="1" applyFont="1" applyAlignment="1">
      <alignment horizontal="center"/>
    </xf>
    <xf numFmtId="0" fontId="44" fillId="0" borderId="0" xfId="0" applyFont="1"/>
    <xf numFmtId="2" fontId="3" fillId="0" borderId="0" xfId="855" applyNumberFormat="1" applyFont="1" applyAlignment="1">
      <alignment horizontal="left"/>
    </xf>
    <xf numFmtId="180" fontId="3" fillId="0" borderId="0" xfId="866" applyFont="1"/>
    <xf numFmtId="180" fontId="6" fillId="0" borderId="0" xfId="866" applyFont="1"/>
    <xf numFmtId="180" fontId="8" fillId="0" borderId="8" xfId="866" applyFont="1" applyBorder="1" applyAlignment="1">
      <alignment horizontal="left"/>
    </xf>
    <xf numFmtId="49" fontId="6" fillId="0" borderId="8" xfId="866" applyNumberFormat="1" applyFont="1" applyFill="1" applyBorder="1" applyAlignment="1">
      <alignment horizontal="center"/>
    </xf>
    <xf numFmtId="2" fontId="6" fillId="20" borderId="41" xfId="866" applyNumberFormat="1" applyFont="1" applyFill="1" applyBorder="1" applyAlignment="1">
      <alignment horizontal="center"/>
    </xf>
    <xf numFmtId="167" fontId="8" fillId="0" borderId="8" xfId="866" applyNumberFormat="1" applyFont="1" applyBorder="1" applyAlignment="1">
      <alignment horizontal="left"/>
    </xf>
    <xf numFmtId="180" fontId="39" fillId="0" borderId="16" xfId="866" applyFont="1" applyBorder="1" applyAlignment="1">
      <alignment horizontal="left"/>
    </xf>
    <xf numFmtId="180" fontId="6" fillId="0" borderId="7" xfId="866" applyFont="1" applyBorder="1" applyAlignment="1">
      <alignment horizontal="right"/>
    </xf>
    <xf numFmtId="180" fontId="45" fillId="0" borderId="8" xfId="866" applyFont="1" applyBorder="1" applyAlignment="1">
      <alignment horizontal="center"/>
    </xf>
    <xf numFmtId="49" fontId="45" fillId="0" borderId="8" xfId="866" applyNumberFormat="1" applyFont="1" applyFill="1" applyBorder="1" applyAlignment="1">
      <alignment horizontal="center"/>
    </xf>
    <xf numFmtId="2" fontId="45" fillId="0" borderId="8" xfId="866" applyNumberFormat="1" applyFont="1" applyBorder="1" applyAlignment="1">
      <alignment horizontal="center"/>
    </xf>
    <xf numFmtId="180" fontId="45" fillId="0" borderId="17" xfId="866" applyFont="1" applyBorder="1" applyAlignment="1">
      <alignment horizontal="center"/>
    </xf>
    <xf numFmtId="180" fontId="44" fillId="0" borderId="8" xfId="866" applyFont="1" applyBorder="1" applyAlignment="1">
      <alignment horizontal="center"/>
    </xf>
    <xf numFmtId="180" fontId="39" fillId="0" borderId="7" xfId="866" applyFont="1" applyBorder="1" applyAlignment="1">
      <alignment horizontal="right"/>
    </xf>
    <xf numFmtId="180" fontId="39" fillId="0" borderId="8" xfId="866" applyFont="1" applyBorder="1" applyAlignment="1">
      <alignment horizontal="center"/>
    </xf>
    <xf numFmtId="180" fontId="8" fillId="0" borderId="0" xfId="866" applyFont="1"/>
    <xf numFmtId="2" fontId="6" fillId="0" borderId="0" xfId="866" applyNumberFormat="1" applyFont="1"/>
    <xf numFmtId="180" fontId="44" fillId="0" borderId="0" xfId="867" applyFont="1" applyAlignment="1">
      <alignment horizontal="left"/>
    </xf>
    <xf numFmtId="180" fontId="44" fillId="0" borderId="0" xfId="867" applyFont="1"/>
    <xf numFmtId="49" fontId="6" fillId="0" borderId="0" xfId="866" applyNumberFormat="1" applyFont="1" applyFill="1" applyAlignment="1">
      <alignment horizontal="center"/>
    </xf>
    <xf numFmtId="49" fontId="7" fillId="0" borderId="0" xfId="868" applyNumberFormat="1" applyFont="1" applyAlignment="1"/>
    <xf numFmtId="180" fontId="39" fillId="0" borderId="0" xfId="866" applyFont="1"/>
    <xf numFmtId="180" fontId="7" fillId="0" borderId="0" xfId="866" applyFont="1"/>
    <xf numFmtId="180" fontId="45" fillId="0" borderId="0" xfId="866" applyFont="1"/>
    <xf numFmtId="49" fontId="6" fillId="0" borderId="0" xfId="868" applyNumberFormat="1" applyFont="1"/>
    <xf numFmtId="49" fontId="38" fillId="0" borderId="0" xfId="868" applyNumberFormat="1" applyFont="1"/>
    <xf numFmtId="49" fontId="6" fillId="0" borderId="0" xfId="868" applyNumberFormat="1" applyFont="1" applyAlignment="1">
      <alignment horizontal="center"/>
    </xf>
    <xf numFmtId="49" fontId="6" fillId="0" borderId="0" xfId="867" applyNumberFormat="1" applyFont="1" applyFill="1" applyAlignment="1">
      <alignment horizontal="center"/>
    </xf>
    <xf numFmtId="180" fontId="3" fillId="0" borderId="0" xfId="867" applyFont="1" applyAlignment="1">
      <alignment horizontal="center"/>
    </xf>
    <xf numFmtId="180" fontId="3" fillId="0" borderId="0" xfId="867" applyFont="1" applyAlignment="1">
      <alignment horizontal="left"/>
    </xf>
    <xf numFmtId="49" fontId="39" fillId="0" borderId="0" xfId="869" applyNumberFormat="1" applyFont="1"/>
    <xf numFmtId="49" fontId="52" fillId="0" borderId="0" xfId="869" applyNumberFormat="1" applyFont="1" applyAlignment="1">
      <alignment horizontal="right"/>
    </xf>
    <xf numFmtId="49" fontId="5" fillId="0" borderId="0" xfId="869" applyNumberFormat="1" applyFont="1" applyAlignment="1">
      <alignment horizontal="left"/>
    </xf>
    <xf numFmtId="49" fontId="5" fillId="0" borderId="0" xfId="869" applyNumberFormat="1" applyFont="1" applyAlignment="1">
      <alignment horizontal="center"/>
    </xf>
    <xf numFmtId="49" fontId="39" fillId="0" borderId="0" xfId="869" applyNumberFormat="1" applyFont="1" applyAlignment="1">
      <alignment horizontal="right"/>
    </xf>
    <xf numFmtId="0" fontId="6" fillId="0" borderId="8" xfId="866" applyNumberFormat="1" applyFont="1" applyBorder="1" applyAlignment="1">
      <alignment horizontal="center"/>
    </xf>
    <xf numFmtId="0" fontId="6" fillId="21" borderId="0" xfId="855" applyFont="1" applyFill="1"/>
    <xf numFmtId="0" fontId="8" fillId="21" borderId="0" xfId="855" applyFont="1" applyFill="1"/>
    <xf numFmtId="49" fontId="6" fillId="21" borderId="0" xfId="855" applyNumberFormat="1" applyFont="1" applyFill="1" applyAlignment="1">
      <alignment horizontal="center"/>
    </xf>
    <xf numFmtId="2" fontId="6" fillId="21" borderId="0" xfId="855" applyNumberFormat="1" applyFont="1" applyFill="1"/>
    <xf numFmtId="186" fontId="8" fillId="21" borderId="8" xfId="855" applyNumberFormat="1" applyFont="1" applyFill="1" applyBorder="1" applyAlignment="1">
      <alignment horizontal="left"/>
    </xf>
    <xf numFmtId="49" fontId="6" fillId="21" borderId="8" xfId="855" applyNumberFormat="1" applyFont="1" applyFill="1" applyBorder="1" applyAlignment="1">
      <alignment horizontal="center"/>
    </xf>
    <xf numFmtId="2" fontId="39" fillId="21" borderId="41" xfId="855" applyNumberFormat="1" applyFont="1" applyFill="1" applyBorder="1" applyAlignment="1">
      <alignment horizontal="center"/>
    </xf>
    <xf numFmtId="2" fontId="6" fillId="21" borderId="41" xfId="855" applyNumberFormat="1" applyFont="1" applyFill="1" applyBorder="1" applyAlignment="1">
      <alignment horizontal="center"/>
    </xf>
    <xf numFmtId="0" fontId="8" fillId="21" borderId="8" xfId="855" applyFont="1" applyFill="1" applyBorder="1" applyAlignment="1">
      <alignment horizontal="left"/>
    </xf>
    <xf numFmtId="167" fontId="8" fillId="21" borderId="8" xfId="855" applyNumberFormat="1" applyFont="1" applyFill="1" applyBorder="1" applyAlignment="1">
      <alignment horizontal="left"/>
    </xf>
    <xf numFmtId="0" fontId="39" fillId="21" borderId="16" xfId="855" applyFont="1" applyFill="1" applyBorder="1" applyAlignment="1">
      <alignment horizontal="left"/>
    </xf>
    <xf numFmtId="0" fontId="6" fillId="21" borderId="7" xfId="855" applyFont="1" applyFill="1" applyBorder="1" applyAlignment="1">
      <alignment horizontal="right"/>
    </xf>
    <xf numFmtId="0" fontId="6" fillId="22" borderId="8" xfId="855" applyFont="1" applyFill="1" applyBorder="1" applyAlignment="1">
      <alignment horizontal="center"/>
    </xf>
    <xf numFmtId="0" fontId="6" fillId="21" borderId="8" xfId="855" applyFont="1" applyFill="1" applyBorder="1" applyAlignment="1">
      <alignment horizontal="center"/>
    </xf>
    <xf numFmtId="2" fontId="6" fillId="22" borderId="41" xfId="855" applyNumberFormat="1" applyFont="1" applyFill="1" applyBorder="1" applyAlignment="1">
      <alignment horizontal="center"/>
    </xf>
    <xf numFmtId="0" fontId="6" fillId="21" borderId="0" xfId="855" applyFont="1" applyFill="1" applyAlignment="1">
      <alignment horizontal="center"/>
    </xf>
    <xf numFmtId="0" fontId="44" fillId="21" borderId="0" xfId="855" applyFont="1" applyFill="1" applyAlignment="1">
      <alignment horizontal="left"/>
    </xf>
    <xf numFmtId="0" fontId="44" fillId="21" borderId="0" xfId="855" applyFont="1" applyFill="1"/>
    <xf numFmtId="0" fontId="45" fillId="21" borderId="8" xfId="855" applyFont="1" applyFill="1" applyBorder="1" applyAlignment="1">
      <alignment horizontal="center"/>
    </xf>
    <xf numFmtId="49" fontId="45" fillId="21" borderId="8" xfId="855" applyNumberFormat="1" applyFont="1" applyFill="1" applyBorder="1" applyAlignment="1">
      <alignment horizontal="center"/>
    </xf>
    <xf numFmtId="2" fontId="45" fillId="21" borderId="8" xfId="855" applyNumberFormat="1" applyFont="1" applyFill="1" applyBorder="1" applyAlignment="1">
      <alignment horizontal="center"/>
    </xf>
    <xf numFmtId="0" fontId="45" fillId="21" borderId="17" xfId="855" applyFont="1" applyFill="1" applyBorder="1" applyAlignment="1">
      <alignment horizontal="center"/>
    </xf>
    <xf numFmtId="0" fontId="44" fillId="21" borderId="8" xfId="855" applyFont="1" applyFill="1" applyBorder="1" applyAlignment="1">
      <alignment horizontal="center"/>
    </xf>
    <xf numFmtId="0" fontId="39" fillId="21" borderId="7" xfId="855" applyFont="1" applyFill="1" applyBorder="1" applyAlignment="1">
      <alignment horizontal="right"/>
    </xf>
    <xf numFmtId="49" fontId="7" fillId="21" borderId="0" xfId="822" applyNumberFormat="1" applyFont="1" applyFill="1" applyAlignment="1">
      <alignment horizontal="center"/>
    </xf>
    <xf numFmtId="49" fontId="7" fillId="21" borderId="0" xfId="822" applyNumberFormat="1" applyFont="1" applyFill="1"/>
    <xf numFmtId="49" fontId="41" fillId="21" borderId="0" xfId="822" applyNumberFormat="1" applyFont="1" applyFill="1"/>
    <xf numFmtId="0" fontId="41" fillId="21" borderId="0" xfId="822" applyFont="1" applyFill="1" applyAlignment="1">
      <alignment horizontal="center"/>
    </xf>
    <xf numFmtId="49" fontId="6" fillId="21" borderId="0" xfId="822" applyNumberFormat="1" applyFont="1" applyFill="1"/>
    <xf numFmtId="0" fontId="3" fillId="21" borderId="0" xfId="855" applyFont="1" applyFill="1" applyAlignment="1">
      <alignment horizontal="center"/>
    </xf>
    <xf numFmtId="0" fontId="3" fillId="21" borderId="0" xfId="855" applyFont="1" applyFill="1" applyAlignment="1">
      <alignment horizontal="left"/>
    </xf>
    <xf numFmtId="49" fontId="6" fillId="21" borderId="0" xfId="822" applyNumberFormat="1" applyFont="1" applyFill="1" applyAlignment="1"/>
    <xf numFmtId="49" fontId="39" fillId="21" borderId="0" xfId="821" applyNumberFormat="1" applyFont="1" applyFill="1"/>
    <xf numFmtId="49" fontId="52" fillId="21" borderId="0" xfId="821" applyNumberFormat="1" applyFont="1" applyFill="1" applyAlignment="1">
      <alignment horizontal="right"/>
    </xf>
    <xf numFmtId="49" fontId="5" fillId="21" borderId="0" xfId="821" applyNumberFormat="1" applyFont="1" applyFill="1" applyAlignment="1">
      <alignment horizontal="left"/>
    </xf>
    <xf numFmtId="49" fontId="5" fillId="21" borderId="0" xfId="821" applyNumberFormat="1" applyFont="1" applyFill="1" applyAlignment="1">
      <alignment horizontal="center"/>
    </xf>
    <xf numFmtId="49" fontId="39" fillId="21" borderId="0" xfId="821" applyNumberFormat="1" applyFont="1" applyFill="1" applyAlignment="1">
      <alignment horizontal="right"/>
    </xf>
    <xf numFmtId="0" fontId="8" fillId="21" borderId="0" xfId="855" applyFont="1" applyFill="1" applyAlignment="1">
      <alignment horizontal="center"/>
    </xf>
    <xf numFmtId="49" fontId="54" fillId="0" borderId="8" xfId="856" applyNumberFormat="1" applyFont="1" applyBorder="1" applyAlignment="1">
      <alignment horizontal="center"/>
    </xf>
    <xf numFmtId="0" fontId="54" fillId="0" borderId="15" xfId="856" applyFont="1" applyBorder="1" applyAlignment="1">
      <alignment horizontal="left"/>
    </xf>
    <xf numFmtId="0" fontId="66" fillId="0" borderId="23" xfId="856" applyFont="1" applyBorder="1"/>
    <xf numFmtId="2" fontId="42" fillId="21" borderId="41" xfId="855" applyNumberFormat="1" applyFont="1" applyFill="1" applyBorder="1" applyAlignment="1">
      <alignment horizontal="center"/>
    </xf>
    <xf numFmtId="0" fontId="54" fillId="21" borderId="8" xfId="855" applyFont="1" applyFill="1" applyBorder="1" applyAlignment="1">
      <alignment horizontal="left"/>
    </xf>
    <xf numFmtId="14" fontId="54" fillId="0" borderId="15" xfId="856" applyNumberFormat="1" applyFont="1" applyBorder="1" applyAlignment="1">
      <alignment horizontal="center" vertical="center"/>
    </xf>
    <xf numFmtId="0" fontId="38" fillId="0" borderId="14" xfId="856" applyFont="1" applyBorder="1" applyAlignment="1">
      <alignment horizontal="left"/>
    </xf>
    <xf numFmtId="0" fontId="42" fillId="0" borderId="22" xfId="856" applyFont="1" applyBorder="1" applyAlignment="1">
      <alignment horizontal="right"/>
    </xf>
    <xf numFmtId="0" fontId="42" fillId="21" borderId="8" xfId="855" applyFont="1" applyFill="1" applyBorder="1" applyAlignment="1">
      <alignment horizontal="center"/>
    </xf>
    <xf numFmtId="0" fontId="42" fillId="21" borderId="0" xfId="855" applyFont="1" applyFill="1"/>
    <xf numFmtId="49" fontId="42" fillId="21" borderId="8" xfId="855" applyNumberFormat="1" applyFont="1" applyFill="1" applyBorder="1" applyAlignment="1">
      <alignment horizontal="center"/>
    </xf>
    <xf numFmtId="2" fontId="38" fillId="21" borderId="41" xfId="855" applyNumberFormat="1" applyFont="1" applyFill="1" applyBorder="1" applyAlignment="1">
      <alignment horizontal="center"/>
    </xf>
    <xf numFmtId="167" fontId="54" fillId="21" borderId="8" xfId="855" applyNumberFormat="1" applyFont="1" applyFill="1" applyBorder="1" applyAlignment="1">
      <alignment horizontal="center"/>
    </xf>
    <xf numFmtId="0" fontId="38" fillId="21" borderId="16" xfId="855" applyFont="1" applyFill="1" applyBorder="1" applyAlignment="1">
      <alignment horizontal="left"/>
    </xf>
    <xf numFmtId="0" fontId="42" fillId="21" borderId="7" xfId="855" applyFont="1" applyFill="1" applyBorder="1" applyAlignment="1">
      <alignment horizontal="right"/>
    </xf>
    <xf numFmtId="2" fontId="42" fillId="22" borderId="41" xfId="855" applyNumberFormat="1" applyFont="1" applyFill="1" applyBorder="1" applyAlignment="1">
      <alignment horizontal="center"/>
    </xf>
    <xf numFmtId="0" fontId="42" fillId="21" borderId="0" xfId="855" applyFont="1" applyFill="1" applyAlignment="1">
      <alignment horizontal="center"/>
    </xf>
    <xf numFmtId="49" fontId="42" fillId="21" borderId="0" xfId="855" applyNumberFormat="1" applyFont="1" applyFill="1" applyAlignment="1">
      <alignment horizontal="center"/>
    </xf>
    <xf numFmtId="2" fontId="42" fillId="21" borderId="0" xfId="855" applyNumberFormat="1" applyFont="1" applyFill="1"/>
    <xf numFmtId="0" fontId="55" fillId="21" borderId="0" xfId="855" applyFont="1" applyFill="1" applyAlignment="1">
      <alignment horizontal="left"/>
    </xf>
    <xf numFmtId="0" fontId="55" fillId="21" borderId="0" xfId="855" applyFont="1" applyFill="1" applyAlignment="1">
      <alignment horizontal="center"/>
    </xf>
    <xf numFmtId="0" fontId="55" fillId="21" borderId="0" xfId="855" applyFont="1" applyFill="1"/>
    <xf numFmtId="0" fontId="42" fillId="21" borderId="0" xfId="855" applyFont="1" applyFill="1" applyAlignment="1">
      <alignment horizontal="right"/>
    </xf>
    <xf numFmtId="0" fontId="54" fillId="21" borderId="0" xfId="855" applyFont="1" applyFill="1"/>
    <xf numFmtId="0" fontId="54" fillId="21" borderId="0" xfId="855" applyFont="1" applyFill="1" applyAlignment="1">
      <alignment horizontal="center"/>
    </xf>
    <xf numFmtId="0" fontId="56" fillId="21" borderId="8" xfId="855" applyFont="1" applyFill="1" applyBorder="1" applyAlignment="1">
      <alignment horizontal="center"/>
    </xf>
    <xf numFmtId="49" fontId="56" fillId="21" borderId="8" xfId="855" applyNumberFormat="1" applyFont="1" applyFill="1" applyBorder="1" applyAlignment="1">
      <alignment horizontal="center"/>
    </xf>
    <xf numFmtId="2" fontId="56" fillId="21" borderId="8" xfId="855" applyNumberFormat="1" applyFont="1" applyFill="1" applyBorder="1" applyAlignment="1">
      <alignment horizontal="center"/>
    </xf>
    <xf numFmtId="0" fontId="56" fillId="21" borderId="17" xfId="855" applyFont="1" applyFill="1" applyBorder="1" applyAlignment="1">
      <alignment horizontal="center"/>
    </xf>
    <xf numFmtId="0" fontId="55" fillId="21" borderId="8" xfId="855" applyFont="1" applyFill="1" applyBorder="1" applyAlignment="1">
      <alignment horizontal="center"/>
    </xf>
    <xf numFmtId="0" fontId="38" fillId="21" borderId="7" xfId="855" applyFont="1" applyFill="1" applyBorder="1" applyAlignment="1">
      <alignment horizontal="right"/>
    </xf>
    <xf numFmtId="0" fontId="38" fillId="21" borderId="0" xfId="855" applyFont="1" applyFill="1" applyAlignment="1">
      <alignment horizontal="right"/>
    </xf>
    <xf numFmtId="49" fontId="7" fillId="21" borderId="0" xfId="821" applyNumberFormat="1" applyFont="1" applyFill="1" applyAlignment="1">
      <alignment horizontal="center"/>
    </xf>
    <xf numFmtId="49" fontId="7" fillId="21" borderId="0" xfId="821" applyNumberFormat="1" applyFont="1" applyFill="1"/>
    <xf numFmtId="49" fontId="6" fillId="21" borderId="0" xfId="821" applyNumberFormat="1" applyFont="1" applyFill="1"/>
    <xf numFmtId="49" fontId="41" fillId="21" borderId="0" xfId="821" applyNumberFormat="1" applyFont="1" applyFill="1"/>
    <xf numFmtId="0" fontId="41" fillId="21" borderId="0" xfId="821" applyFont="1" applyFill="1" applyAlignment="1">
      <alignment horizontal="center"/>
    </xf>
    <xf numFmtId="49" fontId="38" fillId="21" borderId="0" xfId="822" applyNumberFormat="1" applyFont="1" applyFill="1"/>
    <xf numFmtId="49" fontId="6" fillId="21" borderId="0" xfId="822" applyNumberFormat="1" applyFont="1" applyFill="1" applyAlignment="1">
      <alignment horizontal="center"/>
    </xf>
    <xf numFmtId="49" fontId="5" fillId="21" borderId="0" xfId="821" applyNumberFormat="1" applyFont="1" applyFill="1" applyAlignment="1"/>
    <xf numFmtId="0" fontId="42" fillId="21" borderId="8" xfId="855" applyFont="1" applyFill="1" applyBorder="1"/>
    <xf numFmtId="0" fontId="54" fillId="21" borderId="15" xfId="855" applyFont="1" applyFill="1" applyBorder="1" applyAlignment="1">
      <alignment horizontal="left"/>
    </xf>
    <xf numFmtId="49" fontId="42" fillId="21" borderId="23" xfId="855" applyNumberFormat="1" applyFont="1" applyFill="1" applyBorder="1" applyAlignment="1">
      <alignment horizontal="center"/>
    </xf>
    <xf numFmtId="2" fontId="38" fillId="21" borderId="23" xfId="855" applyNumberFormat="1" applyFont="1" applyFill="1" applyBorder="1" applyAlignment="1">
      <alignment horizontal="center"/>
    </xf>
    <xf numFmtId="167" fontId="54" fillId="21" borderId="15" xfId="855" applyNumberFormat="1" applyFont="1" applyFill="1" applyBorder="1" applyAlignment="1">
      <alignment horizontal="center"/>
    </xf>
    <xf numFmtId="0" fontId="38" fillId="21" borderId="14" xfId="855" applyFont="1" applyFill="1" applyBorder="1" applyAlignment="1">
      <alignment horizontal="left"/>
    </xf>
    <xf numFmtId="0" fontId="42" fillId="21" borderId="22" xfId="855" applyFont="1" applyFill="1" applyBorder="1" applyAlignment="1">
      <alignment horizontal="right"/>
    </xf>
    <xf numFmtId="49" fontId="54" fillId="0" borderId="0" xfId="856" applyNumberFormat="1" applyFont="1" applyBorder="1" applyAlignment="1">
      <alignment horizontal="center"/>
    </xf>
    <xf numFmtId="0" fontId="54" fillId="0" borderId="8" xfId="856" applyFont="1" applyBorder="1" applyAlignment="1">
      <alignment horizontal="left"/>
    </xf>
    <xf numFmtId="0" fontId="66" fillId="0" borderId="41" xfId="856" applyFont="1" applyBorder="1"/>
    <xf numFmtId="14" fontId="54" fillId="0" borderId="8" xfId="856" applyNumberFormat="1" applyFont="1" applyBorder="1" applyAlignment="1">
      <alignment horizontal="center" vertical="center"/>
    </xf>
    <xf numFmtId="0" fontId="38" fillId="0" borderId="16" xfId="856" applyFont="1" applyBorder="1" applyAlignment="1">
      <alignment horizontal="left"/>
    </xf>
    <xf numFmtId="0" fontId="42" fillId="0" borderId="7" xfId="856" applyFont="1" applyBorder="1" applyAlignment="1">
      <alignment horizontal="right"/>
    </xf>
    <xf numFmtId="0" fontId="6" fillId="0" borderId="0" xfId="855" applyFont="1" applyFill="1"/>
    <xf numFmtId="0" fontId="8" fillId="0" borderId="0" xfId="855" applyFont="1" applyFill="1"/>
    <xf numFmtId="49" fontId="67" fillId="0" borderId="0" xfId="855" applyNumberFormat="1" applyFont="1" applyFill="1" applyAlignment="1">
      <alignment horizontal="center"/>
    </xf>
    <xf numFmtId="2" fontId="6" fillId="0" borderId="0" xfId="855" applyNumberFormat="1" applyFont="1" applyFill="1"/>
    <xf numFmtId="0" fontId="6" fillId="0" borderId="8" xfId="856" applyFont="1" applyFill="1" applyBorder="1"/>
    <xf numFmtId="0" fontId="8" fillId="0" borderId="8" xfId="856" applyFont="1" applyFill="1" applyBorder="1" applyAlignment="1">
      <alignment horizontal="left"/>
    </xf>
    <xf numFmtId="0" fontId="6" fillId="0" borderId="8" xfId="856" applyFont="1" applyFill="1" applyBorder="1" applyAlignment="1">
      <alignment horizontal="center"/>
    </xf>
    <xf numFmtId="0" fontId="53" fillId="0" borderId="16" xfId="856" applyFont="1" applyFill="1" applyBorder="1" applyAlignment="1">
      <alignment horizontal="center"/>
    </xf>
    <xf numFmtId="2" fontId="6" fillId="0" borderId="16" xfId="856" applyNumberFormat="1" applyFont="1" applyFill="1" applyBorder="1" applyAlignment="1">
      <alignment horizontal="center"/>
    </xf>
    <xf numFmtId="167" fontId="6" fillId="0" borderId="8" xfId="856" applyNumberFormat="1" applyFont="1" applyFill="1" applyBorder="1" applyAlignment="1">
      <alignment horizontal="center"/>
    </xf>
    <xf numFmtId="0" fontId="39" fillId="0" borderId="7" xfId="856" applyFont="1" applyFill="1" applyBorder="1" applyAlignment="1">
      <alignment horizontal="left"/>
    </xf>
    <xf numFmtId="0" fontId="6" fillId="0" borderId="17" xfId="856" applyFont="1" applyFill="1" applyBorder="1" applyAlignment="1">
      <alignment horizontal="right"/>
    </xf>
    <xf numFmtId="0" fontId="6" fillId="22" borderId="8" xfId="856" applyFont="1" applyFill="1" applyBorder="1"/>
    <xf numFmtId="0" fontId="8" fillId="0" borderId="0" xfId="855" applyFont="1" applyFill="1" applyAlignment="1">
      <alignment horizontal="center"/>
    </xf>
    <xf numFmtId="0" fontId="44" fillId="0" borderId="0" xfId="855" applyFont="1" applyFill="1" applyAlignment="1">
      <alignment horizontal="left"/>
    </xf>
    <xf numFmtId="0" fontId="39" fillId="0" borderId="0" xfId="855" applyFont="1" applyFill="1"/>
    <xf numFmtId="2" fontId="6" fillId="22" borderId="16" xfId="856" applyNumberFormat="1" applyFont="1" applyFill="1" applyBorder="1" applyAlignment="1">
      <alignment horizontal="center"/>
    </xf>
    <xf numFmtId="0" fontId="40" fillId="0" borderId="0" xfId="855" applyFont="1" applyFill="1"/>
    <xf numFmtId="0" fontId="44" fillId="0" borderId="8" xfId="855" applyFont="1" applyFill="1" applyBorder="1" applyAlignment="1">
      <alignment horizontal="center"/>
    </xf>
    <xf numFmtId="49" fontId="44" fillId="0" borderId="8" xfId="855" applyNumberFormat="1" applyFont="1" applyFill="1" applyBorder="1" applyAlignment="1">
      <alignment horizontal="center"/>
    </xf>
    <xf numFmtId="2" fontId="44" fillId="0" borderId="8" xfId="855" applyNumberFormat="1" applyFont="1" applyFill="1" applyBorder="1" applyAlignment="1">
      <alignment horizontal="center"/>
    </xf>
    <xf numFmtId="0" fontId="44" fillId="0" borderId="17" xfId="855" applyFont="1" applyFill="1" applyBorder="1" applyAlignment="1">
      <alignment horizontal="center"/>
    </xf>
    <xf numFmtId="0" fontId="39" fillId="0" borderId="8" xfId="855" applyFont="1" applyFill="1" applyBorder="1" applyAlignment="1">
      <alignment horizontal="center"/>
    </xf>
    <xf numFmtId="0" fontId="44" fillId="0" borderId="16" xfId="855" applyFont="1" applyFill="1" applyBorder="1" applyAlignment="1">
      <alignment horizontal="left"/>
    </xf>
    <xf numFmtId="0" fontId="44" fillId="0" borderId="7" xfId="855" applyFont="1" applyFill="1" applyBorder="1" applyAlignment="1">
      <alignment horizontal="right"/>
    </xf>
    <xf numFmtId="49" fontId="7" fillId="0" borderId="0" xfId="870" applyNumberFormat="1" applyFont="1" applyFill="1" applyAlignment="1">
      <alignment horizontal="center"/>
    </xf>
    <xf numFmtId="49" fontId="47" fillId="0" borderId="0" xfId="870" applyNumberFormat="1" applyFont="1" applyFill="1"/>
    <xf numFmtId="49" fontId="6" fillId="0" borderId="0" xfId="870" applyNumberFormat="1" applyFont="1" applyFill="1"/>
    <xf numFmtId="49" fontId="41" fillId="0" borderId="0" xfId="871" applyNumberFormat="1" applyFont="1" applyFill="1"/>
    <xf numFmtId="0" fontId="6" fillId="0" borderId="0" xfId="871" applyFont="1" applyFill="1" applyAlignment="1">
      <alignment horizontal="center"/>
    </xf>
    <xf numFmtId="49" fontId="7" fillId="0" borderId="0" xfId="871" applyNumberFormat="1" applyFont="1" applyFill="1"/>
    <xf numFmtId="49" fontId="6" fillId="0" borderId="0" xfId="822" applyNumberFormat="1" applyFont="1" applyFill="1"/>
    <xf numFmtId="49" fontId="45" fillId="0" borderId="0" xfId="822" applyNumberFormat="1" applyFont="1" applyFill="1"/>
    <xf numFmtId="49" fontId="67" fillId="0" borderId="0" xfId="822" applyNumberFormat="1" applyFont="1" applyFill="1"/>
    <xf numFmtId="49" fontId="6" fillId="0" borderId="0" xfId="822" applyNumberFormat="1" applyFont="1" applyFill="1" applyAlignment="1">
      <alignment horizontal="center"/>
    </xf>
    <xf numFmtId="49" fontId="67" fillId="0" borderId="0" xfId="855" applyNumberFormat="1" applyFont="1" applyFill="1" applyAlignment="1">
      <alignment horizontal="left"/>
    </xf>
    <xf numFmtId="0" fontId="3" fillId="0" borderId="0" xfId="855" applyFont="1" applyFill="1" applyAlignment="1">
      <alignment horizontal="left"/>
    </xf>
    <xf numFmtId="0" fontId="8" fillId="0" borderId="0" xfId="855" applyFont="1" applyFill="1" applyAlignment="1">
      <alignment horizontal="left"/>
    </xf>
    <xf numFmtId="49" fontId="5" fillId="0" borderId="0" xfId="821" applyNumberFormat="1" applyFont="1" applyFill="1" applyAlignment="1">
      <alignment horizontal="center"/>
    </xf>
    <xf numFmtId="49" fontId="38" fillId="0" borderId="0" xfId="871" applyNumberFormat="1" applyFont="1" applyFill="1"/>
    <xf numFmtId="49" fontId="6" fillId="0" borderId="0" xfId="871" applyNumberFormat="1" applyFont="1" applyFill="1"/>
    <xf numFmtId="0" fontId="6" fillId="0" borderId="0" xfId="856" applyFont="1" applyFill="1"/>
    <xf numFmtId="49" fontId="6" fillId="0" borderId="42" xfId="856" applyNumberFormat="1" applyFont="1" applyFill="1" applyBorder="1" applyAlignment="1">
      <alignment horizontal="center" vertical="center"/>
    </xf>
    <xf numFmtId="2" fontId="6" fillId="0" borderId="42" xfId="856" applyNumberFormat="1" applyFont="1" applyFill="1" applyBorder="1" applyAlignment="1">
      <alignment horizontal="center" vertical="center"/>
    </xf>
    <xf numFmtId="0" fontId="8" fillId="0" borderId="8" xfId="856" applyFont="1" applyFill="1" applyBorder="1" applyAlignment="1">
      <alignment horizontal="center"/>
    </xf>
    <xf numFmtId="167" fontId="8" fillId="0" borderId="8" xfId="856" applyNumberFormat="1" applyFont="1" applyFill="1" applyBorder="1" applyAlignment="1">
      <alignment horizontal="center"/>
    </xf>
    <xf numFmtId="0" fontId="39" fillId="0" borderId="16" xfId="856" applyFont="1" applyFill="1" applyBorder="1" applyAlignment="1">
      <alignment horizontal="left"/>
    </xf>
    <xf numFmtId="0" fontId="6" fillId="0" borderId="7" xfId="856" applyFont="1" applyFill="1" applyBorder="1" applyAlignment="1">
      <alignment horizontal="right"/>
    </xf>
    <xf numFmtId="0" fontId="6" fillId="0" borderId="0" xfId="855" applyFont="1" applyFill="1" applyAlignment="1">
      <alignment horizontal="center"/>
    </xf>
    <xf numFmtId="0" fontId="44" fillId="0" borderId="0" xfId="855" applyFont="1" applyFill="1" applyAlignment="1">
      <alignment horizontal="center"/>
    </xf>
    <xf numFmtId="0" fontId="44" fillId="0" borderId="0" xfId="855" applyFont="1" applyFill="1"/>
    <xf numFmtId="49" fontId="39" fillId="0" borderId="0" xfId="822" applyNumberFormat="1" applyFont="1" applyFill="1" applyBorder="1"/>
    <xf numFmtId="49" fontId="6" fillId="0" borderId="0" xfId="822" applyNumberFormat="1" applyFont="1" applyFill="1" applyBorder="1"/>
    <xf numFmtId="2" fontId="6" fillId="22" borderId="42" xfId="856" applyNumberFormat="1" applyFont="1" applyFill="1" applyBorder="1" applyAlignment="1">
      <alignment horizontal="center" vertical="center"/>
    </xf>
    <xf numFmtId="0" fontId="45" fillId="0" borderId="8" xfId="855" applyFont="1" applyFill="1" applyBorder="1" applyAlignment="1">
      <alignment horizontal="center"/>
    </xf>
    <xf numFmtId="0" fontId="45" fillId="0" borderId="17" xfId="855" applyFont="1" applyFill="1" applyBorder="1" applyAlignment="1">
      <alignment horizontal="center"/>
    </xf>
    <xf numFmtId="0" fontId="39" fillId="0" borderId="16" xfId="855" applyFont="1" applyFill="1" applyBorder="1" applyAlignment="1">
      <alignment horizontal="left"/>
    </xf>
    <xf numFmtId="0" fontId="39" fillId="0" borderId="7" xfId="855" applyFont="1" applyFill="1" applyBorder="1" applyAlignment="1">
      <alignment horizontal="right"/>
    </xf>
    <xf numFmtId="0" fontId="6" fillId="0" borderId="0" xfId="855" applyFont="1" applyFill="1" applyAlignment="1">
      <alignment horizontal="right"/>
    </xf>
    <xf numFmtId="49" fontId="38" fillId="0" borderId="0" xfId="822" applyNumberFormat="1" applyFont="1" applyFill="1" applyBorder="1"/>
    <xf numFmtId="49" fontId="38" fillId="0" borderId="0" xfId="871" applyNumberFormat="1" applyFont="1" applyFill="1" applyAlignment="1">
      <alignment horizontal="left"/>
    </xf>
    <xf numFmtId="49" fontId="41" fillId="0" borderId="0" xfId="870" applyNumberFormat="1" applyFont="1" applyFill="1"/>
    <xf numFmtId="0" fontId="41" fillId="0" borderId="0" xfId="870" applyFont="1" applyFill="1" applyAlignment="1">
      <alignment horizontal="center"/>
    </xf>
    <xf numFmtId="49" fontId="7" fillId="0" borderId="0" xfId="870" applyNumberFormat="1" applyFont="1" applyFill="1"/>
    <xf numFmtId="49" fontId="38" fillId="0" borderId="0" xfId="822" applyNumberFormat="1" applyFont="1" applyFill="1"/>
    <xf numFmtId="0" fontId="42" fillId="0" borderId="0" xfId="855" applyFont="1" applyFill="1" applyAlignment="1">
      <alignment horizontal="center"/>
    </xf>
    <xf numFmtId="0" fontId="42" fillId="0" borderId="0" xfId="855" applyFont="1" applyFill="1" applyAlignment="1">
      <alignment horizontal="left"/>
    </xf>
    <xf numFmtId="49" fontId="8" fillId="0" borderId="8" xfId="863" applyNumberFormat="1" applyFont="1" applyFill="1" applyBorder="1"/>
    <xf numFmtId="0" fontId="8" fillId="0" borderId="15" xfId="856" applyFont="1" applyFill="1" applyBorder="1" applyAlignment="1">
      <alignment horizontal="left"/>
    </xf>
    <xf numFmtId="49" fontId="6" fillId="0" borderId="0" xfId="872" applyNumberFormat="1" applyFont="1"/>
    <xf numFmtId="49" fontId="38" fillId="0" borderId="0" xfId="872" applyNumberFormat="1" applyFont="1"/>
    <xf numFmtId="49" fontId="39" fillId="0" borderId="0" xfId="872" applyNumberFormat="1" applyFont="1"/>
    <xf numFmtId="49" fontId="6" fillId="0" borderId="0" xfId="872" applyNumberFormat="1" applyFont="1" applyFill="1"/>
    <xf numFmtId="49" fontId="8" fillId="0" borderId="15" xfId="872" applyNumberFormat="1" applyFont="1" applyFill="1" applyBorder="1"/>
    <xf numFmtId="2" fontId="40" fillId="0" borderId="15" xfId="856" applyNumberFormat="1" applyFont="1" applyFill="1" applyBorder="1" applyAlignment="1">
      <alignment horizontal="center"/>
    </xf>
    <xf numFmtId="2" fontId="39" fillId="0" borderId="16" xfId="827" applyNumberFormat="1" applyFont="1" applyFill="1" applyBorder="1" applyAlignment="1">
      <alignment horizontal="center"/>
    </xf>
    <xf numFmtId="49" fontId="8" fillId="0" borderId="21" xfId="860" applyNumberFormat="1" applyFont="1" applyFill="1" applyBorder="1" applyAlignment="1">
      <alignment horizontal="left"/>
    </xf>
    <xf numFmtId="0" fontId="6" fillId="0" borderId="8" xfId="860" applyNumberFormat="1" applyFont="1" applyFill="1" applyBorder="1" applyAlignment="1">
      <alignment horizontal="center"/>
    </xf>
    <xf numFmtId="0" fontId="6" fillId="0" borderId="8" xfId="860" applyNumberFormat="1" applyFont="1" applyBorder="1" applyAlignment="1">
      <alignment horizontal="center"/>
    </xf>
    <xf numFmtId="49" fontId="39" fillId="0" borderId="8" xfId="872" applyNumberFormat="1" applyFont="1" applyBorder="1" applyAlignment="1">
      <alignment horizontal="center"/>
    </xf>
    <xf numFmtId="49" fontId="38" fillId="0" borderId="7" xfId="872" applyNumberFormat="1" applyFont="1" applyBorder="1" applyAlignment="1">
      <alignment horizontal="center"/>
    </xf>
    <xf numFmtId="49" fontId="39" fillId="0" borderId="19" xfId="872" applyNumberFormat="1" applyFont="1" applyBorder="1" applyAlignment="1">
      <alignment horizontal="center"/>
    </xf>
    <xf numFmtId="49" fontId="6" fillId="0" borderId="14" xfId="872" applyNumberFormat="1" applyFont="1" applyBorder="1"/>
    <xf numFmtId="0" fontId="3" fillId="0" borderId="0" xfId="856" applyFont="1" applyAlignment="1">
      <alignment horizontal="left"/>
    </xf>
    <xf numFmtId="0" fontId="42" fillId="0" borderId="0" xfId="856" applyFont="1" applyAlignment="1">
      <alignment horizontal="left"/>
    </xf>
    <xf numFmtId="49" fontId="6" fillId="0" borderId="0" xfId="857" applyNumberFormat="1" applyFont="1"/>
    <xf numFmtId="49" fontId="39" fillId="0" borderId="0" xfId="857" applyNumberFormat="1" applyFont="1"/>
    <xf numFmtId="49" fontId="39" fillId="0" borderId="8" xfId="857" applyNumberFormat="1" applyFont="1" applyBorder="1" applyAlignment="1">
      <alignment horizontal="center"/>
    </xf>
    <xf numFmtId="49" fontId="39" fillId="0" borderId="19" xfId="857" applyNumberFormat="1" applyFont="1" applyBorder="1" applyAlignment="1">
      <alignment horizontal="center"/>
    </xf>
    <xf numFmtId="49" fontId="39" fillId="0" borderId="0" xfId="860" applyNumberFormat="1" applyFont="1"/>
    <xf numFmtId="49" fontId="68" fillId="0" borderId="0" xfId="860" applyNumberFormat="1" applyFont="1" applyAlignment="1">
      <alignment horizontal="center"/>
    </xf>
    <xf numFmtId="0" fontId="3" fillId="0" borderId="0" xfId="855" applyAlignment="1">
      <alignment horizontal="left" vertical="center"/>
    </xf>
    <xf numFmtId="0" fontId="42" fillId="0" borderId="0" xfId="855" applyFont="1" applyAlignment="1">
      <alignment horizontal="left" vertical="center"/>
    </xf>
    <xf numFmtId="0" fontId="6" fillId="0" borderId="17" xfId="873" applyFont="1" applyBorder="1" applyAlignment="1">
      <alignment horizontal="right"/>
    </xf>
    <xf numFmtId="0" fontId="39" fillId="0" borderId="16" xfId="873" applyFont="1" applyBorder="1" applyAlignment="1">
      <alignment horizontal="left"/>
    </xf>
    <xf numFmtId="14" fontId="8" fillId="0" borderId="8" xfId="873" applyNumberFormat="1" applyFont="1" applyFill="1" applyBorder="1" applyAlignment="1">
      <alignment horizontal="center"/>
    </xf>
    <xf numFmtId="0" fontId="53" fillId="0" borderId="8" xfId="873" applyFont="1" applyBorder="1" applyAlignment="1">
      <alignment horizontal="left"/>
    </xf>
    <xf numFmtId="49" fontId="38" fillId="0" borderId="0" xfId="860" applyNumberFormat="1" applyFont="1"/>
    <xf numFmtId="2" fontId="40" fillId="0" borderId="8" xfId="856" applyNumberFormat="1" applyFont="1" applyFill="1" applyBorder="1" applyAlignment="1">
      <alignment horizontal="center"/>
    </xf>
    <xf numFmtId="2" fontId="39" fillId="0" borderId="16" xfId="860" applyNumberFormat="1" applyFont="1" applyFill="1" applyBorder="1" applyAlignment="1">
      <alignment horizontal="center"/>
    </xf>
    <xf numFmtId="49" fontId="38" fillId="0" borderId="7" xfId="860" applyNumberFormat="1" applyFont="1" applyBorder="1" applyAlignment="1">
      <alignment horizontal="center"/>
    </xf>
    <xf numFmtId="49" fontId="39" fillId="0" borderId="16" xfId="860" applyNumberFormat="1" applyFont="1" applyBorder="1" applyAlignment="1">
      <alignment horizontal="center"/>
    </xf>
    <xf numFmtId="49" fontId="39" fillId="0" borderId="17" xfId="860" applyNumberFormat="1" applyFont="1" applyBorder="1" applyAlignment="1">
      <alignment horizontal="center"/>
    </xf>
    <xf numFmtId="49" fontId="39" fillId="0" borderId="14" xfId="860" applyNumberFormat="1" applyFont="1" applyBorder="1"/>
    <xf numFmtId="0" fontId="42" fillId="0" borderId="0" xfId="856" applyFont="1" applyAlignment="1">
      <alignment horizontal="center"/>
    </xf>
    <xf numFmtId="0" fontId="3" fillId="0" borderId="0" xfId="856" applyFont="1" applyAlignment="1">
      <alignment horizontal="left" vertical="center"/>
    </xf>
    <xf numFmtId="0" fontId="42" fillId="0" borderId="0" xfId="856" applyFont="1" applyAlignment="1">
      <alignment horizontal="left" vertical="center"/>
    </xf>
    <xf numFmtId="0" fontId="42" fillId="0" borderId="8" xfId="856" applyFont="1" applyBorder="1" applyAlignment="1">
      <alignment horizontal="center"/>
    </xf>
    <xf numFmtId="180" fontId="6" fillId="0" borderId="0" xfId="874" applyFont="1"/>
    <xf numFmtId="180" fontId="8" fillId="0" borderId="0" xfId="874" applyFont="1"/>
    <xf numFmtId="49" fontId="6" fillId="0" borderId="0" xfId="874" applyNumberFormat="1" applyFont="1" applyFill="1" applyAlignment="1">
      <alignment horizontal="center"/>
    </xf>
    <xf numFmtId="2" fontId="6" fillId="0" borderId="0" xfId="874" applyNumberFormat="1" applyFont="1"/>
    <xf numFmtId="186" fontId="8" fillId="0" borderId="0" xfId="874" applyNumberFormat="1" applyFont="1" applyBorder="1" applyAlignment="1">
      <alignment horizontal="left"/>
    </xf>
    <xf numFmtId="49" fontId="6" fillId="0" borderId="0" xfId="874" applyNumberFormat="1" applyFont="1" applyFill="1" applyBorder="1" applyAlignment="1">
      <alignment horizontal="center" vertical="center"/>
    </xf>
    <xf numFmtId="2" fontId="6" fillId="0" borderId="0" xfId="874" applyNumberFormat="1" applyFont="1" applyBorder="1" applyAlignment="1">
      <alignment horizontal="center" vertical="center"/>
    </xf>
    <xf numFmtId="180" fontId="8" fillId="0" borderId="0" xfId="874" applyFont="1" applyBorder="1" applyAlignment="1">
      <alignment horizontal="left"/>
    </xf>
    <xf numFmtId="167" fontId="8" fillId="0" borderId="0" xfId="874" applyNumberFormat="1" applyFont="1" applyBorder="1" applyAlignment="1">
      <alignment horizontal="left"/>
    </xf>
    <xf numFmtId="180" fontId="39" fillId="0" borderId="0" xfId="874" applyFont="1" applyBorder="1" applyAlignment="1">
      <alignment horizontal="left"/>
    </xf>
    <xf numFmtId="180" fontId="6" fillId="0" borderId="0" xfId="874" applyFont="1" applyBorder="1" applyAlignment="1">
      <alignment horizontal="right"/>
    </xf>
    <xf numFmtId="180" fontId="6" fillId="0" borderId="0" xfId="874" applyFont="1" applyBorder="1" applyAlignment="1">
      <alignment horizontal="center"/>
    </xf>
    <xf numFmtId="180" fontId="6" fillId="21" borderId="0" xfId="874" applyFont="1" applyFill="1"/>
    <xf numFmtId="49" fontId="54" fillId="21" borderId="8" xfId="874" applyNumberFormat="1" applyFont="1" applyFill="1" applyBorder="1" applyAlignment="1">
      <alignment horizontal="center"/>
    </xf>
    <xf numFmtId="180" fontId="54" fillId="21" borderId="8" xfId="874" applyFont="1" applyFill="1" applyBorder="1" applyAlignment="1">
      <alignment horizontal="left"/>
    </xf>
    <xf numFmtId="180" fontId="71" fillId="0" borderId="8" xfId="874" applyFont="1" applyBorder="1" applyAlignment="1">
      <alignment horizontal="center"/>
    </xf>
    <xf numFmtId="2" fontId="72" fillId="0" borderId="8" xfId="874" applyNumberFormat="1" applyFont="1" applyBorder="1" applyAlignment="1">
      <alignment horizontal="center"/>
    </xf>
    <xf numFmtId="180" fontId="66" fillId="21" borderId="23" xfId="874" applyFont="1" applyFill="1" applyBorder="1"/>
    <xf numFmtId="14" fontId="69" fillId="21" borderId="8" xfId="874" applyNumberFormat="1" applyFont="1" applyFill="1" applyBorder="1" applyAlignment="1">
      <alignment horizontal="center" vertical="center"/>
    </xf>
    <xf numFmtId="180" fontId="38" fillId="21" borderId="14" xfId="874" applyFont="1" applyFill="1" applyBorder="1" applyAlignment="1">
      <alignment horizontal="left"/>
    </xf>
    <xf numFmtId="180" fontId="42" fillId="21" borderId="22" xfId="874" applyFont="1" applyFill="1" applyBorder="1" applyAlignment="1">
      <alignment horizontal="right"/>
    </xf>
    <xf numFmtId="49" fontId="6" fillId="0" borderId="8" xfId="874" applyNumberFormat="1" applyFont="1" applyBorder="1" applyAlignment="1">
      <alignment horizontal="center"/>
    </xf>
    <xf numFmtId="180" fontId="6" fillId="0" borderId="8" xfId="874" applyFont="1" applyBorder="1"/>
    <xf numFmtId="186" fontId="8" fillId="0" borderId="8" xfId="874" applyNumberFormat="1" applyFont="1" applyBorder="1" applyAlignment="1">
      <alignment horizontal="left"/>
    </xf>
    <xf numFmtId="180" fontId="8" fillId="0" borderId="8" xfId="874" applyFont="1" applyBorder="1" applyAlignment="1">
      <alignment horizontal="left"/>
    </xf>
    <xf numFmtId="167" fontId="8" fillId="0" borderId="8" xfId="874" applyNumberFormat="1" applyFont="1" applyBorder="1" applyAlignment="1">
      <alignment horizontal="left"/>
    </xf>
    <xf numFmtId="180" fontId="39" fillId="0" borderId="16" xfId="874" applyFont="1" applyBorder="1" applyAlignment="1">
      <alignment horizontal="left"/>
    </xf>
    <xf numFmtId="180" fontId="6" fillId="0" borderId="7" xfId="874" applyFont="1" applyBorder="1" applyAlignment="1">
      <alignment horizontal="right"/>
    </xf>
    <xf numFmtId="180" fontId="45" fillId="0" borderId="8" xfId="874" applyFont="1" applyBorder="1" applyAlignment="1">
      <alignment horizontal="center"/>
    </xf>
    <xf numFmtId="49" fontId="45" fillId="0" borderId="8" xfId="874" applyNumberFormat="1" applyFont="1" applyFill="1" applyBorder="1" applyAlignment="1">
      <alignment horizontal="center"/>
    </xf>
    <xf numFmtId="2" fontId="45" fillId="0" borderId="8" xfId="874" applyNumberFormat="1" applyFont="1" applyBorder="1" applyAlignment="1">
      <alignment horizontal="center"/>
    </xf>
    <xf numFmtId="180" fontId="45" fillId="0" borderId="17" xfId="874" applyFont="1" applyBorder="1" applyAlignment="1">
      <alignment horizontal="center"/>
    </xf>
    <xf numFmtId="180" fontId="44" fillId="0" borderId="8" xfId="874" applyFont="1" applyBorder="1" applyAlignment="1">
      <alignment horizontal="center"/>
    </xf>
    <xf numFmtId="180" fontId="39" fillId="0" borderId="7" xfId="874" applyFont="1" applyBorder="1" applyAlignment="1">
      <alignment horizontal="right"/>
    </xf>
    <xf numFmtId="180" fontId="6" fillId="0" borderId="14" xfId="874" applyFont="1" applyBorder="1"/>
    <xf numFmtId="180" fontId="6" fillId="0" borderId="0" xfId="874" applyFont="1" applyAlignment="1">
      <alignment horizontal="center"/>
    </xf>
    <xf numFmtId="180" fontId="44" fillId="0" borderId="0" xfId="874" applyFont="1" applyAlignment="1">
      <alignment horizontal="left"/>
    </xf>
    <xf numFmtId="180" fontId="44" fillId="0" borderId="0" xfId="874" applyFont="1"/>
    <xf numFmtId="49" fontId="44" fillId="0" borderId="0" xfId="874" applyNumberFormat="1" applyFont="1" applyAlignment="1">
      <alignment horizontal="left"/>
    </xf>
    <xf numFmtId="49" fontId="44" fillId="0" borderId="0" xfId="874" applyNumberFormat="1" applyFont="1" applyAlignment="1">
      <alignment horizontal="right" vertical="center"/>
    </xf>
    <xf numFmtId="49" fontId="6" fillId="0" borderId="14" xfId="874" applyNumberFormat="1" applyFont="1" applyFill="1" applyBorder="1" applyAlignment="1">
      <alignment horizontal="center"/>
    </xf>
    <xf numFmtId="2" fontId="6" fillId="0" borderId="14" xfId="874" applyNumberFormat="1" applyFont="1" applyBorder="1"/>
    <xf numFmtId="180" fontId="44" fillId="0" borderId="14" xfId="874" applyFont="1" applyBorder="1" applyAlignment="1">
      <alignment horizontal="left"/>
    </xf>
    <xf numFmtId="180" fontId="44" fillId="0" borderId="14" xfId="874" applyFont="1" applyBorder="1"/>
    <xf numFmtId="49" fontId="7" fillId="0" borderId="0" xfId="869" applyNumberFormat="1" applyFont="1" applyAlignment="1">
      <alignment horizontal="center"/>
    </xf>
    <xf numFmtId="49" fontId="6" fillId="0" borderId="0" xfId="875" applyNumberFormat="1" applyFont="1"/>
    <xf numFmtId="49" fontId="41" fillId="0" borderId="0" xfId="869" applyNumberFormat="1" applyFont="1"/>
    <xf numFmtId="167" fontId="57" fillId="0" borderId="0" xfId="869" applyNumberFormat="1" applyFont="1" applyAlignment="1">
      <alignment horizontal="center"/>
    </xf>
    <xf numFmtId="49" fontId="7" fillId="0" borderId="0" xfId="876" applyNumberFormat="1" applyFont="1"/>
    <xf numFmtId="180" fontId="3" fillId="0" borderId="0" xfId="877" applyFont="1" applyAlignment="1">
      <alignment horizontal="left"/>
    </xf>
    <xf numFmtId="180" fontId="3" fillId="0" borderId="0" xfId="877" applyFont="1" applyAlignment="1">
      <alignment horizontal="center"/>
    </xf>
    <xf numFmtId="180" fontId="42" fillId="0" borderId="0" xfId="874" applyFont="1" applyAlignment="1">
      <alignment horizontal="left"/>
    </xf>
    <xf numFmtId="180" fontId="8" fillId="0" borderId="23" xfId="874" applyFont="1" applyBorder="1" applyAlignment="1">
      <alignment horizontal="left"/>
    </xf>
    <xf numFmtId="180" fontId="39" fillId="0" borderId="14" xfId="874" applyFont="1" applyBorder="1" applyAlignment="1">
      <alignment horizontal="left"/>
    </xf>
    <xf numFmtId="180" fontId="6" fillId="0" borderId="22" xfId="874" applyFont="1" applyBorder="1" applyAlignment="1">
      <alignment horizontal="right"/>
    </xf>
    <xf numFmtId="180" fontId="66" fillId="21" borderId="8" xfId="874" applyFont="1" applyFill="1" applyBorder="1"/>
    <xf numFmtId="180" fontId="38" fillId="21" borderId="16" xfId="874" applyFont="1" applyFill="1" applyBorder="1" applyAlignment="1">
      <alignment horizontal="left"/>
    </xf>
    <xf numFmtId="180" fontId="42" fillId="21" borderId="7" xfId="874" applyFont="1" applyFill="1" applyBorder="1" applyAlignment="1">
      <alignment horizontal="right"/>
    </xf>
    <xf numFmtId="0" fontId="8" fillId="0" borderId="0" xfId="856" applyFont="1" applyAlignment="1">
      <alignment horizontal="center"/>
    </xf>
    <xf numFmtId="0" fontId="71" fillId="0" borderId="8" xfId="878" applyFont="1" applyBorder="1" applyAlignment="1">
      <alignment horizontal="center"/>
    </xf>
    <xf numFmtId="2" fontId="72" fillId="0" borderId="8" xfId="878" applyNumberFormat="1" applyFont="1" applyBorder="1" applyAlignment="1">
      <alignment horizontal="center"/>
    </xf>
    <xf numFmtId="0" fontId="66" fillId="0" borderId="23" xfId="856" applyFont="1" applyBorder="1" applyAlignment="1">
      <alignment horizontal="center"/>
    </xf>
    <xf numFmtId="0" fontId="6" fillId="0" borderId="27" xfId="856" applyFont="1" applyBorder="1"/>
    <xf numFmtId="0" fontId="6" fillId="0" borderId="14" xfId="856" applyFont="1" applyBorder="1"/>
    <xf numFmtId="0" fontId="8" fillId="0" borderId="14" xfId="856" applyFont="1" applyBorder="1"/>
    <xf numFmtId="49" fontId="6" fillId="0" borderId="14" xfId="856" applyNumberFormat="1" applyFont="1" applyFill="1" applyBorder="1" applyAlignment="1">
      <alignment horizontal="center"/>
    </xf>
    <xf numFmtId="2" fontId="6" fillId="0" borderId="14" xfId="856" applyNumberFormat="1" applyFont="1" applyBorder="1"/>
    <xf numFmtId="0" fontId="8" fillId="0" borderId="14" xfId="856" applyFont="1" applyBorder="1" applyAlignment="1">
      <alignment horizontal="center"/>
    </xf>
    <xf numFmtId="0" fontId="6" fillId="0" borderId="0" xfId="856" applyFont="1" applyAlignment="1">
      <alignment horizontal="center"/>
    </xf>
    <xf numFmtId="0" fontId="44" fillId="0" borderId="0" xfId="856" applyFont="1" applyAlignment="1">
      <alignment horizontal="center"/>
    </xf>
    <xf numFmtId="0" fontId="6" fillId="0" borderId="14" xfId="856" applyFont="1" applyBorder="1" applyAlignment="1">
      <alignment horizontal="center"/>
    </xf>
    <xf numFmtId="0" fontId="44" fillId="0" borderId="14" xfId="856" applyFont="1" applyBorder="1" applyAlignment="1">
      <alignment horizontal="center"/>
    </xf>
    <xf numFmtId="0" fontId="44" fillId="0" borderId="14" xfId="856" applyFont="1" applyBorder="1"/>
    <xf numFmtId="0" fontId="6" fillId="0" borderId="8" xfId="856" applyFont="1" applyBorder="1"/>
    <xf numFmtId="0" fontId="8" fillId="0" borderId="8" xfId="856" applyFont="1" applyBorder="1" applyAlignment="1">
      <alignment horizontal="center"/>
    </xf>
    <xf numFmtId="0" fontId="6" fillId="0" borderId="25" xfId="856" applyFont="1" applyBorder="1"/>
    <xf numFmtId="0" fontId="6" fillId="0" borderId="7" xfId="856" applyFont="1" applyBorder="1" applyAlignment="1">
      <alignment horizontal="center"/>
    </xf>
    <xf numFmtId="49" fontId="6" fillId="0" borderId="7" xfId="856" applyNumberFormat="1" applyFont="1" applyFill="1" applyBorder="1" applyAlignment="1">
      <alignment horizontal="center"/>
    </xf>
    <xf numFmtId="2" fontId="6" fillId="0" borderId="7" xfId="856" applyNumberFormat="1" applyFont="1" applyBorder="1"/>
    <xf numFmtId="0" fontId="44" fillId="0" borderId="7" xfId="856" applyFont="1" applyBorder="1" applyAlignment="1">
      <alignment horizontal="center"/>
    </xf>
    <xf numFmtId="0" fontId="44" fillId="0" borderId="7" xfId="856" applyFont="1" applyBorder="1"/>
    <xf numFmtId="0" fontId="6" fillId="0" borderId="7" xfId="856" applyFont="1" applyBorder="1"/>
    <xf numFmtId="0" fontId="6" fillId="0" borderId="22" xfId="856" applyFont="1" applyBorder="1"/>
    <xf numFmtId="49" fontId="7" fillId="0" borderId="0" xfId="822" applyNumberFormat="1" applyFont="1" applyAlignment="1">
      <alignment horizontal="center"/>
    </xf>
    <xf numFmtId="49" fontId="7" fillId="0" borderId="0" xfId="879" applyNumberFormat="1" applyFont="1"/>
    <xf numFmtId="0" fontId="54" fillId="0" borderId="23" xfId="856" applyFont="1" applyBorder="1" applyAlignment="1">
      <alignment horizontal="left"/>
    </xf>
    <xf numFmtId="0" fontId="66" fillId="0" borderId="8" xfId="856" applyFont="1" applyBorder="1"/>
    <xf numFmtId="0" fontId="66" fillId="0" borderId="15" xfId="856" applyFont="1" applyBorder="1"/>
    <xf numFmtId="0" fontId="72" fillId="0" borderId="8" xfId="856" applyFont="1" applyBorder="1" applyAlignment="1">
      <alignment horizontal="center"/>
    </xf>
    <xf numFmtId="2" fontId="72" fillId="0" borderId="8" xfId="856" applyNumberFormat="1" applyFont="1" applyBorder="1" applyAlignment="1">
      <alignment horizontal="center"/>
    </xf>
    <xf numFmtId="0" fontId="54" fillId="0" borderId="8" xfId="856" applyFont="1" applyBorder="1" applyAlignment="1">
      <alignment horizontal="center"/>
    </xf>
    <xf numFmtId="167" fontId="54" fillId="0" borderId="8" xfId="856" applyNumberFormat="1" applyFont="1" applyBorder="1" applyAlignment="1">
      <alignment horizontal="left"/>
    </xf>
    <xf numFmtId="49" fontId="42" fillId="0" borderId="0" xfId="856" applyNumberFormat="1" applyFont="1" applyFill="1" applyAlignment="1">
      <alignment horizontal="center"/>
    </xf>
    <xf numFmtId="2" fontId="42" fillId="0" borderId="0" xfId="856" applyNumberFormat="1" applyFont="1"/>
    <xf numFmtId="0" fontId="55" fillId="0" borderId="0" xfId="856" applyFont="1" applyAlignment="1">
      <alignment horizontal="left"/>
    </xf>
    <xf numFmtId="0" fontId="55" fillId="0" borderId="0" xfId="856" applyFont="1"/>
    <xf numFmtId="0" fontId="54" fillId="0" borderId="0" xfId="856" applyFont="1" applyBorder="1" applyAlignment="1">
      <alignment horizontal="left"/>
    </xf>
    <xf numFmtId="49" fontId="42" fillId="0" borderId="0" xfId="856" applyNumberFormat="1" applyFont="1" applyFill="1" applyBorder="1" applyAlignment="1">
      <alignment horizontal="center" vertical="center"/>
    </xf>
    <xf numFmtId="2" fontId="42" fillId="0" borderId="0" xfId="856" applyNumberFormat="1" applyFont="1" applyBorder="1" applyAlignment="1">
      <alignment horizontal="center" vertical="center"/>
    </xf>
    <xf numFmtId="0" fontId="54" fillId="0" borderId="0" xfId="856" applyFont="1" applyBorder="1" applyAlignment="1">
      <alignment horizontal="center"/>
    </xf>
    <xf numFmtId="167" fontId="54" fillId="0" borderId="0" xfId="856" applyNumberFormat="1" applyFont="1" applyBorder="1" applyAlignment="1">
      <alignment horizontal="left"/>
    </xf>
    <xf numFmtId="0" fontId="38" fillId="0" borderId="0" xfId="856" applyFont="1" applyBorder="1" applyAlignment="1">
      <alignment horizontal="left"/>
    </xf>
    <xf numFmtId="0" fontId="42" fillId="0" borderId="0" xfId="856" applyFont="1" applyBorder="1" applyAlignment="1">
      <alignment horizontal="right"/>
    </xf>
    <xf numFmtId="0" fontId="42" fillId="0" borderId="0" xfId="856" applyFont="1" applyBorder="1" applyAlignment="1">
      <alignment horizontal="center"/>
    </xf>
    <xf numFmtId="0" fontId="42" fillId="22" borderId="8" xfId="856" applyFont="1" applyFill="1" applyBorder="1"/>
    <xf numFmtId="0" fontId="56" fillId="0" borderId="8" xfId="856" applyFont="1" applyBorder="1" applyAlignment="1">
      <alignment horizontal="center"/>
    </xf>
    <xf numFmtId="49" fontId="56" fillId="0" borderId="8" xfId="856" applyNumberFormat="1" applyFont="1" applyFill="1" applyBorder="1" applyAlignment="1">
      <alignment horizontal="center"/>
    </xf>
    <xf numFmtId="2" fontId="56" fillId="0" borderId="8" xfId="856" applyNumberFormat="1" applyFont="1" applyBorder="1" applyAlignment="1">
      <alignment horizontal="center"/>
    </xf>
    <xf numFmtId="0" fontId="56" fillId="0" borderId="17" xfId="856" applyFont="1" applyBorder="1" applyAlignment="1">
      <alignment horizontal="center"/>
    </xf>
    <xf numFmtId="0" fontId="55" fillId="0" borderId="8" xfId="856" applyFont="1" applyBorder="1" applyAlignment="1">
      <alignment horizontal="center"/>
    </xf>
    <xf numFmtId="0" fontId="38" fillId="0" borderId="7" xfId="856" applyFont="1" applyBorder="1" applyAlignment="1">
      <alignment horizontal="right"/>
    </xf>
    <xf numFmtId="0" fontId="6" fillId="0" borderId="0" xfId="856" applyFont="1" applyAlignment="1">
      <alignment horizontal="right"/>
    </xf>
    <xf numFmtId="49" fontId="6" fillId="0" borderId="0" xfId="879" applyNumberFormat="1" applyFont="1"/>
    <xf numFmtId="49" fontId="41" fillId="0" borderId="0" xfId="821" applyNumberFormat="1" applyFont="1" applyAlignment="1">
      <alignment horizontal="right"/>
    </xf>
    <xf numFmtId="49" fontId="7" fillId="0" borderId="0" xfId="880" applyNumberFormat="1" applyFont="1"/>
    <xf numFmtId="0" fontId="3" fillId="0" borderId="0" xfId="856" applyFont="1" applyAlignment="1">
      <alignment horizontal="center"/>
    </xf>
    <xf numFmtId="0" fontId="42" fillId="0" borderId="8" xfId="856" applyFont="1" applyBorder="1"/>
    <xf numFmtId="0" fontId="54" fillId="0" borderId="16" xfId="856" applyFont="1" applyBorder="1" applyAlignment="1">
      <alignment horizontal="center"/>
    </xf>
    <xf numFmtId="0" fontId="38" fillId="0" borderId="7" xfId="856" applyFont="1" applyBorder="1" applyAlignment="1">
      <alignment horizontal="left"/>
    </xf>
    <xf numFmtId="0" fontId="42" fillId="0" borderId="17" xfId="856" applyFont="1" applyBorder="1" applyAlignment="1">
      <alignment horizontal="right"/>
    </xf>
    <xf numFmtId="0" fontId="8" fillId="0" borderId="0" xfId="856" applyFont="1" applyFill="1" applyBorder="1" applyAlignment="1">
      <alignment horizontal="left"/>
    </xf>
    <xf numFmtId="0" fontId="53" fillId="0" borderId="8" xfId="856" applyFont="1" applyFill="1" applyBorder="1" applyAlignment="1">
      <alignment horizontal="center"/>
    </xf>
    <xf numFmtId="180" fontId="6" fillId="0" borderId="0" xfId="881" applyFont="1"/>
    <xf numFmtId="180" fontId="8" fillId="0" borderId="0" xfId="881" applyFont="1"/>
    <xf numFmtId="49" fontId="6" fillId="0" borderId="0" xfId="881" applyNumberFormat="1" applyFont="1" applyFill="1" applyAlignment="1">
      <alignment horizontal="center"/>
    </xf>
    <xf numFmtId="2" fontId="6" fillId="0" borderId="0" xfId="881" applyNumberFormat="1" applyFont="1"/>
    <xf numFmtId="180" fontId="8" fillId="0" borderId="0" xfId="881" applyFont="1" applyAlignment="1">
      <alignment horizontal="center"/>
    </xf>
    <xf numFmtId="0" fontId="6" fillId="0" borderId="0" xfId="881" applyNumberFormat="1" applyFont="1"/>
    <xf numFmtId="180" fontId="8" fillId="0" borderId="8" xfId="881" applyFont="1" applyBorder="1" applyAlignment="1">
      <alignment horizontal="left"/>
    </xf>
    <xf numFmtId="180" fontId="72" fillId="0" borderId="8" xfId="882" applyFont="1" applyBorder="1" applyAlignment="1">
      <alignment horizontal="center"/>
    </xf>
    <xf numFmtId="2" fontId="72" fillId="0" borderId="8" xfId="882" applyNumberFormat="1" applyFont="1" applyBorder="1" applyAlignment="1">
      <alignment horizontal="center"/>
    </xf>
    <xf numFmtId="180" fontId="8" fillId="0" borderId="8" xfId="881" applyFont="1" applyBorder="1" applyAlignment="1">
      <alignment horizontal="center"/>
    </xf>
    <xf numFmtId="167" fontId="8" fillId="0" borderId="8" xfId="881" applyNumberFormat="1" applyFont="1" applyBorder="1" applyAlignment="1">
      <alignment horizontal="left"/>
    </xf>
    <xf numFmtId="0" fontId="39" fillId="0" borderId="16" xfId="881" applyNumberFormat="1" applyFont="1" applyBorder="1" applyAlignment="1">
      <alignment horizontal="left"/>
    </xf>
    <xf numFmtId="180" fontId="6" fillId="0" borderId="7" xfId="881" applyFont="1" applyBorder="1" applyAlignment="1">
      <alignment horizontal="right"/>
    </xf>
    <xf numFmtId="0" fontId="6" fillId="0" borderId="8" xfId="881" applyNumberFormat="1" applyFont="1" applyBorder="1" applyAlignment="1">
      <alignment horizontal="center"/>
    </xf>
    <xf numFmtId="180" fontId="6" fillId="0" borderId="0" xfId="881" applyFont="1" applyAlignment="1">
      <alignment horizontal="center"/>
    </xf>
    <xf numFmtId="180" fontId="44" fillId="0" borderId="0" xfId="881" applyFont="1" applyAlignment="1">
      <alignment horizontal="left"/>
    </xf>
    <xf numFmtId="180" fontId="44" fillId="0" borderId="0" xfId="881" applyFont="1"/>
    <xf numFmtId="0" fontId="44" fillId="0" borderId="0" xfId="881" applyNumberFormat="1" applyFont="1"/>
    <xf numFmtId="180" fontId="8" fillId="0" borderId="0" xfId="881" applyFont="1" applyBorder="1" applyAlignment="1">
      <alignment horizontal="left"/>
    </xf>
    <xf numFmtId="49" fontId="6" fillId="0" borderId="0" xfId="881" applyNumberFormat="1" applyFont="1" applyFill="1" applyBorder="1" applyAlignment="1">
      <alignment horizontal="center" vertical="center"/>
    </xf>
    <xf numFmtId="2" fontId="6" fillId="0" borderId="0" xfId="881" applyNumberFormat="1" applyFont="1" applyBorder="1" applyAlignment="1">
      <alignment horizontal="center" vertical="center"/>
    </xf>
    <xf numFmtId="180" fontId="8" fillId="0" borderId="0" xfId="881" applyFont="1" applyBorder="1" applyAlignment="1">
      <alignment horizontal="center"/>
    </xf>
    <xf numFmtId="167" fontId="8" fillId="0" borderId="0" xfId="881" applyNumberFormat="1" applyFont="1" applyBorder="1" applyAlignment="1">
      <alignment horizontal="left"/>
    </xf>
    <xf numFmtId="0" fontId="39" fillId="0" borderId="0" xfId="881" applyNumberFormat="1" applyFont="1" applyBorder="1" applyAlignment="1">
      <alignment horizontal="left"/>
    </xf>
    <xf numFmtId="180" fontId="6" fillId="0" borderId="0" xfId="881" applyFont="1" applyBorder="1" applyAlignment="1">
      <alignment horizontal="right"/>
    </xf>
    <xf numFmtId="0" fontId="6" fillId="0" borderId="0" xfId="881" applyNumberFormat="1" applyFont="1" applyBorder="1" applyAlignment="1">
      <alignment horizontal="center"/>
    </xf>
    <xf numFmtId="180" fontId="45" fillId="0" borderId="8" xfId="881" applyFont="1" applyBorder="1" applyAlignment="1">
      <alignment horizontal="center"/>
    </xf>
    <xf numFmtId="49" fontId="45" fillId="0" borderId="8" xfId="881" applyNumberFormat="1" applyFont="1" applyFill="1" applyBorder="1" applyAlignment="1">
      <alignment horizontal="center"/>
    </xf>
    <xf numFmtId="2" fontId="45" fillId="0" borderId="8" xfId="881" applyNumberFormat="1" applyFont="1" applyBorder="1" applyAlignment="1">
      <alignment horizontal="center"/>
    </xf>
    <xf numFmtId="180" fontId="45" fillId="0" borderId="17" xfId="881" applyFont="1" applyBorder="1" applyAlignment="1">
      <alignment horizontal="center"/>
    </xf>
    <xf numFmtId="180" fontId="44" fillId="0" borderId="8" xfId="881" applyFont="1" applyBorder="1" applyAlignment="1">
      <alignment horizontal="center"/>
    </xf>
    <xf numFmtId="180" fontId="39" fillId="0" borderId="7" xfId="881" applyFont="1" applyBorder="1" applyAlignment="1">
      <alignment horizontal="right"/>
    </xf>
    <xf numFmtId="0" fontId="44" fillId="0" borderId="8" xfId="881" applyNumberFormat="1" applyFont="1" applyBorder="1" applyAlignment="1">
      <alignment horizontal="center"/>
    </xf>
    <xf numFmtId="180" fontId="6" fillId="0" borderId="0" xfId="881" applyFont="1" applyAlignment="1">
      <alignment horizontal="right"/>
    </xf>
    <xf numFmtId="49" fontId="7" fillId="0" borderId="0" xfId="868" applyNumberFormat="1" applyFont="1" applyAlignment="1">
      <alignment horizontal="center"/>
    </xf>
    <xf numFmtId="49" fontId="7" fillId="0" borderId="0" xfId="868" applyNumberFormat="1" applyFont="1"/>
    <xf numFmtId="0" fontId="6" fillId="0" borderId="0" xfId="868" applyNumberFormat="1" applyFont="1"/>
    <xf numFmtId="49" fontId="7" fillId="0" borderId="0" xfId="875" applyNumberFormat="1" applyFont="1"/>
    <xf numFmtId="180" fontId="3" fillId="0" borderId="0" xfId="881" applyFont="1" applyAlignment="1">
      <alignment horizontal="left"/>
    </xf>
    <xf numFmtId="0" fontId="3" fillId="0" borderId="0" xfId="881" applyNumberFormat="1" applyFont="1" applyAlignment="1">
      <alignment horizontal="center"/>
    </xf>
    <xf numFmtId="180" fontId="42" fillId="0" borderId="0" xfId="881" applyFont="1" applyAlignment="1">
      <alignment horizontal="left"/>
    </xf>
    <xf numFmtId="0" fontId="5" fillId="0" borderId="0" xfId="869" applyNumberFormat="1" applyFont="1" applyAlignment="1">
      <alignment horizontal="left"/>
    </xf>
    <xf numFmtId="180" fontId="39" fillId="0" borderId="16" xfId="881" applyFont="1" applyBorder="1" applyAlignment="1">
      <alignment horizontal="left"/>
    </xf>
    <xf numFmtId="180" fontId="3" fillId="0" borderId="0" xfId="881" applyFont="1" applyAlignment="1">
      <alignment horizontal="center"/>
    </xf>
    <xf numFmtId="168" fontId="6" fillId="0" borderId="0" xfId="855" applyNumberFormat="1" applyFont="1"/>
    <xf numFmtId="0" fontId="8" fillId="0" borderId="8" xfId="855" applyFont="1" applyBorder="1" applyAlignment="1">
      <alignment horizontal="left"/>
    </xf>
    <xf numFmtId="0" fontId="1" fillId="0" borderId="8" xfId="878" applyBorder="1" applyAlignment="1">
      <alignment horizontal="center"/>
    </xf>
    <xf numFmtId="168" fontId="6" fillId="0" borderId="8" xfId="855" applyNumberFormat="1" applyFont="1" applyFill="1" applyBorder="1" applyAlignment="1">
      <alignment horizontal="center"/>
    </xf>
    <xf numFmtId="167" fontId="8" fillId="0" borderId="8" xfId="855" applyNumberFormat="1" applyFont="1" applyBorder="1" applyAlignment="1">
      <alignment horizontal="left"/>
    </xf>
    <xf numFmtId="0" fontId="39" fillId="0" borderId="16" xfId="855" applyFont="1" applyBorder="1" applyAlignment="1">
      <alignment horizontal="left"/>
    </xf>
    <xf numFmtId="0" fontId="6" fillId="0" borderId="17" xfId="855" applyFont="1" applyBorder="1" applyAlignment="1">
      <alignment horizontal="right"/>
    </xf>
    <xf numFmtId="0" fontId="6" fillId="0" borderId="17" xfId="855" applyFont="1" applyBorder="1" applyAlignment="1">
      <alignment horizontal="center"/>
    </xf>
    <xf numFmtId="0" fontId="6" fillId="0" borderId="8" xfId="855" applyFont="1" applyBorder="1" applyAlignment="1">
      <alignment horizontal="center"/>
    </xf>
    <xf numFmtId="0" fontId="6" fillId="21" borderId="17" xfId="855" applyFont="1" applyFill="1" applyBorder="1" applyAlignment="1">
      <alignment horizontal="center"/>
    </xf>
    <xf numFmtId="49" fontId="38" fillId="0" borderId="8" xfId="879" applyNumberFormat="1" applyFont="1" applyBorder="1" applyAlignment="1">
      <alignment horizontal="center"/>
    </xf>
    <xf numFmtId="49" fontId="56" fillId="0" borderId="8" xfId="879" applyNumberFormat="1" applyFont="1" applyBorder="1" applyAlignment="1">
      <alignment horizontal="center"/>
    </xf>
    <xf numFmtId="167" fontId="38" fillId="0" borderId="8" xfId="879" applyNumberFormat="1" applyFont="1" applyBorder="1" applyAlignment="1">
      <alignment horizontal="center"/>
    </xf>
    <xf numFmtId="49" fontId="38" fillId="0" borderId="16" xfId="879" applyNumberFormat="1" applyFont="1" applyBorder="1" applyAlignment="1">
      <alignment horizontal="left"/>
    </xf>
    <xf numFmtId="49" fontId="38" fillId="0" borderId="17" xfId="879" applyNumberFormat="1" applyFont="1" applyBorder="1" applyAlignment="1">
      <alignment horizontal="right"/>
    </xf>
    <xf numFmtId="49" fontId="38" fillId="0" borderId="17" xfId="879" applyNumberFormat="1" applyFont="1" applyBorder="1" applyAlignment="1">
      <alignment horizontal="center"/>
    </xf>
    <xf numFmtId="49" fontId="6" fillId="0" borderId="0" xfId="883" applyNumberFormat="1" applyFont="1"/>
    <xf numFmtId="49" fontId="38" fillId="0" borderId="0" xfId="883" applyNumberFormat="1" applyFont="1"/>
    <xf numFmtId="49" fontId="6" fillId="0" borderId="0" xfId="884" applyNumberFormat="1" applyFont="1"/>
    <xf numFmtId="49" fontId="41" fillId="0" borderId="0" xfId="822" applyNumberFormat="1" applyFont="1"/>
    <xf numFmtId="167" fontId="41" fillId="0" borderId="0" xfId="822" applyNumberFormat="1" applyFont="1" applyAlignment="1">
      <alignment horizontal="center"/>
    </xf>
    <xf numFmtId="49" fontId="41" fillId="0" borderId="0" xfId="884" applyNumberFormat="1" applyFont="1"/>
    <xf numFmtId="49" fontId="7" fillId="0" borderId="0" xfId="884" applyNumberFormat="1" applyFont="1"/>
    <xf numFmtId="2" fontId="6" fillId="0" borderId="0" xfId="855" applyNumberFormat="1" applyFont="1"/>
    <xf numFmtId="49" fontId="6" fillId="0" borderId="8" xfId="855" applyNumberFormat="1" applyFont="1" applyFill="1" applyBorder="1" applyAlignment="1">
      <alignment horizontal="center"/>
    </xf>
    <xf numFmtId="0" fontId="6" fillId="0" borderId="7" xfId="855" applyFont="1" applyBorder="1" applyAlignment="1">
      <alignment horizontal="right"/>
    </xf>
    <xf numFmtId="49" fontId="39" fillId="0" borderId="8" xfId="879" applyNumberFormat="1" applyFont="1" applyBorder="1" applyAlignment="1">
      <alignment horizontal="center"/>
    </xf>
    <xf numFmtId="49" fontId="45" fillId="0" borderId="8" xfId="879" applyNumberFormat="1" applyFont="1" applyBorder="1" applyAlignment="1">
      <alignment horizontal="center"/>
    </xf>
    <xf numFmtId="167" fontId="39" fillId="0" borderId="8" xfId="879" applyNumberFormat="1" applyFont="1" applyBorder="1" applyAlignment="1">
      <alignment horizontal="center"/>
    </xf>
    <xf numFmtId="49" fontId="39" fillId="0" borderId="16" xfId="879" applyNumberFormat="1" applyFont="1" applyBorder="1" applyAlignment="1">
      <alignment horizontal="left"/>
    </xf>
    <xf numFmtId="49" fontId="39" fillId="0" borderId="17" xfId="879" applyNumberFormat="1" applyFont="1" applyBorder="1" applyAlignment="1">
      <alignment horizontal="right"/>
    </xf>
    <xf numFmtId="49" fontId="39" fillId="21" borderId="17" xfId="879" applyNumberFormat="1" applyFont="1" applyFill="1" applyBorder="1" applyAlignment="1">
      <alignment horizontal="center"/>
    </xf>
    <xf numFmtId="0" fontId="6" fillId="21" borderId="0" xfId="856" applyFont="1" applyFill="1"/>
    <xf numFmtId="49" fontId="7" fillId="0" borderId="0" xfId="870" applyNumberFormat="1" applyFont="1" applyAlignment="1">
      <alignment horizontal="center"/>
    </xf>
    <xf numFmtId="49" fontId="6" fillId="0" borderId="0" xfId="885" applyNumberFormat="1" applyFont="1"/>
    <xf numFmtId="49" fontId="41" fillId="0" borderId="0" xfId="871" applyNumberFormat="1" applyFont="1"/>
    <xf numFmtId="0" fontId="41" fillId="0" borderId="0" xfId="871" applyFont="1" applyAlignment="1">
      <alignment horizontal="center"/>
    </xf>
    <xf numFmtId="49" fontId="41" fillId="0" borderId="0" xfId="885" applyNumberFormat="1" applyFont="1"/>
    <xf numFmtId="49" fontId="7" fillId="21" borderId="0" xfId="885" applyNumberFormat="1" applyFont="1" applyFill="1"/>
    <xf numFmtId="49" fontId="6" fillId="0" borderId="0" xfId="883" applyNumberFormat="1" applyFont="1" applyAlignment="1">
      <alignment horizontal="left"/>
    </xf>
    <xf numFmtId="0" fontId="42" fillId="0" borderId="0" xfId="855" applyFont="1" applyAlignment="1"/>
    <xf numFmtId="49" fontId="3" fillId="0" borderId="0" xfId="855" applyNumberFormat="1" applyFont="1" applyAlignment="1">
      <alignment horizontal="left"/>
    </xf>
    <xf numFmtId="0" fontId="42" fillId="21" borderId="0" xfId="855" applyFont="1" applyFill="1" applyAlignment="1">
      <alignment horizontal="left"/>
    </xf>
    <xf numFmtId="0" fontId="8" fillId="0" borderId="8" xfId="855" applyFont="1" applyBorder="1"/>
    <xf numFmtId="0" fontId="53" fillId="0" borderId="8" xfId="855" applyFont="1" applyBorder="1" applyAlignment="1">
      <alignment horizontal="left"/>
    </xf>
    <xf numFmtId="49" fontId="39" fillId="0" borderId="17" xfId="879" applyNumberFormat="1" applyFont="1" applyBorder="1" applyAlignment="1">
      <alignment horizontal="center"/>
    </xf>
    <xf numFmtId="49" fontId="7" fillId="0" borderId="0" xfId="885" applyNumberFormat="1" applyFont="1"/>
    <xf numFmtId="49" fontId="41" fillId="0" borderId="0" xfId="870" applyNumberFormat="1" applyFont="1"/>
    <xf numFmtId="0" fontId="41" fillId="0" borderId="0" xfId="870" applyFont="1" applyAlignment="1">
      <alignment horizontal="center"/>
    </xf>
    <xf numFmtId="49" fontId="41" fillId="0" borderId="0" xfId="886" applyNumberFormat="1" applyFont="1"/>
    <xf numFmtId="49" fontId="7" fillId="0" borderId="0" xfId="886" applyNumberFormat="1" applyFont="1"/>
    <xf numFmtId="47" fontId="3" fillId="0" borderId="0" xfId="855" applyNumberFormat="1" applyFont="1" applyAlignment="1">
      <alignment horizontal="center"/>
    </xf>
    <xf numFmtId="0" fontId="72" fillId="0" borderId="8" xfId="878" applyFont="1" applyBorder="1" applyAlignment="1">
      <alignment horizontal="center"/>
    </xf>
    <xf numFmtId="167" fontId="54" fillId="0" borderId="8" xfId="856" applyNumberFormat="1" applyFont="1" applyBorder="1" applyAlignment="1">
      <alignment horizontal="center"/>
    </xf>
    <xf numFmtId="49" fontId="6" fillId="0" borderId="0" xfId="887" applyNumberFormat="1" applyFont="1"/>
    <xf numFmtId="49" fontId="38" fillId="0" borderId="0" xfId="887" applyNumberFormat="1" applyFont="1" applyAlignment="1">
      <alignment horizontal="center"/>
    </xf>
    <xf numFmtId="167" fontId="6" fillId="0" borderId="0" xfId="887" applyNumberFormat="1" applyFont="1" applyAlignment="1">
      <alignment horizontal="center"/>
    </xf>
    <xf numFmtId="49" fontId="54" fillId="0" borderId="8" xfId="820" applyNumberFormat="1" applyFont="1" applyBorder="1" applyAlignment="1">
      <alignment horizontal="left"/>
    </xf>
    <xf numFmtId="49" fontId="42" fillId="0" borderId="8" xfId="856" applyNumberFormat="1" applyFont="1" applyFill="1" applyBorder="1" applyAlignment="1">
      <alignment horizontal="center"/>
    </xf>
    <xf numFmtId="168" fontId="42" fillId="0" borderId="8" xfId="856" applyNumberFormat="1" applyFont="1" applyFill="1" applyBorder="1" applyAlignment="1">
      <alignment horizontal="center"/>
    </xf>
    <xf numFmtId="167" fontId="54" fillId="0" borderId="8" xfId="820" applyNumberFormat="1" applyFont="1" applyBorder="1" applyAlignment="1">
      <alignment horizontal="center"/>
    </xf>
    <xf numFmtId="49" fontId="38" fillId="0" borderId="16" xfId="820" applyNumberFormat="1" applyFont="1" applyBorder="1" applyAlignment="1">
      <alignment horizontal="left"/>
    </xf>
    <xf numFmtId="49" fontId="42" fillId="0" borderId="17" xfId="820" applyNumberFormat="1" applyFont="1" applyBorder="1" applyAlignment="1">
      <alignment horizontal="right"/>
    </xf>
    <xf numFmtId="49" fontId="42" fillId="0" borderId="17" xfId="820" applyNumberFormat="1" applyFont="1" applyBorder="1" applyAlignment="1">
      <alignment horizontal="center"/>
    </xf>
    <xf numFmtId="0" fontId="42" fillId="0" borderId="8" xfId="820" applyNumberFormat="1" applyFont="1" applyBorder="1" applyAlignment="1">
      <alignment horizontal="center"/>
    </xf>
    <xf numFmtId="49" fontId="39" fillId="0" borderId="8" xfId="887" applyNumberFormat="1" applyFont="1" applyBorder="1" applyAlignment="1">
      <alignment horizontal="center"/>
    </xf>
    <xf numFmtId="49" fontId="56" fillId="0" borderId="8" xfId="887" applyNumberFormat="1" applyFont="1" applyBorder="1" applyAlignment="1">
      <alignment horizontal="center"/>
    </xf>
    <xf numFmtId="49" fontId="45" fillId="0" borderId="8" xfId="887" applyNumberFormat="1" applyFont="1" applyBorder="1" applyAlignment="1">
      <alignment horizontal="center"/>
    </xf>
    <xf numFmtId="167" fontId="39" fillId="0" borderId="8" xfId="887" applyNumberFormat="1" applyFont="1" applyBorder="1" applyAlignment="1">
      <alignment horizontal="center"/>
    </xf>
    <xf numFmtId="49" fontId="39" fillId="0" borderId="16" xfId="887" applyNumberFormat="1" applyFont="1" applyBorder="1" applyAlignment="1">
      <alignment horizontal="left"/>
    </xf>
    <xf numFmtId="49" fontId="39" fillId="0" borderId="17" xfId="887" applyNumberFormat="1" applyFont="1" applyBorder="1" applyAlignment="1">
      <alignment horizontal="right"/>
    </xf>
    <xf numFmtId="49" fontId="38" fillId="0" borderId="8" xfId="856" applyNumberFormat="1" applyFont="1" applyFill="1" applyBorder="1" applyAlignment="1">
      <alignment horizontal="center"/>
    </xf>
    <xf numFmtId="49" fontId="7" fillId="0" borderId="0" xfId="821" applyNumberFormat="1" applyFont="1" applyAlignment="1">
      <alignment horizontal="left"/>
    </xf>
    <xf numFmtId="49" fontId="6" fillId="0" borderId="0" xfId="819" applyNumberFormat="1" applyFont="1"/>
    <xf numFmtId="49" fontId="38" fillId="0" borderId="0" xfId="819" applyNumberFormat="1" applyFont="1" applyAlignment="1">
      <alignment horizontal="center"/>
    </xf>
    <xf numFmtId="49" fontId="6" fillId="0" borderId="0" xfId="819" applyNumberFormat="1" applyFont="1" applyAlignment="1">
      <alignment horizontal="center"/>
    </xf>
    <xf numFmtId="49" fontId="6" fillId="0" borderId="0" xfId="888" applyNumberFormat="1" applyFont="1"/>
    <xf numFmtId="49" fontId="8" fillId="0" borderId="8" xfId="888" applyNumberFormat="1" applyFont="1" applyBorder="1" applyAlignment="1">
      <alignment horizontal="left"/>
    </xf>
    <xf numFmtId="49" fontId="6" fillId="0" borderId="8" xfId="856" applyNumberFormat="1" applyFont="1" applyFill="1" applyBorder="1" applyAlignment="1">
      <alignment horizontal="center"/>
    </xf>
    <xf numFmtId="168" fontId="6" fillId="0" borderId="8" xfId="856" applyNumberFormat="1" applyFont="1" applyFill="1" applyBorder="1" applyAlignment="1">
      <alignment horizontal="center"/>
    </xf>
    <xf numFmtId="167" fontId="8" fillId="0" borderId="8" xfId="888" applyNumberFormat="1" applyFont="1" applyBorder="1" applyAlignment="1">
      <alignment horizontal="center"/>
    </xf>
    <xf numFmtId="49" fontId="39" fillId="0" borderId="16" xfId="888" applyNumberFormat="1" applyFont="1" applyBorder="1" applyAlignment="1">
      <alignment horizontal="left"/>
    </xf>
    <xf numFmtId="49" fontId="6" fillId="0" borderId="17" xfId="888" applyNumberFormat="1" applyFont="1" applyBorder="1" applyAlignment="1">
      <alignment horizontal="right"/>
    </xf>
    <xf numFmtId="49" fontId="6" fillId="0" borderId="17" xfId="888" applyNumberFormat="1" applyFont="1" applyBorder="1" applyAlignment="1">
      <alignment horizontal="center"/>
    </xf>
    <xf numFmtId="0" fontId="6" fillId="0" borderId="8" xfId="888" applyNumberFormat="1" applyFont="1" applyBorder="1" applyAlignment="1">
      <alignment horizontal="center"/>
    </xf>
    <xf numFmtId="49" fontId="39" fillId="0" borderId="8" xfId="819" applyNumberFormat="1" applyFont="1" applyBorder="1" applyAlignment="1">
      <alignment horizontal="center"/>
    </xf>
    <xf numFmtId="49" fontId="56" fillId="0" borderId="8" xfId="819" applyNumberFormat="1" applyFont="1" applyBorder="1" applyAlignment="1">
      <alignment horizontal="center"/>
    </xf>
    <xf numFmtId="49" fontId="45" fillId="0" borderId="8" xfId="819" applyNumberFormat="1" applyFont="1" applyBorder="1" applyAlignment="1">
      <alignment horizontal="center"/>
    </xf>
    <xf numFmtId="49" fontId="39" fillId="0" borderId="16" xfId="819" applyNumberFormat="1" applyFont="1" applyBorder="1" applyAlignment="1">
      <alignment horizontal="left"/>
    </xf>
    <xf numFmtId="49" fontId="39" fillId="0" borderId="17" xfId="819" applyNumberFormat="1" applyFont="1" applyBorder="1" applyAlignment="1">
      <alignment horizontal="right"/>
    </xf>
    <xf numFmtId="49" fontId="39" fillId="0" borderId="17" xfId="819" applyNumberFormat="1" applyFont="1" applyBorder="1" applyAlignment="1">
      <alignment horizontal="center"/>
    </xf>
    <xf numFmtId="0" fontId="41" fillId="0" borderId="0" xfId="821" applyFont="1" applyAlignment="1">
      <alignment horizontal="center"/>
    </xf>
    <xf numFmtId="49" fontId="41" fillId="0" borderId="0" xfId="819" applyNumberFormat="1" applyFont="1"/>
    <xf numFmtId="49" fontId="7" fillId="0" borderId="0" xfId="819" applyNumberFormat="1" applyFont="1"/>
    <xf numFmtId="0" fontId="42" fillId="0" borderId="0" xfId="856" applyFont="1" applyAlignment="1">
      <alignment horizontal="center" vertical="center"/>
    </xf>
    <xf numFmtId="49" fontId="6" fillId="0" borderId="0" xfId="889" applyNumberFormat="1" applyFont="1"/>
    <xf numFmtId="49" fontId="38" fillId="0" borderId="0" xfId="889" applyNumberFormat="1" applyFont="1"/>
    <xf numFmtId="49" fontId="6" fillId="0" borderId="0" xfId="889" applyNumberFormat="1" applyFont="1" applyAlignment="1">
      <alignment horizontal="center"/>
    </xf>
    <xf numFmtId="49" fontId="42" fillId="0" borderId="0" xfId="889" applyNumberFormat="1" applyFont="1"/>
    <xf numFmtId="49" fontId="54" fillId="0" borderId="8" xfId="889" applyNumberFormat="1" applyFont="1" applyBorder="1" applyAlignment="1">
      <alignment horizontal="left"/>
    </xf>
    <xf numFmtId="180" fontId="3" fillId="0" borderId="8" xfId="881" applyBorder="1" applyAlignment="1">
      <alignment horizontal="center"/>
    </xf>
    <xf numFmtId="168" fontId="73" fillId="0" borderId="8" xfId="881" applyNumberFormat="1" applyFont="1" applyBorder="1" applyAlignment="1">
      <alignment horizontal="center"/>
    </xf>
    <xf numFmtId="49" fontId="66" fillId="0" borderId="8" xfId="889" applyNumberFormat="1" applyFont="1" applyBorder="1" applyAlignment="1">
      <alignment horizontal="left"/>
    </xf>
    <xf numFmtId="167" fontId="54" fillId="0" borderId="8" xfId="889" applyNumberFormat="1" applyFont="1" applyBorder="1" applyAlignment="1">
      <alignment horizontal="center"/>
    </xf>
    <xf numFmtId="49" fontId="38" fillId="0" borderId="16" xfId="889" applyNumberFormat="1" applyFont="1" applyBorder="1" applyAlignment="1">
      <alignment horizontal="left"/>
    </xf>
    <xf numFmtId="49" fontId="42" fillId="0" borderId="17" xfId="889" applyNumberFormat="1" applyFont="1" applyBorder="1" applyAlignment="1">
      <alignment horizontal="right"/>
    </xf>
    <xf numFmtId="49" fontId="42" fillId="0" borderId="17" xfId="889" applyNumberFormat="1" applyFont="1" applyBorder="1" applyAlignment="1">
      <alignment horizontal="center"/>
    </xf>
    <xf numFmtId="0" fontId="42" fillId="0" borderId="8" xfId="889" applyNumberFormat="1" applyFont="1" applyBorder="1" applyAlignment="1">
      <alignment horizontal="center"/>
    </xf>
    <xf numFmtId="49" fontId="39" fillId="0" borderId="8" xfId="889" applyNumberFormat="1" applyFont="1" applyBorder="1" applyAlignment="1">
      <alignment horizontal="center"/>
    </xf>
    <xf numFmtId="49" fontId="56" fillId="0" borderId="8" xfId="889" applyNumberFormat="1" applyFont="1" applyBorder="1" applyAlignment="1">
      <alignment horizontal="center"/>
    </xf>
    <xf numFmtId="49" fontId="45" fillId="0" borderId="8" xfId="889" applyNumberFormat="1" applyFont="1" applyBorder="1" applyAlignment="1">
      <alignment horizontal="center"/>
    </xf>
    <xf numFmtId="49" fontId="39" fillId="0" borderId="16" xfId="889" applyNumberFormat="1" applyFont="1" applyBorder="1" applyAlignment="1">
      <alignment horizontal="left"/>
    </xf>
    <xf numFmtId="49" fontId="39" fillId="0" borderId="17" xfId="889" applyNumberFormat="1" applyFont="1" applyBorder="1" applyAlignment="1">
      <alignment horizontal="right"/>
    </xf>
    <xf numFmtId="49" fontId="39" fillId="0" borderId="17" xfId="889" applyNumberFormat="1" applyFont="1" applyBorder="1" applyAlignment="1">
      <alignment horizontal="center"/>
    </xf>
    <xf numFmtId="180" fontId="55" fillId="0" borderId="8" xfId="877" applyFont="1" applyBorder="1" applyAlignment="1">
      <alignment horizontal="center"/>
    </xf>
    <xf numFmtId="49" fontId="6" fillId="0" borderId="0" xfId="868" applyNumberFormat="1" applyFont="1" applyBorder="1"/>
    <xf numFmtId="49" fontId="38" fillId="0" borderId="0" xfId="868" applyNumberFormat="1" applyFont="1" applyBorder="1"/>
    <xf numFmtId="49" fontId="38" fillId="0" borderId="0" xfId="868" applyNumberFormat="1" applyFont="1" applyBorder="1" applyAlignment="1">
      <alignment horizontal="center"/>
    </xf>
    <xf numFmtId="49" fontId="38" fillId="0" borderId="0" xfId="868" applyNumberFormat="1" applyFont="1" applyBorder="1" applyAlignment="1">
      <alignment horizontal="right"/>
    </xf>
    <xf numFmtId="49" fontId="63" fillId="0" borderId="0" xfId="890" applyNumberFormat="1" applyFont="1" applyAlignment="1">
      <alignment horizontal="center"/>
    </xf>
    <xf numFmtId="49" fontId="41" fillId="0" borderId="0" xfId="891" applyNumberFormat="1" applyFont="1"/>
    <xf numFmtId="180" fontId="41" fillId="0" borderId="0" xfId="891" applyFont="1"/>
    <xf numFmtId="49" fontId="41" fillId="0" borderId="0" xfId="889" applyNumberFormat="1" applyFont="1" applyAlignment="1">
      <alignment horizontal="center"/>
    </xf>
    <xf numFmtId="49" fontId="41" fillId="0" borderId="0" xfId="889" applyNumberFormat="1" applyFont="1"/>
    <xf numFmtId="49" fontId="7" fillId="0" borderId="0" xfId="889" applyNumberFormat="1" applyFont="1"/>
    <xf numFmtId="180" fontId="42" fillId="0" borderId="0" xfId="881" applyFont="1" applyAlignment="1">
      <alignment horizontal="center"/>
    </xf>
    <xf numFmtId="49" fontId="6" fillId="0" borderId="0" xfId="888" applyNumberFormat="1" applyFont="1" applyAlignment="1">
      <alignment horizontal="center"/>
    </xf>
    <xf numFmtId="49" fontId="58" fillId="0" borderId="0" xfId="820" applyNumberFormat="1" applyFont="1"/>
    <xf numFmtId="168" fontId="3" fillId="0" borderId="8" xfId="856" applyNumberFormat="1" applyBorder="1" applyAlignment="1">
      <alignment horizontal="center"/>
    </xf>
    <xf numFmtId="49" fontId="42" fillId="0" borderId="17" xfId="820" applyNumberFormat="1" applyFont="1" applyFill="1" applyBorder="1" applyAlignment="1">
      <alignment horizontal="center"/>
    </xf>
    <xf numFmtId="49" fontId="38" fillId="0" borderId="8" xfId="888" applyNumberFormat="1" applyFont="1" applyBorder="1" applyAlignment="1">
      <alignment horizontal="center"/>
    </xf>
    <xf numFmtId="49" fontId="56" fillId="0" borderId="8" xfId="888" applyNumberFormat="1" applyFont="1" applyBorder="1" applyAlignment="1">
      <alignment horizontal="center"/>
    </xf>
    <xf numFmtId="49" fontId="38" fillId="0" borderId="16" xfId="888" applyNumberFormat="1" applyFont="1" applyBorder="1" applyAlignment="1">
      <alignment horizontal="left"/>
    </xf>
    <xf numFmtId="49" fontId="38" fillId="0" borderId="17" xfId="888" applyNumberFormat="1" applyFont="1" applyBorder="1" applyAlignment="1">
      <alignment horizontal="right"/>
    </xf>
    <xf numFmtId="49" fontId="38" fillId="0" borderId="17" xfId="888" applyNumberFormat="1" applyFont="1" applyBorder="1" applyAlignment="1">
      <alignment horizontal="center"/>
    </xf>
    <xf numFmtId="49" fontId="41" fillId="0" borderId="0" xfId="888" applyNumberFormat="1" applyFont="1"/>
    <xf numFmtId="49" fontId="7" fillId="0" borderId="0" xfId="888" applyNumberFormat="1" applyFont="1"/>
    <xf numFmtId="49" fontId="3" fillId="0" borderId="0" xfId="856" applyNumberFormat="1" applyFont="1" applyAlignment="1">
      <alignment horizontal="center"/>
    </xf>
    <xf numFmtId="49" fontId="22" fillId="0" borderId="0" xfId="827" applyNumberFormat="1" applyFont="1" applyAlignment="1">
      <alignment horizontal="left"/>
    </xf>
    <xf numFmtId="49" fontId="5" fillId="21" borderId="0" xfId="821" applyNumberFormat="1" applyFont="1" applyFill="1" applyAlignment="1">
      <alignment horizontal="left"/>
    </xf>
    <xf numFmtId="49" fontId="5" fillId="0" borderId="0" xfId="821" applyNumberFormat="1" applyFont="1" applyFill="1" applyAlignment="1">
      <alignment horizontal="left"/>
    </xf>
    <xf numFmtId="49" fontId="5" fillId="0" borderId="0" xfId="821" applyNumberFormat="1" applyFont="1" applyAlignment="1">
      <alignment horizontal="left"/>
    </xf>
    <xf numFmtId="49" fontId="5" fillId="0" borderId="0" xfId="869" applyNumberFormat="1" applyFont="1" applyAlignment="1">
      <alignment horizontal="left"/>
    </xf>
    <xf numFmtId="0" fontId="62" fillId="0" borderId="27" xfId="859" applyFont="1" applyBorder="1" applyAlignment="1">
      <alignment horizontal="center" vertical="center"/>
    </xf>
    <xf numFmtId="0" fontId="62" fillId="0" borderId="13" xfId="859" applyFont="1" applyBorder="1" applyAlignment="1">
      <alignment horizontal="center" vertical="center"/>
    </xf>
    <xf numFmtId="0" fontId="62" fillId="0" borderId="15" xfId="859" applyFont="1" applyBorder="1" applyAlignment="1">
      <alignment horizontal="center" vertical="center"/>
    </xf>
    <xf numFmtId="0" fontId="56" fillId="0" borderId="27" xfId="859" applyFont="1" applyBorder="1" applyAlignment="1">
      <alignment horizontal="center" vertical="center"/>
    </xf>
    <xf numFmtId="0" fontId="27" fillId="0" borderId="13" xfId="856" applyFont="1" applyBorder="1"/>
    <xf numFmtId="0" fontId="27" fillId="0" borderId="15" xfId="856" applyFont="1" applyBorder="1"/>
    <xf numFmtId="168" fontId="57" fillId="0" borderId="27" xfId="855" applyNumberFormat="1" applyFont="1" applyBorder="1" applyAlignment="1">
      <alignment horizontal="center" vertical="center"/>
    </xf>
    <xf numFmtId="168" fontId="57" fillId="0" borderId="13" xfId="855" applyNumberFormat="1" applyFont="1" applyBorder="1" applyAlignment="1">
      <alignment horizontal="center" vertical="center"/>
    </xf>
    <xf numFmtId="168" fontId="57" fillId="0" borderId="15" xfId="855" applyNumberFormat="1" applyFont="1" applyBorder="1" applyAlignment="1">
      <alignment horizontal="center" vertical="center"/>
    </xf>
    <xf numFmtId="0" fontId="38" fillId="0" borderId="27" xfId="855" applyFont="1" applyBorder="1" applyAlignment="1">
      <alignment horizontal="center" vertical="center"/>
    </xf>
    <xf numFmtId="0" fontId="38" fillId="0" borderId="13" xfId="855" applyFont="1" applyBorder="1" applyAlignment="1">
      <alignment horizontal="center" vertical="center"/>
    </xf>
    <xf numFmtId="0" fontId="38" fillId="0" borderId="15" xfId="855" applyFont="1" applyBorder="1" applyAlignment="1">
      <alignment horizontal="center" vertical="center"/>
    </xf>
    <xf numFmtId="0" fontId="54" fillId="0" borderId="27" xfId="859" applyFont="1" applyBorder="1" applyAlignment="1">
      <alignment horizontal="center" vertical="center"/>
    </xf>
    <xf numFmtId="0" fontId="54" fillId="0" borderId="13" xfId="859" applyFont="1" applyBorder="1" applyAlignment="1">
      <alignment horizontal="center" vertical="center"/>
    </xf>
    <xf numFmtId="0" fontId="54" fillId="0" borderId="15" xfId="859" applyFont="1" applyBorder="1" applyAlignment="1">
      <alignment horizontal="center" vertical="center"/>
    </xf>
    <xf numFmtId="49" fontId="39" fillId="0" borderId="27" xfId="823" applyNumberFormat="1" applyFont="1" applyBorder="1" applyAlignment="1">
      <alignment horizontal="center" vertical="center"/>
    </xf>
    <xf numFmtId="49" fontId="39" fillId="0" borderId="15" xfId="823" applyNumberFormat="1" applyFont="1" applyBorder="1" applyAlignment="1">
      <alignment horizontal="center" vertical="center"/>
    </xf>
    <xf numFmtId="49" fontId="39" fillId="0" borderId="26" xfId="823" applyNumberFormat="1" applyFont="1" applyBorder="1" applyAlignment="1">
      <alignment horizontal="center" vertical="center"/>
    </xf>
    <xf numFmtId="49" fontId="39" fillId="0" borderId="23" xfId="823" applyNumberFormat="1" applyFont="1" applyBorder="1" applyAlignment="1">
      <alignment horizontal="center" vertical="center"/>
    </xf>
    <xf numFmtId="49" fontId="39" fillId="0" borderId="24" xfId="823" applyNumberFormat="1" applyFont="1" applyBorder="1" applyAlignment="1">
      <alignment horizontal="center" vertical="center"/>
    </xf>
    <xf numFmtId="49" fontId="39" fillId="0" borderId="25" xfId="823" applyNumberFormat="1" applyFont="1" applyBorder="1" applyAlignment="1">
      <alignment horizontal="center" vertical="center"/>
    </xf>
    <xf numFmtId="49" fontId="39" fillId="0" borderId="22" xfId="823" applyNumberFormat="1" applyFont="1" applyBorder="1" applyAlignment="1">
      <alignment horizontal="center" vertical="center"/>
    </xf>
    <xf numFmtId="49" fontId="39" fillId="0" borderId="14" xfId="823" applyNumberFormat="1" applyFont="1" applyBorder="1" applyAlignment="1">
      <alignment horizontal="center" vertical="center"/>
    </xf>
    <xf numFmtId="0" fontId="39" fillId="0" borderId="27" xfId="823" applyFont="1" applyBorder="1" applyAlignment="1">
      <alignment horizontal="center" vertical="center"/>
    </xf>
    <xf numFmtId="0" fontId="39" fillId="0" borderId="15" xfId="823" applyFont="1" applyBorder="1" applyAlignment="1">
      <alignment horizontal="center" vertical="center"/>
    </xf>
    <xf numFmtId="0" fontId="39" fillId="0" borderId="24" xfId="823" applyFont="1" applyBorder="1" applyAlignment="1">
      <alignment horizontal="right" vertical="center"/>
    </xf>
    <xf numFmtId="0" fontId="39" fillId="0" borderId="22" xfId="823" applyFont="1" applyBorder="1" applyAlignment="1">
      <alignment horizontal="right" vertical="center"/>
    </xf>
    <xf numFmtId="0" fontId="39" fillId="0" borderId="26" xfId="823" applyFont="1" applyBorder="1" applyAlignment="1">
      <alignment horizontal="left" vertical="center"/>
    </xf>
    <xf numFmtId="0" fontId="39" fillId="0" borderId="23" xfId="823" applyFont="1" applyBorder="1" applyAlignment="1">
      <alignment horizontal="left" vertical="center"/>
    </xf>
    <xf numFmtId="49" fontId="39" fillId="0" borderId="24" xfId="824" applyNumberFormat="1" applyFont="1" applyBorder="1" applyAlignment="1">
      <alignment horizontal="center" vertical="center"/>
    </xf>
    <xf numFmtId="49" fontId="39" fillId="0" borderId="25" xfId="824" applyNumberFormat="1" applyFont="1" applyBorder="1" applyAlignment="1">
      <alignment horizontal="center" vertical="center"/>
    </xf>
    <xf numFmtId="49" fontId="39" fillId="0" borderId="26" xfId="824" applyNumberFormat="1" applyFont="1" applyBorder="1" applyAlignment="1">
      <alignment horizontal="center" vertical="center"/>
    </xf>
    <xf numFmtId="49" fontId="39" fillId="0" borderId="22" xfId="824" applyNumberFormat="1" applyFont="1" applyBorder="1" applyAlignment="1">
      <alignment horizontal="center" vertical="center"/>
    </xf>
    <xf numFmtId="49" fontId="39" fillId="0" borderId="14" xfId="824" applyNumberFormat="1" applyFont="1" applyBorder="1" applyAlignment="1">
      <alignment horizontal="center" vertical="center"/>
    </xf>
    <xf numFmtId="49" fontId="39" fillId="0" borderId="23" xfId="824" applyNumberFormat="1" applyFont="1" applyBorder="1" applyAlignment="1">
      <alignment horizontal="center" vertical="center"/>
    </xf>
    <xf numFmtId="49" fontId="39" fillId="0" borderId="27" xfId="824" applyNumberFormat="1" applyFont="1" applyBorder="1" applyAlignment="1">
      <alignment horizontal="center" vertical="center"/>
    </xf>
    <xf numFmtId="49" fontId="39" fillId="0" borderId="15" xfId="824" applyNumberFormat="1" applyFont="1" applyBorder="1" applyAlignment="1">
      <alignment horizontal="center" vertical="center"/>
    </xf>
    <xf numFmtId="49" fontId="38" fillId="0" borderId="25" xfId="824" applyNumberFormat="1" applyFont="1" applyBorder="1" applyAlignment="1">
      <alignment horizontal="center" vertical="center"/>
    </xf>
    <xf numFmtId="49" fontId="38" fillId="0" borderId="14" xfId="824" applyNumberFormat="1" applyFont="1" applyBorder="1" applyAlignment="1">
      <alignment horizontal="center" vertical="center"/>
    </xf>
    <xf numFmtId="0" fontId="39" fillId="0" borderId="27" xfId="824" applyFont="1" applyBorder="1" applyAlignment="1">
      <alignment horizontal="center" vertical="center"/>
    </xf>
    <xf numFmtId="0" fontId="39" fillId="0" borderId="15" xfId="824" applyFont="1" applyBorder="1" applyAlignment="1">
      <alignment horizontal="center" vertical="center"/>
    </xf>
    <xf numFmtId="0" fontId="39" fillId="0" borderId="24" xfId="824" applyFont="1" applyBorder="1" applyAlignment="1">
      <alignment horizontal="right" vertical="center"/>
    </xf>
    <xf numFmtId="0" fontId="39" fillId="0" borderId="22" xfId="824" applyFont="1" applyBorder="1" applyAlignment="1">
      <alignment horizontal="right" vertical="center"/>
    </xf>
    <xf numFmtId="0" fontId="39" fillId="0" borderId="26" xfId="824" applyFont="1" applyBorder="1" applyAlignment="1">
      <alignment horizontal="left" vertical="center"/>
    </xf>
    <xf numFmtId="0" fontId="39" fillId="0" borderId="23" xfId="824" applyFont="1" applyBorder="1" applyAlignment="1">
      <alignment horizontal="left" vertical="center"/>
    </xf>
    <xf numFmtId="49" fontId="39" fillId="0" borderId="24" xfId="825" applyNumberFormat="1" applyFont="1" applyBorder="1" applyAlignment="1">
      <alignment horizontal="center" vertical="center"/>
    </xf>
    <xf numFmtId="49" fontId="39" fillId="0" borderId="25" xfId="825" applyNumberFormat="1" applyFont="1" applyBorder="1" applyAlignment="1">
      <alignment horizontal="center" vertical="center"/>
    </xf>
    <xf numFmtId="49" fontId="39" fillId="0" borderId="26" xfId="825" applyNumberFormat="1" applyFont="1" applyBorder="1" applyAlignment="1">
      <alignment horizontal="center" vertical="center"/>
    </xf>
    <xf numFmtId="49" fontId="39" fillId="0" borderId="22" xfId="825" applyNumberFormat="1" applyFont="1" applyBorder="1" applyAlignment="1">
      <alignment horizontal="center" vertical="center"/>
    </xf>
    <xf numFmtId="49" fontId="39" fillId="0" borderId="14" xfId="825" applyNumberFormat="1" applyFont="1" applyBorder="1" applyAlignment="1">
      <alignment horizontal="center" vertical="center"/>
    </xf>
    <xf numFmtId="49" fontId="39" fillId="0" borderId="23" xfId="825" applyNumberFormat="1" applyFont="1" applyBorder="1" applyAlignment="1">
      <alignment horizontal="center" vertical="center"/>
    </xf>
    <xf numFmtId="49" fontId="39" fillId="0" borderId="27" xfId="825" applyNumberFormat="1" applyFont="1" applyBorder="1" applyAlignment="1">
      <alignment horizontal="center" vertical="center"/>
    </xf>
    <xf numFmtId="49" fontId="39" fillId="0" borderId="15" xfId="825" applyNumberFormat="1" applyFont="1" applyBorder="1" applyAlignment="1">
      <alignment horizontal="center" vertical="center"/>
    </xf>
    <xf numFmtId="49" fontId="38" fillId="0" borderId="27" xfId="825" applyNumberFormat="1" applyFont="1" applyBorder="1" applyAlignment="1">
      <alignment horizontal="center" vertical="center"/>
    </xf>
    <xf numFmtId="49" fontId="38" fillId="0" borderId="15" xfId="825" applyNumberFormat="1" applyFont="1" applyBorder="1" applyAlignment="1">
      <alignment horizontal="center" vertical="center"/>
    </xf>
    <xf numFmtId="0" fontId="39" fillId="0" borderId="24" xfId="825" applyFont="1" applyBorder="1" applyAlignment="1">
      <alignment horizontal="right" vertical="center"/>
    </xf>
    <xf numFmtId="0" fontId="39" fillId="0" borderId="22" xfId="825" applyFont="1" applyBorder="1" applyAlignment="1">
      <alignment horizontal="right" vertical="center"/>
    </xf>
    <xf numFmtId="0" fontId="39" fillId="0" borderId="27" xfId="825" applyFont="1" applyBorder="1" applyAlignment="1">
      <alignment horizontal="center" vertical="center"/>
    </xf>
    <xf numFmtId="0" fontId="39" fillId="0" borderId="15" xfId="825" applyFont="1" applyBorder="1" applyAlignment="1">
      <alignment horizontal="center" vertical="center"/>
    </xf>
    <xf numFmtId="0" fontId="39" fillId="0" borderId="26" xfId="825" applyFont="1" applyBorder="1" applyAlignment="1">
      <alignment horizontal="left" vertical="center"/>
    </xf>
    <xf numFmtId="0" fontId="39" fillId="0" borderId="23" xfId="825" applyFont="1" applyBorder="1" applyAlignment="1">
      <alignment horizontal="left" vertical="center"/>
    </xf>
    <xf numFmtId="0" fontId="39" fillId="0" borderId="24" xfId="826" applyFont="1" applyBorder="1" applyAlignment="1">
      <alignment horizontal="right" vertical="center"/>
    </xf>
    <xf numFmtId="0" fontId="39" fillId="0" borderId="22" xfId="826" applyFont="1" applyBorder="1" applyAlignment="1">
      <alignment horizontal="right" vertical="center"/>
    </xf>
    <xf numFmtId="0" fontId="39" fillId="0" borderId="26" xfId="826" applyFont="1" applyBorder="1" applyAlignment="1">
      <alignment horizontal="left" vertical="center"/>
    </xf>
    <xf numFmtId="0" fontId="39" fillId="0" borderId="23" xfId="826" applyFont="1" applyBorder="1" applyAlignment="1">
      <alignment horizontal="left" vertical="center"/>
    </xf>
    <xf numFmtId="0" fontId="39" fillId="0" borderId="24" xfId="826" applyFont="1" applyBorder="1" applyAlignment="1">
      <alignment horizontal="center" vertical="center"/>
    </xf>
    <xf numFmtId="0" fontId="39" fillId="0" borderId="22" xfId="826" applyFont="1" applyBorder="1" applyAlignment="1">
      <alignment horizontal="center" vertical="center"/>
    </xf>
    <xf numFmtId="49" fontId="39" fillId="0" borderId="26" xfId="826" applyNumberFormat="1" applyFont="1" applyBorder="1" applyAlignment="1">
      <alignment horizontal="center" vertical="center"/>
    </xf>
    <xf numFmtId="49" fontId="39" fillId="0" borderId="23" xfId="826" applyNumberFormat="1" applyFont="1" applyBorder="1" applyAlignment="1">
      <alignment horizontal="center" vertical="center"/>
    </xf>
    <xf numFmtId="49" fontId="39" fillId="0" borderId="27" xfId="826" applyNumberFormat="1" applyFont="1" applyBorder="1" applyAlignment="1">
      <alignment horizontal="center" vertical="center"/>
    </xf>
    <xf numFmtId="49" fontId="39" fillId="0" borderId="15" xfId="826" applyNumberFormat="1" applyFont="1" applyBorder="1" applyAlignment="1">
      <alignment horizontal="center" vertical="center"/>
    </xf>
    <xf numFmtId="49" fontId="38" fillId="0" borderId="27" xfId="826" applyNumberFormat="1" applyFont="1" applyBorder="1" applyAlignment="1">
      <alignment horizontal="center" vertical="center"/>
    </xf>
    <xf numFmtId="49" fontId="38" fillId="0" borderId="15" xfId="826" applyNumberFormat="1" applyFont="1" applyBorder="1" applyAlignment="1">
      <alignment horizontal="center" vertical="center"/>
    </xf>
    <xf numFmtId="49" fontId="6" fillId="0" borderId="33" xfId="860" applyNumberFormat="1" applyFont="1" applyBorder="1" applyAlignment="1">
      <alignment horizontal="center"/>
    </xf>
    <xf numFmtId="49" fontId="6" fillId="0" borderId="32" xfId="860" applyNumberFormat="1" applyFont="1" applyBorder="1" applyAlignment="1">
      <alignment horizontal="center"/>
    </xf>
    <xf numFmtId="49" fontId="6" fillId="0" borderId="31" xfId="860" applyNumberFormat="1" applyFont="1" applyBorder="1" applyAlignment="1">
      <alignment horizontal="center"/>
    </xf>
    <xf numFmtId="49" fontId="6" fillId="0" borderId="37" xfId="860" applyNumberFormat="1" applyFont="1" applyFill="1" applyBorder="1" applyAlignment="1">
      <alignment horizontal="center"/>
    </xf>
    <xf numFmtId="49" fontId="6" fillId="0" borderId="36" xfId="860" applyNumberFormat="1" applyFont="1" applyFill="1" applyBorder="1" applyAlignment="1">
      <alignment horizontal="center"/>
    </xf>
    <xf numFmtId="49" fontId="6" fillId="0" borderId="35" xfId="860" applyNumberFormat="1" applyFont="1" applyFill="1" applyBorder="1" applyAlignment="1">
      <alignment horizontal="center"/>
    </xf>
    <xf numFmtId="49" fontId="6" fillId="0" borderId="37" xfId="860" applyNumberFormat="1" applyFont="1" applyBorder="1" applyAlignment="1">
      <alignment horizontal="center"/>
    </xf>
    <xf numFmtId="49" fontId="6" fillId="0" borderId="36" xfId="860" applyNumberFormat="1" applyFont="1" applyBorder="1" applyAlignment="1">
      <alignment horizontal="center"/>
    </xf>
    <xf numFmtId="49" fontId="6" fillId="0" borderId="35" xfId="860" applyNumberFormat="1" applyFont="1" applyBorder="1" applyAlignment="1">
      <alignment horizontal="center"/>
    </xf>
  </cellXfs>
  <cellStyles count="928">
    <cellStyle name="1 antraštė" xfId="1"/>
    <cellStyle name="2 antraštė" xfId="2"/>
    <cellStyle name="20% – paryškinimas 1" xfId="3"/>
    <cellStyle name="20% – paryškinimas 2" xfId="4"/>
    <cellStyle name="20% – paryškinimas 3" xfId="5"/>
    <cellStyle name="20% – paryškinimas 4" xfId="6"/>
    <cellStyle name="20% – paryškinimas 5" xfId="7"/>
    <cellStyle name="20% – paryškinimas 6" xfId="8"/>
    <cellStyle name="3 antraštė" xfId="9"/>
    <cellStyle name="4 antraštė" xfId="10"/>
    <cellStyle name="40% – paryškinimas 1" xfId="11"/>
    <cellStyle name="40% – paryškinimas 2" xfId="12"/>
    <cellStyle name="40% – paryškinimas 3" xfId="13"/>
    <cellStyle name="40% – paryškinimas 4" xfId="14"/>
    <cellStyle name="40% – paryškinimas 5" xfId="15"/>
    <cellStyle name="40% – paryškinimas 6" xfId="16"/>
    <cellStyle name="60% – paryškinimas 1" xfId="17"/>
    <cellStyle name="60% – paryškinimas 2" xfId="18"/>
    <cellStyle name="60% – paryškinimas 3" xfId="19"/>
    <cellStyle name="60% – paryškinimas 4" xfId="20"/>
    <cellStyle name="60% – paryškinimas 5" xfId="21"/>
    <cellStyle name="60% – paryškinimas 6" xfId="22"/>
    <cellStyle name="Aiškinamasis tekstas" xfId="23"/>
    <cellStyle name="Blogas" xfId="24"/>
    <cellStyle name="Calc Currency (0)" xfId="25"/>
    <cellStyle name="Calc Currency (2)" xfId="26"/>
    <cellStyle name="Calc Percent (0)" xfId="27"/>
    <cellStyle name="Calc Percent (1)" xfId="28"/>
    <cellStyle name="Calc Percent (2)" xfId="29"/>
    <cellStyle name="Calc Units (0)" xfId="30"/>
    <cellStyle name="Calc Units (1)" xfId="31"/>
    <cellStyle name="Calc Units (2)" xfId="32"/>
    <cellStyle name="Comma [00]" xfId="33"/>
    <cellStyle name="Comma 10" xfId="34"/>
    <cellStyle name="Comma 10 2" xfId="35"/>
    <cellStyle name="Comma 10 2 2" xfId="892"/>
    <cellStyle name="Comma 11" xfId="36"/>
    <cellStyle name="Comma 11 2" xfId="37"/>
    <cellStyle name="Comma 11 2 2" xfId="893"/>
    <cellStyle name="Comma 12" xfId="38"/>
    <cellStyle name="Comma 12 2" xfId="39"/>
    <cellStyle name="Comma 12 2 2" xfId="894"/>
    <cellStyle name="Comma 13" xfId="40"/>
    <cellStyle name="Comma 13 2" xfId="41"/>
    <cellStyle name="Comma 13 2 2" xfId="895"/>
    <cellStyle name="Comma 14" xfId="42"/>
    <cellStyle name="Comma 14 2" xfId="43"/>
    <cellStyle name="Comma 14 2 2" xfId="896"/>
    <cellStyle name="Comma 15" xfId="44"/>
    <cellStyle name="Comma 15 2" xfId="45"/>
    <cellStyle name="Comma 15 2 2" xfId="897"/>
    <cellStyle name="Comma 16" xfId="46"/>
    <cellStyle name="Comma 16 2" xfId="47"/>
    <cellStyle name="Comma 16 2 2" xfId="898"/>
    <cellStyle name="Comma 17" xfId="48"/>
    <cellStyle name="Comma 17 2" xfId="49"/>
    <cellStyle name="Comma 17 2 2" xfId="899"/>
    <cellStyle name="Comma 18" xfId="50"/>
    <cellStyle name="Comma 18 2" xfId="51"/>
    <cellStyle name="Comma 18 2 2" xfId="900"/>
    <cellStyle name="Comma 19" xfId="52"/>
    <cellStyle name="Comma 19 2" xfId="53"/>
    <cellStyle name="Comma 19 2 2" xfId="901"/>
    <cellStyle name="Comma 2" xfId="54"/>
    <cellStyle name="Comma 2 2" xfId="55"/>
    <cellStyle name="Comma 2 3" xfId="56"/>
    <cellStyle name="Comma 2_DALYVIAI" xfId="57"/>
    <cellStyle name="Comma 20" xfId="58"/>
    <cellStyle name="Comma 20 2" xfId="59"/>
    <cellStyle name="Comma 20 2 2" xfId="902"/>
    <cellStyle name="Comma 21" xfId="60"/>
    <cellStyle name="Comma 21 2" xfId="61"/>
    <cellStyle name="Comma 21 2 2" xfId="903"/>
    <cellStyle name="Comma 22" xfId="62"/>
    <cellStyle name="Comma 22 2" xfId="63"/>
    <cellStyle name="Comma 22 2 2" xfId="904"/>
    <cellStyle name="Comma 23" xfId="64"/>
    <cellStyle name="Comma 23 2" xfId="65"/>
    <cellStyle name="Comma 23 2 2" xfId="905"/>
    <cellStyle name="Comma 24" xfId="66"/>
    <cellStyle name="Comma 24 2" xfId="67"/>
    <cellStyle name="Comma 24 2 2" xfId="906"/>
    <cellStyle name="Comma 25" xfId="68"/>
    <cellStyle name="Comma 25 2" xfId="69"/>
    <cellStyle name="Comma 25 2 2" xfId="907"/>
    <cellStyle name="Comma 26" xfId="70"/>
    <cellStyle name="Comma 26 2" xfId="71"/>
    <cellStyle name="Comma 26 2 2" xfId="908"/>
    <cellStyle name="Comma 27" xfId="72"/>
    <cellStyle name="Comma 27 2" xfId="73"/>
    <cellStyle name="Comma 27 2 2" xfId="909"/>
    <cellStyle name="Comma 28" xfId="74"/>
    <cellStyle name="Comma 28 2" xfId="75"/>
    <cellStyle name="Comma 28 2 2" xfId="910"/>
    <cellStyle name="Comma 29" xfId="76"/>
    <cellStyle name="Comma 29 2" xfId="77"/>
    <cellStyle name="Comma 29 2 2" xfId="911"/>
    <cellStyle name="Comma 3" xfId="78"/>
    <cellStyle name="Comma 3 2" xfId="79"/>
    <cellStyle name="Comma 3 2 2" xfId="912"/>
    <cellStyle name="Comma 30" xfId="80"/>
    <cellStyle name="Comma 30 2" xfId="81"/>
    <cellStyle name="Comma 30 2 2" xfId="82"/>
    <cellStyle name="Comma 30 2 2 2" xfId="913"/>
    <cellStyle name="Comma 30 3" xfId="83"/>
    <cellStyle name="Comma 30 3 2" xfId="84"/>
    <cellStyle name="Comma 30 3 2 2" xfId="914"/>
    <cellStyle name="Comma 30 4" xfId="85"/>
    <cellStyle name="Comma 30 4 2" xfId="915"/>
    <cellStyle name="Comma 31" xfId="86"/>
    <cellStyle name="Comma 31 2" xfId="87"/>
    <cellStyle name="Comma 31 2 2" xfId="916"/>
    <cellStyle name="Comma 32" xfId="88"/>
    <cellStyle name="Comma 32 2" xfId="89"/>
    <cellStyle name="Comma 32 2 2" xfId="917"/>
    <cellStyle name="Comma 33" xfId="90"/>
    <cellStyle name="Comma 33 2" xfId="91"/>
    <cellStyle name="Comma 33 2 2" xfId="918"/>
    <cellStyle name="Comma 34" xfId="92"/>
    <cellStyle name="Comma 34 2" xfId="93"/>
    <cellStyle name="Comma 34 2 2" xfId="919"/>
    <cellStyle name="Comma 35" xfId="94"/>
    <cellStyle name="Comma 35 2" xfId="95"/>
    <cellStyle name="Comma 35 2 2" xfId="920"/>
    <cellStyle name="Comma 4" xfId="96"/>
    <cellStyle name="Comma 4 2" xfId="97"/>
    <cellStyle name="Comma 4 2 2" xfId="921"/>
    <cellStyle name="Comma 5" xfId="98"/>
    <cellStyle name="Comma 5 2" xfId="99"/>
    <cellStyle name="Comma 5 2 2" xfId="922"/>
    <cellStyle name="Comma 6" xfId="100"/>
    <cellStyle name="Comma 6 2" xfId="101"/>
    <cellStyle name="Comma 6 2 2" xfId="923"/>
    <cellStyle name="Comma 7" xfId="102"/>
    <cellStyle name="Comma 7 2" xfId="103"/>
    <cellStyle name="Comma 7 2 2" xfId="924"/>
    <cellStyle name="Comma 8" xfId="104"/>
    <cellStyle name="Comma 8 2" xfId="105"/>
    <cellStyle name="Comma 8 2 2" xfId="925"/>
    <cellStyle name="Comma 9" xfId="106"/>
    <cellStyle name="Comma 9 2" xfId="107"/>
    <cellStyle name="Comma 9 2 2" xfId="926"/>
    <cellStyle name="Currency [00]" xfId="108"/>
    <cellStyle name="Currency 2" xfId="109"/>
    <cellStyle name="Date Short" xfId="110"/>
    <cellStyle name="Dziesiętny [0]_PLDT" xfId="111"/>
    <cellStyle name="Dziesiętny_PLDT" xfId="112"/>
    <cellStyle name="Enter Currency (0)" xfId="113"/>
    <cellStyle name="Enter Currency (2)" xfId="114"/>
    <cellStyle name="Enter Units (0)" xfId="115"/>
    <cellStyle name="Enter Units (1)" xfId="116"/>
    <cellStyle name="Enter Units (2)" xfId="117"/>
    <cellStyle name="Geras" xfId="118"/>
    <cellStyle name="Grey" xfId="119"/>
    <cellStyle name="Header1" xfId="120"/>
    <cellStyle name="Header2" xfId="121"/>
    <cellStyle name="Hiperłącze" xfId="122"/>
    <cellStyle name="Input [yellow]" xfId="123"/>
    <cellStyle name="Išvestis" xfId="126"/>
    <cellStyle name="Įprastas 2" xfId="124"/>
    <cellStyle name="Įprastas 3" xfId="856"/>
    <cellStyle name="Įprastas 3 2" xfId="858"/>
    <cellStyle name="Įprastas 3 2 2" xfId="927"/>
    <cellStyle name="Įprastas 3 3" xfId="881"/>
    <cellStyle name="Įprastas 4" xfId="866"/>
    <cellStyle name="Įprastas 5" xfId="873"/>
    <cellStyle name="Įprastas 6" xfId="874"/>
    <cellStyle name="Įprastas 7" xfId="878"/>
    <cellStyle name="Įprastas 8" xfId="882"/>
    <cellStyle name="Įspėjimo tekstas" xfId="125"/>
    <cellStyle name="Įvestis" xfId="127"/>
    <cellStyle name="Link Currency (0)" xfId="128"/>
    <cellStyle name="Link Currency (2)" xfId="129"/>
    <cellStyle name="Link Units (0)" xfId="130"/>
    <cellStyle name="Link Units (1)" xfId="131"/>
    <cellStyle name="Link Units (2)" xfId="132"/>
    <cellStyle name="Neutralus" xfId="133"/>
    <cellStyle name="Normal" xfId="0" builtinId="0"/>
    <cellStyle name="Normal - Style1" xfId="134"/>
    <cellStyle name="Normal 10" xfId="135"/>
    <cellStyle name="Normal 10 2" xfId="136"/>
    <cellStyle name="Normal 10 2 2" xfId="137"/>
    <cellStyle name="Normal 10 2 2 2" xfId="138"/>
    <cellStyle name="Normal 10 2 2 3" xfId="139"/>
    <cellStyle name="Normal 10 2 2 4" xfId="140"/>
    <cellStyle name="Normal 10 2 2_DALYVIAI" xfId="141"/>
    <cellStyle name="Normal 10 2 3" xfId="142"/>
    <cellStyle name="Normal 10 2 4" xfId="143"/>
    <cellStyle name="Normal 10 2 5" xfId="144"/>
    <cellStyle name="Normal 10 2_+200Mg" xfId="145"/>
    <cellStyle name="Normal 10 3" xfId="146"/>
    <cellStyle name="Normal 10 3 2" xfId="147"/>
    <cellStyle name="Normal 10 3 3" xfId="148"/>
    <cellStyle name="Normal 10 3 4" xfId="149"/>
    <cellStyle name="Normal 10 3_+200Mg" xfId="150"/>
    <cellStyle name="Normal 10 4" xfId="151"/>
    <cellStyle name="Normal 10 5" xfId="152"/>
    <cellStyle name="Normal 10 5 2" xfId="153"/>
    <cellStyle name="Normal 10 5 3" xfId="154"/>
    <cellStyle name="Normal 10 5 4" xfId="155"/>
    <cellStyle name="Normal 10 5_DALYVIAI" xfId="156"/>
    <cellStyle name="Normal 10 6" xfId="157"/>
    <cellStyle name="Normal 10 7" xfId="158"/>
    <cellStyle name="Normal 10 8" xfId="855"/>
    <cellStyle name="Normal 10 8 2" xfId="877"/>
    <cellStyle name="Normal 10 9" xfId="867"/>
    <cellStyle name="Normal 10_DALYVIAI" xfId="159"/>
    <cellStyle name="Normal 11" xfId="160"/>
    <cellStyle name="Normal 11 2" xfId="161"/>
    <cellStyle name="Normal 11 2 2" xfId="162"/>
    <cellStyle name="Normal 11 2 3" xfId="163"/>
    <cellStyle name="Normal 11 2 4" xfId="164"/>
    <cellStyle name="Normal 11 2_+200Mg" xfId="165"/>
    <cellStyle name="Normal 11 3" xfId="166"/>
    <cellStyle name="Normal 11 3 2" xfId="167"/>
    <cellStyle name="Normal 11 3 3" xfId="168"/>
    <cellStyle name="Normal 11 3 4" xfId="169"/>
    <cellStyle name="Normal 11 3_+200Mg" xfId="170"/>
    <cellStyle name="Normal 11 4" xfId="171"/>
    <cellStyle name="Normal 11 5" xfId="172"/>
    <cellStyle name="Normal 11 5 2" xfId="173"/>
    <cellStyle name="Normal 11 5 3" xfId="174"/>
    <cellStyle name="Normal 11 5 4" xfId="175"/>
    <cellStyle name="Normal 11 5_DALYVIAI" xfId="176"/>
    <cellStyle name="Normal 11 6" xfId="177"/>
    <cellStyle name="Normal 11 7" xfId="178"/>
    <cellStyle name="Normal 11_+200Mg" xfId="179"/>
    <cellStyle name="Normal 12" xfId="180"/>
    <cellStyle name="Normal 12 2" xfId="181"/>
    <cellStyle name="Normal 12 2 2" xfId="182"/>
    <cellStyle name="Normal 12 2 3" xfId="183"/>
    <cellStyle name="Normal 12 2 4" xfId="184"/>
    <cellStyle name="Normal 12 2_+200Mg" xfId="185"/>
    <cellStyle name="Normal 12 3" xfId="186"/>
    <cellStyle name="Normal 12 4" xfId="187"/>
    <cellStyle name="Normal 12 4 2" xfId="188"/>
    <cellStyle name="Normal 12 4 3" xfId="189"/>
    <cellStyle name="Normal 12 4 4" xfId="190"/>
    <cellStyle name="Normal 12 4_DALYVIAI" xfId="191"/>
    <cellStyle name="Normal 12 5" xfId="192"/>
    <cellStyle name="Normal 12 6" xfId="193"/>
    <cellStyle name="Normal 12_+200Mg" xfId="194"/>
    <cellStyle name="Normal 13" xfId="195"/>
    <cellStyle name="Normal 13 2" xfId="196"/>
    <cellStyle name="Normal 13 2 2" xfId="197"/>
    <cellStyle name="Normal 13 2 2 2" xfId="198"/>
    <cellStyle name="Normal 13 2 2 3" xfId="199"/>
    <cellStyle name="Normal 13 2 2 4" xfId="200"/>
    <cellStyle name="Normal 13 2 2_+200Mg" xfId="201"/>
    <cellStyle name="Normal 13 2 3" xfId="202"/>
    <cellStyle name="Normal 13 2 4" xfId="203"/>
    <cellStyle name="Normal 13 2 5" xfId="204"/>
    <cellStyle name="Normal 13 2_DALYVIAI" xfId="205"/>
    <cellStyle name="Normal 13 3" xfId="206"/>
    <cellStyle name="Normal 13 3 2" xfId="207"/>
    <cellStyle name="Normal 13 3 3" xfId="208"/>
    <cellStyle name="Normal 13 3 4" xfId="209"/>
    <cellStyle name="Normal 13 3_DALYVIAI" xfId="210"/>
    <cellStyle name="Normal 13 4" xfId="211"/>
    <cellStyle name="Normal 13 5" xfId="212"/>
    <cellStyle name="Normal 13_+200Mg" xfId="213"/>
    <cellStyle name="Normal 14" xfId="214"/>
    <cellStyle name="Normal 14 2" xfId="215"/>
    <cellStyle name="Normal 14 2 2" xfId="216"/>
    <cellStyle name="Normal 14 2 2 2" xfId="217"/>
    <cellStyle name="Normal 14 2 2 3" xfId="218"/>
    <cellStyle name="Normal 14 2 2 4" xfId="219"/>
    <cellStyle name="Normal 14 2 2_+200Mg" xfId="220"/>
    <cellStyle name="Normal 14 2 3" xfId="221"/>
    <cellStyle name="Normal 14 2 4" xfId="222"/>
    <cellStyle name="Normal 14 2 5" xfId="223"/>
    <cellStyle name="Normal 14 2_DALYVIAI" xfId="224"/>
    <cellStyle name="Normal 14 3" xfId="225"/>
    <cellStyle name="Normal 14 3 2" xfId="226"/>
    <cellStyle name="Normal 14 3 3" xfId="227"/>
    <cellStyle name="Normal 14 3 4" xfId="228"/>
    <cellStyle name="Normal 14 3_DALYVIAI" xfId="229"/>
    <cellStyle name="Normal 14 4" xfId="230"/>
    <cellStyle name="Normal 14 5" xfId="231"/>
    <cellStyle name="Normal 14_+200Mg" xfId="232"/>
    <cellStyle name="Normal 15" xfId="233"/>
    <cellStyle name="Normal 15 2" xfId="234"/>
    <cellStyle name="Normal 15 2 2" xfId="235"/>
    <cellStyle name="Normal 15 2 3" xfId="236"/>
    <cellStyle name="Normal 15 2 4" xfId="237"/>
    <cellStyle name="Normal 15 2_+200Mg" xfId="238"/>
    <cellStyle name="Normal 15 3" xfId="239"/>
    <cellStyle name="Normal 15 4" xfId="240"/>
    <cellStyle name="Normal 15 4 2" xfId="241"/>
    <cellStyle name="Normal 15 4 3" xfId="242"/>
    <cellStyle name="Normal 15 4 4" xfId="243"/>
    <cellStyle name="Normal 15 4_DALYVIAI" xfId="244"/>
    <cellStyle name="Normal 15 5" xfId="245"/>
    <cellStyle name="Normal 15 6" xfId="246"/>
    <cellStyle name="Normal 15_+200Mg" xfId="247"/>
    <cellStyle name="Normal 16" xfId="248"/>
    <cellStyle name="Normal 16 2" xfId="249"/>
    <cellStyle name="Normal 16 2 2" xfId="250"/>
    <cellStyle name="Normal 16 2 3" xfId="251"/>
    <cellStyle name="Normal 16 2 4" xfId="252"/>
    <cellStyle name="Normal 16 2_+200Mg" xfId="253"/>
    <cellStyle name="Normal 16 3" xfId="254"/>
    <cellStyle name="Normal 16_+200Mg" xfId="255"/>
    <cellStyle name="Normal 17" xfId="256"/>
    <cellStyle name="Normal 17 2" xfId="257"/>
    <cellStyle name="Normal 17 2 2" xfId="258"/>
    <cellStyle name="Normal 17 2 3" xfId="259"/>
    <cellStyle name="Normal 17 2 4" xfId="260"/>
    <cellStyle name="Normal 17 2_+200Mg" xfId="261"/>
    <cellStyle name="Normal 17 3" xfId="262"/>
    <cellStyle name="Normal 17 4" xfId="263"/>
    <cellStyle name="Normal 17 4 2" xfId="264"/>
    <cellStyle name="Normal 17 4 3" xfId="265"/>
    <cellStyle name="Normal 17 4 4" xfId="266"/>
    <cellStyle name="Normal 17 4_DALYVIAI" xfId="267"/>
    <cellStyle name="Normal 17 5" xfId="268"/>
    <cellStyle name="Normal 17 6" xfId="269"/>
    <cellStyle name="Normal 17_+200Mg" xfId="270"/>
    <cellStyle name="Normal 18" xfId="271"/>
    <cellStyle name="Normal 18 2" xfId="272"/>
    <cellStyle name="Normal 18 2 2" xfId="273"/>
    <cellStyle name="Normal 18 2 2 2" xfId="274"/>
    <cellStyle name="Normal 18 2 2 3" xfId="275"/>
    <cellStyle name="Normal 18 2 2 4" xfId="276"/>
    <cellStyle name="Normal 18 2 2_+200Mg" xfId="277"/>
    <cellStyle name="Normal 18 2 3" xfId="278"/>
    <cellStyle name="Normal 18 2 4" xfId="279"/>
    <cellStyle name="Normal 18 2 5" xfId="280"/>
    <cellStyle name="Normal 18 2_DALYVIAI" xfId="281"/>
    <cellStyle name="Normal 18 3" xfId="282"/>
    <cellStyle name="Normal 18 3 2" xfId="283"/>
    <cellStyle name="Normal 18 3 3" xfId="284"/>
    <cellStyle name="Normal 18 3 4" xfId="285"/>
    <cellStyle name="Normal 18 3_DALYVIAI" xfId="286"/>
    <cellStyle name="Normal 18 4" xfId="287"/>
    <cellStyle name="Normal 18 5" xfId="288"/>
    <cellStyle name="Normal 18_+200Mg" xfId="289"/>
    <cellStyle name="Normal 19" xfId="290"/>
    <cellStyle name="Normal 19 2" xfId="291"/>
    <cellStyle name="Normal 19 2 2" xfId="292"/>
    <cellStyle name="Normal 19 2 2 2" xfId="293"/>
    <cellStyle name="Normal 19 2 2 3" xfId="294"/>
    <cellStyle name="Normal 19 2 2 4" xfId="295"/>
    <cellStyle name="Normal 19 2 2_+200Mg" xfId="296"/>
    <cellStyle name="Normal 19 2 3" xfId="297"/>
    <cellStyle name="Normal 19 2 4" xfId="298"/>
    <cellStyle name="Normal 19 2 5" xfId="299"/>
    <cellStyle name="Normal 19 2_DALYVIAI" xfId="300"/>
    <cellStyle name="Normal 19 3" xfId="301"/>
    <cellStyle name="Normal 19 3 2" xfId="302"/>
    <cellStyle name="Normal 19 3 3" xfId="303"/>
    <cellStyle name="Normal 19 3 4" xfId="304"/>
    <cellStyle name="Normal 19 3_DALYVIAI" xfId="305"/>
    <cellStyle name="Normal 19 4" xfId="306"/>
    <cellStyle name="Normal 19 5" xfId="307"/>
    <cellStyle name="Normal 19_+200Mg" xfId="308"/>
    <cellStyle name="Normal 2" xfId="309"/>
    <cellStyle name="Normal 2 10" xfId="865"/>
    <cellStyle name="Normal 2 2" xfId="310"/>
    <cellStyle name="Normal 2 2 10" xfId="311"/>
    <cellStyle name="Normal 2 2 10 2" xfId="312"/>
    <cellStyle name="Normal 2 2 10 3" xfId="313"/>
    <cellStyle name="Normal 2 2 10 4" xfId="314"/>
    <cellStyle name="Normal 2 2 10_DALYVIAI" xfId="315"/>
    <cellStyle name="Normal 2 2 11" xfId="316"/>
    <cellStyle name="Normal 2 2 12" xfId="317"/>
    <cellStyle name="Normal 2 2 2" xfId="318"/>
    <cellStyle name="Normal 2 2 2 2" xfId="319"/>
    <cellStyle name="Normal 2 2 2 2 2" xfId="320"/>
    <cellStyle name="Normal 2 2 2 2 3" xfId="321"/>
    <cellStyle name="Normal 2 2 2 2 4" xfId="322"/>
    <cellStyle name="Normal 2 2 2 2 5" xfId="323"/>
    <cellStyle name="Normal 2 2 2 2 5 2" xfId="324"/>
    <cellStyle name="Normal 2 2 2 2 5 3" xfId="325"/>
    <cellStyle name="Normal 2 2 2 3" xfId="326"/>
    <cellStyle name="Normal 2 2 2 4" xfId="327"/>
    <cellStyle name="Normal 2 2 2 4 2" xfId="328"/>
    <cellStyle name="Normal 2 2 2 4 3" xfId="329"/>
    <cellStyle name="Normal 2 2 2 4 4" xfId="330"/>
    <cellStyle name="Normal 2 2 2 4_+200Mg" xfId="331"/>
    <cellStyle name="Normal 2 2 2 5" xfId="332"/>
    <cellStyle name="Normal 2 2 2 6" xfId="333"/>
    <cellStyle name="Normal 2 2 2_DALYVIAI" xfId="334"/>
    <cellStyle name="Normal 2 2 3" xfId="335"/>
    <cellStyle name="Normal 2 2 3 10" xfId="336"/>
    <cellStyle name="Normal 2 2 3 2" xfId="337"/>
    <cellStyle name="Normal 2 2 3 2 2" xfId="338"/>
    <cellStyle name="Normal 2 2 3 2 2 2" xfId="339"/>
    <cellStyle name="Normal 2 2 3 2 2 2 2" xfId="340"/>
    <cellStyle name="Normal 2 2 3 2 2 2 3" xfId="341"/>
    <cellStyle name="Normal 2 2 3 2 2 2 4" xfId="342"/>
    <cellStyle name="Normal 2 2 3 2 2 2_+200Mg" xfId="343"/>
    <cellStyle name="Normal 2 2 3 2 2 3" xfId="344"/>
    <cellStyle name="Normal 2 2 3 2 2 3 2" xfId="345"/>
    <cellStyle name="Normal 2 2 3 2 2 3 3" xfId="346"/>
    <cellStyle name="Normal 2 2 3 2 2 3 4" xfId="347"/>
    <cellStyle name="Normal 2 2 3 2 2 3_+200Mg" xfId="348"/>
    <cellStyle name="Normal 2 2 3 2 2 4" xfId="349"/>
    <cellStyle name="Normal 2 2 3 2 2 4 2" xfId="350"/>
    <cellStyle name="Normal 2 2 3 2 2 4 3" xfId="351"/>
    <cellStyle name="Normal 2 2 3 2 2 4 4" xfId="352"/>
    <cellStyle name="Normal 2 2 3 2 2 4_+200Mg" xfId="353"/>
    <cellStyle name="Normal 2 2 3 2 2 5" xfId="354"/>
    <cellStyle name="Normal 2 2 3 2 2 5 2" xfId="355"/>
    <cellStyle name="Normal 2 2 3 2 2 5 3" xfId="356"/>
    <cellStyle name="Normal 2 2 3 2 2 5 4" xfId="357"/>
    <cellStyle name="Normal 2 2 3 2 2 5_+200Mg" xfId="358"/>
    <cellStyle name="Normal 2 2 3 2 2 6" xfId="359"/>
    <cellStyle name="Normal 2 2 3 2 2 7" xfId="360"/>
    <cellStyle name="Normal 2 2 3 2 2 8" xfId="361"/>
    <cellStyle name="Normal 2 2 3 2 2_+200Mg" xfId="362"/>
    <cellStyle name="Normal 2 2 3 2 3" xfId="363"/>
    <cellStyle name="Normal 2 2 3 2 4" xfId="364"/>
    <cellStyle name="Normal 2 2 3 2 5" xfId="365"/>
    <cellStyle name="Normal 2 2 3 2_+200Mg" xfId="366"/>
    <cellStyle name="Normal 2 2 3 3" xfId="367"/>
    <cellStyle name="Normal 2 2 3 3 2" xfId="368"/>
    <cellStyle name="Normal 2 2 3 3 2 2" xfId="369"/>
    <cellStyle name="Normal 2 2 3 3 2 3" xfId="370"/>
    <cellStyle name="Normal 2 2 3 3 2 4" xfId="371"/>
    <cellStyle name="Normal 2 2 3 3 2_+200Mg" xfId="372"/>
    <cellStyle name="Normal 2 2 3 3 3" xfId="373"/>
    <cellStyle name="Normal 2 2 3 3 3 2" xfId="374"/>
    <cellStyle name="Normal 2 2 3 3 3 3" xfId="375"/>
    <cellStyle name="Normal 2 2 3 3 3 4" xfId="376"/>
    <cellStyle name="Normal 2 2 3 3 3_+200Mg" xfId="377"/>
    <cellStyle name="Normal 2 2 3 3 4" xfId="378"/>
    <cellStyle name="Normal 2 2 3 3 5" xfId="379"/>
    <cellStyle name="Normal 2 2 3 3 6" xfId="380"/>
    <cellStyle name="Normal 2 2 3 3 7" xfId="381"/>
    <cellStyle name="Normal 2 2 3 3_+200Mg" xfId="382"/>
    <cellStyle name="Normal 2 2 3 4" xfId="383"/>
    <cellStyle name="Normal 2 2 3 4 2" xfId="384"/>
    <cellStyle name="Normal 2 2 3 4 2 2" xfId="385"/>
    <cellStyle name="Normal 2 2 3 4 2 2 2" xfId="386"/>
    <cellStyle name="Normal 2 2 3 4 2 2 3" xfId="387"/>
    <cellStyle name="Normal 2 2 3 4 2 2 4" xfId="388"/>
    <cellStyle name="Normal 2 2 3 4 2 2_+200Mg" xfId="389"/>
    <cellStyle name="Normal 2 2 3 4 2 3" xfId="390"/>
    <cellStyle name="Normal 2 2 3 4 2 3 2" xfId="391"/>
    <cellStyle name="Normal 2 2 3 4 2 3 3" xfId="392"/>
    <cellStyle name="Normal 2 2 3 4 2 3 4" xfId="393"/>
    <cellStyle name="Normal 2 2 3 4 2 3_+200Mg" xfId="394"/>
    <cellStyle name="Normal 2 2 3 4 2 4" xfId="395"/>
    <cellStyle name="Normal 2 2 3 4 2 5" xfId="396"/>
    <cellStyle name="Normal 2 2 3 4 2 6" xfId="397"/>
    <cellStyle name="Normal 2 2 3 4 2_+200Mg" xfId="398"/>
    <cellStyle name="Normal 2 2 3 4 3" xfId="399"/>
    <cellStyle name="Normal 2 2 3 4 4" xfId="400"/>
    <cellStyle name="Normal 2 2 3 4 5" xfId="401"/>
    <cellStyle name="Normal 2 2 3 4_+200Mg" xfId="402"/>
    <cellStyle name="Normal 2 2 3 5" xfId="403"/>
    <cellStyle name="Normal 2 2 3 5 2" xfId="404"/>
    <cellStyle name="Normal 2 2 3 5 2 2" xfId="405"/>
    <cellStyle name="Normal 2 2 3 5 2 3" xfId="406"/>
    <cellStyle name="Normal 2 2 3 5 2 4" xfId="407"/>
    <cellStyle name="Normal 2 2 3 5 2_+200Mg" xfId="408"/>
    <cellStyle name="Normal 2 2 3 5 3" xfId="409"/>
    <cellStyle name="Normal 2 2 3 5 3 2" xfId="410"/>
    <cellStyle name="Normal 2 2 3 5 3 3" xfId="411"/>
    <cellStyle name="Normal 2 2 3 5 3 4" xfId="412"/>
    <cellStyle name="Normal 2 2 3 5 3_+200Mg" xfId="413"/>
    <cellStyle name="Normal 2 2 3 5 4" xfId="414"/>
    <cellStyle name="Normal 2 2 3 5 4 2" xfId="415"/>
    <cellStyle name="Normal 2 2 3 5 4 3" xfId="416"/>
    <cellStyle name="Normal 2 2 3 5 4 4" xfId="417"/>
    <cellStyle name="Normal 2 2 3 5 4_+200Mg" xfId="418"/>
    <cellStyle name="Normal 2 2 3 5 5" xfId="419"/>
    <cellStyle name="Normal 2 2 3 5 5 2" xfId="420"/>
    <cellStyle name="Normal 2 2 3 5 5 3" xfId="421"/>
    <cellStyle name="Normal 2 2 3 5 5 4" xfId="422"/>
    <cellStyle name="Normal 2 2 3 5 5_+200Mg" xfId="423"/>
    <cellStyle name="Normal 2 2 3 5 6" xfId="424"/>
    <cellStyle name="Normal 2 2 3 5 7" xfId="425"/>
    <cellStyle name="Normal 2 2 3 5 8" xfId="426"/>
    <cellStyle name="Normal 2 2 3 5_+200Mg" xfId="427"/>
    <cellStyle name="Normal 2 2 3 6" xfId="428"/>
    <cellStyle name="Normal 2 2 3 6 10" xfId="429"/>
    <cellStyle name="Normal 2 2 3 6 11" xfId="430"/>
    <cellStyle name="Normal 2 2 3 6 12" xfId="431"/>
    <cellStyle name="Normal 2 2 3 6 2" xfId="432"/>
    <cellStyle name="Normal 2 2 3 6 2 2" xfId="433"/>
    <cellStyle name="Normal 2 2 3 6 2_+200Mg" xfId="434"/>
    <cellStyle name="Normal 2 2 3 6 3" xfId="435"/>
    <cellStyle name="Normal 2 2 3 6 3 2" xfId="436"/>
    <cellStyle name="Normal 2 2 3 6 3_+200Mg" xfId="437"/>
    <cellStyle name="Normal 2 2 3 6 4" xfId="438"/>
    <cellStyle name="Normal 2 2 3 6 5" xfId="439"/>
    <cellStyle name="Normal 2 2 3 6 6" xfId="440"/>
    <cellStyle name="Normal 2 2 3 6 7" xfId="441"/>
    <cellStyle name="Normal 2 2 3 6 8" xfId="442"/>
    <cellStyle name="Normal 2 2 3 6 9" xfId="443"/>
    <cellStyle name="Normal 2 2 3 6_+200Mg" xfId="444"/>
    <cellStyle name="Normal 2 2 3 7" xfId="445"/>
    <cellStyle name="Normal 2 2 3 8" xfId="446"/>
    <cellStyle name="Normal 2 2 3 9" xfId="447"/>
    <cellStyle name="Normal 2 2 3_+200Mg" xfId="448"/>
    <cellStyle name="Normal 2 2 4" xfId="449"/>
    <cellStyle name="Normal 2 2 4 2" xfId="450"/>
    <cellStyle name="Normal 2 2 4 2 2" xfId="451"/>
    <cellStyle name="Normal 2 2 4 2 3" xfId="452"/>
    <cellStyle name="Normal 2 2 4 2 4" xfId="453"/>
    <cellStyle name="Normal 2 2 4 2_+200Mg" xfId="454"/>
    <cellStyle name="Normal 2 2 4 3" xfId="455"/>
    <cellStyle name="Normal 2 2 4 4" xfId="456"/>
    <cellStyle name="Normal 2 2 4 5" xfId="457"/>
    <cellStyle name="Normal 2 2 4_+200Mg" xfId="458"/>
    <cellStyle name="Normal 2 2 5" xfId="459"/>
    <cellStyle name="Normal 2 2 5 2" xfId="460"/>
    <cellStyle name="Normal 2 2 5 2 2" xfId="461"/>
    <cellStyle name="Normal 2 2 5 2 2 2" xfId="462"/>
    <cellStyle name="Normal 2 2 5 2 2 3" xfId="463"/>
    <cellStyle name="Normal 2 2 5 2 2 4" xfId="464"/>
    <cellStyle name="Normal 2 2 5 2 2_+200Mg" xfId="465"/>
    <cellStyle name="Normal 2 2 5 2 3" xfId="466"/>
    <cellStyle name="Normal 2 2 5 2 3 2" xfId="467"/>
    <cellStyle name="Normal 2 2 5 2 3 3" xfId="468"/>
    <cellStyle name="Normal 2 2 5 2 3 4" xfId="469"/>
    <cellStyle name="Normal 2 2 5 2 3_+200Mg" xfId="470"/>
    <cellStyle name="Normal 2 2 5 2 4" xfId="471"/>
    <cellStyle name="Normal 2 2 5 2 5" xfId="472"/>
    <cellStyle name="Normal 2 2 5 2 6" xfId="473"/>
    <cellStyle name="Normal 2 2 5 2_+200Mg" xfId="474"/>
    <cellStyle name="Normal 2 2 5 3" xfId="475"/>
    <cellStyle name="Normal 2 2 5 4" xfId="476"/>
    <cellStyle name="Normal 2 2 5 5" xfId="477"/>
    <cellStyle name="Normal 2 2 5_+200Mg" xfId="478"/>
    <cellStyle name="Normal 2 2 6" xfId="479"/>
    <cellStyle name="Normal 2 2 6 2" xfId="480"/>
    <cellStyle name="Normal 2 2 6 3" xfId="481"/>
    <cellStyle name="Normal 2 2 6 4" xfId="482"/>
    <cellStyle name="Normal 2 2 6_+200Mg" xfId="483"/>
    <cellStyle name="Normal 2 2 7" xfId="484"/>
    <cellStyle name="Normal 2 2 7 2" xfId="485"/>
    <cellStyle name="Normal 2 2 7 3" xfId="486"/>
    <cellStyle name="Normal 2 2 7 4" xfId="487"/>
    <cellStyle name="Normal 2 2 7_+200Mg" xfId="488"/>
    <cellStyle name="Normal 2 2 8" xfId="489"/>
    <cellStyle name="Normal 2 2 8 2" xfId="490"/>
    <cellStyle name="Normal 2 2 8 3" xfId="491"/>
    <cellStyle name="Normal 2 2 8 4" xfId="492"/>
    <cellStyle name="Normal 2 2 8_+200Mg" xfId="493"/>
    <cellStyle name="Normal 2 2 9" xfId="494"/>
    <cellStyle name="Normal 2 2_+200Mg" xfId="495"/>
    <cellStyle name="Normal 2 3" xfId="496"/>
    <cellStyle name="Normal 2 4" xfId="497"/>
    <cellStyle name="Normal 2 4 2" xfId="498"/>
    <cellStyle name="Normal 2 4 3" xfId="499"/>
    <cellStyle name="Normal 2 4 3 2" xfId="500"/>
    <cellStyle name="Normal 2 4 3 3" xfId="501"/>
    <cellStyle name="Normal 2 4 3 4" xfId="502"/>
    <cellStyle name="Normal 2 5" xfId="503"/>
    <cellStyle name="Normal 2 6" xfId="504"/>
    <cellStyle name="Normal 2 7" xfId="505"/>
    <cellStyle name="Normal 2 7 2" xfId="506"/>
    <cellStyle name="Normal 2 7 3" xfId="507"/>
    <cellStyle name="Normal 2 7 4" xfId="508"/>
    <cellStyle name="Normal 2 7_DALYVIAI" xfId="509"/>
    <cellStyle name="Normal 2 8" xfId="510"/>
    <cellStyle name="Normal 2 9" xfId="511"/>
    <cellStyle name="Normal 2_+TolisV" xfId="512"/>
    <cellStyle name="Normal 20" xfId="513"/>
    <cellStyle name="Normal 20 2" xfId="514"/>
    <cellStyle name="Normal 20 2 2" xfId="515"/>
    <cellStyle name="Normal 20 2 2 2" xfId="516"/>
    <cellStyle name="Normal 20 2 2 3" xfId="517"/>
    <cellStyle name="Normal 20 2 2 4" xfId="518"/>
    <cellStyle name="Normal 20 2 2_+200Mg" xfId="519"/>
    <cellStyle name="Normal 20 2 3" xfId="520"/>
    <cellStyle name="Normal 20 2 4" xfId="521"/>
    <cellStyle name="Normal 20 2 5" xfId="522"/>
    <cellStyle name="Normal 20 2_DALYVIAI" xfId="523"/>
    <cellStyle name="Normal 20 3" xfId="524"/>
    <cellStyle name="Normal 20 3 2" xfId="525"/>
    <cellStyle name="Normal 20 3 3" xfId="526"/>
    <cellStyle name="Normal 20 3 4" xfId="527"/>
    <cellStyle name="Normal 20 3_DALYVIAI" xfId="528"/>
    <cellStyle name="Normal 20 4" xfId="529"/>
    <cellStyle name="Normal 20 5" xfId="530"/>
    <cellStyle name="Normal 20_+200Mg" xfId="531"/>
    <cellStyle name="Normal 21" xfId="532"/>
    <cellStyle name="Normal 21 2" xfId="533"/>
    <cellStyle name="Normal 21 2 2" xfId="534"/>
    <cellStyle name="Normal 21 2 2 2" xfId="535"/>
    <cellStyle name="Normal 21 2 2 3" xfId="536"/>
    <cellStyle name="Normal 21 2 2 4" xfId="537"/>
    <cellStyle name="Normal 21 2 2_DALYVIAI" xfId="538"/>
    <cellStyle name="Normal 21 2 3" xfId="539"/>
    <cellStyle name="Normal 21 2 4" xfId="540"/>
    <cellStyle name="Normal 21 2 5" xfId="541"/>
    <cellStyle name="Normal 21 2_DALYVIAI" xfId="542"/>
    <cellStyle name="Normal 21 3" xfId="543"/>
    <cellStyle name="Normal 21 3 2" xfId="544"/>
    <cellStyle name="Normal 21 3 3" xfId="545"/>
    <cellStyle name="Normal 21 3 4" xfId="546"/>
    <cellStyle name="Normal 21 3_DALYVIAI" xfId="547"/>
    <cellStyle name="Normal 21 4" xfId="548"/>
    <cellStyle name="Normal 21 5" xfId="549"/>
    <cellStyle name="Normal 21_DALYVIAI" xfId="550"/>
    <cellStyle name="Normal 22" xfId="551"/>
    <cellStyle name="Normal 22 2" xfId="552"/>
    <cellStyle name="Normal 22 2 2" xfId="553"/>
    <cellStyle name="Normal 22 2 2 2" xfId="554"/>
    <cellStyle name="Normal 22 2 2 3" xfId="555"/>
    <cellStyle name="Normal 22 2 2 4" xfId="556"/>
    <cellStyle name="Normal 22 2 2_+200Mg" xfId="557"/>
    <cellStyle name="Normal 22 2 3" xfId="558"/>
    <cellStyle name="Normal 22 2 4" xfId="559"/>
    <cellStyle name="Normal 22 2 5" xfId="560"/>
    <cellStyle name="Normal 22 2_DALYVIAI" xfId="561"/>
    <cellStyle name="Normal 22 3" xfId="562"/>
    <cellStyle name="Normal 22 3 2" xfId="563"/>
    <cellStyle name="Normal 22 3 3" xfId="564"/>
    <cellStyle name="Normal 22 3 4" xfId="565"/>
    <cellStyle name="Normal 22 3_DALYVIAI" xfId="566"/>
    <cellStyle name="Normal 22 4" xfId="567"/>
    <cellStyle name="Normal 22 5" xfId="568"/>
    <cellStyle name="Normal 22_+200Mg" xfId="569"/>
    <cellStyle name="Normal 23" xfId="570"/>
    <cellStyle name="Normal 23 2" xfId="571"/>
    <cellStyle name="Normal 23 3" xfId="572"/>
    <cellStyle name="Normal 24" xfId="573"/>
    <cellStyle name="Normal 24 2" xfId="574"/>
    <cellStyle name="Normal 24 3" xfId="575"/>
    <cellStyle name="Normal 24 4" xfId="576"/>
    <cellStyle name="Normal 24 5" xfId="577"/>
    <cellStyle name="Normal 24_DALYVIAI" xfId="578"/>
    <cellStyle name="Normal 25" xfId="579"/>
    <cellStyle name="Normal 25 2" xfId="580"/>
    <cellStyle name="Normal 25 3" xfId="581"/>
    <cellStyle name="Normal 25_+200Mg" xfId="582"/>
    <cellStyle name="Normal 26" xfId="583"/>
    <cellStyle name="Normal 26 2" xfId="584"/>
    <cellStyle name="Normal 26 3" xfId="585"/>
    <cellStyle name="Normal 26 4" xfId="586"/>
    <cellStyle name="Normal 26_DALYVIAI" xfId="587"/>
    <cellStyle name="Normal 27" xfId="588"/>
    <cellStyle name="Normal 28" xfId="589"/>
    <cellStyle name="Normal 29" xfId="590"/>
    <cellStyle name="Normal 3" xfId="591"/>
    <cellStyle name="Normal 3 10" xfId="592"/>
    <cellStyle name="Normal 3 11" xfId="593"/>
    <cellStyle name="Normal 3 12" xfId="594"/>
    <cellStyle name="Normal 3 12 2" xfId="595"/>
    <cellStyle name="Normal 3 12 3" xfId="596"/>
    <cellStyle name="Normal 3 12 4" xfId="597"/>
    <cellStyle name="Normal 3 12_DALYVIAI" xfId="598"/>
    <cellStyle name="Normal 3 13" xfId="599"/>
    <cellStyle name="Normal 3 14" xfId="600"/>
    <cellStyle name="Normal 3 2" xfId="601"/>
    <cellStyle name="Normal 3 3" xfId="602"/>
    <cellStyle name="Normal 3 3 2" xfId="603"/>
    <cellStyle name="Normal 3 3 3" xfId="604"/>
    <cellStyle name="Normal 3 4" xfId="605"/>
    <cellStyle name="Normal 3 4 2" xfId="606"/>
    <cellStyle name="Normal 3 4 3" xfId="607"/>
    <cellStyle name="Normal 3 5" xfId="608"/>
    <cellStyle name="Normal 3 5 2" xfId="609"/>
    <cellStyle name="Normal 3 6" xfId="610"/>
    <cellStyle name="Normal 3 7" xfId="611"/>
    <cellStyle name="Normal 3 8" xfId="612"/>
    <cellStyle name="Normal 3 8 2" xfId="613"/>
    <cellStyle name="Normal 3 9" xfId="614"/>
    <cellStyle name="Normal 3 9 2" xfId="615"/>
    <cellStyle name="Normal 3_4x200 M" xfId="616"/>
    <cellStyle name="Normal 30" xfId="617"/>
    <cellStyle name="Normal 31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+200Mg" xfId="633"/>
    <cellStyle name="Normal 4 2 3" xfId="634"/>
    <cellStyle name="Normal 4 2 3 2" xfId="635"/>
    <cellStyle name="Normal 4 2 3 3" xfId="636"/>
    <cellStyle name="Normal 4 2 3 4" xfId="637"/>
    <cellStyle name="Normal 4 2 3_+200Mg" xfId="638"/>
    <cellStyle name="Normal 4 2 4" xfId="639"/>
    <cellStyle name="Normal 4 2 5" xfId="640"/>
    <cellStyle name="Normal 4 2 6" xfId="641"/>
    <cellStyle name="Normal 4 2_+200Mg" xfId="642"/>
    <cellStyle name="Normal 4 3" xfId="643"/>
    <cellStyle name="Normal 4 3 2" xfId="644"/>
    <cellStyle name="Normal 4 3 3" xfId="645"/>
    <cellStyle name="Normal 4 3 4" xfId="646"/>
    <cellStyle name="Normal 4 3_+200Mg" xfId="647"/>
    <cellStyle name="Normal 4 4" xfId="648"/>
    <cellStyle name="Normal 4 4 2" xfId="649"/>
    <cellStyle name="Normal 4 4 3" xfId="650"/>
    <cellStyle name="Normal 4 4 4" xfId="651"/>
    <cellStyle name="Normal 4 4_+200Mg" xfId="652"/>
    <cellStyle name="Normal 4 5" xfId="653"/>
    <cellStyle name="Normal 4 5 2" xfId="654"/>
    <cellStyle name="Normal 4 5 3" xfId="655"/>
    <cellStyle name="Normal 4 5 4" xfId="656"/>
    <cellStyle name="Normal 4 5_+200Mg" xfId="657"/>
    <cellStyle name="Normal 4 6" xfId="658"/>
    <cellStyle name="Normal 4 6 2" xfId="659"/>
    <cellStyle name="Normal 4 6 3" xfId="660"/>
    <cellStyle name="Normal 4 6 4" xfId="661"/>
    <cellStyle name="Normal 4 6_+200Mg" xfId="662"/>
    <cellStyle name="Normal 4 7" xfId="663"/>
    <cellStyle name="Normal 4 7 2" xfId="664"/>
    <cellStyle name="Normal 4 7 3" xfId="665"/>
    <cellStyle name="Normal 4 7 4" xfId="666"/>
    <cellStyle name="Normal 4 7_+200Mg" xfId="667"/>
    <cellStyle name="Normal 4 8" xfId="668"/>
    <cellStyle name="Normal 4 8 2" xfId="669"/>
    <cellStyle name="Normal 4 8 3" xfId="670"/>
    <cellStyle name="Normal 4 8 4" xfId="671"/>
    <cellStyle name="Normal 4 8_+200Mg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+200Mg" xfId="678"/>
    <cellStyle name="Normal 4 9 3" xfId="679"/>
    <cellStyle name="Normal 4 9 3 2" xfId="680"/>
    <cellStyle name="Normal 4 9 3 3" xfId="681"/>
    <cellStyle name="Normal 4 9 3 4" xfId="682"/>
    <cellStyle name="Normal 4 9 3_+200Mg" xfId="683"/>
    <cellStyle name="Normal 4 9 4" xfId="684"/>
    <cellStyle name="Normal 4 9 4 2" xfId="685"/>
    <cellStyle name="Normal 4 9 4 3" xfId="686"/>
    <cellStyle name="Normal 4 9 4 4" xfId="687"/>
    <cellStyle name="Normal 4 9 4_+200Mg" xfId="688"/>
    <cellStyle name="Normal 4 9 5" xfId="689"/>
    <cellStyle name="Normal 4 9 5 2" xfId="690"/>
    <cellStyle name="Normal 4 9 5 3" xfId="691"/>
    <cellStyle name="Normal 4 9 5 4" xfId="692"/>
    <cellStyle name="Normal 4 9 5_+200Mg" xfId="693"/>
    <cellStyle name="Normal 4 9 6" xfId="694"/>
    <cellStyle name="Normal 4 9 6 2" xfId="695"/>
    <cellStyle name="Normal 4 9 6 3" xfId="696"/>
    <cellStyle name="Normal 4 9 6 4" xfId="697"/>
    <cellStyle name="Normal 4 9 6_+200Mg" xfId="698"/>
    <cellStyle name="Normal 4 9 7" xfId="699"/>
    <cellStyle name="Normal 4 9 8" xfId="700"/>
    <cellStyle name="Normal 4 9 9" xfId="701"/>
    <cellStyle name="Normal 4 9_+200Mg" xfId="702"/>
    <cellStyle name="Normal 4_+200Mg" xfId="703"/>
    <cellStyle name="Normal 5" xfId="704"/>
    <cellStyle name="Normal 5 2" xfId="705"/>
    <cellStyle name="Normal 5 2 2" xfId="706"/>
    <cellStyle name="Normal 5 2 2 2" xfId="707"/>
    <cellStyle name="Normal 5 2 2 3" xfId="708"/>
    <cellStyle name="Normal 5 2 2 4" xfId="709"/>
    <cellStyle name="Normal 5 2 2_+200Mg" xfId="710"/>
    <cellStyle name="Normal 5 2 3" xfId="711"/>
    <cellStyle name="Normal 5 2 4" xfId="712"/>
    <cellStyle name="Normal 5 2 5" xfId="713"/>
    <cellStyle name="Normal 5 2_DALYVIAI" xfId="714"/>
    <cellStyle name="Normal 5 3" xfId="715"/>
    <cellStyle name="Normal 5 3 2" xfId="716"/>
    <cellStyle name="Normal 5 3 3" xfId="717"/>
    <cellStyle name="Normal 5 3 4" xfId="718"/>
    <cellStyle name="Normal 5 3_DALYVIAI" xfId="719"/>
    <cellStyle name="Normal 5 4" xfId="720"/>
    <cellStyle name="Normal 5 5" xfId="721"/>
    <cellStyle name="Normal 5_+200Mg" xfId="722"/>
    <cellStyle name="Normal 6" xfId="723"/>
    <cellStyle name="Normal 6 2" xfId="724"/>
    <cellStyle name="Normal 6 2 2" xfId="725"/>
    <cellStyle name="Normal 6 2 3" xfId="726"/>
    <cellStyle name="Normal 6 2 4" xfId="727"/>
    <cellStyle name="Normal 6 2_+200Mg" xfId="728"/>
    <cellStyle name="Normal 6 3" xfId="729"/>
    <cellStyle name="Normal 6 3 2" xfId="730"/>
    <cellStyle name="Normal 6 3 3" xfId="731"/>
    <cellStyle name="Normal 6 3 4" xfId="732"/>
    <cellStyle name="Normal 6 3_+200Mg" xfId="733"/>
    <cellStyle name="Normal 6 4" xfId="734"/>
    <cellStyle name="Normal 6 4 2" xfId="735"/>
    <cellStyle name="Normal 6 4 3" xfId="736"/>
    <cellStyle name="Normal 6 4 4" xfId="737"/>
    <cellStyle name="Normal 6 4_+200Mg" xfId="738"/>
    <cellStyle name="Normal 6 5" xfId="739"/>
    <cellStyle name="Normal 6 6" xfId="740"/>
    <cellStyle name="Normal 6 6 2" xfId="741"/>
    <cellStyle name="Normal 6 6 3" xfId="742"/>
    <cellStyle name="Normal 6 6 4" xfId="743"/>
    <cellStyle name="Normal 6 6_DALYVIAI" xfId="744"/>
    <cellStyle name="Normal 6 7" xfId="745"/>
    <cellStyle name="Normal 6 8" xfId="746"/>
    <cellStyle name="Normal 6_+200Mg" xfId="747"/>
    <cellStyle name="Normal 7" xfId="748"/>
    <cellStyle name="Normal 7 2" xfId="749"/>
    <cellStyle name="Normal 7 2 2" xfId="750"/>
    <cellStyle name="Normal 7 2 2 2" xfId="751"/>
    <cellStyle name="Normal 7 2 2 3" xfId="752"/>
    <cellStyle name="Normal 7 2 2 4" xfId="753"/>
    <cellStyle name="Normal 7 2 2_DALYVIAI" xfId="754"/>
    <cellStyle name="Normal 7 2 3" xfId="755"/>
    <cellStyle name="Normal 7 2 4" xfId="756"/>
    <cellStyle name="Normal 7 2 5" xfId="757"/>
    <cellStyle name="Normal 7 2_+200Mg" xfId="758"/>
    <cellStyle name="Normal 7 3" xfId="759"/>
    <cellStyle name="Normal 7 4" xfId="760"/>
    <cellStyle name="Normal 7 5" xfId="761"/>
    <cellStyle name="Normal 7 6" xfId="762"/>
    <cellStyle name="Normal 7_DALYVIAI" xfId="763"/>
    <cellStyle name="Normal 8" xfId="764"/>
    <cellStyle name="Normal 8 2" xfId="765"/>
    <cellStyle name="Normal 8 2 2" xfId="766"/>
    <cellStyle name="Normal 8 2 2 2" xfId="767"/>
    <cellStyle name="Normal 8 2 2 3" xfId="768"/>
    <cellStyle name="Normal 8 2 2 4" xfId="769"/>
    <cellStyle name="Normal 8 2 2_+200Mg" xfId="770"/>
    <cellStyle name="Normal 8 2 3" xfId="771"/>
    <cellStyle name="Normal 8 2 4" xfId="772"/>
    <cellStyle name="Normal 8 2 5" xfId="773"/>
    <cellStyle name="Normal 8 2_+200Mg" xfId="774"/>
    <cellStyle name="Normal 8 3" xfId="775"/>
    <cellStyle name="Normal 8 4" xfId="776"/>
    <cellStyle name="Normal 8 4 2" xfId="777"/>
    <cellStyle name="Normal 8 4 3" xfId="778"/>
    <cellStyle name="Normal 8 4 4" xfId="779"/>
    <cellStyle name="Normal 8 4_DALYVIAI" xfId="780"/>
    <cellStyle name="Normal 8 5" xfId="781"/>
    <cellStyle name="Normal 8 6" xfId="782"/>
    <cellStyle name="Normal 8_+200Mg" xfId="783"/>
    <cellStyle name="Normal 9" xfId="784"/>
    <cellStyle name="Normal 9 2" xfId="785"/>
    <cellStyle name="Normal 9 2 2" xfId="786"/>
    <cellStyle name="Normal 9 2 3" xfId="787"/>
    <cellStyle name="Normal 9 2 4" xfId="788"/>
    <cellStyle name="Normal 9 2_+200Mg" xfId="789"/>
    <cellStyle name="Normal 9 3" xfId="790"/>
    <cellStyle name="Normal 9 3 2" xfId="791"/>
    <cellStyle name="Normal 9 3 2 2" xfId="792"/>
    <cellStyle name="Normal 9 3 2 3" xfId="793"/>
    <cellStyle name="Normal 9 3 2 4" xfId="794"/>
    <cellStyle name="Normal 9 3 2_+200Mg" xfId="795"/>
    <cellStyle name="Normal 9 3 3" xfId="796"/>
    <cellStyle name="Normal 9 3 4" xfId="797"/>
    <cellStyle name="Normal 9 3 5" xfId="798"/>
    <cellStyle name="Normal 9 3_+200Mg" xfId="799"/>
    <cellStyle name="Normal 9 4" xfId="800"/>
    <cellStyle name="Normal 9 4 2" xfId="801"/>
    <cellStyle name="Normal 9 4 3" xfId="802"/>
    <cellStyle name="Normal 9 4 4" xfId="803"/>
    <cellStyle name="Normal 9 4_+200Mg" xfId="804"/>
    <cellStyle name="Normal 9 5" xfId="805"/>
    <cellStyle name="Normal 9 5 2" xfId="806"/>
    <cellStyle name="Normal 9 5 3" xfId="807"/>
    <cellStyle name="Normal 9 5 4" xfId="808"/>
    <cellStyle name="Normal 9 5_+200Mg" xfId="809"/>
    <cellStyle name="Normal 9 6" xfId="810"/>
    <cellStyle name="Normal 9 7" xfId="811"/>
    <cellStyle name="Normal 9 7 2" xfId="812"/>
    <cellStyle name="Normal 9 7 3" xfId="813"/>
    <cellStyle name="Normal 9 7 4" xfId="814"/>
    <cellStyle name="Normal 9 7_DALYVIAI" xfId="815"/>
    <cellStyle name="Normal 9 8" xfId="816"/>
    <cellStyle name="Normal 9 9" xfId="817"/>
    <cellStyle name="Normal 9_+200Mg" xfId="818"/>
    <cellStyle name="Normal_1000 Mj" xfId="819"/>
    <cellStyle name="Normal_1000 Mv" xfId="887"/>
    <cellStyle name="Normal_1000 Vj" xfId="888"/>
    <cellStyle name="Normal_1000 Vv" xfId="820"/>
    <cellStyle name="Normal_1000 Vv 2" xfId="889"/>
    <cellStyle name="Normal_200 Mj" xfId="875"/>
    <cellStyle name="Normal_200 Mj 2" xfId="879"/>
    <cellStyle name="Normal_200 Mv" xfId="876"/>
    <cellStyle name="Normal_200 Mv 2" xfId="880"/>
    <cellStyle name="Normal_4x200 M" xfId="859"/>
    <cellStyle name="Normal_600 Mj" xfId="883"/>
    <cellStyle name="Normal_600 Mv" xfId="884"/>
    <cellStyle name="Normal_600 Vj" xfId="886"/>
    <cellStyle name="Normal_600 Vv" xfId="885"/>
    <cellStyle name="Normal_60Mj" xfId="821"/>
    <cellStyle name="Normal_60Mj 2" xfId="869"/>
    <cellStyle name="Normal_60Mv" xfId="822"/>
    <cellStyle name="Normal_60Mv 2" xfId="868"/>
    <cellStyle name="Normal_60Vj" xfId="870"/>
    <cellStyle name="Normal_60Vj 2" xfId="890"/>
    <cellStyle name="Normal_60Vv" xfId="871"/>
    <cellStyle name="Normal_60Vv 2" xfId="891"/>
    <cellStyle name="Normal_Aukstis Mj_1" xfId="823"/>
    <cellStyle name="Normal_Aukstis Mv" xfId="824"/>
    <cellStyle name="Normal_Aukstis Vj" xfId="825"/>
    <cellStyle name="Normal_Aukstis Vv" xfId="826"/>
    <cellStyle name="Normal_Rutulys Mj" xfId="862"/>
    <cellStyle name="Normal_Rutulys Mv" xfId="827"/>
    <cellStyle name="Normal_Rutulys Vj_1" xfId="864"/>
    <cellStyle name="Normal_Rutulys Vv" xfId="857"/>
    <cellStyle name="Normal_Tolis Mj" xfId="860"/>
    <cellStyle name="Normal_Tolis Mv" xfId="872"/>
    <cellStyle name="Normal_Tolis Vj" xfId="863"/>
    <cellStyle name="Normal_Tolis Vv" xfId="861"/>
    <cellStyle name="Normal_virseliui" xfId="828"/>
    <cellStyle name="Paryškinimas 1" xfId="829"/>
    <cellStyle name="Paryškinimas 2" xfId="830"/>
    <cellStyle name="Paryškinimas 3" xfId="831"/>
    <cellStyle name="Paryškinimas 4" xfId="832"/>
    <cellStyle name="Paryškinimas 5" xfId="833"/>
    <cellStyle name="Paryškinimas 6" xfId="834"/>
    <cellStyle name="Pastaba" xfId="835"/>
    <cellStyle name="Pavadinimas" xfId="836"/>
    <cellStyle name="Percent [0]" xfId="837"/>
    <cellStyle name="Percent [00]" xfId="838"/>
    <cellStyle name="Percent [2]" xfId="839"/>
    <cellStyle name="PrePop Currency (0)" xfId="840"/>
    <cellStyle name="PrePop Currency (2)" xfId="841"/>
    <cellStyle name="PrePop Units (0)" xfId="842"/>
    <cellStyle name="PrePop Units (1)" xfId="843"/>
    <cellStyle name="PrePop Units (2)" xfId="844"/>
    <cellStyle name="Skaičiavimas" xfId="845"/>
    <cellStyle name="Suma" xfId="846"/>
    <cellStyle name="Susietas langelis" xfId="847"/>
    <cellStyle name="Text Indent A" xfId="848"/>
    <cellStyle name="Text Indent B" xfId="849"/>
    <cellStyle name="Text Indent C" xfId="850"/>
    <cellStyle name="Tikrinimo langelis" xfId="851"/>
    <cellStyle name="Walutowy [0]_PLDT" xfId="852"/>
    <cellStyle name="Walutowy_PLDT" xfId="853"/>
    <cellStyle name="Обычный_Итоговый спартакиады 1991-92 г" xfId="854"/>
  </cellStyles>
  <dxfs count="0"/>
  <tableStyles count="0" defaultTableStyle="TableStyleMedium9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19</xdr:row>
      <xdr:rowOff>91440</xdr:rowOff>
    </xdr:from>
    <xdr:to>
      <xdr:col>8</xdr:col>
      <xdr:colOff>68580</xdr:colOff>
      <xdr:row>23</xdr:row>
      <xdr:rowOff>99060</xdr:rowOff>
    </xdr:to>
    <xdr:pic>
      <xdr:nvPicPr>
        <xdr:cNvPr id="274574" name="Picture 2">
          <a:extLst>
            <a:ext uri="{FF2B5EF4-FFF2-40B4-BE49-F238E27FC236}">
              <a16:creationId xmlns:a16="http://schemas.microsoft.com/office/drawing/2014/main" xmlns="" id="{00000000-0008-0000-0000-00008E3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3436620"/>
          <a:ext cx="1737360" cy="678180"/>
        </a:xfrm>
        <a:prstGeom prst="rect">
          <a:avLst/>
        </a:prstGeom>
        <a:solidFill>
          <a:srgbClr val="339966">
            <a:alpha val="9411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21</xdr:row>
      <xdr:rowOff>0</xdr:rowOff>
    </xdr:from>
    <xdr:to>
      <xdr:col>12</xdr:col>
      <xdr:colOff>114300</xdr:colOff>
      <xdr:row>24</xdr:row>
      <xdr:rowOff>60960</xdr:rowOff>
    </xdr:to>
    <xdr:pic>
      <xdr:nvPicPr>
        <xdr:cNvPr id="274575" name="Picture 3" descr="j0187985[1]">
          <a:extLst>
            <a:ext uri="{FF2B5EF4-FFF2-40B4-BE49-F238E27FC236}">
              <a16:creationId xmlns:a16="http://schemas.microsoft.com/office/drawing/2014/main" xmlns="" id="{00000000-0008-0000-0000-00008F3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680460"/>
          <a:ext cx="8915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O44"/>
  <sheetViews>
    <sheetView tabSelected="1" zoomScaleNormal="100" workbookViewId="0">
      <selection activeCell="A65" sqref="A65"/>
    </sheetView>
  </sheetViews>
  <sheetFormatPr defaultColWidth="9.140625" defaultRowHeight="12.75" x14ac:dyDescent="0.2"/>
  <cols>
    <col min="1" max="1" width="4.42578125" style="2" customWidth="1"/>
    <col min="2" max="2" width="0.5703125" style="2" customWidth="1"/>
    <col min="3" max="3" width="3.7109375" style="2" customWidth="1"/>
    <col min="4" max="25" width="5.7109375" style="2" customWidth="1"/>
    <col min="26" max="26" width="9" style="2" customWidth="1"/>
    <col min="27" max="41" width="5.7109375" style="2" customWidth="1"/>
    <col min="42" max="16384" width="9.140625" style="2"/>
  </cols>
  <sheetData>
    <row r="1" spans="1:15" x14ac:dyDescent="0.2">
      <c r="B1" s="1"/>
    </row>
    <row r="2" spans="1:15" x14ac:dyDescent="0.2">
      <c r="B2" s="1"/>
    </row>
    <row r="3" spans="1:15" x14ac:dyDescent="0.2">
      <c r="B3" s="1"/>
    </row>
    <row r="4" spans="1:15" x14ac:dyDescent="0.2">
      <c r="B4" s="1"/>
    </row>
    <row r="5" spans="1:15" x14ac:dyDescent="0.2">
      <c r="B5" s="1"/>
    </row>
    <row r="6" spans="1:15" x14ac:dyDescent="0.2">
      <c r="B6" s="1"/>
    </row>
    <row r="7" spans="1:15" x14ac:dyDescent="0.2">
      <c r="B7" s="1"/>
    </row>
    <row r="8" spans="1:15" x14ac:dyDescent="0.2">
      <c r="B8" s="1"/>
    </row>
    <row r="9" spans="1:15" ht="22.5" x14ac:dyDescent="0.3">
      <c r="B9" s="1"/>
      <c r="D9" s="4" t="s">
        <v>81</v>
      </c>
    </row>
    <row r="10" spans="1:15" x14ac:dyDescent="0.2">
      <c r="B10" s="1"/>
    </row>
    <row r="11" spans="1:15" ht="22.5" x14ac:dyDescent="0.3">
      <c r="B11" s="1"/>
      <c r="D11" s="912" t="s">
        <v>0</v>
      </c>
      <c r="E11" s="912"/>
      <c r="F11" s="912"/>
      <c r="G11" s="912"/>
      <c r="H11" s="912"/>
      <c r="I11" s="912"/>
      <c r="J11" s="912"/>
      <c r="K11" s="912"/>
      <c r="L11" s="912"/>
      <c r="M11" s="912"/>
      <c r="N11" s="912"/>
      <c r="O11" s="912"/>
    </row>
    <row r="12" spans="1:15" x14ac:dyDescent="0.2">
      <c r="B12" s="1"/>
    </row>
    <row r="13" spans="1:15" ht="22.5" x14ac:dyDescent="0.3">
      <c r="B13" s="1"/>
      <c r="D13" s="912" t="s">
        <v>2</v>
      </c>
      <c r="E13" s="912"/>
      <c r="F13" s="912"/>
      <c r="G13" s="912"/>
      <c r="H13" s="912"/>
      <c r="I13" s="912"/>
      <c r="J13" s="912"/>
      <c r="K13" s="912"/>
    </row>
    <row r="14" spans="1:15" ht="17.25" customHeight="1" x14ac:dyDescent="0.35">
      <c r="B14" s="1"/>
      <c r="D14" s="5"/>
    </row>
    <row r="15" spans="1:15" ht="5.0999999999999996" customHeight="1" x14ac:dyDescent="0.2">
      <c r="B15" s="1"/>
    </row>
    <row r="16" spans="1:15" ht="3" customHeight="1" x14ac:dyDescent="0.2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1" ht="5.0999999999999996" customHeight="1" x14ac:dyDescent="0.2">
      <c r="B17" s="1"/>
    </row>
    <row r="18" spans="1:11" ht="20.25" x14ac:dyDescent="0.3">
      <c r="B18" s="1"/>
      <c r="D18" s="8"/>
    </row>
    <row r="19" spans="1:11" x14ac:dyDescent="0.2">
      <c r="B19" s="1"/>
    </row>
    <row r="20" spans="1:11" x14ac:dyDescent="0.2">
      <c r="B20" s="1"/>
      <c r="K20" s="13" t="s">
        <v>6</v>
      </c>
    </row>
    <row r="21" spans="1:11" x14ac:dyDescent="0.2">
      <c r="B21" s="1"/>
    </row>
    <row r="22" spans="1:11" x14ac:dyDescent="0.2">
      <c r="B22" s="1"/>
      <c r="D22"/>
      <c r="K22"/>
    </row>
    <row r="23" spans="1:11" x14ac:dyDescent="0.2">
      <c r="B23" s="1"/>
    </row>
    <row r="24" spans="1:11" x14ac:dyDescent="0.2">
      <c r="B24" s="1"/>
    </row>
    <row r="25" spans="1:11" x14ac:dyDescent="0.2">
      <c r="B25" s="1"/>
    </row>
    <row r="26" spans="1:11" x14ac:dyDescent="0.2">
      <c r="B26" s="1"/>
    </row>
    <row r="27" spans="1:11" x14ac:dyDescent="0.2">
      <c r="B27" s="1"/>
    </row>
    <row r="28" spans="1:11" x14ac:dyDescent="0.2">
      <c r="B28" s="1"/>
    </row>
    <row r="29" spans="1:11" ht="15.75" x14ac:dyDescent="0.25">
      <c r="B29" s="1"/>
      <c r="D29" s="9" t="s">
        <v>82</v>
      </c>
    </row>
    <row r="30" spans="1:11" ht="6.95" customHeight="1" x14ac:dyDescent="0.2">
      <c r="A30" s="10"/>
      <c r="B30" s="11"/>
      <c r="C30" s="10"/>
      <c r="D30" s="10"/>
      <c r="E30" s="10"/>
      <c r="F30" s="10"/>
      <c r="G30" s="10"/>
      <c r="H30" s="10"/>
      <c r="I30" s="10"/>
    </row>
    <row r="31" spans="1:11" ht="6.95" customHeight="1" x14ac:dyDescent="0.2">
      <c r="B31" s="1"/>
    </row>
    <row r="32" spans="1:11" ht="15.75" x14ac:dyDescent="0.25">
      <c r="B32" s="1"/>
      <c r="D32" s="3" t="s">
        <v>1</v>
      </c>
    </row>
    <row r="33" spans="2:14" x14ac:dyDescent="0.2">
      <c r="B33" s="1"/>
    </row>
    <row r="34" spans="2:14" x14ac:dyDescent="0.2">
      <c r="B34" s="1"/>
    </row>
    <row r="35" spans="2:14" x14ac:dyDescent="0.2">
      <c r="B35" s="1"/>
    </row>
    <row r="36" spans="2:14" x14ac:dyDescent="0.2">
      <c r="B36" s="1"/>
      <c r="E36" s="2" t="s">
        <v>3</v>
      </c>
      <c r="L36" s="2" t="s">
        <v>83</v>
      </c>
    </row>
    <row r="37" spans="2:14" x14ac:dyDescent="0.2">
      <c r="B37" s="1"/>
    </row>
    <row r="38" spans="2:14" x14ac:dyDescent="0.2">
      <c r="B38" s="1"/>
      <c r="E38" s="2" t="s">
        <v>4</v>
      </c>
      <c r="L38" s="2" t="s">
        <v>5</v>
      </c>
    </row>
    <row r="39" spans="2:14" x14ac:dyDescent="0.2">
      <c r="B39" s="1"/>
      <c r="N39" s="12"/>
    </row>
    <row r="40" spans="2:14" x14ac:dyDescent="0.2">
      <c r="B40" s="1"/>
    </row>
    <row r="41" spans="2:14" x14ac:dyDescent="0.2">
      <c r="B41" s="1"/>
    </row>
    <row r="42" spans="2:14" x14ac:dyDescent="0.2">
      <c r="B42" s="1"/>
    </row>
    <row r="43" spans="2:14" x14ac:dyDescent="0.2">
      <c r="B43" s="1"/>
    </row>
    <row r="44" spans="2:14" x14ac:dyDescent="0.2">
      <c r="B44" s="1"/>
    </row>
  </sheetData>
  <mergeCells count="2">
    <mergeCell ref="D11:O11"/>
    <mergeCell ref="D13:K13"/>
  </mergeCells>
  <phoneticPr fontId="4" type="noConversion"/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83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140625" style="301" customWidth="1"/>
    <col min="2" max="2" width="11.7109375" style="301" customWidth="1"/>
    <col min="3" max="3" width="14.140625" style="301" customWidth="1"/>
    <col min="4" max="4" width="8.85546875" style="302" customWidth="1"/>
    <col min="5" max="5" width="12.140625" style="666" customWidth="1"/>
    <col min="6" max="6" width="9.140625" style="304"/>
    <col min="7" max="7" width="6" style="303" customWidth="1"/>
    <col min="8" max="8" width="20.28515625" style="302" customWidth="1"/>
    <col min="9" max="9" width="3.7109375" style="301" hidden="1" customWidth="1"/>
    <col min="10" max="16384" width="9.140625" style="301"/>
  </cols>
  <sheetData>
    <row r="1" spans="1:10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0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0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H3" s="19" t="s">
        <v>84</v>
      </c>
    </row>
    <row r="4" spans="1:10" s="60" customFormat="1" ht="12.75" customHeight="1" x14ac:dyDescent="0.3">
      <c r="A4" s="174"/>
      <c r="B4" s="174"/>
      <c r="C4" s="174"/>
      <c r="D4" s="331"/>
      <c r="E4" s="331"/>
      <c r="F4" s="174"/>
      <c r="G4" s="174"/>
      <c r="H4" s="69" t="s">
        <v>1</v>
      </c>
    </row>
    <row r="5" spans="1:10" ht="12.75" customHeight="1" x14ac:dyDescent="0.2">
      <c r="B5" s="584" t="s">
        <v>748</v>
      </c>
      <c r="C5" s="370"/>
      <c r="D5" s="115" t="s">
        <v>747</v>
      </c>
      <c r="G5" s="302"/>
    </row>
    <row r="6" spans="1:10" s="327" customFormat="1" ht="8.25" customHeight="1" x14ac:dyDescent="0.2">
      <c r="E6" s="329"/>
      <c r="H6" s="328"/>
    </row>
    <row r="7" spans="1:10" s="327" customFormat="1" ht="15.75" x14ac:dyDescent="0.25">
      <c r="B7" s="692" t="s">
        <v>746</v>
      </c>
      <c r="E7" s="329"/>
      <c r="H7" s="691" t="s">
        <v>16</v>
      </c>
    </row>
    <row r="8" spans="1:10" ht="12.75" customHeight="1" x14ac:dyDescent="0.2"/>
    <row r="9" spans="1:10" ht="12.75" customHeight="1" x14ac:dyDescent="0.2">
      <c r="C9" s="321">
        <v>1</v>
      </c>
      <c r="D9" s="321" t="s">
        <v>427</v>
      </c>
      <c r="E9" s="677">
        <v>7</v>
      </c>
      <c r="H9" s="676"/>
    </row>
    <row r="10" spans="1:10" ht="6" customHeight="1" x14ac:dyDescent="0.2"/>
    <row r="11" spans="1:10" x14ac:dyDescent="0.2">
      <c r="A11" s="317" t="s">
        <v>260</v>
      </c>
      <c r="B11" s="318" t="s">
        <v>13</v>
      </c>
      <c r="C11" s="310" t="s">
        <v>12</v>
      </c>
      <c r="D11" s="317" t="s">
        <v>11</v>
      </c>
      <c r="E11" s="316" t="s">
        <v>10</v>
      </c>
      <c r="F11" s="315" t="s">
        <v>71</v>
      </c>
      <c r="G11" s="314" t="s">
        <v>8</v>
      </c>
      <c r="H11" s="313" t="s">
        <v>7</v>
      </c>
      <c r="I11" s="670"/>
    </row>
    <row r="12" spans="1:10" x14ac:dyDescent="0.2">
      <c r="A12" s="312"/>
      <c r="B12" s="454"/>
      <c r="C12" s="453"/>
      <c r="D12" s="452"/>
      <c r="E12" s="669"/>
      <c r="F12" s="668"/>
      <c r="G12" s="667"/>
      <c r="H12" s="448"/>
      <c r="I12" s="447"/>
      <c r="J12" s="302"/>
    </row>
    <row r="13" spans="1:10" x14ac:dyDescent="0.2">
      <c r="A13" s="312">
        <v>4</v>
      </c>
      <c r="B13" s="454" t="s">
        <v>745</v>
      </c>
      <c r="C13" s="453" t="s">
        <v>744</v>
      </c>
      <c r="D13" s="497">
        <v>38674</v>
      </c>
      <c r="E13" s="669" t="s">
        <v>94</v>
      </c>
      <c r="F13" s="668" t="s">
        <v>379</v>
      </c>
      <c r="G13" s="667"/>
      <c r="H13" s="495" t="s">
        <v>239</v>
      </c>
      <c r="I13" s="447"/>
      <c r="J13" s="302"/>
    </row>
    <row r="14" spans="1:10" x14ac:dyDescent="0.2">
      <c r="A14" s="312">
        <v>5</v>
      </c>
      <c r="B14" s="454" t="s">
        <v>521</v>
      </c>
      <c r="C14" s="453" t="s">
        <v>520</v>
      </c>
      <c r="D14" s="497">
        <v>37516</v>
      </c>
      <c r="E14" s="669" t="s">
        <v>288</v>
      </c>
      <c r="F14" s="668">
        <v>30.33</v>
      </c>
      <c r="G14" s="667" t="str">
        <f>IF(ISBLANK(F14),"",IF(F14&lt;=25.95,"KSM",IF(F14&lt;=27.35,"I A",IF(F14&lt;=29.24,"II A",IF(F14&lt;=31.74,"III A",IF(F14&lt;=33.74,"I JA",IF(F14&lt;=35.44,"II JA",IF(F14&lt;=36.74,"III JA"))))))))</f>
        <v>III A</v>
      </c>
      <c r="H14" s="495" t="s">
        <v>287</v>
      </c>
      <c r="I14" s="447"/>
      <c r="J14" s="302"/>
    </row>
    <row r="15" spans="1:10" x14ac:dyDescent="0.2">
      <c r="A15" s="312">
        <v>6</v>
      </c>
      <c r="B15" s="454" t="s">
        <v>184</v>
      </c>
      <c r="C15" s="453" t="s">
        <v>743</v>
      </c>
      <c r="D15" s="497">
        <v>37533</v>
      </c>
      <c r="E15" s="669" t="s">
        <v>30</v>
      </c>
      <c r="F15" s="668">
        <v>28.73</v>
      </c>
      <c r="G15" s="667" t="str">
        <f>IF(ISBLANK(F15),"",IF(F15&lt;=25.95,"KSM",IF(F15&lt;=27.35,"I A",IF(F15&lt;=29.24,"II A",IF(F15&lt;=31.74,"III A",IF(F15&lt;=33.74,"I JA",IF(F15&lt;=35.44,"II JA",IF(F15&lt;=36.74,"III JA"))))))))</f>
        <v>II A</v>
      </c>
      <c r="H15" s="495" t="s">
        <v>96</v>
      </c>
      <c r="I15" s="447"/>
      <c r="J15" s="302"/>
    </row>
    <row r="16" spans="1:10" ht="12.75" customHeight="1" x14ac:dyDescent="0.2">
      <c r="A16" s="690"/>
      <c r="B16" s="689"/>
      <c r="C16" s="688">
        <v>2</v>
      </c>
      <c r="D16" s="688" t="s">
        <v>427</v>
      </c>
      <c r="E16" s="687">
        <v>7</v>
      </c>
      <c r="F16" s="686"/>
      <c r="G16" s="685"/>
      <c r="H16" s="684"/>
    </row>
    <row r="17" spans="1:10" x14ac:dyDescent="0.2">
      <c r="A17" s="317" t="s">
        <v>260</v>
      </c>
      <c r="B17" s="318" t="s">
        <v>13</v>
      </c>
      <c r="C17" s="310" t="s">
        <v>12</v>
      </c>
      <c r="D17" s="317" t="s">
        <v>11</v>
      </c>
      <c r="E17" s="316" t="s">
        <v>10</v>
      </c>
      <c r="F17" s="315" t="s">
        <v>71</v>
      </c>
      <c r="G17" s="314" t="s">
        <v>8</v>
      </c>
      <c r="H17" s="313" t="s">
        <v>7</v>
      </c>
      <c r="I17" s="670"/>
    </row>
    <row r="18" spans="1:10" x14ac:dyDescent="0.2">
      <c r="A18" s="312">
        <v>4</v>
      </c>
      <c r="B18" s="454" t="s">
        <v>175</v>
      </c>
      <c r="C18" s="453" t="s">
        <v>300</v>
      </c>
      <c r="D18" s="497">
        <v>38049</v>
      </c>
      <c r="E18" s="669" t="s">
        <v>30</v>
      </c>
      <c r="F18" s="668" t="s">
        <v>379</v>
      </c>
      <c r="G18" s="667"/>
      <c r="H18" s="495" t="s">
        <v>39</v>
      </c>
      <c r="I18" s="447"/>
      <c r="J18" s="302"/>
    </row>
    <row r="19" spans="1:10" x14ac:dyDescent="0.2">
      <c r="A19" s="312">
        <v>5</v>
      </c>
      <c r="B19" s="454" t="s">
        <v>549</v>
      </c>
      <c r="C19" s="453" t="s">
        <v>548</v>
      </c>
      <c r="D19" s="497">
        <v>37445</v>
      </c>
      <c r="E19" s="669" t="s">
        <v>439</v>
      </c>
      <c r="F19" s="668">
        <v>31.84</v>
      </c>
      <c r="G19" s="667" t="str">
        <f>IF(ISBLANK(F19),"",IF(F19&lt;=25.95,"KSM",IF(F19&lt;=27.35,"I A",IF(F19&lt;=29.24,"II A",IF(F19&lt;=31.74,"III A",IF(F19&lt;=33.74,"I JA",IF(F19&lt;=35.44,"II JA",IF(F19&lt;=36.74,"III JA"))))))))</f>
        <v>I JA</v>
      </c>
      <c r="H19" s="495" t="s">
        <v>438</v>
      </c>
      <c r="I19" s="447"/>
      <c r="J19" s="302"/>
    </row>
    <row r="20" spans="1:10" x14ac:dyDescent="0.2">
      <c r="A20" s="312">
        <v>6</v>
      </c>
      <c r="B20" s="454" t="s">
        <v>488</v>
      </c>
      <c r="C20" s="453" t="s">
        <v>487</v>
      </c>
      <c r="D20" s="497">
        <v>37479</v>
      </c>
      <c r="E20" s="669" t="s">
        <v>30</v>
      </c>
      <c r="F20" s="668">
        <v>29.98</v>
      </c>
      <c r="G20" s="667" t="str">
        <f>IF(ISBLANK(F20),"",IF(F20&lt;=25.95,"KSM",IF(F20&lt;=27.35,"I A",IF(F20&lt;=29.24,"II A",IF(F20&lt;=31.74,"III A",IF(F20&lt;=33.74,"I JA",IF(F20&lt;=35.44,"II JA",IF(F20&lt;=36.74,"III JA"))))))))</f>
        <v>III A</v>
      </c>
      <c r="H20" s="495" t="s">
        <v>39</v>
      </c>
      <c r="I20" s="447"/>
      <c r="J20" s="302"/>
    </row>
    <row r="21" spans="1:10" ht="6" customHeight="1" x14ac:dyDescent="0.2"/>
    <row r="22" spans="1:10" ht="12.75" customHeight="1" x14ac:dyDescent="0.2">
      <c r="C22" s="321">
        <v>3</v>
      </c>
      <c r="D22" s="321" t="s">
        <v>427</v>
      </c>
      <c r="E22" s="677">
        <v>7</v>
      </c>
      <c r="H22" s="676"/>
    </row>
    <row r="23" spans="1:10" ht="6" customHeight="1" x14ac:dyDescent="0.2">
      <c r="A23" s="671"/>
      <c r="B23" s="671"/>
      <c r="C23" s="671"/>
      <c r="D23" s="672"/>
      <c r="E23" s="675"/>
      <c r="F23" s="674"/>
      <c r="G23" s="673"/>
      <c r="H23" s="672"/>
    </row>
    <row r="24" spans="1:10" x14ac:dyDescent="0.2">
      <c r="A24" s="317" t="s">
        <v>260</v>
      </c>
      <c r="B24" s="318" t="s">
        <v>13</v>
      </c>
      <c r="C24" s="310" t="s">
        <v>12</v>
      </c>
      <c r="D24" s="317" t="s">
        <v>11</v>
      </c>
      <c r="E24" s="316" t="s">
        <v>10</v>
      </c>
      <c r="F24" s="315" t="s">
        <v>71</v>
      </c>
      <c r="G24" s="314" t="s">
        <v>8</v>
      </c>
      <c r="H24" s="313" t="s">
        <v>7</v>
      </c>
      <c r="I24" s="670"/>
    </row>
    <row r="25" spans="1:10" x14ac:dyDescent="0.2">
      <c r="A25" s="312">
        <v>3</v>
      </c>
      <c r="B25" s="454" t="s">
        <v>40</v>
      </c>
      <c r="C25" s="453" t="s">
        <v>485</v>
      </c>
      <c r="D25" s="497">
        <v>38612</v>
      </c>
      <c r="E25" s="669" t="s">
        <v>94</v>
      </c>
      <c r="F25" s="668">
        <v>31.1</v>
      </c>
      <c r="G25" s="667" t="str">
        <f>IF(ISBLANK(F25),"",IF(F25&lt;=25.95,"KSM",IF(F25&lt;=27.35,"I A",IF(F25&lt;=29.24,"II A",IF(F25&lt;=31.74,"III A",IF(F25&lt;=33.74,"I JA",IF(F25&lt;=35.44,"II JA",IF(F25&lt;=36.74,"III JA"))))))))</f>
        <v>III A</v>
      </c>
      <c r="H25" s="495" t="s">
        <v>239</v>
      </c>
      <c r="I25" s="447"/>
      <c r="J25" s="302"/>
    </row>
    <row r="26" spans="1:10" x14ac:dyDescent="0.2">
      <c r="A26" s="312">
        <v>4</v>
      </c>
      <c r="B26" s="454" t="s">
        <v>526</v>
      </c>
      <c r="C26" s="453" t="s">
        <v>525</v>
      </c>
      <c r="D26" s="497">
        <v>37549</v>
      </c>
      <c r="E26" s="669" t="s">
        <v>1</v>
      </c>
      <c r="F26" s="668">
        <v>29.46</v>
      </c>
      <c r="G26" s="667" t="str">
        <f>IF(ISBLANK(F26),"",IF(F26&lt;=25.95,"KSM",IF(F26&lt;=27.35,"I A",IF(F26&lt;=29.24,"II A",IF(F26&lt;=31.74,"III A",IF(F26&lt;=33.74,"I JA",IF(F26&lt;=35.44,"II JA",IF(F26&lt;=36.74,"III JA"))))))))</f>
        <v>III A</v>
      </c>
      <c r="H26" s="495" t="s">
        <v>201</v>
      </c>
      <c r="I26" s="447"/>
      <c r="J26" s="302"/>
    </row>
    <row r="27" spans="1:10" x14ac:dyDescent="0.2">
      <c r="A27" s="312">
        <v>5</v>
      </c>
      <c r="B27" s="454" t="s">
        <v>38</v>
      </c>
      <c r="C27" s="453" t="s">
        <v>742</v>
      </c>
      <c r="D27" s="497">
        <v>37627</v>
      </c>
      <c r="E27" s="669" t="s">
        <v>741</v>
      </c>
      <c r="F27" s="668">
        <v>28.36</v>
      </c>
      <c r="G27" s="667" t="str">
        <f>IF(ISBLANK(F27),"",IF(F27&lt;=25.95,"KSM",IF(F27&lt;=27.35,"I A",IF(F27&lt;=29.24,"II A",IF(F27&lt;=31.74,"III A",IF(F27&lt;=33.74,"I JA",IF(F27&lt;=35.44,"II JA",IF(F27&lt;=36.74,"III JA"))))))))</f>
        <v>II A</v>
      </c>
      <c r="H27" s="495" t="s">
        <v>740</v>
      </c>
      <c r="I27" s="447">
        <v>28.85</v>
      </c>
      <c r="J27" s="302"/>
    </row>
    <row r="28" spans="1:10" x14ac:dyDescent="0.2">
      <c r="A28" s="312">
        <v>6</v>
      </c>
      <c r="B28" s="454" t="s">
        <v>739</v>
      </c>
      <c r="C28" s="453" t="s">
        <v>738</v>
      </c>
      <c r="D28" s="497">
        <v>37630</v>
      </c>
      <c r="E28" s="669" t="s">
        <v>91</v>
      </c>
      <c r="F28" s="668">
        <v>32.409999999999997</v>
      </c>
      <c r="G28" s="667" t="str">
        <f>IF(ISBLANK(F28),"",IF(F28&lt;=25.95,"KSM",IF(F28&lt;=27.35,"I A",IF(F28&lt;=29.24,"II A",IF(F28&lt;=31.74,"III A",IF(F28&lt;=33.74,"I JA",IF(F28&lt;=35.44,"II JA",IF(F28&lt;=36.74,"III JA"))))))))</f>
        <v>I JA</v>
      </c>
      <c r="H28" s="495" t="s">
        <v>732</v>
      </c>
      <c r="I28" s="447"/>
      <c r="J28" s="302"/>
    </row>
    <row r="29" spans="1:10" ht="8.25" customHeight="1" x14ac:dyDescent="0.2">
      <c r="A29" s="683"/>
    </row>
    <row r="30" spans="1:10" ht="12.75" customHeight="1" x14ac:dyDescent="0.2">
      <c r="C30" s="321">
        <v>4</v>
      </c>
      <c r="D30" s="321" t="s">
        <v>427</v>
      </c>
      <c r="E30" s="677">
        <v>7</v>
      </c>
      <c r="H30" s="676"/>
    </row>
    <row r="31" spans="1:10" ht="6" customHeight="1" x14ac:dyDescent="0.2"/>
    <row r="32" spans="1:10" x14ac:dyDescent="0.2">
      <c r="A32" s="317" t="s">
        <v>260</v>
      </c>
      <c r="B32" s="318" t="s">
        <v>13</v>
      </c>
      <c r="C32" s="310" t="s">
        <v>12</v>
      </c>
      <c r="D32" s="317" t="s">
        <v>11</v>
      </c>
      <c r="E32" s="316" t="s">
        <v>10</v>
      </c>
      <c r="F32" s="315" t="s">
        <v>71</v>
      </c>
      <c r="G32" s="314" t="s">
        <v>8</v>
      </c>
      <c r="H32" s="313" t="s">
        <v>7</v>
      </c>
      <c r="I32" s="670"/>
    </row>
    <row r="33" spans="1:10" ht="15" customHeight="1" x14ac:dyDescent="0.2">
      <c r="A33" s="312">
        <v>2</v>
      </c>
      <c r="B33" s="311"/>
      <c r="C33" s="310"/>
      <c r="D33" s="309"/>
      <c r="E33" s="682"/>
      <c r="F33" s="668"/>
      <c r="G33" s="667" t="str">
        <f>IF(ISBLANK(F33),"",IF(F33&lt;=25.95,"KSM",IF(F33&lt;=27.35,"I A",IF(F33&lt;=29.24,"II A",IF(F33&lt;=31.74,"III A",IF(F33&lt;=33.74,"I JA",IF(F33&lt;=35.44,"II JA",IF(F33&lt;=36.74,"III JA"))))))))</f>
        <v/>
      </c>
      <c r="H33" s="306"/>
      <c r="I33" s="681"/>
    </row>
    <row r="34" spans="1:10" x14ac:dyDescent="0.2">
      <c r="A34" s="312">
        <v>3</v>
      </c>
      <c r="B34" s="454" t="s">
        <v>506</v>
      </c>
      <c r="C34" s="453" t="s">
        <v>505</v>
      </c>
      <c r="D34" s="452">
        <v>37961</v>
      </c>
      <c r="E34" s="669" t="s">
        <v>98</v>
      </c>
      <c r="F34" s="668" t="s">
        <v>379</v>
      </c>
      <c r="G34" s="667"/>
      <c r="H34" s="448" t="s">
        <v>23</v>
      </c>
      <c r="I34" s="447"/>
      <c r="J34" s="302"/>
    </row>
    <row r="35" spans="1:10" x14ac:dyDescent="0.2">
      <c r="A35" s="312">
        <v>4</v>
      </c>
      <c r="B35" s="454" t="s">
        <v>737</v>
      </c>
      <c r="C35" s="453" t="s">
        <v>736</v>
      </c>
      <c r="D35" s="497">
        <v>38024</v>
      </c>
      <c r="E35" s="669" t="s">
        <v>1</v>
      </c>
      <c r="F35" s="668" t="s">
        <v>379</v>
      </c>
      <c r="G35" s="667"/>
      <c r="H35" s="495" t="s">
        <v>66</v>
      </c>
      <c r="I35" s="447"/>
      <c r="J35" s="302"/>
    </row>
    <row r="36" spans="1:10" x14ac:dyDescent="0.2">
      <c r="A36" s="312">
        <v>5</v>
      </c>
      <c r="B36" s="454" t="s">
        <v>40</v>
      </c>
      <c r="C36" s="453" t="s">
        <v>504</v>
      </c>
      <c r="D36" s="497">
        <v>37972</v>
      </c>
      <c r="E36" s="669" t="s">
        <v>94</v>
      </c>
      <c r="F36" s="668" t="s">
        <v>379</v>
      </c>
      <c r="G36" s="667"/>
      <c r="H36" s="495" t="s">
        <v>319</v>
      </c>
      <c r="I36" s="447"/>
      <c r="J36" s="302"/>
    </row>
    <row r="37" spans="1:10" x14ac:dyDescent="0.2">
      <c r="I37" s="447"/>
      <c r="J37" s="302"/>
    </row>
    <row r="38" spans="1:10" ht="8.25" customHeight="1" x14ac:dyDescent="0.2"/>
    <row r="39" spans="1:10" ht="12.75" customHeight="1" x14ac:dyDescent="0.2">
      <c r="C39" s="321">
        <v>5</v>
      </c>
      <c r="D39" s="321" t="s">
        <v>427</v>
      </c>
      <c r="E39" s="677">
        <v>7</v>
      </c>
      <c r="H39" s="676"/>
    </row>
    <row r="40" spans="1:10" ht="6" customHeight="1" x14ac:dyDescent="0.2">
      <c r="I40" s="671"/>
    </row>
    <row r="41" spans="1:10" x14ac:dyDescent="0.2">
      <c r="A41" s="317" t="s">
        <v>260</v>
      </c>
      <c r="B41" s="318" t="s">
        <v>13</v>
      </c>
      <c r="C41" s="310" t="s">
        <v>12</v>
      </c>
      <c r="D41" s="317" t="s">
        <v>11</v>
      </c>
      <c r="E41" s="316" t="s">
        <v>10</v>
      </c>
      <c r="F41" s="315" t="s">
        <v>71</v>
      </c>
      <c r="G41" s="314" t="s">
        <v>8</v>
      </c>
      <c r="H41" s="313" t="s">
        <v>7</v>
      </c>
      <c r="I41" s="670"/>
    </row>
    <row r="42" spans="1:10" x14ac:dyDescent="0.2">
      <c r="A42" s="312">
        <v>3</v>
      </c>
      <c r="B42" s="454" t="s">
        <v>735</v>
      </c>
      <c r="C42" s="453" t="s">
        <v>734</v>
      </c>
      <c r="D42" s="497">
        <v>38236</v>
      </c>
      <c r="E42" s="669" t="s">
        <v>1</v>
      </c>
      <c r="F42" s="668">
        <v>31.59</v>
      </c>
      <c r="G42" s="667" t="str">
        <f>IF(ISBLANK(F42),"",IF(F42&lt;=25.95,"KSM",IF(F42&lt;=27.35,"I A",IF(F42&lt;=29.24,"II A",IF(F42&lt;=31.74,"III A",IF(F42&lt;=33.74,"I JA",IF(F42&lt;=35.44,"II JA",IF(F42&lt;=36.74,"III JA"))))))))</f>
        <v>III A</v>
      </c>
      <c r="H42" s="495" t="s">
        <v>66</v>
      </c>
      <c r="I42" s="447"/>
      <c r="J42" s="302"/>
    </row>
    <row r="43" spans="1:10" x14ac:dyDescent="0.2">
      <c r="A43" s="312">
        <v>4</v>
      </c>
      <c r="B43" s="454" t="s">
        <v>167</v>
      </c>
      <c r="C43" s="453" t="s">
        <v>554</v>
      </c>
      <c r="D43" s="497">
        <v>37304</v>
      </c>
      <c r="E43" s="669" t="s">
        <v>93</v>
      </c>
      <c r="F43" s="668">
        <v>31</v>
      </c>
      <c r="G43" s="667" t="str">
        <f>IF(ISBLANK(F43),"",IF(F43&lt;=25.95,"KSM",IF(F43&lt;=27.35,"I A",IF(F43&lt;=29.24,"II A",IF(F43&lt;=31.74,"III A",IF(F43&lt;=33.74,"I JA",IF(F43&lt;=35.44,"II JA",IF(F43&lt;=36.74,"III JA"))))))))</f>
        <v>III A</v>
      </c>
      <c r="H43" s="449" t="s">
        <v>509</v>
      </c>
      <c r="I43" s="447"/>
      <c r="J43" s="302"/>
    </row>
    <row r="44" spans="1:10" x14ac:dyDescent="0.2">
      <c r="A44" s="312">
        <v>5</v>
      </c>
      <c r="B44" s="454" t="s">
        <v>184</v>
      </c>
      <c r="C44" s="453" t="s">
        <v>431</v>
      </c>
      <c r="D44" s="497">
        <v>37320</v>
      </c>
      <c r="E44" s="669" t="s">
        <v>30</v>
      </c>
      <c r="F44" s="668">
        <v>29.86</v>
      </c>
      <c r="G44" s="667" t="str">
        <f>IF(ISBLANK(F44),"",IF(F44&lt;=25.95,"KSM",IF(F44&lt;=27.35,"I A",IF(F44&lt;=29.24,"II A",IF(F44&lt;=31.74,"III A",IF(F44&lt;=33.74,"I JA",IF(F44&lt;=35.44,"II JA",IF(F44&lt;=36.74,"III JA"))))))))</f>
        <v>III A</v>
      </c>
      <c r="H44" s="495" t="s">
        <v>39</v>
      </c>
      <c r="I44" s="447"/>
      <c r="J44" s="302"/>
    </row>
    <row r="45" spans="1:10" x14ac:dyDescent="0.2">
      <c r="A45" s="312">
        <v>6</v>
      </c>
      <c r="B45" s="454" t="s">
        <v>479</v>
      </c>
      <c r="C45" s="453" t="s">
        <v>733</v>
      </c>
      <c r="D45" s="497">
        <v>37355</v>
      </c>
      <c r="E45" s="669" t="s">
        <v>91</v>
      </c>
      <c r="F45" s="668">
        <v>30.47</v>
      </c>
      <c r="G45" s="667" t="str">
        <f>IF(ISBLANK(F45),"",IF(F45&lt;=25.95,"KSM",IF(F45&lt;=27.35,"I A",IF(F45&lt;=29.24,"II A",IF(F45&lt;=31.74,"III A",IF(F45&lt;=33.74,"I JA",IF(F45&lt;=35.44,"II JA",IF(F45&lt;=36.74,"III JA"))))))))</f>
        <v>III A</v>
      </c>
      <c r="H45" s="495" t="s">
        <v>732</v>
      </c>
      <c r="I45" s="447"/>
      <c r="J45" s="302"/>
    </row>
    <row r="46" spans="1:10" ht="5.25" customHeight="1" x14ac:dyDescent="0.2"/>
    <row r="47" spans="1:10" ht="12.75" customHeight="1" x14ac:dyDescent="0.2">
      <c r="A47" s="671"/>
      <c r="B47" s="671"/>
      <c r="C47" s="680">
        <v>6</v>
      </c>
      <c r="D47" s="680" t="s">
        <v>427</v>
      </c>
      <c r="E47" s="679">
        <v>7</v>
      </c>
      <c r="F47" s="674"/>
      <c r="G47" s="673"/>
      <c r="H47" s="678"/>
    </row>
    <row r="48" spans="1:10" x14ac:dyDescent="0.2">
      <c r="A48" s="317" t="s">
        <v>260</v>
      </c>
      <c r="B48" s="318" t="s">
        <v>13</v>
      </c>
      <c r="C48" s="310" t="s">
        <v>12</v>
      </c>
      <c r="D48" s="317" t="s">
        <v>11</v>
      </c>
      <c r="E48" s="316" t="s">
        <v>10</v>
      </c>
      <c r="F48" s="315" t="s">
        <v>71</v>
      </c>
      <c r="G48" s="314" t="s">
        <v>8</v>
      </c>
      <c r="H48" s="313" t="s">
        <v>7</v>
      </c>
      <c r="I48" s="670"/>
    </row>
    <row r="49" spans="1:10" x14ac:dyDescent="0.2">
      <c r="A49" s="312">
        <v>3</v>
      </c>
      <c r="B49" s="454" t="s">
        <v>46</v>
      </c>
      <c r="C49" s="453" t="s">
        <v>731</v>
      </c>
      <c r="D49" s="497">
        <v>37914</v>
      </c>
      <c r="E49" s="669" t="s">
        <v>91</v>
      </c>
      <c r="F49" s="668">
        <v>30.41</v>
      </c>
      <c r="G49" s="667" t="str">
        <f>IF(ISBLANK(F49),"",IF(F49&lt;=25.95,"KSM",IF(F49&lt;=27.35,"I A",IF(F49&lt;=29.24,"II A",IF(F49&lt;=31.74,"III A",IF(F49&lt;=33.74,"I JA",IF(F49&lt;=35.44,"II JA",IF(F49&lt;=36.74,"III JA"))))))))</f>
        <v>III A</v>
      </c>
      <c r="H49" s="495" t="s">
        <v>730</v>
      </c>
      <c r="I49" s="447"/>
      <c r="J49" s="302"/>
    </row>
    <row r="50" spans="1:10" x14ac:dyDescent="0.2">
      <c r="A50" s="312">
        <v>4</v>
      </c>
      <c r="B50" s="454" t="s">
        <v>511</v>
      </c>
      <c r="C50" s="453" t="s">
        <v>510</v>
      </c>
      <c r="D50" s="497">
        <v>37908</v>
      </c>
      <c r="E50" s="669" t="s">
        <v>93</v>
      </c>
      <c r="F50" s="668">
        <v>30.38</v>
      </c>
      <c r="G50" s="667" t="str">
        <f>IF(ISBLANK(F50),"",IF(F50&lt;=25.95,"KSM",IF(F50&lt;=27.35,"I A",IF(F50&lt;=29.24,"II A",IF(F50&lt;=31.74,"III A",IF(F50&lt;=33.74,"I JA",IF(F50&lt;=35.44,"II JA",IF(F50&lt;=36.74,"III JA"))))))))</f>
        <v>III A</v>
      </c>
      <c r="H50" s="449" t="s">
        <v>509</v>
      </c>
      <c r="I50" s="447"/>
      <c r="J50" s="302"/>
    </row>
    <row r="51" spans="1:10" x14ac:dyDescent="0.2">
      <c r="A51" s="312">
        <v>5</v>
      </c>
      <c r="B51" s="454" t="s">
        <v>518</v>
      </c>
      <c r="C51" s="453" t="s">
        <v>517</v>
      </c>
      <c r="D51" s="497">
        <v>37764</v>
      </c>
      <c r="E51" s="669" t="s">
        <v>516</v>
      </c>
      <c r="F51" s="668">
        <v>27.94</v>
      </c>
      <c r="G51" s="667" t="str">
        <f>IF(ISBLANK(F51),"",IF(F51&lt;=25.95,"KSM",IF(F51&lt;=27.35,"I A",IF(F51&lt;=29.24,"II A",IF(F51&lt;=31.74,"III A",IF(F51&lt;=33.74,"I JA",IF(F51&lt;=35.44,"II JA",IF(F51&lt;=36.74,"III JA"))))))))</f>
        <v>II A</v>
      </c>
      <c r="H51" s="495" t="s">
        <v>515</v>
      </c>
      <c r="I51" s="447" t="s">
        <v>729</v>
      </c>
      <c r="J51" s="302"/>
    </row>
    <row r="52" spans="1:10" x14ac:dyDescent="0.2">
      <c r="A52" s="312">
        <v>6</v>
      </c>
      <c r="B52" s="454" t="s">
        <v>501</v>
      </c>
      <c r="C52" s="453" t="s">
        <v>500</v>
      </c>
      <c r="D52" s="497">
        <v>38040</v>
      </c>
      <c r="E52" s="669" t="s">
        <v>30</v>
      </c>
      <c r="F52" s="668">
        <v>29.67</v>
      </c>
      <c r="G52" s="667" t="str">
        <f>IF(ISBLANK(F52),"",IF(F52&lt;=25.95,"KSM",IF(F52&lt;=27.35,"I A",IF(F52&lt;=29.24,"II A",IF(F52&lt;=31.74,"III A",IF(F52&lt;=33.74,"I JA",IF(F52&lt;=35.44,"II JA",IF(F52&lt;=36.74,"III JA"))))))))</f>
        <v>III A</v>
      </c>
      <c r="H52" s="495" t="s">
        <v>99</v>
      </c>
    </row>
    <row r="53" spans="1:10" ht="12.75" customHeight="1" x14ac:dyDescent="0.2">
      <c r="C53" s="321">
        <v>7</v>
      </c>
      <c r="D53" s="321" t="s">
        <v>427</v>
      </c>
      <c r="E53" s="677">
        <v>7</v>
      </c>
      <c r="H53" s="676"/>
    </row>
    <row r="54" spans="1:10" ht="6" customHeight="1" x14ac:dyDescent="0.2">
      <c r="A54" s="671"/>
      <c r="B54" s="671"/>
      <c r="C54" s="671"/>
      <c r="D54" s="672"/>
      <c r="E54" s="675"/>
      <c r="F54" s="674"/>
      <c r="G54" s="673"/>
      <c r="H54" s="672"/>
      <c r="I54" s="671"/>
    </row>
    <row r="55" spans="1:10" x14ac:dyDescent="0.2">
      <c r="A55" s="317" t="s">
        <v>260</v>
      </c>
      <c r="B55" s="318" t="s">
        <v>13</v>
      </c>
      <c r="C55" s="310" t="s">
        <v>12</v>
      </c>
      <c r="D55" s="317" t="s">
        <v>11</v>
      </c>
      <c r="E55" s="316" t="s">
        <v>10</v>
      </c>
      <c r="F55" s="315" t="s">
        <v>71</v>
      </c>
      <c r="G55" s="314" t="s">
        <v>8</v>
      </c>
      <c r="H55" s="313" t="s">
        <v>7</v>
      </c>
      <c r="I55" s="670"/>
    </row>
    <row r="56" spans="1:10" x14ac:dyDescent="0.2">
      <c r="A56" s="312">
        <v>3</v>
      </c>
      <c r="B56" s="454" t="s">
        <v>482</v>
      </c>
      <c r="C56" s="453" t="s">
        <v>481</v>
      </c>
      <c r="D56" s="497">
        <v>38313</v>
      </c>
      <c r="E56" s="669" t="s">
        <v>94</v>
      </c>
      <c r="F56" s="668" t="s">
        <v>379</v>
      </c>
      <c r="G56" s="667"/>
      <c r="H56" s="495" t="s">
        <v>480</v>
      </c>
      <c r="I56" s="447"/>
      <c r="J56" s="302"/>
    </row>
    <row r="57" spans="1:10" ht="15" customHeight="1" x14ac:dyDescent="0.2">
      <c r="A57" s="312">
        <v>4</v>
      </c>
      <c r="B57" s="454" t="s">
        <v>728</v>
      </c>
      <c r="C57" s="453" t="s">
        <v>727</v>
      </c>
      <c r="D57" s="497">
        <v>38081</v>
      </c>
      <c r="E57" s="669" t="s">
        <v>100</v>
      </c>
      <c r="F57" s="668" t="s">
        <v>379</v>
      </c>
      <c r="G57" s="667"/>
      <c r="H57" s="495" t="s">
        <v>61</v>
      </c>
      <c r="I57" s="447"/>
    </row>
    <row r="58" spans="1:10" x14ac:dyDescent="0.2">
      <c r="A58" s="312">
        <v>5</v>
      </c>
      <c r="B58" s="454" t="s">
        <v>60</v>
      </c>
      <c r="C58" s="453" t="s">
        <v>59</v>
      </c>
      <c r="D58" s="497">
        <v>37408</v>
      </c>
      <c r="E58" s="669" t="s">
        <v>1</v>
      </c>
      <c r="F58" s="668">
        <v>26.25</v>
      </c>
      <c r="G58" s="667" t="str">
        <f>IF(ISBLANK(F58),"",IF(F58&lt;=25.95,"KSM",IF(F58&lt;=27.35,"I A",IF(F58&lt;=29.24,"II A",IF(F58&lt;=31.74,"III A",IF(F58&lt;=33.74,"I JA",IF(F58&lt;=35.44,"II JA",IF(F58&lt;=36.74,"III JA"))))))))</f>
        <v>I A</v>
      </c>
      <c r="H58" s="495" t="s">
        <v>536</v>
      </c>
      <c r="I58" s="447" t="s">
        <v>726</v>
      </c>
      <c r="J58" s="302"/>
    </row>
    <row r="59" spans="1:10" x14ac:dyDescent="0.2">
      <c r="A59" s="312">
        <v>6</v>
      </c>
      <c r="B59" s="454" t="s">
        <v>426</v>
      </c>
      <c r="C59" s="453" t="s">
        <v>675</v>
      </c>
      <c r="D59" s="497">
        <v>37692</v>
      </c>
      <c r="E59" s="669" t="s">
        <v>182</v>
      </c>
      <c r="F59" s="668">
        <v>28.27</v>
      </c>
      <c r="G59" s="667" t="str">
        <f>IF(ISBLANK(F59),"",IF(F59&lt;=25.95,"KSM",IF(F59&lt;=27.35,"I A",IF(F59&lt;=29.24,"II A",IF(F59&lt;=31.74,"III A",IF(F59&lt;=33.74,"I JA",IF(F59&lt;=35.44,"II JA",IF(F59&lt;=36.74,"III JA"))))))))</f>
        <v>II A</v>
      </c>
      <c r="H59" s="495" t="s">
        <v>673</v>
      </c>
      <c r="I59" s="447" t="s">
        <v>725</v>
      </c>
      <c r="J59" s="302"/>
    </row>
    <row r="60" spans="1:10" ht="8.25" customHeight="1" x14ac:dyDescent="0.2"/>
    <row r="61" spans="1:10" ht="8.25" customHeight="1" x14ac:dyDescent="0.2"/>
    <row r="62" spans="1:10" ht="8.25" customHeight="1" x14ac:dyDescent="0.2"/>
    <row r="83" spans="10:10" x14ac:dyDescent="0.2">
      <c r="J83" s="302"/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0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140625" style="301" customWidth="1"/>
    <col min="2" max="2" width="11.7109375" style="301" customWidth="1"/>
    <col min="3" max="3" width="14.140625" style="301" customWidth="1"/>
    <col min="4" max="4" width="8.85546875" style="302" customWidth="1"/>
    <col min="5" max="5" width="12.140625" style="666" customWidth="1"/>
    <col min="6" max="6" width="9.140625" style="304"/>
    <col min="7" max="7" width="6" style="303" customWidth="1"/>
    <col min="8" max="8" width="20.28515625" style="302" customWidth="1"/>
    <col min="9" max="9" width="3.7109375" style="301" hidden="1" customWidth="1"/>
    <col min="10" max="16384" width="9.140625" style="301"/>
  </cols>
  <sheetData>
    <row r="1" spans="1:10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0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0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H3" s="19" t="s">
        <v>84</v>
      </c>
    </row>
    <row r="4" spans="1:10" s="60" customFormat="1" ht="12.75" customHeight="1" x14ac:dyDescent="0.3">
      <c r="A4" s="174"/>
      <c r="B4" s="174"/>
      <c r="C4" s="174"/>
      <c r="D4" s="331"/>
      <c r="E4" s="331"/>
      <c r="F4" s="174"/>
      <c r="G4" s="174"/>
      <c r="H4" s="69" t="s">
        <v>1</v>
      </c>
    </row>
    <row r="5" spans="1:10" ht="12.75" customHeight="1" x14ac:dyDescent="0.2">
      <c r="B5" s="584" t="s">
        <v>748</v>
      </c>
      <c r="C5" s="370"/>
      <c r="D5" s="115" t="s">
        <v>747</v>
      </c>
      <c r="G5" s="302"/>
    </row>
    <row r="6" spans="1:10" s="327" customFormat="1" ht="8.25" customHeight="1" x14ac:dyDescent="0.2">
      <c r="E6" s="329"/>
      <c r="H6" s="328"/>
    </row>
    <row r="7" spans="1:10" s="327" customFormat="1" ht="15.75" x14ac:dyDescent="0.25">
      <c r="B7" s="692" t="s">
        <v>746</v>
      </c>
      <c r="E7" s="329"/>
      <c r="H7" s="691" t="s">
        <v>16</v>
      </c>
    </row>
    <row r="8" spans="1:10" ht="12.75" customHeight="1" x14ac:dyDescent="0.2"/>
    <row r="9" spans="1:10" ht="12.75" customHeight="1" x14ac:dyDescent="0.2">
      <c r="C9" s="321"/>
      <c r="D9" s="321"/>
      <c r="E9" s="677"/>
      <c r="H9" s="676"/>
    </row>
    <row r="10" spans="1:10" ht="6" customHeight="1" x14ac:dyDescent="0.2"/>
    <row r="11" spans="1:10" x14ac:dyDescent="0.2">
      <c r="A11" s="317" t="s">
        <v>45</v>
      </c>
      <c r="B11" s="318" t="s">
        <v>13</v>
      </c>
      <c r="C11" s="310" t="s">
        <v>12</v>
      </c>
      <c r="D11" s="317" t="s">
        <v>11</v>
      </c>
      <c r="E11" s="316" t="s">
        <v>10</v>
      </c>
      <c r="F11" s="315" t="s">
        <v>71</v>
      </c>
      <c r="G11" s="314" t="s">
        <v>8</v>
      </c>
      <c r="H11" s="313" t="s">
        <v>7</v>
      </c>
      <c r="I11" s="670"/>
    </row>
    <row r="12" spans="1:10" x14ac:dyDescent="0.2">
      <c r="A12" s="312">
        <v>1</v>
      </c>
      <c r="B12" s="454" t="s">
        <v>60</v>
      </c>
      <c r="C12" s="453" t="s">
        <v>59</v>
      </c>
      <c r="D12" s="497">
        <v>37408</v>
      </c>
      <c r="E12" s="669" t="s">
        <v>1</v>
      </c>
      <c r="F12" s="668">
        <v>26.25</v>
      </c>
      <c r="G12" s="667" t="str">
        <f t="shared" ref="G12:G29" si="0">IF(ISBLANK(F12),"",IF(F12&lt;=25.95,"KSM",IF(F12&lt;=27.35,"I A",IF(F12&lt;=29.24,"II A",IF(F12&lt;=31.74,"III A",IF(F12&lt;=33.74,"I JA",IF(F12&lt;=35.44,"II JA",IF(F12&lt;=36.74,"III JA"))))))))</f>
        <v>I A</v>
      </c>
      <c r="H12" s="495" t="s">
        <v>536</v>
      </c>
      <c r="I12" s="447" t="s">
        <v>726</v>
      </c>
      <c r="J12" s="302"/>
    </row>
    <row r="13" spans="1:10" x14ac:dyDescent="0.2">
      <c r="A13" s="312">
        <v>2</v>
      </c>
      <c r="B13" s="454" t="s">
        <v>518</v>
      </c>
      <c r="C13" s="453" t="s">
        <v>517</v>
      </c>
      <c r="D13" s="497">
        <v>37764</v>
      </c>
      <c r="E13" s="669" t="s">
        <v>516</v>
      </c>
      <c r="F13" s="668">
        <v>27.94</v>
      </c>
      <c r="G13" s="667" t="str">
        <f t="shared" si="0"/>
        <v>II A</v>
      </c>
      <c r="H13" s="495" t="s">
        <v>515</v>
      </c>
      <c r="I13" s="447" t="s">
        <v>729</v>
      </c>
      <c r="J13" s="302"/>
    </row>
    <row r="14" spans="1:10" x14ac:dyDescent="0.2">
      <c r="A14" s="312">
        <v>3</v>
      </c>
      <c r="B14" s="454" t="s">
        <v>426</v>
      </c>
      <c r="C14" s="453" t="s">
        <v>675</v>
      </c>
      <c r="D14" s="497">
        <v>37692</v>
      </c>
      <c r="E14" s="669" t="s">
        <v>182</v>
      </c>
      <c r="F14" s="668">
        <v>28.27</v>
      </c>
      <c r="G14" s="667" t="str">
        <f t="shared" si="0"/>
        <v>II A</v>
      </c>
      <c r="H14" s="495" t="s">
        <v>673</v>
      </c>
      <c r="I14" s="447" t="s">
        <v>725</v>
      </c>
      <c r="J14" s="302"/>
    </row>
    <row r="15" spans="1:10" x14ac:dyDescent="0.2">
      <c r="A15" s="312">
        <v>4</v>
      </c>
      <c r="B15" s="454" t="s">
        <v>38</v>
      </c>
      <c r="C15" s="453" t="s">
        <v>742</v>
      </c>
      <c r="D15" s="497">
        <v>37627</v>
      </c>
      <c r="E15" s="669" t="s">
        <v>741</v>
      </c>
      <c r="F15" s="668">
        <v>28.36</v>
      </c>
      <c r="G15" s="667" t="str">
        <f t="shared" si="0"/>
        <v>II A</v>
      </c>
      <c r="H15" s="495" t="s">
        <v>740</v>
      </c>
      <c r="I15" s="447">
        <v>28.85</v>
      </c>
      <c r="J15" s="302"/>
    </row>
    <row r="16" spans="1:10" x14ac:dyDescent="0.2">
      <c r="A16" s="312">
        <v>5</v>
      </c>
      <c r="B16" s="454" t="s">
        <v>184</v>
      </c>
      <c r="C16" s="453" t="s">
        <v>743</v>
      </c>
      <c r="D16" s="497">
        <v>37533</v>
      </c>
      <c r="E16" s="669" t="s">
        <v>30</v>
      </c>
      <c r="F16" s="668">
        <v>28.73</v>
      </c>
      <c r="G16" s="667" t="str">
        <f t="shared" si="0"/>
        <v>II A</v>
      </c>
      <c r="H16" s="495" t="s">
        <v>96</v>
      </c>
      <c r="I16" s="447"/>
      <c r="J16" s="302"/>
    </row>
    <row r="17" spans="1:10" x14ac:dyDescent="0.2">
      <c r="A17" s="312">
        <v>6</v>
      </c>
      <c r="B17" s="454" t="s">
        <v>526</v>
      </c>
      <c r="C17" s="453" t="s">
        <v>525</v>
      </c>
      <c r="D17" s="497">
        <v>37549</v>
      </c>
      <c r="E17" s="669" t="s">
        <v>1</v>
      </c>
      <c r="F17" s="668">
        <v>29.46</v>
      </c>
      <c r="G17" s="667" t="str">
        <f t="shared" si="0"/>
        <v>III A</v>
      </c>
      <c r="H17" s="495" t="s">
        <v>201</v>
      </c>
      <c r="I17" s="447"/>
      <c r="J17" s="302"/>
    </row>
    <row r="18" spans="1:10" x14ac:dyDescent="0.2">
      <c r="A18" s="312">
        <v>7</v>
      </c>
      <c r="B18" s="454" t="s">
        <v>501</v>
      </c>
      <c r="C18" s="453" t="s">
        <v>500</v>
      </c>
      <c r="D18" s="497">
        <v>38040</v>
      </c>
      <c r="E18" s="669" t="s">
        <v>30</v>
      </c>
      <c r="F18" s="668">
        <v>29.67</v>
      </c>
      <c r="G18" s="667" t="str">
        <f t="shared" si="0"/>
        <v>III A</v>
      </c>
      <c r="H18" s="495" t="s">
        <v>99</v>
      </c>
      <c r="I18" s="681"/>
    </row>
    <row r="19" spans="1:10" x14ac:dyDescent="0.2">
      <c r="A19" s="312">
        <v>8</v>
      </c>
      <c r="B19" s="454" t="s">
        <v>184</v>
      </c>
      <c r="C19" s="453" t="s">
        <v>431</v>
      </c>
      <c r="D19" s="497">
        <v>37320</v>
      </c>
      <c r="E19" s="669" t="s">
        <v>30</v>
      </c>
      <c r="F19" s="668">
        <v>29.86</v>
      </c>
      <c r="G19" s="667" t="str">
        <f t="shared" si="0"/>
        <v>III A</v>
      </c>
      <c r="H19" s="495" t="s">
        <v>39</v>
      </c>
      <c r="I19" s="447"/>
      <c r="J19" s="302"/>
    </row>
    <row r="20" spans="1:10" x14ac:dyDescent="0.2">
      <c r="A20" s="312">
        <v>9</v>
      </c>
      <c r="B20" s="454" t="s">
        <v>488</v>
      </c>
      <c r="C20" s="453" t="s">
        <v>487</v>
      </c>
      <c r="D20" s="497">
        <v>37479</v>
      </c>
      <c r="E20" s="669" t="s">
        <v>30</v>
      </c>
      <c r="F20" s="668">
        <v>29.98</v>
      </c>
      <c r="G20" s="667" t="str">
        <f t="shared" si="0"/>
        <v>III A</v>
      </c>
      <c r="H20" s="495" t="s">
        <v>39</v>
      </c>
      <c r="I20" s="447"/>
      <c r="J20" s="302"/>
    </row>
    <row r="21" spans="1:10" x14ac:dyDescent="0.2">
      <c r="A21" s="312">
        <v>10</v>
      </c>
      <c r="B21" s="454" t="s">
        <v>521</v>
      </c>
      <c r="C21" s="453" t="s">
        <v>520</v>
      </c>
      <c r="D21" s="497">
        <v>37516</v>
      </c>
      <c r="E21" s="669" t="s">
        <v>288</v>
      </c>
      <c r="F21" s="668">
        <v>30.33</v>
      </c>
      <c r="G21" s="667" t="str">
        <f t="shared" si="0"/>
        <v>III A</v>
      </c>
      <c r="H21" s="495" t="s">
        <v>287</v>
      </c>
      <c r="I21" s="447"/>
      <c r="J21" s="302"/>
    </row>
    <row r="22" spans="1:10" x14ac:dyDescent="0.2">
      <c r="A22" s="312">
        <v>11</v>
      </c>
      <c r="B22" s="454" t="s">
        <v>511</v>
      </c>
      <c r="C22" s="453" t="s">
        <v>510</v>
      </c>
      <c r="D22" s="452">
        <v>37908</v>
      </c>
      <c r="E22" s="669" t="s">
        <v>93</v>
      </c>
      <c r="F22" s="668">
        <v>30.38</v>
      </c>
      <c r="G22" s="667" t="str">
        <f t="shared" si="0"/>
        <v>III A</v>
      </c>
      <c r="H22" s="695" t="s">
        <v>509</v>
      </c>
      <c r="I22" s="447"/>
      <c r="J22" s="302"/>
    </row>
    <row r="23" spans="1:10" x14ac:dyDescent="0.2">
      <c r="A23" s="312">
        <v>12</v>
      </c>
      <c r="B23" s="454" t="s">
        <v>46</v>
      </c>
      <c r="C23" s="453" t="s">
        <v>731</v>
      </c>
      <c r="D23" s="497">
        <v>37914</v>
      </c>
      <c r="E23" s="669" t="s">
        <v>91</v>
      </c>
      <c r="F23" s="668">
        <v>30.41</v>
      </c>
      <c r="G23" s="667" t="str">
        <f t="shared" si="0"/>
        <v>III A</v>
      </c>
      <c r="H23" s="495" t="s">
        <v>730</v>
      </c>
      <c r="I23" s="447"/>
      <c r="J23" s="302"/>
    </row>
    <row r="24" spans="1:10" x14ac:dyDescent="0.2">
      <c r="A24" s="312">
        <v>13</v>
      </c>
      <c r="B24" s="454" t="s">
        <v>479</v>
      </c>
      <c r="C24" s="453" t="s">
        <v>733</v>
      </c>
      <c r="D24" s="497">
        <v>37355</v>
      </c>
      <c r="E24" s="669" t="s">
        <v>91</v>
      </c>
      <c r="F24" s="668">
        <v>30.47</v>
      </c>
      <c r="G24" s="667" t="str">
        <f t="shared" si="0"/>
        <v>III A</v>
      </c>
      <c r="H24" s="495" t="s">
        <v>732</v>
      </c>
      <c r="I24" s="447"/>
      <c r="J24" s="302"/>
    </row>
    <row r="25" spans="1:10" x14ac:dyDescent="0.2">
      <c r="A25" s="312">
        <v>14</v>
      </c>
      <c r="B25" s="454" t="s">
        <v>167</v>
      </c>
      <c r="C25" s="453" t="s">
        <v>554</v>
      </c>
      <c r="D25" s="497">
        <v>37304</v>
      </c>
      <c r="E25" s="669" t="s">
        <v>93</v>
      </c>
      <c r="F25" s="668">
        <v>31</v>
      </c>
      <c r="G25" s="667" t="str">
        <f t="shared" si="0"/>
        <v>III A</v>
      </c>
      <c r="H25" s="694" t="s">
        <v>509</v>
      </c>
      <c r="I25" s="447"/>
      <c r="J25" s="302"/>
    </row>
    <row r="26" spans="1:10" x14ac:dyDescent="0.2">
      <c r="A26" s="312">
        <v>15</v>
      </c>
      <c r="B26" s="454" t="s">
        <v>40</v>
      </c>
      <c r="C26" s="453" t="s">
        <v>485</v>
      </c>
      <c r="D26" s="497">
        <v>38612</v>
      </c>
      <c r="E26" s="669" t="s">
        <v>94</v>
      </c>
      <c r="F26" s="668">
        <v>31.1</v>
      </c>
      <c r="G26" s="667" t="str">
        <f t="shared" si="0"/>
        <v>III A</v>
      </c>
      <c r="H26" s="693" t="s">
        <v>239</v>
      </c>
      <c r="I26" s="447"/>
      <c r="J26" s="302"/>
    </row>
    <row r="27" spans="1:10" x14ac:dyDescent="0.2">
      <c r="A27" s="312">
        <v>16</v>
      </c>
      <c r="B27" s="454" t="s">
        <v>735</v>
      </c>
      <c r="C27" s="453" t="s">
        <v>734</v>
      </c>
      <c r="D27" s="497">
        <v>38236</v>
      </c>
      <c r="E27" s="669" t="s">
        <v>1</v>
      </c>
      <c r="F27" s="668">
        <v>31.59</v>
      </c>
      <c r="G27" s="667" t="str">
        <f t="shared" si="0"/>
        <v>III A</v>
      </c>
      <c r="H27" s="495" t="s">
        <v>66</v>
      </c>
      <c r="I27" s="447"/>
      <c r="J27" s="302"/>
    </row>
    <row r="28" spans="1:10" x14ac:dyDescent="0.2">
      <c r="A28" s="312">
        <v>17</v>
      </c>
      <c r="B28" s="454" t="s">
        <v>549</v>
      </c>
      <c r="C28" s="453" t="s">
        <v>548</v>
      </c>
      <c r="D28" s="497">
        <v>37445</v>
      </c>
      <c r="E28" s="669" t="s">
        <v>439</v>
      </c>
      <c r="F28" s="668">
        <v>31.84</v>
      </c>
      <c r="G28" s="667" t="str">
        <f t="shared" si="0"/>
        <v>I JA</v>
      </c>
      <c r="H28" s="495" t="s">
        <v>438</v>
      </c>
      <c r="I28" s="447"/>
      <c r="J28" s="302"/>
    </row>
    <row r="29" spans="1:10" x14ac:dyDescent="0.2">
      <c r="A29" s="312">
        <v>18</v>
      </c>
      <c r="B29" s="454" t="s">
        <v>739</v>
      </c>
      <c r="C29" s="453" t="s">
        <v>738</v>
      </c>
      <c r="D29" s="497">
        <v>37630</v>
      </c>
      <c r="E29" s="669" t="s">
        <v>91</v>
      </c>
      <c r="F29" s="668">
        <v>32.409999999999997</v>
      </c>
      <c r="G29" s="667" t="str">
        <f t="shared" si="0"/>
        <v>I JA</v>
      </c>
      <c r="H29" s="495" t="s">
        <v>732</v>
      </c>
      <c r="I29" s="447"/>
      <c r="J29" s="302"/>
    </row>
    <row r="30" spans="1:10" x14ac:dyDescent="0.2">
      <c r="A30" s="312"/>
      <c r="B30" s="454" t="s">
        <v>745</v>
      </c>
      <c r="C30" s="453" t="s">
        <v>744</v>
      </c>
      <c r="D30" s="497">
        <v>38674</v>
      </c>
      <c r="E30" s="669" t="s">
        <v>94</v>
      </c>
      <c r="F30" s="668" t="s">
        <v>379</v>
      </c>
      <c r="G30" s="667"/>
      <c r="H30" s="693" t="s">
        <v>239</v>
      </c>
      <c r="I30" s="447"/>
      <c r="J30" s="302"/>
    </row>
    <row r="31" spans="1:10" x14ac:dyDescent="0.2">
      <c r="A31" s="312"/>
      <c r="B31" s="454" t="s">
        <v>175</v>
      </c>
      <c r="C31" s="453" t="s">
        <v>300</v>
      </c>
      <c r="D31" s="497">
        <v>38049</v>
      </c>
      <c r="E31" s="669" t="s">
        <v>30</v>
      </c>
      <c r="F31" s="668" t="s">
        <v>379</v>
      </c>
      <c r="G31" s="667"/>
      <c r="H31" s="495" t="s">
        <v>39</v>
      </c>
      <c r="I31" s="447"/>
      <c r="J31" s="302"/>
    </row>
    <row r="32" spans="1:10" x14ac:dyDescent="0.2">
      <c r="A32" s="312"/>
      <c r="B32" s="454" t="s">
        <v>506</v>
      </c>
      <c r="C32" s="453" t="s">
        <v>505</v>
      </c>
      <c r="D32" s="497">
        <v>37961</v>
      </c>
      <c r="E32" s="669" t="s">
        <v>98</v>
      </c>
      <c r="F32" s="668" t="s">
        <v>379</v>
      </c>
      <c r="G32" s="667"/>
      <c r="H32" s="495" t="s">
        <v>23</v>
      </c>
      <c r="I32" s="494"/>
      <c r="J32" s="302"/>
    </row>
    <row r="33" spans="1:10" x14ac:dyDescent="0.2">
      <c r="A33" s="312"/>
      <c r="B33" s="454" t="s">
        <v>737</v>
      </c>
      <c r="C33" s="453" t="s">
        <v>736</v>
      </c>
      <c r="D33" s="497">
        <v>38024</v>
      </c>
      <c r="E33" s="669" t="s">
        <v>1</v>
      </c>
      <c r="F33" s="668" t="s">
        <v>379</v>
      </c>
      <c r="G33" s="667"/>
      <c r="H33" s="495" t="s">
        <v>66</v>
      </c>
      <c r="I33" s="447"/>
      <c r="J33" s="302"/>
    </row>
    <row r="34" spans="1:10" ht="15" customHeight="1" x14ac:dyDescent="0.2">
      <c r="A34" s="312"/>
      <c r="B34" s="454" t="s">
        <v>40</v>
      </c>
      <c r="C34" s="453" t="s">
        <v>504</v>
      </c>
      <c r="D34" s="497">
        <v>37972</v>
      </c>
      <c r="E34" s="669" t="s">
        <v>94</v>
      </c>
      <c r="F34" s="668" t="s">
        <v>379</v>
      </c>
      <c r="G34" s="667"/>
      <c r="H34" s="495" t="s">
        <v>319</v>
      </c>
      <c r="I34" s="447"/>
      <c r="J34" s="302"/>
    </row>
    <row r="35" spans="1:10" x14ac:dyDescent="0.2">
      <c r="A35" s="312"/>
      <c r="B35" s="454" t="s">
        <v>482</v>
      </c>
      <c r="C35" s="453" t="s">
        <v>481</v>
      </c>
      <c r="D35" s="497">
        <v>38313</v>
      </c>
      <c r="E35" s="669" t="s">
        <v>94</v>
      </c>
      <c r="F35" s="668" t="s">
        <v>379</v>
      </c>
      <c r="G35" s="667"/>
      <c r="H35" s="495" t="s">
        <v>480</v>
      </c>
      <c r="I35" s="447"/>
      <c r="J35" s="302"/>
    </row>
    <row r="36" spans="1:10" x14ac:dyDescent="0.2">
      <c r="A36" s="312"/>
      <c r="B36" s="454" t="s">
        <v>728</v>
      </c>
      <c r="C36" s="453" t="s">
        <v>727</v>
      </c>
      <c r="D36" s="497">
        <v>38081</v>
      </c>
      <c r="E36" s="669" t="s">
        <v>100</v>
      </c>
      <c r="F36" s="668" t="s">
        <v>379</v>
      </c>
      <c r="G36" s="667"/>
      <c r="H36" s="495" t="s">
        <v>61</v>
      </c>
      <c r="I36" s="447"/>
    </row>
    <row r="37" spans="1:10" ht="8.25" customHeight="1" x14ac:dyDescent="0.2"/>
    <row r="38" spans="1:10" ht="8.25" customHeight="1" x14ac:dyDescent="0.2"/>
    <row r="39" spans="1:10" ht="8.25" customHeight="1" x14ac:dyDescent="0.2"/>
    <row r="60" spans="10:10" x14ac:dyDescent="0.2">
      <c r="J60" s="302"/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1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140625" style="608" customWidth="1"/>
    <col min="2" max="2" width="11.28515625" style="608" customWidth="1"/>
    <col min="3" max="3" width="15.42578125" style="608" customWidth="1"/>
    <col min="4" max="4" width="8.7109375" style="609" customWidth="1"/>
    <col min="5" max="5" width="16.42578125" style="609" customWidth="1"/>
    <col min="6" max="6" width="7.42578125" style="611" customWidth="1"/>
    <col min="7" max="7" width="6" style="610" customWidth="1"/>
    <col min="8" max="8" width="25.5703125" style="609" customWidth="1"/>
    <col min="9" max="9" width="5.42578125" style="608" hidden="1" customWidth="1"/>
    <col min="10" max="16384" width="9.140625" style="608"/>
  </cols>
  <sheetData>
    <row r="1" spans="1:9" s="403" customFormat="1" ht="20.25" x14ac:dyDescent="0.3">
      <c r="A1" s="916" t="s">
        <v>81</v>
      </c>
      <c r="B1" s="916"/>
      <c r="C1" s="916"/>
      <c r="D1" s="916"/>
      <c r="E1" s="916"/>
      <c r="F1" s="916"/>
      <c r="G1" s="916"/>
    </row>
    <row r="2" spans="1:9" s="403" customFormat="1" ht="20.25" x14ac:dyDescent="0.3">
      <c r="A2" s="916" t="s">
        <v>0</v>
      </c>
      <c r="B2" s="916"/>
      <c r="C2" s="916"/>
      <c r="D2" s="916"/>
      <c r="E2" s="916"/>
      <c r="F2" s="916"/>
      <c r="G2" s="916"/>
    </row>
    <row r="3" spans="1:9" s="403" customFormat="1" ht="20.25" x14ac:dyDescent="0.3">
      <c r="A3" s="916" t="s">
        <v>2</v>
      </c>
      <c r="B3" s="916"/>
      <c r="C3" s="916"/>
      <c r="D3" s="916"/>
      <c r="E3" s="916"/>
      <c r="F3" s="916"/>
      <c r="G3" s="916"/>
      <c r="H3" s="407" t="s">
        <v>84</v>
      </c>
    </row>
    <row r="4" spans="1:9" s="403" customFormat="1" ht="12.75" customHeight="1" x14ac:dyDescent="0.3">
      <c r="A4" s="405"/>
      <c r="B4" s="405"/>
      <c r="C4" s="405"/>
      <c r="D4" s="405"/>
      <c r="E4" s="405"/>
      <c r="F4" s="405"/>
      <c r="G4" s="405"/>
      <c r="H4" s="404" t="s">
        <v>1</v>
      </c>
    </row>
    <row r="5" spans="1:9" ht="12.75" customHeight="1" x14ac:dyDescent="0.2">
      <c r="B5" s="659" t="s">
        <v>718</v>
      </c>
      <c r="C5" s="658"/>
      <c r="D5" s="657" t="s">
        <v>471</v>
      </c>
      <c r="E5" s="608"/>
      <c r="G5" s="609"/>
      <c r="H5" s="608"/>
    </row>
    <row r="6" spans="1:9" s="397" customFormat="1" ht="8.25" customHeight="1" x14ac:dyDescent="0.2">
      <c r="E6" s="399"/>
      <c r="H6" s="398"/>
    </row>
    <row r="7" spans="1:9" ht="15.75" x14ac:dyDescent="0.25">
      <c r="B7" s="656" t="s">
        <v>717</v>
      </c>
      <c r="C7" s="655"/>
      <c r="D7" s="654"/>
      <c r="E7" s="653"/>
      <c r="F7" s="608"/>
      <c r="H7" s="652" t="s">
        <v>14</v>
      </c>
    </row>
    <row r="8" spans="1:9" ht="12.75" customHeight="1" x14ac:dyDescent="0.2"/>
    <row r="9" spans="1:9" ht="12.75" customHeight="1" x14ac:dyDescent="0.2">
      <c r="C9" s="647">
        <v>1</v>
      </c>
      <c r="D9" s="645" t="s">
        <v>427</v>
      </c>
      <c r="E9" s="646">
        <v>5</v>
      </c>
      <c r="H9" s="643"/>
    </row>
    <row r="10" spans="1:9" ht="6" customHeight="1" x14ac:dyDescent="0.2">
      <c r="C10" s="645"/>
      <c r="D10" s="645"/>
      <c r="E10" s="644"/>
      <c r="H10" s="643"/>
    </row>
    <row r="11" spans="1:9" x14ac:dyDescent="0.2">
      <c r="A11" s="640" t="s">
        <v>260</v>
      </c>
      <c r="B11" s="641" t="s">
        <v>13</v>
      </c>
      <c r="C11" s="634" t="s">
        <v>12</v>
      </c>
      <c r="D11" s="640" t="s">
        <v>11</v>
      </c>
      <c r="E11" s="639" t="s">
        <v>10</v>
      </c>
      <c r="F11" s="638" t="s">
        <v>71</v>
      </c>
      <c r="G11" s="637" t="s">
        <v>8</v>
      </c>
      <c r="H11" s="636" t="s">
        <v>7</v>
      </c>
      <c r="I11" s="630"/>
    </row>
    <row r="12" spans="1:9" s="620" customFormat="1" x14ac:dyDescent="0.2">
      <c r="A12" s="629"/>
      <c r="B12" s="628"/>
      <c r="C12" s="627"/>
      <c r="D12" s="626"/>
      <c r="E12" s="625"/>
      <c r="F12" s="624"/>
      <c r="G12" s="623" t="str">
        <f>IF(ISBLANK(F12),"",IF(F12&lt;=25.95,"KSM",IF(F12&lt;=27.35,"I A",IF(F12&lt;=29.24,"II A",IF(F12&lt;=31.74,"III A",IF(F12&lt;=33.74,"I JA",IF(F12&lt;=35.44,"II JA",IF(F12&lt;=36.74,"III JA"))))))))</f>
        <v/>
      </c>
      <c r="H12" s="622"/>
      <c r="I12" s="621"/>
    </row>
    <row r="13" spans="1:9" s="620" customFormat="1" x14ac:dyDescent="0.2">
      <c r="A13" s="629">
        <v>4</v>
      </c>
      <c r="B13" s="628" t="s">
        <v>716</v>
      </c>
      <c r="C13" s="627" t="s">
        <v>715</v>
      </c>
      <c r="D13" s="626">
        <v>37169</v>
      </c>
      <c r="E13" s="625" t="s">
        <v>169</v>
      </c>
      <c r="F13" s="624">
        <v>33.72</v>
      </c>
      <c r="G13" s="623" t="str">
        <f>IF(ISBLANK(F13),"",IF(F13&lt;=25.95,"KSM",IF(F13&lt;=27.35,"I A",IF(F13&lt;=29.24,"II A",IF(F13&lt;=31.74,"III A",IF(F13&lt;=33.74,"I JA",IF(F13&lt;=35.44,"II JA",IF(F13&lt;=36.74,"III JA"))))))))</f>
        <v>I JA</v>
      </c>
      <c r="H13" s="622" t="s">
        <v>168</v>
      </c>
      <c r="I13" s="621"/>
    </row>
    <row r="14" spans="1:9" s="620" customFormat="1" x14ac:dyDescent="0.2">
      <c r="A14" s="629">
        <v>5</v>
      </c>
      <c r="B14" s="628" t="s">
        <v>426</v>
      </c>
      <c r="C14" s="627" t="s">
        <v>454</v>
      </c>
      <c r="D14" s="626">
        <v>36942</v>
      </c>
      <c r="E14" s="625" t="s">
        <v>365</v>
      </c>
      <c r="F14" s="624">
        <v>28.92</v>
      </c>
      <c r="G14" s="623" t="str">
        <f>IF(ISBLANK(F14),"",IF(F14&lt;=25.95,"KSM",IF(F14&lt;=27.35,"I A",IF(F14&lt;=29.24,"II A",IF(F14&lt;=31.74,"III A",IF(F14&lt;=33.74,"I JA",IF(F14&lt;=35.44,"II JA",IF(F14&lt;=36.74,"III JA"))))))))</f>
        <v>II A</v>
      </c>
      <c r="H14" s="622" t="s">
        <v>453</v>
      </c>
      <c r="I14" s="621"/>
    </row>
    <row r="15" spans="1:9" s="620" customFormat="1" x14ac:dyDescent="0.2">
      <c r="A15" s="629">
        <v>6</v>
      </c>
      <c r="B15" s="635" t="s">
        <v>304</v>
      </c>
      <c r="C15" s="634" t="s">
        <v>305</v>
      </c>
      <c r="D15" s="633">
        <v>37195</v>
      </c>
      <c r="E15" s="632" t="s">
        <v>30</v>
      </c>
      <c r="F15" s="624">
        <v>26.87</v>
      </c>
      <c r="G15" s="623" t="str">
        <f>IF(ISBLANK(F15),"",IF(F15&lt;=25.95,"KSM",IF(F15&lt;=27.35,"I A",IF(F15&lt;=29.24,"II A",IF(F15&lt;=31.74,"III A",IF(F15&lt;=33.74,"I JA",IF(F15&lt;=35.44,"II JA",IF(F15&lt;=36.74,"III JA"))))))))</f>
        <v>I A</v>
      </c>
      <c r="H15" s="631" t="s">
        <v>39</v>
      </c>
      <c r="I15" s="621"/>
    </row>
    <row r="16" spans="1:9" ht="6" customHeight="1" x14ac:dyDescent="0.2">
      <c r="A16" s="619"/>
      <c r="B16" s="618"/>
      <c r="C16" s="617"/>
      <c r="D16" s="616"/>
      <c r="E16" s="615"/>
      <c r="F16" s="614"/>
      <c r="G16" s="613"/>
      <c r="H16" s="612"/>
    </row>
    <row r="17" spans="1:9" ht="12.75" customHeight="1" x14ac:dyDescent="0.2">
      <c r="C17" s="647" t="s">
        <v>124</v>
      </c>
      <c r="D17" s="645" t="s">
        <v>427</v>
      </c>
      <c r="E17" s="646">
        <v>5</v>
      </c>
      <c r="H17" s="643"/>
    </row>
    <row r="18" spans="1:9" ht="6" customHeight="1" x14ac:dyDescent="0.2">
      <c r="B18" s="642"/>
      <c r="C18" s="651"/>
      <c r="D18" s="645"/>
      <c r="E18" s="650"/>
      <c r="F18" s="649"/>
      <c r="G18" s="648"/>
      <c r="H18" s="643"/>
    </row>
    <row r="19" spans="1:9" x14ac:dyDescent="0.2">
      <c r="A19" s="640" t="s">
        <v>260</v>
      </c>
      <c r="B19" s="641" t="s">
        <v>13</v>
      </c>
      <c r="C19" s="634" t="s">
        <v>12</v>
      </c>
      <c r="D19" s="640" t="s">
        <v>11</v>
      </c>
      <c r="E19" s="639" t="s">
        <v>10</v>
      </c>
      <c r="F19" s="638" t="s">
        <v>71</v>
      </c>
      <c r="G19" s="637" t="s">
        <v>8</v>
      </c>
      <c r="H19" s="636" t="s">
        <v>7</v>
      </c>
      <c r="I19" s="630"/>
    </row>
    <row r="20" spans="1:9" s="620" customFormat="1" x14ac:dyDescent="0.2">
      <c r="A20" s="629">
        <v>2</v>
      </c>
      <c r="B20" s="628"/>
      <c r="C20" s="627"/>
      <c r="D20" s="626"/>
      <c r="E20" s="625"/>
      <c r="F20" s="624"/>
      <c r="G20" s="623" t="str">
        <f>IF(ISBLANK(F20),"",IF(F20&lt;=25.95,"KSM",IF(F20&lt;=27.35,"I A",IF(F20&lt;=29.24,"II A",IF(F20&lt;=31.74,"III A",IF(F20&lt;=33.74,"I JA",IF(F20&lt;=35.44,"II JA",IF(F20&lt;=36.74,"III JA"))))))))</f>
        <v/>
      </c>
      <c r="H20" s="622"/>
      <c r="I20" s="621"/>
    </row>
    <row r="21" spans="1:9" s="620" customFormat="1" x14ac:dyDescent="0.2">
      <c r="A21" s="629">
        <v>3</v>
      </c>
      <c r="B21" s="628" t="s">
        <v>432</v>
      </c>
      <c r="C21" s="627" t="s">
        <v>431</v>
      </c>
      <c r="D21" s="626">
        <v>37220</v>
      </c>
      <c r="E21" s="625" t="s">
        <v>30</v>
      </c>
      <c r="F21" s="624">
        <v>30.3</v>
      </c>
      <c r="G21" s="623" t="str">
        <f>IF(ISBLANK(F21),"",IF(F21&lt;=25.95,"KSM",IF(F21&lt;=27.35,"I A",IF(F21&lt;=29.24,"II A",IF(F21&lt;=31.74,"III A",IF(F21&lt;=33.74,"I JA",IF(F21&lt;=35.44,"II JA",IF(F21&lt;=36.74,"III JA"))))))))</f>
        <v>III A</v>
      </c>
      <c r="H21" s="622" t="s">
        <v>261</v>
      </c>
      <c r="I21" s="621"/>
    </row>
    <row r="22" spans="1:9" s="620" customFormat="1" x14ac:dyDescent="0.2">
      <c r="A22" s="629">
        <v>4</v>
      </c>
      <c r="B22" s="628" t="s">
        <v>458</v>
      </c>
      <c r="C22" s="627" t="s">
        <v>457</v>
      </c>
      <c r="D22" s="626">
        <v>36601</v>
      </c>
      <c r="E22" s="625" t="s">
        <v>92</v>
      </c>
      <c r="F22" s="624" t="s">
        <v>379</v>
      </c>
      <c r="G22" s="623"/>
      <c r="H22" s="622" t="s">
        <v>213</v>
      </c>
      <c r="I22" s="621"/>
    </row>
    <row r="23" spans="1:9" s="620" customFormat="1" x14ac:dyDescent="0.2">
      <c r="A23" s="629">
        <v>5</v>
      </c>
      <c r="B23" s="628" t="s">
        <v>184</v>
      </c>
      <c r="C23" s="627" t="s">
        <v>303</v>
      </c>
      <c r="D23" s="626">
        <v>36593</v>
      </c>
      <c r="E23" s="625" t="s">
        <v>30</v>
      </c>
      <c r="F23" s="624">
        <v>28.45</v>
      </c>
      <c r="G23" s="623" t="str">
        <f>IF(ISBLANK(F23),"",IF(F23&lt;=25.95,"KSM",IF(F23&lt;=27.35,"I A",IF(F23&lt;=29.24,"II A",IF(F23&lt;=31.74,"III A",IF(F23&lt;=33.74,"I JA",IF(F23&lt;=35.44,"II JA",IF(F23&lt;=36.74,"III JA"))))))))</f>
        <v>II A</v>
      </c>
      <c r="H23" s="622" t="s">
        <v>39</v>
      </c>
      <c r="I23" s="621"/>
    </row>
    <row r="24" spans="1:9" s="620" customFormat="1" x14ac:dyDescent="0.2">
      <c r="A24" s="629">
        <v>6</v>
      </c>
      <c r="B24" s="628" t="s">
        <v>714</v>
      </c>
      <c r="C24" s="627" t="s">
        <v>713</v>
      </c>
      <c r="D24" s="626">
        <v>36574</v>
      </c>
      <c r="E24" s="625" t="s">
        <v>91</v>
      </c>
      <c r="F24" s="624">
        <v>28.9</v>
      </c>
      <c r="G24" s="623" t="str">
        <f>IF(ISBLANK(F24),"",IF(F24&lt;=25.95,"KSM",IF(F24&lt;=27.35,"I A",IF(F24&lt;=29.24,"II A",IF(F24&lt;=31.74,"III A",IF(F24&lt;=33.74,"I JA",IF(F24&lt;=35.44,"II JA",IF(F24&lt;=36.74,"III JA"))))))))</f>
        <v>II A</v>
      </c>
      <c r="H24" s="622" t="s">
        <v>712</v>
      </c>
      <c r="I24" s="621"/>
    </row>
    <row r="25" spans="1:9" ht="6" customHeight="1" x14ac:dyDescent="0.2">
      <c r="A25" s="619"/>
      <c r="B25" s="618"/>
      <c r="C25" s="617"/>
      <c r="D25" s="616"/>
      <c r="E25" s="615"/>
      <c r="F25" s="614"/>
      <c r="G25" s="613"/>
      <c r="H25" s="612"/>
    </row>
    <row r="26" spans="1:9" ht="12.75" customHeight="1" x14ac:dyDescent="0.2">
      <c r="C26" s="647" t="s">
        <v>125</v>
      </c>
      <c r="D26" s="645" t="s">
        <v>427</v>
      </c>
      <c r="E26" s="646">
        <v>5</v>
      </c>
      <c r="H26" s="643"/>
    </row>
    <row r="27" spans="1:9" ht="6" customHeight="1" x14ac:dyDescent="0.2">
      <c r="C27" s="645"/>
      <c r="D27" s="645"/>
      <c r="E27" s="644"/>
      <c r="H27" s="643"/>
      <c r="I27" s="642"/>
    </row>
    <row r="28" spans="1:9" x14ac:dyDescent="0.2">
      <c r="A28" s="640" t="s">
        <v>260</v>
      </c>
      <c r="B28" s="641" t="s">
        <v>13</v>
      </c>
      <c r="C28" s="634" t="s">
        <v>12</v>
      </c>
      <c r="D28" s="640" t="s">
        <v>11</v>
      </c>
      <c r="E28" s="639" t="s">
        <v>10</v>
      </c>
      <c r="F28" s="638" t="s">
        <v>71</v>
      </c>
      <c r="G28" s="637" t="s">
        <v>8</v>
      </c>
      <c r="H28" s="636" t="s">
        <v>7</v>
      </c>
      <c r="I28" s="630"/>
    </row>
    <row r="29" spans="1:9" ht="15" customHeight="1" x14ac:dyDescent="0.2">
      <c r="A29" s="629">
        <v>2</v>
      </c>
      <c r="B29" s="635"/>
      <c r="C29" s="634"/>
      <c r="D29" s="633"/>
      <c r="E29" s="632"/>
      <c r="F29" s="624"/>
      <c r="G29" s="623" t="str">
        <f>IF(ISBLANK(F29),"",IF(F29&lt;=25.95,"KSM",IF(F29&lt;=27.35,"I A",IF(F29&lt;=29.24,"II A",IF(F29&lt;=31.74,"III A",IF(F29&lt;=33.74,"I JA",IF(F29&lt;=35.44,"II JA",IF(F29&lt;=36.74,"III JA"))))))))</f>
        <v/>
      </c>
      <c r="H29" s="631"/>
      <c r="I29" s="630"/>
    </row>
    <row r="30" spans="1:9" s="620" customFormat="1" x14ac:dyDescent="0.2">
      <c r="A30" s="629">
        <v>3</v>
      </c>
      <c r="B30" s="628" t="s">
        <v>367</v>
      </c>
      <c r="C30" s="627" t="s">
        <v>366</v>
      </c>
      <c r="D30" s="626">
        <v>36550</v>
      </c>
      <c r="E30" s="625" t="s">
        <v>365</v>
      </c>
      <c r="F30" s="624">
        <v>30.28</v>
      </c>
      <c r="G30" s="623" t="str">
        <f>IF(ISBLANK(F30),"",IF(F30&lt;=25.95,"KSM",IF(F30&lt;=27.35,"I A",IF(F30&lt;=29.24,"II A",IF(F30&lt;=31.74,"III A",IF(F30&lt;=33.74,"I JA",IF(F30&lt;=35.44,"II JA",IF(F30&lt;=36.74,"III JA"))))))))</f>
        <v>III A</v>
      </c>
      <c r="H30" s="622" t="s">
        <v>330</v>
      </c>
      <c r="I30" s="621"/>
    </row>
    <row r="31" spans="1:9" s="620" customFormat="1" x14ac:dyDescent="0.2">
      <c r="A31" s="629">
        <v>4</v>
      </c>
      <c r="B31" s="628" t="s">
        <v>452</v>
      </c>
      <c r="C31" s="627" t="s">
        <v>451</v>
      </c>
      <c r="D31" s="626">
        <v>36688</v>
      </c>
      <c r="E31" s="625" t="s">
        <v>92</v>
      </c>
      <c r="F31" s="624">
        <v>30.14</v>
      </c>
      <c r="G31" s="623" t="str">
        <f>IF(ISBLANK(F31),"",IF(F31&lt;=25.95,"KSM",IF(F31&lt;=27.35,"I A",IF(F31&lt;=29.24,"II A",IF(F31&lt;=31.74,"III A",IF(F31&lt;=33.74,"I JA",IF(F31&lt;=35.44,"II JA",IF(F31&lt;=36.74,"III JA"))))))))</f>
        <v>III A</v>
      </c>
      <c r="H31" s="622" t="s">
        <v>213</v>
      </c>
      <c r="I31" s="621"/>
    </row>
    <row r="32" spans="1:9" s="620" customFormat="1" x14ac:dyDescent="0.2">
      <c r="A32" s="629">
        <v>5</v>
      </c>
      <c r="B32" s="628" t="s">
        <v>467</v>
      </c>
      <c r="C32" s="627" t="s">
        <v>466</v>
      </c>
      <c r="D32" s="626">
        <v>37099</v>
      </c>
      <c r="E32" s="625" t="s">
        <v>30</v>
      </c>
      <c r="F32" s="624">
        <v>28.69</v>
      </c>
      <c r="G32" s="623" t="str">
        <f>IF(ISBLANK(F32),"",IF(F32&lt;=25.95,"KSM",IF(F32&lt;=27.35,"I A",IF(F32&lt;=29.24,"II A",IF(F32&lt;=31.74,"III A",IF(F32&lt;=33.74,"I JA",IF(F32&lt;=35.44,"II JA",IF(F32&lt;=36.74,"III JA"))))))))</f>
        <v>II A</v>
      </c>
      <c r="H32" s="622" t="s">
        <v>39</v>
      </c>
      <c r="I32" s="621"/>
    </row>
    <row r="33" spans="1:9" s="620" customFormat="1" x14ac:dyDescent="0.2">
      <c r="A33" s="629">
        <v>6</v>
      </c>
      <c r="B33" s="628" t="s">
        <v>671</v>
      </c>
      <c r="C33" s="627" t="s">
        <v>711</v>
      </c>
      <c r="D33" s="626">
        <v>37101</v>
      </c>
      <c r="E33" s="625" t="s">
        <v>94</v>
      </c>
      <c r="F33" s="624">
        <v>29.65</v>
      </c>
      <c r="G33" s="623" t="str">
        <f>IF(ISBLANK(F33),"",IF(F33&lt;=25.95,"KSM",IF(F33&lt;=27.35,"I A",IF(F33&lt;=29.24,"II A",IF(F33&lt;=31.74,"III A",IF(F33&lt;=33.74,"I JA",IF(F33&lt;=35.44,"II JA",IF(F33&lt;=36.74,"III JA"))))))))</f>
        <v>III A</v>
      </c>
      <c r="H33" s="622" t="s">
        <v>460</v>
      </c>
      <c r="I33" s="621"/>
    </row>
    <row r="34" spans="1:9" ht="6" customHeight="1" x14ac:dyDescent="0.2">
      <c r="A34" s="619"/>
      <c r="B34" s="618"/>
      <c r="C34" s="617"/>
      <c r="D34" s="616"/>
      <c r="E34" s="615"/>
      <c r="F34" s="614"/>
      <c r="G34" s="613"/>
      <c r="H34" s="612"/>
    </row>
    <row r="35" spans="1:9" ht="12.75" customHeight="1" x14ac:dyDescent="0.2">
      <c r="C35" s="647" t="s">
        <v>126</v>
      </c>
      <c r="D35" s="645" t="s">
        <v>427</v>
      </c>
      <c r="E35" s="646">
        <v>5</v>
      </c>
      <c r="H35" s="643"/>
    </row>
    <row r="36" spans="1:9" ht="6" customHeight="1" x14ac:dyDescent="0.2">
      <c r="C36" s="645"/>
      <c r="D36" s="645"/>
      <c r="E36" s="644"/>
      <c r="H36" s="643"/>
      <c r="I36" s="642"/>
    </row>
    <row r="37" spans="1:9" x14ac:dyDescent="0.2">
      <c r="A37" s="640" t="s">
        <v>260</v>
      </c>
      <c r="B37" s="641" t="s">
        <v>13</v>
      </c>
      <c r="C37" s="634" t="s">
        <v>12</v>
      </c>
      <c r="D37" s="640" t="s">
        <v>11</v>
      </c>
      <c r="E37" s="639" t="s">
        <v>10</v>
      </c>
      <c r="F37" s="638" t="s">
        <v>71</v>
      </c>
      <c r="G37" s="637" t="s">
        <v>8</v>
      </c>
      <c r="H37" s="636" t="s">
        <v>7</v>
      </c>
      <c r="I37" s="630"/>
    </row>
    <row r="38" spans="1:9" s="620" customFormat="1" x14ac:dyDescent="0.2">
      <c r="A38" s="629"/>
      <c r="B38" s="628"/>
      <c r="C38" s="627"/>
      <c r="D38" s="626"/>
      <c r="E38" s="625"/>
      <c r="F38" s="624"/>
      <c r="G38" s="623" t="str">
        <f>IF(ISBLANK(F38),"",IF(F38&lt;=25.95,"KSM",IF(F38&lt;=27.35,"I A",IF(F38&lt;=29.24,"II A",IF(F38&lt;=31.74,"III A",IF(F38&lt;=33.74,"I JA",IF(F38&lt;=35.44,"II JA",IF(F38&lt;=36.74,"III JA"))))))))</f>
        <v/>
      </c>
      <c r="H38" s="622"/>
      <c r="I38" s="621"/>
    </row>
    <row r="39" spans="1:9" s="620" customFormat="1" x14ac:dyDescent="0.2">
      <c r="A39" s="629">
        <v>3</v>
      </c>
      <c r="B39" s="628" t="s">
        <v>193</v>
      </c>
      <c r="C39" s="627" t="s">
        <v>710</v>
      </c>
      <c r="D39" s="626">
        <v>36987</v>
      </c>
      <c r="E39" s="625" t="s">
        <v>91</v>
      </c>
      <c r="F39" s="624" t="s">
        <v>379</v>
      </c>
      <c r="G39" s="623"/>
      <c r="H39" s="622" t="s">
        <v>709</v>
      </c>
      <c r="I39" s="621"/>
    </row>
    <row r="40" spans="1:9" s="620" customFormat="1" x14ac:dyDescent="0.2">
      <c r="A40" s="629">
        <v>4</v>
      </c>
      <c r="B40" s="628" t="s">
        <v>644</v>
      </c>
      <c r="C40" s="627" t="s">
        <v>643</v>
      </c>
      <c r="D40" s="626">
        <v>36913</v>
      </c>
      <c r="E40" s="625" t="s">
        <v>93</v>
      </c>
      <c r="F40" s="624">
        <v>30.79</v>
      </c>
      <c r="G40" s="623" t="str">
        <f>IF(ISBLANK(F40),"",IF(F40&lt;=25.95,"KSM",IF(F40&lt;=27.35,"I A",IF(F40&lt;=29.24,"II A",IF(F40&lt;=31.74,"III A",IF(F40&lt;=33.74,"I JA",IF(F40&lt;=35.44,"II JA",IF(F40&lt;=36.74,"III JA"))))))))</f>
        <v>III A</v>
      </c>
      <c r="H40" s="622" t="s">
        <v>299</v>
      </c>
      <c r="I40" s="621" t="s">
        <v>708</v>
      </c>
    </row>
    <row r="41" spans="1:9" s="620" customFormat="1" x14ac:dyDescent="0.2">
      <c r="A41" s="629">
        <v>5</v>
      </c>
      <c r="B41" s="628" t="s">
        <v>57</v>
      </c>
      <c r="C41" s="627" t="s">
        <v>56</v>
      </c>
      <c r="D41" s="626">
        <v>36657</v>
      </c>
      <c r="E41" s="625" t="s">
        <v>430</v>
      </c>
      <c r="F41" s="624" t="s">
        <v>379</v>
      </c>
      <c r="G41" s="623"/>
      <c r="H41" s="622" t="s">
        <v>429</v>
      </c>
      <c r="I41" s="621" t="s">
        <v>707</v>
      </c>
    </row>
    <row r="42" spans="1:9" s="620" customFormat="1" x14ac:dyDescent="0.2">
      <c r="A42" s="629">
        <v>6</v>
      </c>
      <c r="B42" s="628" t="s">
        <v>52</v>
      </c>
      <c r="C42" s="627" t="s">
        <v>51</v>
      </c>
      <c r="D42" s="626">
        <v>36667</v>
      </c>
      <c r="E42" s="625" t="s">
        <v>435</v>
      </c>
      <c r="F42" s="624">
        <v>26.57</v>
      </c>
      <c r="G42" s="623" t="str">
        <f>IF(ISBLANK(F42),"",IF(F42&lt;=25.95,"KSM",IF(F42&lt;=27.35,"I A",IF(F42&lt;=29.24,"II A",IF(F42&lt;=31.74,"III A",IF(F42&lt;=33.74,"I JA",IF(F42&lt;=35.44,"II JA",IF(F42&lt;=36.74,"III JA"))))))))</f>
        <v>I A</v>
      </c>
      <c r="H42" s="622" t="s">
        <v>434</v>
      </c>
      <c r="I42" s="621" t="s">
        <v>706</v>
      </c>
    </row>
    <row r="43" spans="1:9" ht="12.75" customHeight="1" x14ac:dyDescent="0.2">
      <c r="C43" s="647" t="s">
        <v>127</v>
      </c>
      <c r="D43" s="645" t="s">
        <v>427</v>
      </c>
      <c r="E43" s="646">
        <v>5</v>
      </c>
      <c r="H43" s="643"/>
    </row>
    <row r="44" spans="1:9" ht="6" customHeight="1" x14ac:dyDescent="0.2">
      <c r="C44" s="645"/>
      <c r="D44" s="645"/>
      <c r="E44" s="644"/>
      <c r="H44" s="643"/>
      <c r="I44" s="642"/>
    </row>
    <row r="45" spans="1:9" x14ac:dyDescent="0.2">
      <c r="A45" s="640" t="s">
        <v>260</v>
      </c>
      <c r="B45" s="641" t="s">
        <v>13</v>
      </c>
      <c r="C45" s="634" t="s">
        <v>12</v>
      </c>
      <c r="D45" s="640" t="s">
        <v>11</v>
      </c>
      <c r="E45" s="639" t="s">
        <v>10</v>
      </c>
      <c r="F45" s="638" t="s">
        <v>71</v>
      </c>
      <c r="G45" s="637" t="s">
        <v>8</v>
      </c>
      <c r="H45" s="636" t="s">
        <v>7</v>
      </c>
      <c r="I45" s="630"/>
    </row>
    <row r="46" spans="1:9" ht="15" customHeight="1" x14ac:dyDescent="0.2">
      <c r="A46" s="629">
        <v>2</v>
      </c>
      <c r="B46" s="635"/>
      <c r="C46" s="634"/>
      <c r="D46" s="633"/>
      <c r="E46" s="632"/>
      <c r="F46" s="624"/>
      <c r="G46" s="623" t="str">
        <f>IF(ISBLANK(F46),"",IF(F46&lt;=25.95,"KSM",IF(F46&lt;=27.35,"I A",IF(F46&lt;=29.24,"II A",IF(F46&lt;=31.74,"III A",IF(F46&lt;=33.74,"I JA",IF(F46&lt;=35.44,"II JA",IF(F46&lt;=36.74,"III JA"))))))))</f>
        <v/>
      </c>
      <c r="H46" s="631"/>
      <c r="I46" s="630"/>
    </row>
    <row r="47" spans="1:9" s="620" customFormat="1" x14ac:dyDescent="0.2">
      <c r="A47" s="629">
        <v>3</v>
      </c>
      <c r="B47" s="628" t="s">
        <v>249</v>
      </c>
      <c r="C47" s="627" t="s">
        <v>705</v>
      </c>
      <c r="D47" s="626">
        <v>37252</v>
      </c>
      <c r="E47" s="625" t="s">
        <v>94</v>
      </c>
      <c r="F47" s="624">
        <v>32.26</v>
      </c>
      <c r="G47" s="623" t="str">
        <f>IF(ISBLANK(F47),"",IF(F47&lt;=25.95,"KSM",IF(F47&lt;=27.35,"I A",IF(F47&lt;=29.24,"II A",IF(F47&lt;=31.74,"III A",IF(F47&lt;=33.74,"I JA",IF(F47&lt;=35.44,"II JA",IF(F47&lt;=36.74,"III JA"))))))))</f>
        <v>I JA</v>
      </c>
      <c r="H47" s="622" t="s">
        <v>460</v>
      </c>
      <c r="I47" s="621"/>
    </row>
    <row r="48" spans="1:9" s="620" customFormat="1" x14ac:dyDescent="0.2">
      <c r="A48" s="629">
        <v>4</v>
      </c>
      <c r="B48" s="628" t="s">
        <v>450</v>
      </c>
      <c r="C48" s="627" t="s">
        <v>449</v>
      </c>
      <c r="D48" s="626">
        <v>36730</v>
      </c>
      <c r="E48" s="625" t="s">
        <v>93</v>
      </c>
      <c r="F48" s="624">
        <v>28.16</v>
      </c>
      <c r="G48" s="623" t="str">
        <f>IF(ISBLANK(F48),"",IF(F48&lt;=25.95,"KSM",IF(F48&lt;=27.35,"I A",IF(F48&lt;=29.24,"II A",IF(F48&lt;=31.74,"III A",IF(F48&lt;=33.74,"I JA",IF(F48&lt;=35.44,"II JA",IF(F48&lt;=36.74,"III JA"))))))))</f>
        <v>II A</v>
      </c>
      <c r="H48" s="622" t="s">
        <v>704</v>
      </c>
      <c r="I48" s="621" t="s">
        <v>703</v>
      </c>
    </row>
    <row r="49" spans="1:9" ht="15" customHeight="1" x14ac:dyDescent="0.2">
      <c r="A49" s="629">
        <v>5</v>
      </c>
      <c r="B49" s="628" t="s">
        <v>46</v>
      </c>
      <c r="C49" s="627" t="s">
        <v>70</v>
      </c>
      <c r="D49" s="626">
        <v>36542</v>
      </c>
      <c r="E49" s="625" t="s">
        <v>702</v>
      </c>
      <c r="F49" s="624">
        <v>25.41</v>
      </c>
      <c r="G49" s="623" t="str">
        <f>IF(ISBLANK(F49),"",IF(F49&lt;=25.95,"KSM",IF(F49&lt;=27.35,"I A",IF(F49&lt;=29.24,"II A",IF(F49&lt;=31.74,"III A",IF(F49&lt;=33.74,"I JA",IF(F49&lt;=35.44,"II JA",IF(F49&lt;=36.74,"III JA"))))))))</f>
        <v>KSM</v>
      </c>
      <c r="H49" s="622" t="s">
        <v>701</v>
      </c>
      <c r="I49" s="621" t="s">
        <v>700</v>
      </c>
    </row>
    <row r="50" spans="1:9" s="620" customFormat="1" x14ac:dyDescent="0.2">
      <c r="A50" s="629">
        <v>6</v>
      </c>
      <c r="B50" s="628" t="s">
        <v>249</v>
      </c>
      <c r="C50" s="627" t="s">
        <v>459</v>
      </c>
      <c r="D50" s="626">
        <v>36594</v>
      </c>
      <c r="E50" s="625" t="s">
        <v>439</v>
      </c>
      <c r="F50" s="624">
        <v>24.72</v>
      </c>
      <c r="G50" s="623" t="str">
        <f>IF(ISBLANK(F50),"",IF(F50&lt;=25.95,"KSM",IF(F50&lt;=27.35,"I A",IF(F50&lt;=29.24,"II A",IF(F50&lt;=31.74,"III A",IF(F50&lt;=33.74,"I JA",IF(F50&lt;=35.44,"II JA",IF(F50&lt;=36.74,"III JA"))))))))</f>
        <v>KSM</v>
      </c>
      <c r="H50" s="622" t="s">
        <v>438</v>
      </c>
      <c r="I50" s="621"/>
    </row>
    <row r="51" spans="1:9" ht="6" customHeight="1" x14ac:dyDescent="0.2">
      <c r="A51" s="619"/>
      <c r="B51" s="618"/>
      <c r="C51" s="617"/>
      <c r="D51" s="616"/>
      <c r="E51" s="615"/>
      <c r="F51" s="614"/>
      <c r="G51" s="613"/>
      <c r="H51" s="612"/>
    </row>
  </sheetData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zoomScaleNormal="100" workbookViewId="0">
      <selection activeCell="A9" sqref="A9"/>
    </sheetView>
  </sheetViews>
  <sheetFormatPr defaultColWidth="9.140625" defaultRowHeight="12.75" x14ac:dyDescent="0.2"/>
  <cols>
    <col min="1" max="1" width="5.140625" style="608" customWidth="1"/>
    <col min="2" max="2" width="11.28515625" style="608" customWidth="1"/>
    <col min="3" max="3" width="15.42578125" style="608" customWidth="1"/>
    <col min="4" max="4" width="8.7109375" style="609" customWidth="1"/>
    <col min="5" max="5" width="16.42578125" style="609" customWidth="1"/>
    <col min="6" max="6" width="8" style="611" customWidth="1"/>
    <col min="7" max="7" width="6" style="610" customWidth="1"/>
    <col min="8" max="8" width="25.5703125" style="609" customWidth="1"/>
    <col min="9" max="9" width="5.42578125" style="608" hidden="1" customWidth="1"/>
    <col min="10" max="16384" width="9.140625" style="608"/>
  </cols>
  <sheetData>
    <row r="1" spans="1:9" s="403" customFormat="1" ht="20.25" x14ac:dyDescent="0.3">
      <c r="A1" s="916" t="s">
        <v>81</v>
      </c>
      <c r="B1" s="916"/>
      <c r="C1" s="916"/>
      <c r="D1" s="916"/>
      <c r="E1" s="916"/>
      <c r="F1" s="916"/>
      <c r="G1" s="916"/>
    </row>
    <row r="2" spans="1:9" s="403" customFormat="1" ht="20.25" x14ac:dyDescent="0.3">
      <c r="A2" s="916" t="s">
        <v>0</v>
      </c>
      <c r="B2" s="916"/>
      <c r="C2" s="916"/>
      <c r="D2" s="916"/>
      <c r="E2" s="916"/>
      <c r="F2" s="916"/>
      <c r="G2" s="916"/>
    </row>
    <row r="3" spans="1:9" s="403" customFormat="1" ht="20.25" x14ac:dyDescent="0.3">
      <c r="A3" s="916" t="s">
        <v>2</v>
      </c>
      <c r="B3" s="916"/>
      <c r="C3" s="916"/>
      <c r="D3" s="916"/>
      <c r="E3" s="916"/>
      <c r="F3" s="916"/>
      <c r="G3" s="916"/>
      <c r="H3" s="407" t="s">
        <v>84</v>
      </c>
    </row>
    <row r="4" spans="1:9" s="403" customFormat="1" ht="12.75" customHeight="1" x14ac:dyDescent="0.3">
      <c r="A4" s="405"/>
      <c r="B4" s="405"/>
      <c r="C4" s="405"/>
      <c r="D4" s="405"/>
      <c r="E4" s="405"/>
      <c r="F4" s="405"/>
      <c r="G4" s="405"/>
      <c r="H4" s="404" t="s">
        <v>1</v>
      </c>
    </row>
    <row r="5" spans="1:9" ht="12.75" customHeight="1" x14ac:dyDescent="0.2">
      <c r="B5" s="659" t="s">
        <v>718</v>
      </c>
      <c r="C5" s="658"/>
      <c r="D5" s="657" t="s">
        <v>471</v>
      </c>
      <c r="E5" s="608"/>
      <c r="G5" s="609"/>
      <c r="H5" s="608"/>
    </row>
    <row r="6" spans="1:9" s="397" customFormat="1" ht="8.25" customHeight="1" x14ac:dyDescent="0.2">
      <c r="E6" s="399"/>
      <c r="H6" s="398"/>
    </row>
    <row r="7" spans="1:9" ht="15.75" x14ac:dyDescent="0.25">
      <c r="B7" s="656" t="s">
        <v>717</v>
      </c>
      <c r="C7" s="655"/>
      <c r="D7" s="654"/>
      <c r="E7" s="653"/>
      <c r="F7" s="608"/>
      <c r="H7" s="652" t="s">
        <v>14</v>
      </c>
    </row>
    <row r="8" spans="1:9" ht="6" customHeight="1" x14ac:dyDescent="0.2">
      <c r="C8" s="645"/>
      <c r="D8" s="645"/>
      <c r="E8" s="644"/>
      <c r="H8" s="643"/>
    </row>
    <row r="9" spans="1:9" x14ac:dyDescent="0.2">
      <c r="A9" s="640" t="s">
        <v>724</v>
      </c>
      <c r="B9" s="641" t="s">
        <v>13</v>
      </c>
      <c r="C9" s="634" t="s">
        <v>12</v>
      </c>
      <c r="D9" s="640" t="s">
        <v>11</v>
      </c>
      <c r="E9" s="639" t="s">
        <v>10</v>
      </c>
      <c r="F9" s="638" t="s">
        <v>71</v>
      </c>
      <c r="G9" s="637" t="s">
        <v>8</v>
      </c>
      <c r="H9" s="636" t="s">
        <v>7</v>
      </c>
      <c r="I9" s="630"/>
    </row>
    <row r="10" spans="1:9" s="620" customFormat="1" x14ac:dyDescent="0.2">
      <c r="A10" s="629" t="s">
        <v>25</v>
      </c>
      <c r="B10" s="628" t="s">
        <v>249</v>
      </c>
      <c r="C10" s="627" t="s">
        <v>459</v>
      </c>
      <c r="D10" s="626">
        <v>36594</v>
      </c>
      <c r="E10" s="625" t="s">
        <v>439</v>
      </c>
      <c r="F10" s="624" t="s">
        <v>931</v>
      </c>
      <c r="G10" s="623" t="s">
        <v>933</v>
      </c>
      <c r="H10" s="622" t="s">
        <v>438</v>
      </c>
      <c r="I10" s="621"/>
    </row>
    <row r="11" spans="1:9" s="620" customFormat="1" x14ac:dyDescent="0.2">
      <c r="A11" s="629" t="s">
        <v>124</v>
      </c>
      <c r="B11" s="628" t="s">
        <v>46</v>
      </c>
      <c r="C11" s="627" t="s">
        <v>70</v>
      </c>
      <c r="D11" s="626">
        <v>36542</v>
      </c>
      <c r="E11" s="625" t="s">
        <v>702</v>
      </c>
      <c r="F11" s="624">
        <v>25.41</v>
      </c>
      <c r="G11" s="623" t="str">
        <f t="shared" ref="G11:G25" si="0">IF(ISBLANK(F11),"",IF(F11&lt;=25.95,"KSM",IF(F11&lt;=27.35,"I A",IF(F11&lt;=29.24,"II A",IF(F11&lt;=31.74,"III A",IF(F11&lt;=33.74,"I JA",IF(F11&lt;=35.44,"II JA",IF(F11&lt;=36.74,"III JA"))))))))</f>
        <v>KSM</v>
      </c>
      <c r="H11" s="622" t="s">
        <v>701</v>
      </c>
      <c r="I11" s="621" t="s">
        <v>700</v>
      </c>
    </row>
    <row r="12" spans="1:9" s="620" customFormat="1" x14ac:dyDescent="0.2">
      <c r="A12" s="629" t="s">
        <v>125</v>
      </c>
      <c r="B12" s="665" t="s">
        <v>52</v>
      </c>
      <c r="C12" s="664" t="s">
        <v>51</v>
      </c>
      <c r="D12" s="626">
        <v>36667</v>
      </c>
      <c r="E12" s="663" t="s">
        <v>435</v>
      </c>
      <c r="F12" s="624">
        <v>26.57</v>
      </c>
      <c r="G12" s="623" t="str">
        <f t="shared" si="0"/>
        <v>I A</v>
      </c>
      <c r="H12" s="622" t="s">
        <v>434</v>
      </c>
      <c r="I12" s="621" t="s">
        <v>706</v>
      </c>
    </row>
    <row r="13" spans="1:9" s="620" customFormat="1" x14ac:dyDescent="0.2">
      <c r="A13" s="629" t="s">
        <v>126</v>
      </c>
      <c r="B13" s="662" t="s">
        <v>304</v>
      </c>
      <c r="C13" s="661" t="s">
        <v>305</v>
      </c>
      <c r="D13" s="633">
        <v>37195</v>
      </c>
      <c r="E13" s="660" t="s">
        <v>30</v>
      </c>
      <c r="F13" s="624">
        <v>26.87</v>
      </c>
      <c r="G13" s="623" t="str">
        <f t="shared" si="0"/>
        <v>I A</v>
      </c>
      <c r="H13" s="631" t="s">
        <v>39</v>
      </c>
      <c r="I13" s="621"/>
    </row>
    <row r="14" spans="1:9" s="620" customFormat="1" x14ac:dyDescent="0.2">
      <c r="A14" s="629" t="s">
        <v>127</v>
      </c>
      <c r="B14" s="628" t="s">
        <v>450</v>
      </c>
      <c r="C14" s="627" t="s">
        <v>449</v>
      </c>
      <c r="D14" s="626">
        <v>36730</v>
      </c>
      <c r="E14" s="625" t="s">
        <v>93</v>
      </c>
      <c r="F14" s="624">
        <v>28.16</v>
      </c>
      <c r="G14" s="623" t="str">
        <f t="shared" si="0"/>
        <v>II A</v>
      </c>
      <c r="H14" s="622" t="s">
        <v>704</v>
      </c>
      <c r="I14" s="621" t="s">
        <v>703</v>
      </c>
    </row>
    <row r="15" spans="1:9" s="620" customFormat="1" x14ac:dyDescent="0.2">
      <c r="A15" s="629" t="s">
        <v>128</v>
      </c>
      <c r="B15" s="628" t="s">
        <v>184</v>
      </c>
      <c r="C15" s="627" t="s">
        <v>303</v>
      </c>
      <c r="D15" s="626">
        <v>36593</v>
      </c>
      <c r="E15" s="625" t="s">
        <v>30</v>
      </c>
      <c r="F15" s="624">
        <v>28.45</v>
      </c>
      <c r="G15" s="623" t="str">
        <f t="shared" si="0"/>
        <v>II A</v>
      </c>
      <c r="H15" s="622" t="s">
        <v>39</v>
      </c>
      <c r="I15" s="621"/>
    </row>
    <row r="16" spans="1:9" s="620" customFormat="1" x14ac:dyDescent="0.2">
      <c r="A16" s="629" t="s">
        <v>129</v>
      </c>
      <c r="B16" s="628" t="s">
        <v>467</v>
      </c>
      <c r="C16" s="627" t="s">
        <v>466</v>
      </c>
      <c r="D16" s="626">
        <v>37099</v>
      </c>
      <c r="E16" s="625" t="s">
        <v>30</v>
      </c>
      <c r="F16" s="624">
        <v>28.69</v>
      </c>
      <c r="G16" s="623" t="str">
        <f t="shared" si="0"/>
        <v>II A</v>
      </c>
      <c r="H16" s="622" t="s">
        <v>39</v>
      </c>
      <c r="I16" s="621"/>
    </row>
    <row r="17" spans="1:9" s="620" customFormat="1" x14ac:dyDescent="0.2">
      <c r="A17" s="629" t="s">
        <v>130</v>
      </c>
      <c r="B17" s="628" t="s">
        <v>714</v>
      </c>
      <c r="C17" s="627" t="s">
        <v>713</v>
      </c>
      <c r="D17" s="626">
        <v>36574</v>
      </c>
      <c r="E17" s="625" t="s">
        <v>91</v>
      </c>
      <c r="F17" s="624">
        <v>28.9</v>
      </c>
      <c r="G17" s="623" t="str">
        <f t="shared" si="0"/>
        <v>II A</v>
      </c>
      <c r="H17" s="622" t="s">
        <v>712</v>
      </c>
      <c r="I17" s="621"/>
    </row>
    <row r="18" spans="1:9" s="620" customFormat="1" x14ac:dyDescent="0.2">
      <c r="A18" s="629" t="s">
        <v>131</v>
      </c>
      <c r="B18" s="628" t="s">
        <v>426</v>
      </c>
      <c r="C18" s="627" t="s">
        <v>454</v>
      </c>
      <c r="D18" s="626">
        <v>36942</v>
      </c>
      <c r="E18" s="625" t="s">
        <v>365</v>
      </c>
      <c r="F18" s="624">
        <v>28.92</v>
      </c>
      <c r="G18" s="623" t="str">
        <f t="shared" si="0"/>
        <v>II A</v>
      </c>
      <c r="H18" s="622" t="s">
        <v>453</v>
      </c>
      <c r="I18" s="621"/>
    </row>
    <row r="19" spans="1:9" s="620" customFormat="1" x14ac:dyDescent="0.2">
      <c r="A19" s="629" t="s">
        <v>658</v>
      </c>
      <c r="B19" s="628" t="s">
        <v>671</v>
      </c>
      <c r="C19" s="627" t="s">
        <v>711</v>
      </c>
      <c r="D19" s="626">
        <v>37101</v>
      </c>
      <c r="E19" s="625" t="s">
        <v>94</v>
      </c>
      <c r="F19" s="624">
        <v>29.65</v>
      </c>
      <c r="G19" s="623" t="str">
        <f t="shared" si="0"/>
        <v>III A</v>
      </c>
      <c r="H19" s="622" t="s">
        <v>460</v>
      </c>
      <c r="I19" s="621"/>
    </row>
    <row r="20" spans="1:9" s="620" customFormat="1" x14ac:dyDescent="0.2">
      <c r="A20" s="629" t="s">
        <v>657</v>
      </c>
      <c r="B20" s="628" t="s">
        <v>452</v>
      </c>
      <c r="C20" s="627" t="s">
        <v>451</v>
      </c>
      <c r="D20" s="626">
        <v>36688</v>
      </c>
      <c r="E20" s="625" t="s">
        <v>92</v>
      </c>
      <c r="F20" s="624">
        <v>30.14</v>
      </c>
      <c r="G20" s="623" t="str">
        <f t="shared" si="0"/>
        <v>III A</v>
      </c>
      <c r="H20" s="622" t="s">
        <v>213</v>
      </c>
      <c r="I20" s="621"/>
    </row>
    <row r="21" spans="1:9" s="620" customFormat="1" x14ac:dyDescent="0.2">
      <c r="A21" s="629" t="s">
        <v>723</v>
      </c>
      <c r="B21" s="628" t="s">
        <v>367</v>
      </c>
      <c r="C21" s="627" t="s">
        <v>366</v>
      </c>
      <c r="D21" s="626">
        <v>36550</v>
      </c>
      <c r="E21" s="625" t="s">
        <v>365</v>
      </c>
      <c r="F21" s="624">
        <v>30.28</v>
      </c>
      <c r="G21" s="623" t="str">
        <f t="shared" si="0"/>
        <v>III A</v>
      </c>
      <c r="H21" s="622" t="s">
        <v>330</v>
      </c>
      <c r="I21" s="621"/>
    </row>
    <row r="22" spans="1:9" s="620" customFormat="1" x14ac:dyDescent="0.2">
      <c r="A22" s="629" t="s">
        <v>722</v>
      </c>
      <c r="B22" s="628" t="s">
        <v>432</v>
      </c>
      <c r="C22" s="627" t="s">
        <v>431</v>
      </c>
      <c r="D22" s="626">
        <v>37220</v>
      </c>
      <c r="E22" s="625" t="s">
        <v>30</v>
      </c>
      <c r="F22" s="624">
        <v>30.3</v>
      </c>
      <c r="G22" s="623" t="str">
        <f t="shared" si="0"/>
        <v>III A</v>
      </c>
      <c r="H22" s="622" t="s">
        <v>261</v>
      </c>
      <c r="I22" s="621"/>
    </row>
    <row r="23" spans="1:9" s="620" customFormat="1" x14ac:dyDescent="0.2">
      <c r="A23" s="629" t="s">
        <v>721</v>
      </c>
      <c r="B23" s="628" t="s">
        <v>644</v>
      </c>
      <c r="C23" s="627" t="s">
        <v>643</v>
      </c>
      <c r="D23" s="626">
        <v>36913</v>
      </c>
      <c r="E23" s="625" t="s">
        <v>93</v>
      </c>
      <c r="F23" s="624">
        <v>30.79</v>
      </c>
      <c r="G23" s="623" t="str">
        <f t="shared" si="0"/>
        <v>III A</v>
      </c>
      <c r="H23" s="622" t="s">
        <v>299</v>
      </c>
      <c r="I23" s="621" t="s">
        <v>708</v>
      </c>
    </row>
    <row r="24" spans="1:9" s="620" customFormat="1" x14ac:dyDescent="0.2">
      <c r="A24" s="629" t="s">
        <v>720</v>
      </c>
      <c r="B24" s="628" t="s">
        <v>249</v>
      </c>
      <c r="C24" s="627" t="s">
        <v>705</v>
      </c>
      <c r="D24" s="626">
        <v>37252</v>
      </c>
      <c r="E24" s="625" t="s">
        <v>94</v>
      </c>
      <c r="F24" s="624">
        <v>32.26</v>
      </c>
      <c r="G24" s="623" t="str">
        <f t="shared" si="0"/>
        <v>I JA</v>
      </c>
      <c r="H24" s="622" t="s">
        <v>460</v>
      </c>
      <c r="I24" s="621"/>
    </row>
    <row r="25" spans="1:9" s="620" customFormat="1" x14ac:dyDescent="0.2">
      <c r="A25" s="629" t="s">
        <v>719</v>
      </c>
      <c r="B25" s="628" t="s">
        <v>716</v>
      </c>
      <c r="C25" s="627" t="s">
        <v>715</v>
      </c>
      <c r="D25" s="626">
        <v>37169</v>
      </c>
      <c r="E25" s="625" t="s">
        <v>169</v>
      </c>
      <c r="F25" s="624">
        <v>33.72</v>
      </c>
      <c r="G25" s="623" t="str">
        <f t="shared" si="0"/>
        <v>I JA</v>
      </c>
      <c r="H25" s="622" t="s">
        <v>168</v>
      </c>
      <c r="I25" s="621"/>
    </row>
    <row r="26" spans="1:9" s="620" customFormat="1" x14ac:dyDescent="0.2">
      <c r="A26" s="629"/>
      <c r="B26" s="628" t="s">
        <v>458</v>
      </c>
      <c r="C26" s="627" t="s">
        <v>457</v>
      </c>
      <c r="D26" s="626">
        <v>36601</v>
      </c>
      <c r="E26" s="625" t="s">
        <v>92</v>
      </c>
      <c r="F26" s="624" t="s">
        <v>379</v>
      </c>
      <c r="G26" s="623"/>
      <c r="H26" s="622" t="s">
        <v>213</v>
      </c>
      <c r="I26" s="621"/>
    </row>
    <row r="27" spans="1:9" ht="15" customHeight="1" x14ac:dyDescent="0.2">
      <c r="A27" s="629"/>
      <c r="B27" s="628" t="s">
        <v>193</v>
      </c>
      <c r="C27" s="627" t="s">
        <v>710</v>
      </c>
      <c r="D27" s="626">
        <v>36987</v>
      </c>
      <c r="E27" s="625" t="s">
        <v>91</v>
      </c>
      <c r="F27" s="624" t="s">
        <v>379</v>
      </c>
      <c r="G27" s="623"/>
      <c r="H27" s="622" t="s">
        <v>709</v>
      </c>
      <c r="I27" s="621"/>
    </row>
    <row r="28" spans="1:9" s="620" customFormat="1" x14ac:dyDescent="0.2">
      <c r="A28" s="629"/>
      <c r="B28" s="628" t="s">
        <v>57</v>
      </c>
      <c r="C28" s="627" t="s">
        <v>56</v>
      </c>
      <c r="D28" s="626">
        <v>36657</v>
      </c>
      <c r="E28" s="625" t="s">
        <v>430</v>
      </c>
      <c r="F28" s="624" t="s">
        <v>379</v>
      </c>
      <c r="G28" s="623"/>
      <c r="H28" s="622" t="s">
        <v>429</v>
      </c>
      <c r="I28" s="621" t="s">
        <v>707</v>
      </c>
    </row>
    <row r="29" spans="1:9" ht="6" customHeight="1" x14ac:dyDescent="0.2">
      <c r="A29" s="619"/>
      <c r="B29" s="618"/>
      <c r="C29" s="617"/>
      <c r="D29" s="616"/>
      <c r="E29" s="615"/>
      <c r="F29" s="614"/>
      <c r="G29" s="613"/>
      <c r="H29" s="612"/>
    </row>
  </sheetData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51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140625" style="735" customWidth="1"/>
    <col min="2" max="2" width="10.7109375" style="730" customWidth="1"/>
    <col min="3" max="3" width="13.5703125" style="735" customWidth="1"/>
    <col min="4" max="4" width="9.28515625" style="731" customWidth="1"/>
    <col min="5" max="5" width="17.140625" style="734" customWidth="1"/>
    <col min="6" max="6" width="8.5703125" style="733" customWidth="1"/>
    <col min="7" max="7" width="5.7109375" style="732" customWidth="1"/>
    <col min="8" max="8" width="21.28515625" style="731" customWidth="1"/>
    <col min="9" max="9" width="6" style="730" hidden="1" customWidth="1"/>
    <col min="10" max="16384" width="9.140625" style="730"/>
  </cols>
  <sheetData>
    <row r="1" spans="1:8" s="403" customFormat="1" ht="20.25" x14ac:dyDescent="0.3">
      <c r="A1" s="916" t="s">
        <v>81</v>
      </c>
      <c r="B1" s="916"/>
      <c r="C1" s="916"/>
      <c r="D1" s="916"/>
      <c r="E1" s="916"/>
      <c r="F1" s="916"/>
      <c r="G1" s="916"/>
    </row>
    <row r="2" spans="1:8" s="403" customFormat="1" ht="20.25" x14ac:dyDescent="0.3">
      <c r="A2" s="916" t="s">
        <v>0</v>
      </c>
      <c r="B2" s="916"/>
      <c r="C2" s="916"/>
      <c r="D2" s="916"/>
      <c r="E2" s="916"/>
      <c r="F2" s="916"/>
      <c r="G2" s="916"/>
    </row>
    <row r="3" spans="1:8" s="403" customFormat="1" ht="20.25" x14ac:dyDescent="0.3">
      <c r="A3" s="916" t="s">
        <v>2</v>
      </c>
      <c r="B3" s="916"/>
      <c r="C3" s="916"/>
      <c r="D3" s="916"/>
      <c r="E3" s="916"/>
      <c r="F3" s="916"/>
      <c r="G3" s="916"/>
      <c r="H3" s="407" t="s">
        <v>84</v>
      </c>
    </row>
    <row r="4" spans="1:8" s="403" customFormat="1" ht="12.75" customHeight="1" x14ac:dyDescent="0.3">
      <c r="A4" s="771"/>
      <c r="B4" s="405"/>
      <c r="C4" s="771"/>
      <c r="D4" s="405"/>
      <c r="E4" s="405"/>
      <c r="F4" s="405"/>
      <c r="G4" s="405"/>
      <c r="H4" s="404" t="s">
        <v>1</v>
      </c>
    </row>
    <row r="5" spans="1:8" ht="12.75" customHeight="1" x14ac:dyDescent="0.2">
      <c r="B5" s="770" t="s">
        <v>777</v>
      </c>
      <c r="C5" s="769"/>
      <c r="D5" s="768" t="s">
        <v>776</v>
      </c>
      <c r="E5" s="730"/>
      <c r="F5" s="732"/>
      <c r="G5" s="731"/>
      <c r="H5" s="730"/>
    </row>
    <row r="6" spans="1:8" s="397" customFormat="1" ht="8.25" customHeight="1" x14ac:dyDescent="0.2">
      <c r="A6" s="766"/>
      <c r="C6" s="766"/>
      <c r="E6" s="399"/>
      <c r="H6" s="398"/>
    </row>
    <row r="7" spans="1:8" s="397" customFormat="1" ht="15.75" x14ac:dyDescent="0.25">
      <c r="A7" s="766"/>
      <c r="B7" s="767" t="s">
        <v>775</v>
      </c>
      <c r="C7" s="766"/>
      <c r="E7" s="399"/>
      <c r="G7" s="765"/>
      <c r="H7" s="764" t="s">
        <v>16</v>
      </c>
    </row>
    <row r="8" spans="1:8" ht="12.75" customHeight="1" x14ac:dyDescent="0.2"/>
    <row r="9" spans="1:8" ht="12.75" customHeight="1" x14ac:dyDescent="0.2">
      <c r="C9" s="747">
        <v>1</v>
      </c>
      <c r="D9" s="746" t="s">
        <v>427</v>
      </c>
      <c r="E9" s="745">
        <v>6</v>
      </c>
      <c r="H9" s="763"/>
    </row>
    <row r="10" spans="1:8" ht="6" customHeight="1" x14ac:dyDescent="0.2"/>
    <row r="11" spans="1:8" x14ac:dyDescent="0.2">
      <c r="A11" s="762" t="s">
        <v>260</v>
      </c>
      <c r="B11" s="761" t="s">
        <v>13</v>
      </c>
      <c r="C11" s="741" t="s">
        <v>12</v>
      </c>
      <c r="D11" s="760" t="s">
        <v>11</v>
      </c>
      <c r="E11" s="759" t="s">
        <v>10</v>
      </c>
      <c r="F11" s="758" t="s">
        <v>71</v>
      </c>
      <c r="G11" s="757" t="s">
        <v>8</v>
      </c>
      <c r="H11" s="756" t="s">
        <v>7</v>
      </c>
    </row>
    <row r="12" spans="1:8" ht="15" customHeight="1" x14ac:dyDescent="0.2">
      <c r="A12" s="743">
        <v>3</v>
      </c>
      <c r="B12" s="742" t="s">
        <v>22</v>
      </c>
      <c r="C12" s="741" t="s">
        <v>595</v>
      </c>
      <c r="D12" s="740">
        <v>37280</v>
      </c>
      <c r="E12" s="739" t="s">
        <v>91</v>
      </c>
      <c r="F12" s="738">
        <v>25.92</v>
      </c>
      <c r="G12" s="737" t="str">
        <f>IF(ISBLANK(F12),"",IF(F12&lt;=22.74,"KSM",IF(F12&lt;=23.64,"I A",IF(F12&lt;=24.84,"II A",IF(F12&lt;=26.64,"III A",IF(F12&lt;=28.34,"I JA",IF(F12&lt;=29.84,"II JA",IF(F12&lt;=31.24,"III JA"))))))))</f>
        <v>III A</v>
      </c>
      <c r="H12" s="736" t="s">
        <v>370</v>
      </c>
    </row>
    <row r="13" spans="1:8" ht="15" customHeight="1" x14ac:dyDescent="0.2">
      <c r="A13" s="743">
        <v>4</v>
      </c>
      <c r="B13" s="742" t="s">
        <v>284</v>
      </c>
      <c r="C13" s="741" t="s">
        <v>592</v>
      </c>
      <c r="D13" s="740">
        <v>38790</v>
      </c>
      <c r="E13" s="739" t="s">
        <v>94</v>
      </c>
      <c r="F13" s="738">
        <v>33.39</v>
      </c>
      <c r="G13" s="737"/>
      <c r="H13" s="736" t="s">
        <v>239</v>
      </c>
    </row>
    <row r="14" spans="1:8" ht="15" customHeight="1" x14ac:dyDescent="0.2">
      <c r="A14" s="743">
        <v>5</v>
      </c>
      <c r="B14" s="742" t="s">
        <v>399</v>
      </c>
      <c r="C14" s="741" t="s">
        <v>398</v>
      </c>
      <c r="D14" s="740">
        <v>37296</v>
      </c>
      <c r="E14" s="739" t="s">
        <v>288</v>
      </c>
      <c r="F14" s="738">
        <v>25.95</v>
      </c>
      <c r="G14" s="737" t="str">
        <f>IF(ISBLANK(F14),"",IF(F14&lt;=22.74,"KSM",IF(F14&lt;=23.64,"I A",IF(F14&lt;=24.84,"II A",IF(F14&lt;=26.64,"III A",IF(F14&lt;=28.34,"I JA",IF(F14&lt;=29.84,"II JA",IF(F14&lt;=31.24,"III JA"))))))))</f>
        <v>III A</v>
      </c>
      <c r="H14" s="736" t="s">
        <v>287</v>
      </c>
    </row>
    <row r="15" spans="1:8" ht="15" customHeight="1" x14ac:dyDescent="0.2">
      <c r="A15" s="743">
        <v>6</v>
      </c>
      <c r="B15" s="742" t="s">
        <v>623</v>
      </c>
      <c r="C15" s="741" t="s">
        <v>622</v>
      </c>
      <c r="D15" s="740">
        <v>37302</v>
      </c>
      <c r="E15" s="739" t="s">
        <v>165</v>
      </c>
      <c r="F15" s="738">
        <v>28.04</v>
      </c>
      <c r="G15" s="737" t="str">
        <f>IF(ISBLANK(F15),"",IF(F15&lt;=22.74,"KSM",IF(F15&lt;=23.64,"I A",IF(F15&lt;=24.84,"II A",IF(F15&lt;=26.64,"III A",IF(F15&lt;=28.34,"I JA",IF(F15&lt;=29.84,"II JA",IF(F15&lt;=31.24,"III JA"))))))))</f>
        <v>I JA</v>
      </c>
      <c r="H15" s="736" t="s">
        <v>164</v>
      </c>
    </row>
    <row r="16" spans="1:8" ht="6" customHeight="1" x14ac:dyDescent="0.2">
      <c r="A16" s="755"/>
      <c r="B16" s="754"/>
      <c r="C16" s="753"/>
      <c r="D16" s="752"/>
      <c r="E16" s="751"/>
      <c r="F16" s="750"/>
      <c r="G16" s="749"/>
      <c r="H16" s="748"/>
    </row>
    <row r="17" spans="1:8" ht="12.75" customHeight="1" x14ac:dyDescent="0.2">
      <c r="C17" s="747">
        <v>2</v>
      </c>
      <c r="D17" s="746" t="s">
        <v>427</v>
      </c>
      <c r="E17" s="745">
        <v>6</v>
      </c>
      <c r="H17" s="744"/>
    </row>
    <row r="18" spans="1:8" ht="6" customHeight="1" x14ac:dyDescent="0.2">
      <c r="C18" s="747"/>
      <c r="D18" s="746"/>
      <c r="E18" s="745"/>
      <c r="H18" s="744"/>
    </row>
    <row r="19" spans="1:8" ht="15" customHeight="1" x14ac:dyDescent="0.2">
      <c r="A19" s="743">
        <v>3</v>
      </c>
      <c r="B19" s="742" t="s">
        <v>619</v>
      </c>
      <c r="C19" s="741" t="s">
        <v>618</v>
      </c>
      <c r="D19" s="740">
        <v>37317</v>
      </c>
      <c r="E19" s="739" t="s">
        <v>93</v>
      </c>
      <c r="F19" s="738">
        <v>30.44</v>
      </c>
      <c r="G19" s="737" t="str">
        <f>IF(ISBLANK(F19),"",IF(F19&lt;=22.74,"KSM",IF(F19&lt;=23.64,"I A",IF(F19&lt;=24.84,"II A",IF(F19&lt;=26.64,"III A",IF(F19&lt;=28.34,"I JA",IF(F19&lt;=29.84,"II JA",IF(F19&lt;=31.24,"III JA"))))))))</f>
        <v>III JA</v>
      </c>
      <c r="H19" s="736" t="s">
        <v>267</v>
      </c>
    </row>
    <row r="20" spans="1:8" ht="15" customHeight="1" x14ac:dyDescent="0.2">
      <c r="A20" s="743">
        <v>4</v>
      </c>
      <c r="B20" s="742" t="s">
        <v>290</v>
      </c>
      <c r="C20" s="741" t="s">
        <v>289</v>
      </c>
      <c r="D20" s="740">
        <v>37333</v>
      </c>
      <c r="E20" s="739" t="s">
        <v>288</v>
      </c>
      <c r="F20" s="738">
        <v>29.08</v>
      </c>
      <c r="G20" s="737" t="str">
        <f>IF(ISBLANK(F20),"",IF(F20&lt;=22.74,"KSM",IF(F20&lt;=23.64,"I A",IF(F20&lt;=24.84,"II A",IF(F20&lt;=26.64,"III A",IF(F20&lt;=28.34,"I JA",IF(F20&lt;=29.84,"II JA",IF(F20&lt;=31.24,"III JA"))))))))</f>
        <v>II JA</v>
      </c>
      <c r="H20" s="736" t="s">
        <v>287</v>
      </c>
    </row>
    <row r="21" spans="1:8" ht="15" customHeight="1" x14ac:dyDescent="0.2">
      <c r="A21" s="743">
        <v>5</v>
      </c>
      <c r="B21" s="742" t="s">
        <v>316</v>
      </c>
      <c r="C21" s="741" t="s">
        <v>317</v>
      </c>
      <c r="D21" s="740">
        <v>37350</v>
      </c>
      <c r="E21" s="739" t="s">
        <v>94</v>
      </c>
      <c r="F21" s="738">
        <v>25.09</v>
      </c>
      <c r="G21" s="737" t="str">
        <f>IF(ISBLANK(F21),"",IF(F21&lt;=22.74,"KSM",IF(F21&lt;=23.64,"I A",IF(F21&lt;=24.84,"II A",IF(F21&lt;=26.64,"III A",IF(F21&lt;=28.34,"I JA",IF(F21&lt;=29.84,"II JA",IF(F21&lt;=31.24,"III JA"))))))))</f>
        <v>III A</v>
      </c>
      <c r="H21" s="736" t="s">
        <v>319</v>
      </c>
    </row>
    <row r="22" spans="1:8" ht="15" customHeight="1" x14ac:dyDescent="0.2">
      <c r="A22" s="743">
        <v>6</v>
      </c>
      <c r="B22" s="742" t="s">
        <v>600</v>
      </c>
      <c r="C22" s="741" t="s">
        <v>599</v>
      </c>
      <c r="D22" s="740">
        <v>37400</v>
      </c>
      <c r="E22" s="739" t="s">
        <v>169</v>
      </c>
      <c r="F22" s="738">
        <v>28.03</v>
      </c>
      <c r="G22" s="737" t="str">
        <f>IF(ISBLANK(F22),"",IF(F22&lt;=22.74,"KSM",IF(F22&lt;=23.64,"I A",IF(F22&lt;=24.84,"II A",IF(F22&lt;=26.64,"III A",IF(F22&lt;=28.34,"I JA",IF(F22&lt;=29.84,"II JA",IF(F22&lt;=31.24,"III JA"))))))))</f>
        <v>I JA</v>
      </c>
      <c r="H22" s="736" t="s">
        <v>168</v>
      </c>
    </row>
    <row r="23" spans="1:8" ht="6" customHeight="1" x14ac:dyDescent="0.2">
      <c r="A23" s="755"/>
      <c r="B23" s="754"/>
      <c r="C23" s="753"/>
      <c r="D23" s="752"/>
      <c r="E23" s="751"/>
      <c r="F23" s="750"/>
      <c r="G23" s="749"/>
      <c r="H23" s="748"/>
    </row>
    <row r="24" spans="1:8" ht="12.75" customHeight="1" x14ac:dyDescent="0.2">
      <c r="C24" s="747">
        <v>3</v>
      </c>
      <c r="D24" s="746" t="s">
        <v>427</v>
      </c>
      <c r="E24" s="745">
        <v>6</v>
      </c>
      <c r="H24" s="744"/>
    </row>
    <row r="25" spans="1:8" ht="6" customHeight="1" x14ac:dyDescent="0.2">
      <c r="C25" s="747"/>
      <c r="D25" s="746"/>
      <c r="E25" s="745"/>
      <c r="H25" s="744"/>
    </row>
    <row r="26" spans="1:8" ht="15" customHeight="1" x14ac:dyDescent="0.2">
      <c r="A26" s="743">
        <v>3</v>
      </c>
      <c r="B26" s="742" t="s">
        <v>338</v>
      </c>
      <c r="C26" s="741" t="s">
        <v>596</v>
      </c>
      <c r="D26" s="740">
        <v>37634</v>
      </c>
      <c r="E26" s="739" t="s">
        <v>92</v>
      </c>
      <c r="F26" s="738">
        <v>28.24</v>
      </c>
      <c r="G26" s="737" t="str">
        <f>IF(ISBLANK(F26),"",IF(F26&lt;=22.74,"KSM",IF(F26&lt;=23.64,"I A",IF(F26&lt;=24.84,"II A",IF(F26&lt;=26.64,"III A",IF(F26&lt;=28.34,"I JA",IF(F26&lt;=29.84,"II JA",IF(F26&lt;=31.24,"III JA"))))))))</f>
        <v>I JA</v>
      </c>
      <c r="H26" s="736" t="s">
        <v>293</v>
      </c>
    </row>
    <row r="27" spans="1:8" ht="15" customHeight="1" x14ac:dyDescent="0.2">
      <c r="A27" s="743">
        <v>4</v>
      </c>
      <c r="B27" s="742" t="s">
        <v>256</v>
      </c>
      <c r="C27" s="741" t="s">
        <v>615</v>
      </c>
      <c r="D27" s="740">
        <v>37443</v>
      </c>
      <c r="E27" s="739" t="s">
        <v>1</v>
      </c>
      <c r="F27" s="738">
        <v>24.52</v>
      </c>
      <c r="G27" s="737" t="str">
        <f>IF(ISBLANK(F27),"",IF(F27&lt;=22.74,"KSM",IF(F27&lt;=23.64,"I A",IF(F27&lt;=24.84,"II A",IF(F27&lt;=26.64,"III A",IF(F27&lt;=28.34,"I JA",IF(F27&lt;=29.84,"II JA",IF(F27&lt;=31.24,"III JA"))))))))</f>
        <v>II A</v>
      </c>
      <c r="H27" s="736" t="s">
        <v>201</v>
      </c>
    </row>
    <row r="28" spans="1:8" ht="15" customHeight="1" x14ac:dyDescent="0.2">
      <c r="A28" s="743">
        <v>5</v>
      </c>
      <c r="B28" s="742" t="s">
        <v>566</v>
      </c>
      <c r="C28" s="741" t="s">
        <v>609</v>
      </c>
      <c r="D28" s="740">
        <v>37470</v>
      </c>
      <c r="E28" s="739" t="s">
        <v>94</v>
      </c>
      <c r="F28" s="738">
        <v>30.19</v>
      </c>
      <c r="G28" s="737" t="str">
        <f>IF(ISBLANK(F28),"",IF(F28&lt;=22.74,"KSM",IF(F28&lt;=23.64,"I A",IF(F28&lt;=24.84,"II A",IF(F28&lt;=26.64,"III A",IF(F28&lt;=28.34,"I JA",IF(F28&lt;=29.84,"II JA",IF(F28&lt;=31.24,"III JA"))))))))</f>
        <v>III JA</v>
      </c>
      <c r="H28" s="736" t="s">
        <v>319</v>
      </c>
    </row>
    <row r="29" spans="1:8" ht="15" customHeight="1" x14ac:dyDescent="0.2">
      <c r="A29" s="743">
        <v>6</v>
      </c>
      <c r="B29" s="742" t="s">
        <v>65</v>
      </c>
      <c r="C29" s="741" t="s">
        <v>605</v>
      </c>
      <c r="D29" s="740">
        <v>37560</v>
      </c>
      <c r="E29" s="739" t="s">
        <v>365</v>
      </c>
      <c r="F29" s="738">
        <v>25.8</v>
      </c>
      <c r="G29" s="737" t="str">
        <f>IF(ISBLANK(F29),"",IF(F29&lt;=22.74,"KSM",IF(F29&lt;=23.64,"I A",IF(F29&lt;=24.84,"II A",IF(F29&lt;=26.64,"III A",IF(F29&lt;=28.34,"I JA",IF(F29&lt;=29.84,"II JA",IF(F29&lt;=31.24,"III JA"))))))))</f>
        <v>III A</v>
      </c>
      <c r="H29" s="736" t="s">
        <v>330</v>
      </c>
    </row>
    <row r="30" spans="1:8" ht="6" customHeight="1" x14ac:dyDescent="0.2">
      <c r="A30" s="755"/>
      <c r="B30" s="754"/>
      <c r="C30" s="753"/>
      <c r="D30" s="752"/>
      <c r="E30" s="751"/>
      <c r="F30" s="750"/>
      <c r="G30" s="749"/>
      <c r="H30" s="748"/>
    </row>
    <row r="31" spans="1:8" ht="12.75" customHeight="1" x14ac:dyDescent="0.2">
      <c r="C31" s="747">
        <v>4</v>
      </c>
      <c r="D31" s="746" t="s">
        <v>427</v>
      </c>
      <c r="E31" s="745">
        <v>6</v>
      </c>
      <c r="H31" s="744"/>
    </row>
    <row r="32" spans="1:8" ht="6" customHeight="1" x14ac:dyDescent="0.2">
      <c r="C32" s="747"/>
      <c r="D32" s="746"/>
      <c r="E32" s="745"/>
      <c r="H32" s="744"/>
    </row>
    <row r="34" spans="1:9" ht="15" customHeight="1" x14ac:dyDescent="0.2">
      <c r="A34" s="743">
        <v>3</v>
      </c>
      <c r="B34" s="742" t="s">
        <v>594</v>
      </c>
      <c r="C34" s="741" t="s">
        <v>593</v>
      </c>
      <c r="D34" s="740">
        <v>37645</v>
      </c>
      <c r="E34" s="739" t="s">
        <v>365</v>
      </c>
      <c r="F34" s="738">
        <v>26.77</v>
      </c>
      <c r="G34" s="737" t="str">
        <f>IF(ISBLANK(F34),"",IF(F34&lt;=22.74,"KSM",IF(F34&lt;=23.64,"I A",IF(F34&lt;=24.84,"II A",IF(F34&lt;=26.64,"III A",IF(F34&lt;=28.34,"I JA",IF(F34&lt;=29.84,"II JA",IF(F34&lt;=31.24,"III JA"))))))))</f>
        <v>I JA</v>
      </c>
      <c r="H34" s="736" t="s">
        <v>330</v>
      </c>
    </row>
    <row r="35" spans="1:9" ht="15" customHeight="1" x14ac:dyDescent="0.2">
      <c r="A35" s="743">
        <v>4</v>
      </c>
      <c r="B35" s="742" t="s">
        <v>393</v>
      </c>
      <c r="C35" s="741" t="s">
        <v>392</v>
      </c>
      <c r="D35" s="740">
        <v>37789</v>
      </c>
      <c r="E35" s="739" t="s">
        <v>100</v>
      </c>
      <c r="F35" s="738">
        <v>34.18</v>
      </c>
      <c r="G35" s="737"/>
      <c r="H35" s="736" t="s">
        <v>61</v>
      </c>
    </row>
    <row r="36" spans="1:9" ht="15" customHeight="1" x14ac:dyDescent="0.2">
      <c r="A36" s="743">
        <v>5</v>
      </c>
      <c r="B36" s="742" t="s">
        <v>292</v>
      </c>
      <c r="C36" s="741" t="s">
        <v>598</v>
      </c>
      <c r="D36" s="740">
        <v>37832</v>
      </c>
      <c r="E36" s="739" t="s">
        <v>30</v>
      </c>
      <c r="F36" s="738">
        <v>28.84</v>
      </c>
      <c r="G36" s="737" t="str">
        <f>IF(ISBLANK(F36),"",IF(F36&lt;=22.74,"KSM",IF(F36&lt;=23.64,"I A",IF(F36&lt;=24.84,"II A",IF(F36&lt;=26.64,"III A",IF(F36&lt;=28.34,"I JA",IF(F36&lt;=29.84,"II JA",IF(F36&lt;=31.24,"III JA"))))))))</f>
        <v>II JA</v>
      </c>
      <c r="H36" s="736" t="s">
        <v>774</v>
      </c>
    </row>
    <row r="37" spans="1:9" ht="15" customHeight="1" x14ac:dyDescent="0.2">
      <c r="A37" s="743">
        <v>6</v>
      </c>
      <c r="B37" s="742" t="s">
        <v>346</v>
      </c>
      <c r="C37" s="741" t="s">
        <v>601</v>
      </c>
      <c r="D37" s="740">
        <v>38594</v>
      </c>
      <c r="E37" s="739" t="s">
        <v>94</v>
      </c>
      <c r="F37" s="738" t="s">
        <v>379</v>
      </c>
      <c r="G37" s="737"/>
      <c r="H37" s="736" t="s">
        <v>239</v>
      </c>
    </row>
    <row r="38" spans="1:9" ht="6" customHeight="1" x14ac:dyDescent="0.2">
      <c r="A38" s="755"/>
      <c r="B38" s="754"/>
      <c r="C38" s="753"/>
      <c r="D38" s="752"/>
      <c r="E38" s="751"/>
      <c r="F38" s="750"/>
      <c r="G38" s="749"/>
      <c r="H38" s="748"/>
    </row>
    <row r="39" spans="1:9" ht="12.75" customHeight="1" x14ac:dyDescent="0.2">
      <c r="C39" s="747">
        <v>5</v>
      </c>
      <c r="D39" s="746" t="s">
        <v>427</v>
      </c>
      <c r="E39" s="745">
        <v>6</v>
      </c>
      <c r="H39" s="744"/>
    </row>
    <row r="40" spans="1:9" ht="6" customHeight="1" x14ac:dyDescent="0.2">
      <c r="C40" s="747"/>
      <c r="D40" s="746"/>
      <c r="E40" s="745"/>
      <c r="H40" s="744"/>
    </row>
    <row r="41" spans="1:9" ht="15" customHeight="1" x14ac:dyDescent="0.2">
      <c r="A41" s="743">
        <v>3</v>
      </c>
      <c r="B41" s="742" t="s">
        <v>614</v>
      </c>
      <c r="C41" s="741" t="s">
        <v>613</v>
      </c>
      <c r="D41" s="740">
        <v>37423</v>
      </c>
      <c r="E41" s="739" t="s">
        <v>94</v>
      </c>
      <c r="F41" s="738">
        <v>27.17</v>
      </c>
      <c r="G41" s="737" t="str">
        <f>IF(ISBLANK(F41),"",IF(F41&lt;=22.74,"KSM",IF(F41&lt;=23.64,"I A",IF(F41&lt;=24.84,"II A",IF(F41&lt;=26.64,"III A",IF(F41&lt;=28.34,"I JA",IF(F41&lt;=29.84,"II JA",IF(F41&lt;=31.24,"III JA"))))))))</f>
        <v>I JA</v>
      </c>
      <c r="H41" s="736" t="s">
        <v>319</v>
      </c>
    </row>
    <row r="42" spans="1:9" ht="15" customHeight="1" x14ac:dyDescent="0.2">
      <c r="A42" s="743">
        <v>4</v>
      </c>
      <c r="B42" s="742" t="s">
        <v>255</v>
      </c>
      <c r="C42" s="741" t="s">
        <v>262</v>
      </c>
      <c r="D42" s="740">
        <v>37600</v>
      </c>
      <c r="E42" s="739" t="s">
        <v>30</v>
      </c>
      <c r="F42" s="738">
        <v>27.1</v>
      </c>
      <c r="G42" s="737" t="str">
        <f>IF(ISBLANK(F42),"",IF(F42&lt;=22.74,"KSM",IF(F42&lt;=23.64,"I A",IF(F42&lt;=24.84,"II A",IF(F42&lt;=26.64,"III A",IF(F42&lt;=28.34,"I JA",IF(F42&lt;=29.84,"II JA",IF(F42&lt;=31.24,"III JA"))))))))</f>
        <v>I JA</v>
      </c>
      <c r="H42" s="736" t="s">
        <v>99</v>
      </c>
    </row>
    <row r="43" spans="1:9" ht="15" customHeight="1" x14ac:dyDescent="0.2">
      <c r="A43" s="743">
        <v>5</v>
      </c>
      <c r="B43" s="742" t="s">
        <v>773</v>
      </c>
      <c r="C43" s="741" t="s">
        <v>772</v>
      </c>
      <c r="D43" s="740">
        <v>37675</v>
      </c>
      <c r="E43" s="739" t="s">
        <v>741</v>
      </c>
      <c r="F43" s="738">
        <v>28.51</v>
      </c>
      <c r="G43" s="737" t="str">
        <f>IF(ISBLANK(F43),"",IF(F43&lt;=22.74,"KSM",IF(F43&lt;=23.64,"I A",IF(F43&lt;=24.84,"II A",IF(F43&lt;=26.64,"III A",IF(F43&lt;=28.34,"I JA",IF(F43&lt;=29.84,"II JA",IF(F43&lt;=31.24,"III JA"))))))))</f>
        <v>II JA</v>
      </c>
      <c r="H43" s="736" t="s">
        <v>740</v>
      </c>
      <c r="I43" s="730">
        <v>28.2</v>
      </c>
    </row>
    <row r="44" spans="1:9" ht="15" customHeight="1" x14ac:dyDescent="0.2">
      <c r="A44" s="743">
        <v>6</v>
      </c>
      <c r="B44" s="742" t="s">
        <v>597</v>
      </c>
      <c r="C44" s="741" t="s">
        <v>596</v>
      </c>
      <c r="D44" s="740">
        <v>37634</v>
      </c>
      <c r="E44" s="739" t="s">
        <v>92</v>
      </c>
      <c r="F44" s="738">
        <v>26.6</v>
      </c>
      <c r="G44" s="737" t="str">
        <f>IF(ISBLANK(F44),"",IF(F44&lt;=22.74,"KSM",IF(F44&lt;=23.64,"I A",IF(F44&lt;=24.84,"II A",IF(F44&lt;=26.64,"III A",IF(F44&lt;=28.34,"I JA",IF(F44&lt;=29.84,"II JA",IF(F44&lt;=31.24,"III JA"))))))))</f>
        <v>III A</v>
      </c>
      <c r="H44" s="736" t="s">
        <v>293</v>
      </c>
    </row>
    <row r="45" spans="1:9" ht="6" customHeight="1" x14ac:dyDescent="0.2">
      <c r="A45" s="755"/>
      <c r="B45" s="754"/>
      <c r="C45" s="753"/>
      <c r="D45" s="752"/>
      <c r="E45" s="751"/>
      <c r="F45" s="750"/>
      <c r="G45" s="749"/>
      <c r="H45" s="748"/>
    </row>
    <row r="46" spans="1:9" ht="12.75" customHeight="1" x14ac:dyDescent="0.2">
      <c r="C46" s="747">
        <v>6</v>
      </c>
      <c r="D46" s="746" t="s">
        <v>427</v>
      </c>
      <c r="E46" s="745">
        <v>6</v>
      </c>
      <c r="H46" s="744"/>
    </row>
    <row r="47" spans="1:9" ht="6" customHeight="1" x14ac:dyDescent="0.2">
      <c r="C47" s="747"/>
      <c r="D47" s="746"/>
      <c r="E47" s="745"/>
      <c r="H47" s="744"/>
    </row>
    <row r="48" spans="1:9" ht="15" customHeight="1" x14ac:dyDescent="0.2">
      <c r="A48" s="743">
        <v>3</v>
      </c>
      <c r="B48" s="742" t="s">
        <v>621</v>
      </c>
      <c r="C48" s="741" t="s">
        <v>620</v>
      </c>
      <c r="D48" s="740">
        <v>37312</v>
      </c>
      <c r="E48" s="739" t="s">
        <v>365</v>
      </c>
      <c r="F48" s="738">
        <v>26.64</v>
      </c>
      <c r="G48" s="737" t="str">
        <f>IF(ISBLANK(F48),"",IF(F48&lt;=22.74,"KSM",IF(F48&lt;=23.64,"I A",IF(F48&lt;=24.84,"II A",IF(F48&lt;=26.64,"III A",IF(F48&lt;=28.34,"I JA",IF(F48&lt;=29.84,"II JA",IF(F48&lt;=31.24,"III JA"))))))))</f>
        <v>III A</v>
      </c>
      <c r="H48" s="736" t="s">
        <v>332</v>
      </c>
    </row>
    <row r="49" spans="1:9" ht="15" customHeight="1" x14ac:dyDescent="0.2">
      <c r="A49" s="743">
        <v>4</v>
      </c>
      <c r="B49" s="742" t="s">
        <v>106</v>
      </c>
      <c r="C49" s="741" t="s">
        <v>598</v>
      </c>
      <c r="D49" s="740">
        <v>37265</v>
      </c>
      <c r="E49" s="739" t="s">
        <v>30</v>
      </c>
      <c r="F49" s="738">
        <v>27.84</v>
      </c>
      <c r="G49" s="737" t="str">
        <f>IF(ISBLANK(F49),"",IF(F49&lt;=22.74,"KSM",IF(F49&lt;=23.64,"I A",IF(F49&lt;=24.84,"II A",IF(F49&lt;=26.64,"III A",IF(F49&lt;=28.34,"I JA",IF(F49&lt;=29.84,"II JA",IF(F49&lt;=31.24,"III JA"))))))))</f>
        <v>I JA</v>
      </c>
      <c r="H49" s="736" t="s">
        <v>99</v>
      </c>
    </row>
    <row r="50" spans="1:9" ht="15" customHeight="1" x14ac:dyDescent="0.2">
      <c r="A50" s="743">
        <v>5</v>
      </c>
      <c r="B50" s="742" t="s">
        <v>21</v>
      </c>
      <c r="C50" s="741" t="s">
        <v>771</v>
      </c>
      <c r="D50" s="740">
        <v>37287</v>
      </c>
      <c r="E50" s="739" t="s">
        <v>741</v>
      </c>
      <c r="F50" s="738">
        <v>25.47</v>
      </c>
      <c r="G50" s="737" t="str">
        <f>IF(ISBLANK(F51),"",IF(F51&lt;=22.74,"KSM",IF(F51&lt;=23.64,"I A",IF(F51&lt;=24.84,"II A",IF(F51&lt;=26.64,"III A",IF(F51&lt;=28.34,"I JA",IF(F51&lt;=29.84,"II JA",IF(F51&lt;=31.24,"III JA"))))))))</f>
        <v>II A</v>
      </c>
      <c r="H50" s="736" t="s">
        <v>770</v>
      </c>
      <c r="I50" s="730">
        <v>25.55</v>
      </c>
    </row>
    <row r="51" spans="1:9" ht="15" customHeight="1" x14ac:dyDescent="0.2">
      <c r="A51" s="743">
        <v>6</v>
      </c>
      <c r="B51" s="742" t="s">
        <v>612</v>
      </c>
      <c r="C51" s="741" t="s">
        <v>611</v>
      </c>
      <c r="D51" s="740">
        <v>37404</v>
      </c>
      <c r="E51" s="739" t="s">
        <v>182</v>
      </c>
      <c r="F51" s="738">
        <v>24.63</v>
      </c>
      <c r="G51" s="737" t="str">
        <f>IF(ISBLANK(F50),"",IF(F50&lt;=22.74,"KSM",IF(F50&lt;=23.64,"I A",IF(F50&lt;=24.84,"II A",IF(F50&lt;=26.64,"III A",IF(F50&lt;=28.34,"I JA",IF(F50&lt;=29.84,"II JA",IF(F50&lt;=31.24,"III JA"))))))))</f>
        <v>III A</v>
      </c>
      <c r="H51" s="736" t="s">
        <v>419</v>
      </c>
      <c r="I51" s="730" t="s">
        <v>769</v>
      </c>
    </row>
  </sheetData>
  <mergeCells count="3">
    <mergeCell ref="A1:G1"/>
    <mergeCell ref="A2:G2"/>
    <mergeCell ref="A3:G3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33"/>
  <sheetViews>
    <sheetView zoomScaleNormal="100" workbookViewId="0">
      <selection activeCell="A9" sqref="A9"/>
    </sheetView>
  </sheetViews>
  <sheetFormatPr defaultColWidth="9.140625" defaultRowHeight="12.75" x14ac:dyDescent="0.2"/>
  <cols>
    <col min="1" max="1" width="5.140625" style="730" customWidth="1"/>
    <col min="2" max="2" width="10.7109375" style="730" customWidth="1"/>
    <col min="3" max="3" width="13.5703125" style="730" customWidth="1"/>
    <col min="4" max="4" width="9.28515625" style="731" customWidth="1"/>
    <col min="5" max="5" width="17.140625" style="734" customWidth="1"/>
    <col min="6" max="6" width="8.5703125" style="733" customWidth="1"/>
    <col min="7" max="7" width="5.7109375" style="732" customWidth="1"/>
    <col min="8" max="8" width="21.28515625" style="731" customWidth="1"/>
    <col min="9" max="9" width="6" style="730" hidden="1" customWidth="1"/>
    <col min="10" max="16384" width="9.140625" style="730"/>
  </cols>
  <sheetData>
    <row r="1" spans="1:9" s="403" customFormat="1" ht="20.25" x14ac:dyDescent="0.3">
      <c r="A1" s="916" t="s">
        <v>81</v>
      </c>
      <c r="B1" s="916"/>
      <c r="C1" s="916"/>
      <c r="D1" s="916"/>
      <c r="E1" s="916"/>
      <c r="F1" s="916"/>
      <c r="G1" s="916"/>
    </row>
    <row r="2" spans="1:9" s="403" customFormat="1" ht="20.25" x14ac:dyDescent="0.3">
      <c r="A2" s="916" t="s">
        <v>0</v>
      </c>
      <c r="B2" s="916"/>
      <c r="C2" s="916"/>
      <c r="D2" s="916"/>
      <c r="E2" s="916"/>
      <c r="F2" s="916"/>
      <c r="G2" s="916"/>
    </row>
    <row r="3" spans="1:9" s="403" customFormat="1" ht="20.25" x14ac:dyDescent="0.3">
      <c r="A3" s="916" t="s">
        <v>2</v>
      </c>
      <c r="B3" s="916"/>
      <c r="C3" s="916"/>
      <c r="D3" s="916"/>
      <c r="E3" s="916"/>
      <c r="F3" s="916"/>
      <c r="G3" s="916"/>
      <c r="H3" s="407" t="s">
        <v>84</v>
      </c>
    </row>
    <row r="4" spans="1:9" s="403" customFormat="1" ht="12.75" customHeight="1" x14ac:dyDescent="0.3">
      <c r="A4" s="405"/>
      <c r="B4" s="405"/>
      <c r="C4" s="405"/>
      <c r="D4" s="405"/>
      <c r="E4" s="405"/>
      <c r="F4" s="405"/>
      <c r="G4" s="405"/>
      <c r="H4" s="404" t="s">
        <v>1</v>
      </c>
    </row>
    <row r="5" spans="1:9" ht="12.75" customHeight="1" x14ac:dyDescent="0.2">
      <c r="B5" s="770" t="s">
        <v>777</v>
      </c>
      <c r="C5" s="773"/>
      <c r="D5" s="768" t="s">
        <v>776</v>
      </c>
      <c r="E5" s="730"/>
      <c r="F5" s="732"/>
      <c r="G5" s="731"/>
      <c r="H5" s="730"/>
    </row>
    <row r="6" spans="1:9" s="397" customFormat="1" ht="8.25" customHeight="1" x14ac:dyDescent="0.2">
      <c r="E6" s="399"/>
      <c r="H6" s="398"/>
    </row>
    <row r="7" spans="1:9" s="397" customFormat="1" ht="15.75" x14ac:dyDescent="0.25">
      <c r="B7" s="767" t="s">
        <v>775</v>
      </c>
      <c r="E7" s="399"/>
      <c r="G7" s="765"/>
      <c r="H7" s="764" t="s">
        <v>16</v>
      </c>
    </row>
    <row r="8" spans="1:9" ht="12.75" customHeight="1" x14ac:dyDescent="0.2"/>
    <row r="9" spans="1:9" x14ac:dyDescent="0.2">
      <c r="A9" s="760" t="s">
        <v>45</v>
      </c>
      <c r="B9" s="761" t="s">
        <v>13</v>
      </c>
      <c r="C9" s="772" t="s">
        <v>12</v>
      </c>
      <c r="D9" s="760" t="s">
        <v>11</v>
      </c>
      <c r="E9" s="759" t="s">
        <v>10</v>
      </c>
      <c r="F9" s="758" t="s">
        <v>71</v>
      </c>
      <c r="G9" s="757" t="s">
        <v>8</v>
      </c>
      <c r="H9" s="756" t="s">
        <v>7</v>
      </c>
    </row>
    <row r="10" spans="1:9" ht="15" customHeight="1" x14ac:dyDescent="0.2">
      <c r="A10" s="743">
        <v>1</v>
      </c>
      <c r="B10" s="742" t="s">
        <v>256</v>
      </c>
      <c r="C10" s="772" t="s">
        <v>615</v>
      </c>
      <c r="D10" s="740">
        <v>37443</v>
      </c>
      <c r="E10" s="739" t="s">
        <v>1</v>
      </c>
      <c r="F10" s="738">
        <v>24.52</v>
      </c>
      <c r="G10" s="737" t="str">
        <f>IF(ISBLANK(F10),"",IF(F10&lt;=22.74,"KSM",IF(F10&lt;=23.64,"I A",IF(F10&lt;=24.84,"II A",IF(F10&lt;=26.64,"III A",IF(F10&lt;=28.34,"I JA",IF(F10&lt;=29.84,"II JA",IF(F10&lt;=31.24,"III JA"))))))))</f>
        <v>II A</v>
      </c>
      <c r="H10" s="736" t="s">
        <v>201</v>
      </c>
    </row>
    <row r="11" spans="1:9" ht="15" customHeight="1" x14ac:dyDescent="0.2">
      <c r="A11" s="743">
        <v>2</v>
      </c>
      <c r="B11" s="742" t="s">
        <v>612</v>
      </c>
      <c r="C11" s="772" t="s">
        <v>611</v>
      </c>
      <c r="D11" s="740">
        <v>37404</v>
      </c>
      <c r="E11" s="739" t="s">
        <v>182</v>
      </c>
      <c r="F11" s="738">
        <v>24.63</v>
      </c>
      <c r="G11" s="737" t="str">
        <f>IF(ISBLANK(F10),"",IF(F10&lt;=22.74,"KSM",IF(F10&lt;=23.64,"I A",IF(F10&lt;=24.84,"II A",IF(F10&lt;=26.64,"III A",IF(F10&lt;=28.34,"I JA",IF(F10&lt;=29.84,"II JA",IF(F10&lt;=31.24,"III JA"))))))))</f>
        <v>II A</v>
      </c>
      <c r="H11" s="736" t="s">
        <v>419</v>
      </c>
      <c r="I11" s="730" t="s">
        <v>769</v>
      </c>
    </row>
    <row r="12" spans="1:9" ht="15" customHeight="1" x14ac:dyDescent="0.2">
      <c r="A12" s="743">
        <v>3</v>
      </c>
      <c r="B12" s="742" t="s">
        <v>316</v>
      </c>
      <c r="C12" s="772" t="s">
        <v>317</v>
      </c>
      <c r="D12" s="740">
        <v>37350</v>
      </c>
      <c r="E12" s="739" t="s">
        <v>94</v>
      </c>
      <c r="F12" s="738">
        <v>25.09</v>
      </c>
      <c r="G12" s="737" t="str">
        <f>IF(ISBLANK(F12),"",IF(F12&lt;=22.74,"KSM",IF(F12&lt;=23.64,"I A",IF(F12&lt;=24.84,"II A",IF(F12&lt;=26.64,"III A",IF(F12&lt;=28.34,"I JA",IF(F12&lt;=29.84,"II JA",IF(F12&lt;=31.24,"III JA"))))))))</f>
        <v>III A</v>
      </c>
      <c r="H12" s="736" t="s">
        <v>319</v>
      </c>
    </row>
    <row r="13" spans="1:9" ht="15" customHeight="1" x14ac:dyDescent="0.2">
      <c r="A13" s="743">
        <v>4</v>
      </c>
      <c r="B13" s="742" t="s">
        <v>21</v>
      </c>
      <c r="C13" s="772" t="s">
        <v>771</v>
      </c>
      <c r="D13" s="740">
        <v>37287</v>
      </c>
      <c r="E13" s="739" t="s">
        <v>741</v>
      </c>
      <c r="F13" s="738">
        <v>25.47</v>
      </c>
      <c r="G13" s="737" t="str">
        <f>IF(ISBLANK(F14),"",IF(F14&lt;=22.74,"KSM",IF(F14&lt;=23.64,"I A",IF(F14&lt;=24.84,"II A",IF(F14&lt;=26.64,"III A",IF(F14&lt;=28.34,"I JA",IF(F14&lt;=29.84,"II JA",IF(F14&lt;=31.24,"III JA"))))))))</f>
        <v>III A</v>
      </c>
      <c r="H13" s="736" t="s">
        <v>770</v>
      </c>
      <c r="I13" s="730">
        <v>25.55</v>
      </c>
    </row>
    <row r="14" spans="1:9" ht="15" customHeight="1" x14ac:dyDescent="0.2">
      <c r="A14" s="743">
        <v>5</v>
      </c>
      <c r="B14" s="742" t="s">
        <v>65</v>
      </c>
      <c r="C14" s="772" t="s">
        <v>605</v>
      </c>
      <c r="D14" s="740">
        <v>37560</v>
      </c>
      <c r="E14" s="739" t="s">
        <v>365</v>
      </c>
      <c r="F14" s="738">
        <v>25.8</v>
      </c>
      <c r="G14" s="737" t="str">
        <f t="shared" ref="G14:G30" si="0">IF(ISBLANK(F14),"",IF(F14&lt;=22.74,"KSM",IF(F14&lt;=23.64,"I A",IF(F14&lt;=24.84,"II A",IF(F14&lt;=26.64,"III A",IF(F14&lt;=28.34,"I JA",IF(F14&lt;=29.84,"II JA",IF(F14&lt;=31.24,"III JA"))))))))</f>
        <v>III A</v>
      </c>
      <c r="H14" s="736" t="s">
        <v>330</v>
      </c>
    </row>
    <row r="15" spans="1:9" ht="15" customHeight="1" x14ac:dyDescent="0.2">
      <c r="A15" s="743">
        <v>6</v>
      </c>
      <c r="B15" s="742" t="s">
        <v>22</v>
      </c>
      <c r="C15" s="772" t="s">
        <v>595</v>
      </c>
      <c r="D15" s="740">
        <v>37280</v>
      </c>
      <c r="E15" s="739" t="s">
        <v>91</v>
      </c>
      <c r="F15" s="738">
        <v>25.92</v>
      </c>
      <c r="G15" s="737" t="str">
        <f t="shared" si="0"/>
        <v>III A</v>
      </c>
      <c r="H15" s="736" t="s">
        <v>370</v>
      </c>
    </row>
    <row r="16" spans="1:9" ht="15" customHeight="1" x14ac:dyDescent="0.2">
      <c r="A16" s="743">
        <v>7</v>
      </c>
      <c r="B16" s="742" t="s">
        <v>399</v>
      </c>
      <c r="C16" s="772" t="s">
        <v>398</v>
      </c>
      <c r="D16" s="740">
        <v>37296</v>
      </c>
      <c r="E16" s="739" t="s">
        <v>288</v>
      </c>
      <c r="F16" s="738">
        <v>25.95</v>
      </c>
      <c r="G16" s="737" t="str">
        <f t="shared" si="0"/>
        <v>III A</v>
      </c>
      <c r="H16" s="736" t="s">
        <v>287</v>
      </c>
    </row>
    <row r="17" spans="1:9" ht="15" customHeight="1" x14ac:dyDescent="0.2">
      <c r="A17" s="743">
        <v>8</v>
      </c>
      <c r="B17" s="742" t="s">
        <v>597</v>
      </c>
      <c r="C17" s="772" t="s">
        <v>596</v>
      </c>
      <c r="D17" s="740">
        <v>37634</v>
      </c>
      <c r="E17" s="739" t="s">
        <v>92</v>
      </c>
      <c r="F17" s="738">
        <v>26.6</v>
      </c>
      <c r="G17" s="737" t="str">
        <f t="shared" si="0"/>
        <v>III A</v>
      </c>
      <c r="H17" s="736" t="s">
        <v>293</v>
      </c>
    </row>
    <row r="18" spans="1:9" ht="15" customHeight="1" x14ac:dyDescent="0.2">
      <c r="A18" s="743">
        <v>9</v>
      </c>
      <c r="B18" s="742" t="s">
        <v>621</v>
      </c>
      <c r="C18" s="772" t="s">
        <v>620</v>
      </c>
      <c r="D18" s="740">
        <v>37312</v>
      </c>
      <c r="E18" s="739" t="s">
        <v>365</v>
      </c>
      <c r="F18" s="738">
        <v>26.64</v>
      </c>
      <c r="G18" s="737" t="str">
        <f t="shared" si="0"/>
        <v>III A</v>
      </c>
      <c r="H18" s="736" t="s">
        <v>332</v>
      </c>
    </row>
    <row r="19" spans="1:9" ht="15" customHeight="1" x14ac:dyDescent="0.2">
      <c r="A19" s="743">
        <v>10</v>
      </c>
      <c r="B19" s="742" t="s">
        <v>594</v>
      </c>
      <c r="C19" s="772" t="s">
        <v>593</v>
      </c>
      <c r="D19" s="740">
        <v>37645</v>
      </c>
      <c r="E19" s="739" t="s">
        <v>365</v>
      </c>
      <c r="F19" s="738">
        <v>26.77</v>
      </c>
      <c r="G19" s="737" t="str">
        <f t="shared" si="0"/>
        <v>I JA</v>
      </c>
      <c r="H19" s="736" t="s">
        <v>330</v>
      </c>
    </row>
    <row r="20" spans="1:9" ht="15" customHeight="1" x14ac:dyDescent="0.2">
      <c r="A20" s="743">
        <v>11</v>
      </c>
      <c r="B20" s="742" t="s">
        <v>255</v>
      </c>
      <c r="C20" s="772" t="s">
        <v>262</v>
      </c>
      <c r="D20" s="740">
        <v>37600</v>
      </c>
      <c r="E20" s="739" t="s">
        <v>30</v>
      </c>
      <c r="F20" s="738">
        <v>27.1</v>
      </c>
      <c r="G20" s="737" t="str">
        <f t="shared" si="0"/>
        <v>I JA</v>
      </c>
      <c r="H20" s="736" t="s">
        <v>99</v>
      </c>
    </row>
    <row r="21" spans="1:9" ht="15" customHeight="1" x14ac:dyDescent="0.2">
      <c r="A21" s="743">
        <v>12</v>
      </c>
      <c r="B21" s="742" t="s">
        <v>614</v>
      </c>
      <c r="C21" s="772" t="s">
        <v>613</v>
      </c>
      <c r="D21" s="740">
        <v>37423</v>
      </c>
      <c r="E21" s="739" t="s">
        <v>94</v>
      </c>
      <c r="F21" s="738">
        <v>27.17</v>
      </c>
      <c r="G21" s="737" t="str">
        <f t="shared" si="0"/>
        <v>I JA</v>
      </c>
      <c r="H21" s="736" t="s">
        <v>319</v>
      </c>
    </row>
    <row r="22" spans="1:9" ht="15" customHeight="1" x14ac:dyDescent="0.2">
      <c r="A22" s="743">
        <v>13</v>
      </c>
      <c r="B22" s="742" t="s">
        <v>106</v>
      </c>
      <c r="C22" s="772" t="s">
        <v>598</v>
      </c>
      <c r="D22" s="740">
        <v>37265</v>
      </c>
      <c r="E22" s="739" t="s">
        <v>30</v>
      </c>
      <c r="F22" s="738">
        <v>27.84</v>
      </c>
      <c r="G22" s="737" t="str">
        <f t="shared" si="0"/>
        <v>I JA</v>
      </c>
      <c r="H22" s="736" t="s">
        <v>99</v>
      </c>
    </row>
    <row r="23" spans="1:9" ht="15" customHeight="1" x14ac:dyDescent="0.2">
      <c r="A23" s="743">
        <v>14</v>
      </c>
      <c r="B23" s="742" t="s">
        <v>600</v>
      </c>
      <c r="C23" s="772" t="s">
        <v>599</v>
      </c>
      <c r="D23" s="740">
        <v>37400</v>
      </c>
      <c r="E23" s="739" t="s">
        <v>169</v>
      </c>
      <c r="F23" s="738">
        <v>28.03</v>
      </c>
      <c r="G23" s="737" t="str">
        <f t="shared" si="0"/>
        <v>I JA</v>
      </c>
      <c r="H23" s="736" t="s">
        <v>168</v>
      </c>
    </row>
    <row r="24" spans="1:9" ht="15" customHeight="1" x14ac:dyDescent="0.2">
      <c r="A24" s="743">
        <v>15</v>
      </c>
      <c r="B24" s="742" t="s">
        <v>623</v>
      </c>
      <c r="C24" s="772" t="s">
        <v>622</v>
      </c>
      <c r="D24" s="740">
        <v>37302</v>
      </c>
      <c r="E24" s="739" t="s">
        <v>165</v>
      </c>
      <c r="F24" s="738">
        <v>28.04</v>
      </c>
      <c r="G24" s="737" t="str">
        <f t="shared" si="0"/>
        <v>I JA</v>
      </c>
      <c r="H24" s="736" t="s">
        <v>164</v>
      </c>
    </row>
    <row r="25" spans="1:9" ht="15" customHeight="1" x14ac:dyDescent="0.2">
      <c r="A25" s="743">
        <v>16</v>
      </c>
      <c r="B25" s="742" t="s">
        <v>338</v>
      </c>
      <c r="C25" s="772" t="s">
        <v>596</v>
      </c>
      <c r="D25" s="740">
        <v>37634</v>
      </c>
      <c r="E25" s="739" t="s">
        <v>92</v>
      </c>
      <c r="F25" s="738">
        <v>28.24</v>
      </c>
      <c r="G25" s="737" t="str">
        <f t="shared" si="0"/>
        <v>I JA</v>
      </c>
      <c r="H25" s="736" t="s">
        <v>293</v>
      </c>
    </row>
    <row r="26" spans="1:9" ht="15" customHeight="1" x14ac:dyDescent="0.2">
      <c r="A26" s="743">
        <v>17</v>
      </c>
      <c r="B26" s="742" t="s">
        <v>773</v>
      </c>
      <c r="C26" s="772" t="s">
        <v>772</v>
      </c>
      <c r="D26" s="740">
        <v>37675</v>
      </c>
      <c r="E26" s="739" t="s">
        <v>741</v>
      </c>
      <c r="F26" s="738">
        <v>28.51</v>
      </c>
      <c r="G26" s="737" t="str">
        <f t="shared" si="0"/>
        <v>II JA</v>
      </c>
      <c r="H26" s="736" t="s">
        <v>740</v>
      </c>
      <c r="I26" s="730">
        <v>28.2</v>
      </c>
    </row>
    <row r="27" spans="1:9" ht="15" customHeight="1" x14ac:dyDescent="0.2">
      <c r="A27" s="743">
        <v>18</v>
      </c>
      <c r="B27" s="742" t="s">
        <v>292</v>
      </c>
      <c r="C27" s="772" t="s">
        <v>598</v>
      </c>
      <c r="D27" s="740">
        <v>37832</v>
      </c>
      <c r="E27" s="739" t="s">
        <v>30</v>
      </c>
      <c r="F27" s="738">
        <v>28.84</v>
      </c>
      <c r="G27" s="737" t="str">
        <f t="shared" si="0"/>
        <v>II JA</v>
      </c>
      <c r="H27" s="736" t="s">
        <v>774</v>
      </c>
    </row>
    <row r="28" spans="1:9" ht="15" customHeight="1" x14ac:dyDescent="0.2">
      <c r="A28" s="743">
        <v>19</v>
      </c>
      <c r="B28" s="742" t="s">
        <v>290</v>
      </c>
      <c r="C28" s="772" t="s">
        <v>289</v>
      </c>
      <c r="D28" s="740">
        <v>37333</v>
      </c>
      <c r="E28" s="739" t="s">
        <v>288</v>
      </c>
      <c r="F28" s="738">
        <v>29.08</v>
      </c>
      <c r="G28" s="737" t="str">
        <f t="shared" si="0"/>
        <v>II JA</v>
      </c>
      <c r="H28" s="736" t="s">
        <v>287</v>
      </c>
    </row>
    <row r="29" spans="1:9" ht="15" customHeight="1" x14ac:dyDescent="0.2">
      <c r="A29" s="743">
        <v>20</v>
      </c>
      <c r="B29" s="742" t="s">
        <v>566</v>
      </c>
      <c r="C29" s="772" t="s">
        <v>609</v>
      </c>
      <c r="D29" s="740">
        <v>37470</v>
      </c>
      <c r="E29" s="739" t="s">
        <v>94</v>
      </c>
      <c r="F29" s="738">
        <v>30.19</v>
      </c>
      <c r="G29" s="737" t="str">
        <f t="shared" si="0"/>
        <v>III JA</v>
      </c>
      <c r="H29" s="736" t="s">
        <v>319</v>
      </c>
    </row>
    <row r="30" spans="1:9" ht="15" customHeight="1" x14ac:dyDescent="0.2">
      <c r="A30" s="743">
        <v>21</v>
      </c>
      <c r="B30" s="742" t="s">
        <v>619</v>
      </c>
      <c r="C30" s="772" t="s">
        <v>618</v>
      </c>
      <c r="D30" s="740">
        <v>37317</v>
      </c>
      <c r="E30" s="739" t="s">
        <v>93</v>
      </c>
      <c r="F30" s="738">
        <v>30.44</v>
      </c>
      <c r="G30" s="737" t="str">
        <f t="shared" si="0"/>
        <v>III JA</v>
      </c>
      <c r="H30" s="736" t="s">
        <v>267</v>
      </c>
    </row>
    <row r="31" spans="1:9" ht="15" customHeight="1" x14ac:dyDescent="0.2">
      <c r="A31" s="743">
        <v>22</v>
      </c>
      <c r="B31" s="742" t="s">
        <v>284</v>
      </c>
      <c r="C31" s="772" t="s">
        <v>592</v>
      </c>
      <c r="D31" s="740">
        <v>38790</v>
      </c>
      <c r="E31" s="739" t="s">
        <v>94</v>
      </c>
      <c r="F31" s="738">
        <v>33.39</v>
      </c>
      <c r="G31" s="737"/>
      <c r="H31" s="736" t="s">
        <v>239</v>
      </c>
    </row>
    <row r="32" spans="1:9" ht="15" customHeight="1" x14ac:dyDescent="0.2">
      <c r="A32" s="743">
        <v>23</v>
      </c>
      <c r="B32" s="742" t="s">
        <v>393</v>
      </c>
      <c r="C32" s="772" t="s">
        <v>392</v>
      </c>
      <c r="D32" s="740">
        <v>37789</v>
      </c>
      <c r="E32" s="739" t="s">
        <v>100</v>
      </c>
      <c r="F32" s="738">
        <v>34.18</v>
      </c>
      <c r="G32" s="737"/>
      <c r="H32" s="736" t="s">
        <v>61</v>
      </c>
    </row>
    <row r="33" spans="1:8" ht="15" customHeight="1" x14ac:dyDescent="0.2">
      <c r="A33" s="743"/>
      <c r="B33" s="742" t="s">
        <v>346</v>
      </c>
      <c r="C33" s="772" t="s">
        <v>601</v>
      </c>
      <c r="D33" s="740">
        <v>38594</v>
      </c>
      <c r="E33" s="739" t="s">
        <v>94</v>
      </c>
      <c r="F33" s="738" t="s">
        <v>379</v>
      </c>
      <c r="G33" s="737"/>
      <c r="H33" s="736" t="s">
        <v>239</v>
      </c>
    </row>
  </sheetData>
  <mergeCells count="3">
    <mergeCell ref="A1:G1"/>
    <mergeCell ref="A2:G2"/>
    <mergeCell ref="A3:G3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63"/>
  <sheetViews>
    <sheetView topLeftCell="A4" zoomScaleNormal="100" workbookViewId="0">
      <selection activeCell="A12" sqref="A12"/>
    </sheetView>
  </sheetViews>
  <sheetFormatPr defaultColWidth="9.140625" defaultRowHeight="12.75" x14ac:dyDescent="0.2"/>
  <cols>
    <col min="1" max="1" width="4.42578125" style="301" customWidth="1"/>
    <col min="2" max="2" width="13" style="301" customWidth="1"/>
    <col min="3" max="3" width="14.85546875" style="301" customWidth="1"/>
    <col min="4" max="5" width="9.7109375" style="302" customWidth="1"/>
    <col min="6" max="6" width="8" style="304" customWidth="1"/>
    <col min="7" max="7" width="6.85546875" style="303" customWidth="1"/>
    <col min="8" max="8" width="20.5703125" style="302" customWidth="1"/>
    <col min="9" max="9" width="5.7109375" style="301" hidden="1" customWidth="1"/>
    <col min="10" max="10" width="3.7109375" style="301" bestFit="1" customWidth="1"/>
    <col min="11" max="16384" width="9.140625" style="301"/>
  </cols>
  <sheetData>
    <row r="1" spans="1:9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9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9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H3" s="19" t="s">
        <v>84</v>
      </c>
    </row>
    <row r="4" spans="1:9" s="60" customFormat="1" ht="12.75" customHeight="1" x14ac:dyDescent="0.3">
      <c r="A4" s="174"/>
      <c r="B4" s="174"/>
      <c r="C4" s="174"/>
      <c r="D4" s="174"/>
      <c r="E4" s="174"/>
      <c r="F4" s="174"/>
      <c r="G4" s="174"/>
      <c r="H4" s="69" t="s">
        <v>1</v>
      </c>
    </row>
    <row r="5" spans="1:9" ht="12.75" customHeight="1" x14ac:dyDescent="0.2">
      <c r="B5" s="584" t="s">
        <v>768</v>
      </c>
      <c r="C5" s="723"/>
      <c r="D5" s="115" t="s">
        <v>590</v>
      </c>
      <c r="E5" s="301"/>
      <c r="F5" s="303"/>
      <c r="G5" s="302"/>
      <c r="H5" s="301"/>
    </row>
    <row r="6" spans="1:9" s="327" customFormat="1" ht="8.25" customHeight="1" x14ac:dyDescent="0.2">
      <c r="E6" s="329"/>
      <c r="H6" s="328"/>
    </row>
    <row r="7" spans="1:9" ht="15.75" x14ac:dyDescent="0.25">
      <c r="A7" s="719"/>
      <c r="B7" s="722" t="s">
        <v>767</v>
      </c>
      <c r="C7" s="721"/>
      <c r="D7" s="720"/>
      <c r="E7" s="720"/>
      <c r="G7" s="302"/>
      <c r="H7" s="203" t="s">
        <v>14</v>
      </c>
    </row>
    <row r="8" spans="1:9" ht="12.75" customHeight="1" x14ac:dyDescent="0.2"/>
    <row r="9" spans="1:9" ht="12.75" customHeight="1" x14ac:dyDescent="0.2">
      <c r="C9" s="321">
        <v>1</v>
      </c>
      <c r="D9" s="321" t="s">
        <v>427</v>
      </c>
      <c r="E9" s="320">
        <v>8</v>
      </c>
      <c r="H9" s="719"/>
    </row>
    <row r="10" spans="1:9" ht="6" customHeight="1" x14ac:dyDescent="0.2">
      <c r="E10" s="666"/>
    </row>
    <row r="11" spans="1:9" s="322" customFormat="1" x14ac:dyDescent="0.2">
      <c r="A11" s="112" t="s">
        <v>260</v>
      </c>
      <c r="B11" s="718" t="s">
        <v>13</v>
      </c>
      <c r="C11" s="498" t="s">
        <v>12</v>
      </c>
      <c r="D11" s="717" t="s">
        <v>11</v>
      </c>
      <c r="E11" s="716" t="s">
        <v>10</v>
      </c>
      <c r="F11" s="715" t="s">
        <v>71</v>
      </c>
      <c r="G11" s="714" t="s">
        <v>8</v>
      </c>
      <c r="H11" s="713" t="s">
        <v>7</v>
      </c>
    </row>
    <row r="12" spans="1:9" s="322" customFormat="1" ht="15" customHeight="1" x14ac:dyDescent="0.2">
      <c r="A12" s="712" t="s">
        <v>760</v>
      </c>
      <c r="B12" s="499" t="s">
        <v>563</v>
      </c>
      <c r="C12" s="498" t="s">
        <v>562</v>
      </c>
      <c r="D12" s="699">
        <v>36206</v>
      </c>
      <c r="E12" s="698" t="s">
        <v>1</v>
      </c>
      <c r="F12" s="697">
        <v>26.78</v>
      </c>
      <c r="G12" s="696" t="str">
        <f>IF(ISBLANK(F12),"",IF(F12&lt;=22.74,"KSM",IF(F12&lt;=23.64,"I A",IF(F12&lt;=24.84,"II A",IF(F12&lt;=26.64,"III A",IF(F12&lt;=28.34,"I JA",IF(F12&lt;=29.84,"II JA",IF(F12&lt;=31.24,"III JA"))))))))</f>
        <v>I JA</v>
      </c>
      <c r="H12" s="495" t="s">
        <v>201</v>
      </c>
    </row>
    <row r="13" spans="1:9" s="322" customFormat="1" ht="15" customHeight="1" x14ac:dyDescent="0.2">
      <c r="A13" s="712" t="s">
        <v>760</v>
      </c>
      <c r="B13" s="499" t="s">
        <v>766</v>
      </c>
      <c r="C13" s="498" t="s">
        <v>765</v>
      </c>
      <c r="D13" s="699">
        <v>36206</v>
      </c>
      <c r="E13" s="698" t="s">
        <v>1</v>
      </c>
      <c r="F13" s="697">
        <v>25.73</v>
      </c>
      <c r="G13" s="696" t="str">
        <f>IF(ISBLANK(F13),"",IF(F13&lt;=22.74,"KSM",IF(F13&lt;=23.64,"I A",IF(F13&lt;=24.84,"II A",IF(F13&lt;=26.64,"III A",IF(F13&lt;=28.34,"I JA",IF(F13&lt;=29.84,"II JA",IF(F13&lt;=31.24,"III JA"))))))))</f>
        <v>III A</v>
      </c>
      <c r="H13" s="495" t="s">
        <v>201</v>
      </c>
    </row>
    <row r="14" spans="1:9" s="322" customFormat="1" ht="15" customHeight="1" x14ac:dyDescent="0.2">
      <c r="A14" s="712" t="s">
        <v>760</v>
      </c>
      <c r="B14" s="499" t="s">
        <v>764</v>
      </c>
      <c r="C14" s="498" t="s">
        <v>763</v>
      </c>
      <c r="D14" s="699">
        <v>36179</v>
      </c>
      <c r="E14" s="698" t="s">
        <v>1</v>
      </c>
      <c r="F14" s="697">
        <v>22.62</v>
      </c>
      <c r="G14" s="696" t="str">
        <f>IF(ISBLANK(F14),"",IF(F14&lt;=22.74,"KSM",IF(F14&lt;=23.64,"I A",IF(F14&lt;=24.84,"II A",IF(F14&lt;=26.64,"III A",IF(F14&lt;=28.34,"I JA",IF(F14&lt;=29.84,"II JA",IF(F14&lt;=31.24,"III JA"))))))))</f>
        <v>KSM</v>
      </c>
      <c r="H14" s="495" t="s">
        <v>762</v>
      </c>
      <c r="I14" s="322" t="s">
        <v>761</v>
      </c>
    </row>
    <row r="15" spans="1:9" s="322" customFormat="1" ht="15" customHeight="1" x14ac:dyDescent="0.2">
      <c r="A15" s="712" t="s">
        <v>760</v>
      </c>
      <c r="B15" s="499" t="s">
        <v>604</v>
      </c>
      <c r="C15" s="498" t="s">
        <v>759</v>
      </c>
      <c r="D15" s="699">
        <v>36315</v>
      </c>
      <c r="E15" s="698" t="s">
        <v>758</v>
      </c>
      <c r="F15" s="697">
        <v>22.43</v>
      </c>
      <c r="G15" s="696" t="str">
        <f>IF(ISBLANK(F15),"",IF(F15&lt;=22.74,"KSM",IF(F15&lt;=23.64,"I A",IF(F15&lt;=24.84,"II A",IF(F15&lt;=26.64,"III A",IF(F15&lt;=28.34,"I JA",IF(F15&lt;=29.84,"II JA",IF(F15&lt;=31.24,"III JA"))))))))</f>
        <v>KSM</v>
      </c>
      <c r="H15" s="495" t="s">
        <v>757</v>
      </c>
      <c r="I15" s="322" t="s">
        <v>756</v>
      </c>
    </row>
    <row r="16" spans="1:9" s="322" customFormat="1" ht="6" customHeight="1" x14ac:dyDescent="0.2">
      <c r="A16" s="711"/>
      <c r="B16" s="710"/>
      <c r="C16" s="709"/>
      <c r="D16" s="708"/>
      <c r="E16" s="707"/>
      <c r="F16" s="706"/>
      <c r="G16" s="705"/>
      <c r="H16" s="704"/>
    </row>
    <row r="17" spans="1:8" s="322" customFormat="1" ht="12.75" customHeight="1" x14ac:dyDescent="0.2">
      <c r="C17" s="703">
        <v>2</v>
      </c>
      <c r="D17" s="703" t="s">
        <v>427</v>
      </c>
      <c r="E17" s="702">
        <v>8</v>
      </c>
      <c r="F17" s="701"/>
      <c r="G17" s="700"/>
      <c r="H17" s="604"/>
    </row>
    <row r="18" spans="1:8" s="322" customFormat="1" ht="6" customHeight="1" x14ac:dyDescent="0.2">
      <c r="C18" s="703"/>
      <c r="D18" s="703"/>
      <c r="E18" s="702"/>
      <c r="F18" s="701"/>
      <c r="G18" s="700"/>
      <c r="H18" s="604"/>
    </row>
    <row r="19" spans="1:8" s="322" customFormat="1" ht="15" customHeight="1" x14ac:dyDescent="0.2">
      <c r="A19" s="607">
        <v>3</v>
      </c>
      <c r="B19" s="499" t="s">
        <v>326</v>
      </c>
      <c r="C19" s="498" t="s">
        <v>327</v>
      </c>
      <c r="D19" s="699">
        <v>36535</v>
      </c>
      <c r="E19" s="698" t="s">
        <v>94</v>
      </c>
      <c r="F19" s="697">
        <v>25.42</v>
      </c>
      <c r="G19" s="696" t="str">
        <f>IF(ISBLANK(F19),"",IF(F19&lt;=22.74,"KSM",IF(F19&lt;=23.64,"I A",IF(F19&lt;=24.84,"II A",IF(F19&lt;=26.64,"III A",IF(F19&lt;=28.34,"I JA",IF(F19&lt;=29.84,"II JA",IF(F19&lt;=31.24,"III JA"))))))))</f>
        <v>III A</v>
      </c>
      <c r="H19" s="495" t="s">
        <v>319</v>
      </c>
    </row>
    <row r="20" spans="1:8" s="322" customFormat="1" ht="15" customHeight="1" x14ac:dyDescent="0.2">
      <c r="A20" s="607">
        <v>4</v>
      </c>
      <c r="B20" s="499" t="s">
        <v>576</v>
      </c>
      <c r="C20" s="498" t="s">
        <v>575</v>
      </c>
      <c r="D20" s="699">
        <v>36896</v>
      </c>
      <c r="E20" s="698" t="s">
        <v>211</v>
      </c>
      <c r="F20" s="697" t="s">
        <v>379</v>
      </c>
      <c r="G20" s="696"/>
      <c r="H20" s="495" t="s">
        <v>210</v>
      </c>
    </row>
    <row r="21" spans="1:8" s="322" customFormat="1" ht="15" customHeight="1" x14ac:dyDescent="0.2">
      <c r="A21" s="607">
        <v>5</v>
      </c>
      <c r="B21" s="499" t="s">
        <v>22</v>
      </c>
      <c r="C21" s="498" t="s">
        <v>312</v>
      </c>
      <c r="D21" s="699">
        <v>36948</v>
      </c>
      <c r="E21" s="698" t="s">
        <v>182</v>
      </c>
      <c r="F21" s="697">
        <v>24.98</v>
      </c>
      <c r="G21" s="696" t="str">
        <f>IF(ISBLANK(F21),"",IF(F21&lt;=22.74,"KSM",IF(F21&lt;=23.64,"I A",IF(F21&lt;=24.84,"II A",IF(F21&lt;=26.64,"III A",IF(F21&lt;=28.34,"I JA",IF(F21&lt;=29.84,"II JA",IF(F21&lt;=31.24,"III JA"))))))))</f>
        <v>III A</v>
      </c>
      <c r="H21" s="495" t="s">
        <v>333</v>
      </c>
    </row>
    <row r="22" spans="1:8" s="322" customFormat="1" ht="15" customHeight="1" x14ac:dyDescent="0.2">
      <c r="A22" s="607">
        <v>6</v>
      </c>
      <c r="B22" s="499" t="s">
        <v>256</v>
      </c>
      <c r="C22" s="498" t="s">
        <v>257</v>
      </c>
      <c r="D22" s="699">
        <v>36904</v>
      </c>
      <c r="E22" s="698" t="s">
        <v>30</v>
      </c>
      <c r="F22" s="697" t="s">
        <v>379</v>
      </c>
      <c r="G22" s="696"/>
      <c r="H22" s="495" t="s">
        <v>99</v>
      </c>
    </row>
    <row r="23" spans="1:8" s="322" customFormat="1" ht="6" customHeight="1" x14ac:dyDescent="0.2">
      <c r="A23" s="711"/>
      <c r="B23" s="710"/>
      <c r="C23" s="709"/>
      <c r="D23" s="708"/>
      <c r="E23" s="707"/>
      <c r="F23" s="706"/>
      <c r="G23" s="705"/>
      <c r="H23" s="704"/>
    </row>
    <row r="24" spans="1:8" s="322" customFormat="1" ht="12.75" customHeight="1" x14ac:dyDescent="0.2">
      <c r="C24" s="703">
        <v>3</v>
      </c>
      <c r="D24" s="703" t="s">
        <v>427</v>
      </c>
      <c r="E24" s="702">
        <v>8</v>
      </c>
      <c r="F24" s="701"/>
      <c r="G24" s="700"/>
      <c r="H24" s="604"/>
    </row>
    <row r="25" spans="1:8" s="322" customFormat="1" ht="6" customHeight="1" x14ac:dyDescent="0.2">
      <c r="C25" s="703"/>
      <c r="D25" s="703"/>
      <c r="E25" s="702"/>
      <c r="F25" s="701"/>
      <c r="G25" s="700"/>
      <c r="H25" s="604"/>
    </row>
    <row r="26" spans="1:8" s="322" customFormat="1" ht="15" customHeight="1" x14ac:dyDescent="0.2">
      <c r="A26" s="607">
        <v>2</v>
      </c>
      <c r="B26" s="499"/>
      <c r="C26" s="498"/>
      <c r="D26" s="699"/>
      <c r="E26" s="698"/>
      <c r="F26" s="697"/>
      <c r="G26" s="696" t="str">
        <f>IF(ISBLANK(F26),"",IF(F26&lt;=22.74,"KSM",IF(F26&lt;=23.64,"I A",IF(F26&lt;=24.84,"II A",IF(F26&lt;=26.64,"III A",IF(F26&lt;=28.34,"I JA",IF(F26&lt;=29.84,"II JA",IF(F26&lt;=31.24,"III JA"))))))))</f>
        <v/>
      </c>
      <c r="H26" s="495"/>
    </row>
    <row r="27" spans="1:8" s="322" customFormat="1" ht="15" customHeight="1" x14ac:dyDescent="0.2">
      <c r="A27" s="607">
        <v>5</v>
      </c>
      <c r="B27" s="499" t="s">
        <v>582</v>
      </c>
      <c r="C27" s="498" t="s">
        <v>581</v>
      </c>
      <c r="D27" s="699">
        <v>36854</v>
      </c>
      <c r="E27" s="698" t="s">
        <v>94</v>
      </c>
      <c r="F27" s="697" t="s">
        <v>379</v>
      </c>
      <c r="G27" s="696"/>
      <c r="H27" s="495" t="s">
        <v>319</v>
      </c>
    </row>
    <row r="28" spans="1:8" s="322" customFormat="1" ht="15" customHeight="1" x14ac:dyDescent="0.2">
      <c r="A28" s="607">
        <v>5</v>
      </c>
      <c r="B28" s="499" t="s">
        <v>405</v>
      </c>
      <c r="C28" s="498" t="s">
        <v>404</v>
      </c>
      <c r="D28" s="699">
        <v>36965</v>
      </c>
      <c r="E28" s="698" t="s">
        <v>1</v>
      </c>
      <c r="F28" s="697" t="s">
        <v>379</v>
      </c>
      <c r="G28" s="696"/>
      <c r="H28" s="495" t="s">
        <v>201</v>
      </c>
    </row>
    <row r="29" spans="1:8" s="322" customFormat="1" ht="15" customHeight="1" x14ac:dyDescent="0.2">
      <c r="A29" s="607">
        <v>6</v>
      </c>
      <c r="B29" s="499" t="s">
        <v>292</v>
      </c>
      <c r="C29" s="498" t="s">
        <v>577</v>
      </c>
      <c r="D29" s="699">
        <v>36883</v>
      </c>
      <c r="E29" s="698" t="s">
        <v>94</v>
      </c>
      <c r="F29" s="697" t="s">
        <v>379</v>
      </c>
      <c r="G29" s="696"/>
      <c r="H29" s="495" t="s">
        <v>319</v>
      </c>
    </row>
    <row r="30" spans="1:8" s="322" customFormat="1" ht="6" customHeight="1" x14ac:dyDescent="0.2">
      <c r="A30" s="711"/>
      <c r="B30" s="710"/>
      <c r="C30" s="709"/>
      <c r="D30" s="708"/>
      <c r="E30" s="707"/>
      <c r="F30" s="706"/>
      <c r="G30" s="705"/>
      <c r="H30" s="704"/>
    </row>
    <row r="31" spans="1:8" s="322" customFormat="1" ht="12.75" customHeight="1" x14ac:dyDescent="0.2">
      <c r="C31" s="703">
        <v>4</v>
      </c>
      <c r="D31" s="703" t="s">
        <v>427</v>
      </c>
      <c r="E31" s="702">
        <v>8</v>
      </c>
      <c r="F31" s="701"/>
      <c r="G31" s="700"/>
      <c r="H31" s="604"/>
    </row>
    <row r="32" spans="1:8" s="322" customFormat="1" ht="6" customHeight="1" x14ac:dyDescent="0.2">
      <c r="C32" s="703"/>
      <c r="D32" s="703"/>
      <c r="E32" s="702"/>
      <c r="F32" s="701"/>
      <c r="G32" s="700"/>
      <c r="H32" s="604"/>
    </row>
    <row r="33" spans="1:8" s="322" customFormat="1" ht="15" customHeight="1" x14ac:dyDescent="0.2">
      <c r="A33" s="607">
        <v>3</v>
      </c>
      <c r="B33" s="499" t="s">
        <v>336</v>
      </c>
      <c r="C33" s="498" t="s">
        <v>403</v>
      </c>
      <c r="D33" s="699">
        <v>36809</v>
      </c>
      <c r="E33" s="698" t="s">
        <v>211</v>
      </c>
      <c r="F33" s="697" t="s">
        <v>379</v>
      </c>
      <c r="G33" s="696"/>
      <c r="H33" s="495" t="s">
        <v>210</v>
      </c>
    </row>
    <row r="34" spans="1:8" s="322" customFormat="1" ht="15" customHeight="1" x14ac:dyDescent="0.2">
      <c r="A34" s="607">
        <v>4</v>
      </c>
      <c r="B34" s="499" t="s">
        <v>320</v>
      </c>
      <c r="C34" s="498" t="s">
        <v>321</v>
      </c>
      <c r="D34" s="699">
        <v>36825</v>
      </c>
      <c r="E34" s="698" t="s">
        <v>94</v>
      </c>
      <c r="F34" s="697">
        <v>25.92</v>
      </c>
      <c r="G34" s="696" t="str">
        <f>IF(ISBLANK(F34),"",IF(F34&lt;=22.74,"KSM",IF(F34&lt;=23.64,"I A",IF(F34&lt;=24.84,"II A",IF(F34&lt;=26.64,"III A",IF(F34&lt;=28.34,"I JA",IF(F34&lt;=29.84,"II JA",IF(F34&lt;=31.24,"III JA"))))))))</f>
        <v>III A</v>
      </c>
      <c r="H34" s="495" t="s">
        <v>319</v>
      </c>
    </row>
    <row r="35" spans="1:8" s="322" customFormat="1" ht="15" customHeight="1" x14ac:dyDescent="0.2">
      <c r="A35" s="607">
        <v>5</v>
      </c>
      <c r="B35" s="499" t="s">
        <v>65</v>
      </c>
      <c r="C35" s="498" t="s">
        <v>755</v>
      </c>
      <c r="D35" s="699">
        <v>36779</v>
      </c>
      <c r="E35" s="698" t="s">
        <v>91</v>
      </c>
      <c r="F35" s="697">
        <v>24.46</v>
      </c>
      <c r="G35" s="696" t="str">
        <f>IF(ISBLANK(F35),"",IF(F35&lt;=22.74,"KSM",IF(F35&lt;=23.64,"I A",IF(F35&lt;=24.84,"II A",IF(F35&lt;=26.64,"III A",IF(F35&lt;=28.34,"I JA",IF(F35&lt;=29.84,"II JA",IF(F35&lt;=31.24,"III JA"))))))))</f>
        <v>II A</v>
      </c>
      <c r="H35" s="495" t="s">
        <v>709</v>
      </c>
    </row>
    <row r="36" spans="1:8" s="322" customFormat="1" ht="15" customHeight="1" x14ac:dyDescent="0.2">
      <c r="A36" s="607">
        <v>6</v>
      </c>
      <c r="B36" s="499" t="s">
        <v>686</v>
      </c>
      <c r="C36" s="498" t="s">
        <v>571</v>
      </c>
      <c r="D36" s="699">
        <v>37077</v>
      </c>
      <c r="E36" s="698" t="s">
        <v>169</v>
      </c>
      <c r="F36" s="697">
        <v>26.9</v>
      </c>
      <c r="G36" s="696" t="str">
        <f>IF(ISBLANK(F36),"",IF(F36&lt;=22.74,"KSM",IF(F36&lt;=23.64,"I A",IF(F36&lt;=24.84,"II A",IF(F36&lt;=26.64,"III A",IF(F36&lt;=28.34,"I JA",IF(F36&lt;=29.84,"II JA",IF(F36&lt;=31.24,"III JA"))))))))</f>
        <v>I JA</v>
      </c>
      <c r="H36" s="495" t="s">
        <v>168</v>
      </c>
    </row>
    <row r="37" spans="1:8" s="322" customFormat="1" ht="6" customHeight="1" x14ac:dyDescent="0.2">
      <c r="A37" s="711"/>
      <c r="B37" s="710"/>
      <c r="C37" s="709"/>
      <c r="D37" s="708"/>
      <c r="E37" s="707"/>
      <c r="F37" s="706"/>
      <c r="G37" s="705"/>
      <c r="H37" s="704"/>
    </row>
    <row r="38" spans="1:8" s="322" customFormat="1" ht="12.75" customHeight="1" x14ac:dyDescent="0.2">
      <c r="C38" s="703">
        <v>5</v>
      </c>
      <c r="D38" s="703" t="s">
        <v>427</v>
      </c>
      <c r="E38" s="702">
        <v>8</v>
      </c>
      <c r="F38" s="701"/>
      <c r="G38" s="700"/>
      <c r="H38" s="604"/>
    </row>
    <row r="39" spans="1:8" s="322" customFormat="1" ht="6" customHeight="1" x14ac:dyDescent="0.2">
      <c r="C39" s="703"/>
      <c r="D39" s="703"/>
      <c r="E39" s="702"/>
      <c r="F39" s="701"/>
      <c r="G39" s="700"/>
      <c r="H39" s="604"/>
    </row>
    <row r="40" spans="1:8" s="322" customFormat="1" ht="15" customHeight="1" x14ac:dyDescent="0.2">
      <c r="A40" s="607">
        <v>3</v>
      </c>
      <c r="B40" s="499" t="s">
        <v>284</v>
      </c>
      <c r="C40" s="498" t="s">
        <v>323</v>
      </c>
      <c r="D40" s="699">
        <v>37150</v>
      </c>
      <c r="E40" s="698" t="s">
        <v>94</v>
      </c>
      <c r="F40" s="697">
        <v>25.41</v>
      </c>
      <c r="G40" s="696" t="str">
        <f>IF(ISBLANK(F40),"",IF(F40&lt;=22.74,"KSM",IF(F40&lt;=23.64,"I A",IF(F40&lt;=24.84,"II A",IF(F40&lt;=26.64,"III A",IF(F40&lt;=28.34,"I JA",IF(F40&lt;=29.84,"II JA",IF(F40&lt;=31.24,"III JA"))))))))</f>
        <v>III A</v>
      </c>
      <c r="H40" s="495" t="s">
        <v>754</v>
      </c>
    </row>
    <row r="41" spans="1:8" s="322" customFormat="1" ht="15" customHeight="1" x14ac:dyDescent="0.2">
      <c r="A41" s="607">
        <v>4</v>
      </c>
      <c r="B41" s="499" t="s">
        <v>307</v>
      </c>
      <c r="C41" s="498" t="s">
        <v>308</v>
      </c>
      <c r="D41" s="699">
        <v>37167</v>
      </c>
      <c r="E41" s="698" t="s">
        <v>365</v>
      </c>
      <c r="F41" s="697">
        <v>24.84</v>
      </c>
      <c r="G41" s="696" t="str">
        <f>IF(ISBLANK(F41),"",IF(F41&lt;=22.74,"KSM",IF(F41&lt;=23.64,"I A",IF(F41&lt;=24.84,"II A",IF(F41&lt;=26.64,"III A",IF(F41&lt;=28.34,"I JA",IF(F41&lt;=29.84,"II JA",IF(F41&lt;=31.24,"III JA"))))))))</f>
        <v>II A</v>
      </c>
      <c r="H41" s="495" t="s">
        <v>330</v>
      </c>
    </row>
    <row r="42" spans="1:8" s="322" customFormat="1" ht="15" customHeight="1" x14ac:dyDescent="0.2">
      <c r="A42" s="607">
        <v>5</v>
      </c>
      <c r="B42" s="499" t="s">
        <v>753</v>
      </c>
      <c r="C42" s="498" t="s">
        <v>752</v>
      </c>
      <c r="D42" s="699">
        <v>37178</v>
      </c>
      <c r="E42" s="698" t="s">
        <v>91</v>
      </c>
      <c r="F42" s="697" t="s">
        <v>379</v>
      </c>
      <c r="G42" s="696"/>
      <c r="H42" s="495" t="s">
        <v>709</v>
      </c>
    </row>
    <row r="43" spans="1:8" s="322" customFormat="1" ht="15" customHeight="1" x14ac:dyDescent="0.2">
      <c r="A43" s="607">
        <v>6</v>
      </c>
      <c r="B43" s="499" t="s">
        <v>258</v>
      </c>
      <c r="C43" s="498" t="s">
        <v>259</v>
      </c>
      <c r="D43" s="699">
        <v>37209</v>
      </c>
      <c r="E43" s="698" t="s">
        <v>30</v>
      </c>
      <c r="F43" s="697">
        <v>25.59</v>
      </c>
      <c r="G43" s="696" t="str">
        <f>IF(ISBLANK(F43),"",IF(F43&lt;=22.74,"KSM",IF(F43&lt;=23.64,"I A",IF(F43&lt;=24.84,"II A",IF(F43&lt;=26.64,"III A",IF(F43&lt;=28.34,"I JA",IF(F43&lt;=29.84,"II JA",IF(F43&lt;=31.24,"III JA"))))))))</f>
        <v>III A</v>
      </c>
      <c r="H43" s="495" t="s">
        <v>99</v>
      </c>
    </row>
    <row r="44" spans="1:8" s="322" customFormat="1" ht="6" customHeight="1" x14ac:dyDescent="0.2">
      <c r="A44" s="711"/>
      <c r="B44" s="710"/>
      <c r="C44" s="709"/>
      <c r="D44" s="708"/>
      <c r="E44" s="707"/>
      <c r="F44" s="706"/>
      <c r="G44" s="705"/>
      <c r="H44" s="704"/>
    </row>
    <row r="45" spans="1:8" s="322" customFormat="1" ht="12.75" customHeight="1" x14ac:dyDescent="0.2">
      <c r="C45" s="703">
        <v>6</v>
      </c>
      <c r="D45" s="703" t="s">
        <v>427</v>
      </c>
      <c r="E45" s="702">
        <v>8</v>
      </c>
      <c r="F45" s="701"/>
      <c r="G45" s="700"/>
      <c r="H45" s="604"/>
    </row>
    <row r="46" spans="1:8" s="322" customFormat="1" ht="5.45" customHeight="1" x14ac:dyDescent="0.2">
      <c r="C46" s="703"/>
      <c r="D46" s="703"/>
      <c r="E46" s="702"/>
      <c r="F46" s="701"/>
      <c r="G46" s="700"/>
      <c r="H46" s="604"/>
    </row>
    <row r="47" spans="1:8" s="322" customFormat="1" ht="15" customHeight="1" x14ac:dyDescent="0.2">
      <c r="A47" s="607">
        <v>3</v>
      </c>
      <c r="B47" s="499" t="s">
        <v>359</v>
      </c>
      <c r="C47" s="498" t="s">
        <v>588</v>
      </c>
      <c r="D47" s="699">
        <v>36538</v>
      </c>
      <c r="E47" s="698" t="s">
        <v>30</v>
      </c>
      <c r="F47" s="697">
        <v>26.12</v>
      </c>
      <c r="G47" s="696" t="str">
        <f>IF(ISBLANK(F47),"",IF(F47&lt;=22.74,"KSM",IF(F47&lt;=23.64,"I A",IF(F47&lt;=24.84,"II A",IF(F47&lt;=26.64,"III A",IF(F47&lt;=28.34,"I JA",IF(F47&lt;=29.84,"II JA",IF(F47&lt;=31.24,"III JA"))))))))</f>
        <v>III A</v>
      </c>
      <c r="H47" s="495" t="s">
        <v>39</v>
      </c>
    </row>
    <row r="48" spans="1:8" s="322" customFormat="1" ht="15" customHeight="1" x14ac:dyDescent="0.2">
      <c r="A48" s="607">
        <v>4</v>
      </c>
      <c r="B48" s="499" t="s">
        <v>585</v>
      </c>
      <c r="C48" s="498" t="s">
        <v>584</v>
      </c>
      <c r="D48" s="699">
        <v>36740</v>
      </c>
      <c r="E48" s="698" t="s">
        <v>93</v>
      </c>
      <c r="F48" s="697">
        <v>25.83</v>
      </c>
      <c r="G48" s="696" t="str">
        <f>IF(ISBLANK(F48),"",IF(F48&lt;=22.74,"KSM",IF(F48&lt;=23.64,"I A",IF(F48&lt;=24.84,"II A",IF(F48&lt;=26.64,"III A",IF(F48&lt;=28.34,"I JA",IF(F48&lt;=29.84,"II JA",IF(F48&lt;=31.24,"III JA"))))))))</f>
        <v>III A</v>
      </c>
      <c r="H48" s="495" t="s">
        <v>267</v>
      </c>
    </row>
    <row r="49" spans="1:11" s="322" customFormat="1" ht="15" customHeight="1" x14ac:dyDescent="0.2">
      <c r="A49" s="607">
        <v>5</v>
      </c>
      <c r="B49" s="499" t="s">
        <v>21</v>
      </c>
      <c r="C49" s="498" t="s">
        <v>29</v>
      </c>
      <c r="D49" s="699">
        <v>37142</v>
      </c>
      <c r="E49" s="698" t="s">
        <v>1</v>
      </c>
      <c r="F49" s="697">
        <v>25.72</v>
      </c>
      <c r="G49" s="696" t="str">
        <f>IF(ISBLANK(F49),"",IF(F49&lt;=22.74,"KSM",IF(F49&lt;=23.64,"I A",IF(F49&lt;=24.84,"II A",IF(F49&lt;=26.64,"III A",IF(F49&lt;=28.34,"I JA",IF(F49&lt;=29.84,"II JA",IF(F49&lt;=31.24,"III JA"))))))))</f>
        <v>III A</v>
      </c>
      <c r="H49" s="495" t="s">
        <v>27</v>
      </c>
      <c r="I49" s="322" t="s">
        <v>751</v>
      </c>
    </row>
    <row r="50" spans="1:11" s="322" customFormat="1" ht="15" customHeight="1" x14ac:dyDescent="0.2">
      <c r="A50" s="607">
        <v>6</v>
      </c>
      <c r="B50" s="499" t="s">
        <v>73</v>
      </c>
      <c r="C50" s="498" t="s">
        <v>63</v>
      </c>
      <c r="D50" s="699">
        <v>37127</v>
      </c>
      <c r="E50" s="698" t="s">
        <v>92</v>
      </c>
      <c r="F50" s="697">
        <v>27.12</v>
      </c>
      <c r="G50" s="696" t="str">
        <f>IF(ISBLANK(F50),"",IF(F50&lt;=22.74,"KSM",IF(F50&lt;=23.64,"I A",IF(F50&lt;=24.84,"II A",IF(F50&lt;=26.64,"III A",IF(F50&lt;=28.34,"I JA",IF(F50&lt;=29.84,"II JA",IF(F50&lt;=31.24,"III JA"))))))))</f>
        <v>I JA</v>
      </c>
      <c r="H50" s="495" t="s">
        <v>213</v>
      </c>
    </row>
    <row r="51" spans="1:11" s="322" customFormat="1" ht="6" customHeight="1" x14ac:dyDescent="0.2">
      <c r="A51" s="711"/>
      <c r="B51" s="710"/>
      <c r="C51" s="709"/>
      <c r="D51" s="708"/>
      <c r="E51" s="707"/>
      <c r="F51" s="706"/>
      <c r="G51" s="705"/>
      <c r="H51" s="704"/>
    </row>
    <row r="52" spans="1:11" s="322" customFormat="1" ht="12.75" customHeight="1" x14ac:dyDescent="0.2">
      <c r="C52" s="703">
        <v>7</v>
      </c>
      <c r="D52" s="703" t="s">
        <v>427</v>
      </c>
      <c r="E52" s="702">
        <v>8</v>
      </c>
      <c r="F52" s="701"/>
      <c r="G52" s="700"/>
      <c r="H52" s="604"/>
    </row>
    <row r="53" spans="1:11" s="322" customFormat="1" ht="6" customHeight="1" x14ac:dyDescent="0.2">
      <c r="C53" s="703"/>
      <c r="D53" s="703"/>
      <c r="E53" s="702"/>
      <c r="F53" s="701"/>
      <c r="G53" s="700"/>
      <c r="H53" s="604"/>
    </row>
    <row r="54" spans="1:11" s="322" customFormat="1" ht="15" customHeight="1" x14ac:dyDescent="0.2">
      <c r="A54" s="607">
        <v>3</v>
      </c>
      <c r="B54" s="499" t="s">
        <v>62</v>
      </c>
      <c r="C54" s="498" t="s">
        <v>583</v>
      </c>
      <c r="D54" s="699">
        <v>36678</v>
      </c>
      <c r="E54" s="698" t="s">
        <v>211</v>
      </c>
      <c r="F54" s="697">
        <v>25.83</v>
      </c>
      <c r="G54" s="696" t="str">
        <f>IF(ISBLANK(F54),"",IF(F54&lt;=22.74,"KSM",IF(F54&lt;=23.64,"I A",IF(F54&lt;=24.84,"II A",IF(F54&lt;=26.64,"III A",IF(F54&lt;=28.34,"I JA",IF(F54&lt;=29.84,"II JA",IF(F54&lt;=31.24,"III JA"))))))))</f>
        <v>III A</v>
      </c>
      <c r="H54" s="495" t="s">
        <v>210</v>
      </c>
    </row>
    <row r="55" spans="1:11" s="322" customFormat="1" ht="15" customHeight="1" x14ac:dyDescent="0.2">
      <c r="A55" s="607">
        <v>4</v>
      </c>
      <c r="B55" s="499" t="s">
        <v>566</v>
      </c>
      <c r="C55" s="498" t="s">
        <v>567</v>
      </c>
      <c r="D55" s="699">
        <v>37206</v>
      </c>
      <c r="E55" s="698" t="s">
        <v>94</v>
      </c>
      <c r="F55" s="697">
        <v>26.91</v>
      </c>
      <c r="G55" s="696" t="str">
        <f>IF(ISBLANK(F55),"",IF(F55&lt;=22.74,"KSM",IF(F55&lt;=23.64,"I A",IF(F55&lt;=24.84,"II A",IF(F55&lt;=26.64,"III A",IF(F55&lt;=28.34,"I JA",IF(F55&lt;=29.84,"II JA",IF(F55&lt;=31.24,"III JA"))))))))</f>
        <v>I JA</v>
      </c>
      <c r="H55" s="495" t="s">
        <v>319</v>
      </c>
    </row>
    <row r="56" spans="1:11" s="322" customFormat="1" ht="15" customHeight="1" x14ac:dyDescent="0.2">
      <c r="A56" s="607">
        <v>5</v>
      </c>
      <c r="B56" s="499" t="s">
        <v>314</v>
      </c>
      <c r="C56" s="498" t="s">
        <v>315</v>
      </c>
      <c r="D56" s="699">
        <v>37019</v>
      </c>
      <c r="E56" s="698" t="s">
        <v>1</v>
      </c>
      <c r="F56" s="697" t="s">
        <v>379</v>
      </c>
      <c r="G56" s="696"/>
      <c r="H56" s="495" t="s">
        <v>27</v>
      </c>
      <c r="I56" s="322" t="s">
        <v>750</v>
      </c>
    </row>
    <row r="57" spans="1:11" s="322" customFormat="1" ht="15" customHeight="1" x14ac:dyDescent="0.2">
      <c r="A57" s="607">
        <v>6</v>
      </c>
      <c r="B57" s="499" t="s">
        <v>310</v>
      </c>
      <c r="C57" s="498" t="s">
        <v>311</v>
      </c>
      <c r="D57" s="699">
        <v>37112</v>
      </c>
      <c r="E57" s="698" t="s">
        <v>365</v>
      </c>
      <c r="F57" s="697">
        <v>23.45</v>
      </c>
      <c r="G57" s="696" t="str">
        <f>IF(ISBLANK(F57),"",IF(F57&lt;=22.74,"KSM",IF(F57&lt;=23.64,"I A",IF(F57&lt;=24.84,"II A",IF(F57&lt;=26.64,"III A",IF(F57&lt;=28.34,"I JA",IF(F57&lt;=29.84,"II JA",IF(F57&lt;=31.24,"III JA"))))))))</f>
        <v>I A</v>
      </c>
      <c r="H57" s="495" t="s">
        <v>332</v>
      </c>
    </row>
    <row r="58" spans="1:11" ht="12.75" customHeight="1" x14ac:dyDescent="0.2">
      <c r="C58" s="321">
        <v>8</v>
      </c>
      <c r="D58" s="321" t="s">
        <v>427</v>
      </c>
      <c r="E58" s="320">
        <v>8</v>
      </c>
      <c r="H58" s="676"/>
    </row>
    <row r="59" spans="1:11" ht="6" customHeight="1" x14ac:dyDescent="0.2">
      <c r="C59" s="321"/>
      <c r="D59" s="321"/>
      <c r="E59" s="320"/>
      <c r="H59" s="676"/>
    </row>
    <row r="60" spans="1:11" s="500" customFormat="1" ht="16.899999999999999" customHeight="1" x14ac:dyDescent="0.2">
      <c r="A60" s="506">
        <v>3</v>
      </c>
      <c r="B60" s="511" t="s">
        <v>226</v>
      </c>
      <c r="C60" s="510" t="s">
        <v>225</v>
      </c>
      <c r="D60" s="699">
        <v>37158</v>
      </c>
      <c r="E60" s="507" t="s">
        <v>30</v>
      </c>
      <c r="F60" s="697">
        <v>24.89</v>
      </c>
      <c r="G60" s="696" t="str">
        <f>IF(ISBLANK(F60),"",IF(F60&lt;=22.74,"KSM",IF(F60&lt;=23.64,"I A",IF(F60&lt;=24.84,"II A",IF(F60&lt;=26.64,"III A",IF(F60&lt;=28.34,"I JA",IF(F60&lt;=29.84,"II JA",IF(F60&lt;=31.24,"III JA"))))))))</f>
        <v>III A</v>
      </c>
      <c r="H60" s="505" t="s">
        <v>224</v>
      </c>
      <c r="I60" s="505"/>
      <c r="J60" s="330"/>
      <c r="K60" s="501"/>
    </row>
    <row r="61" spans="1:11" s="322" customFormat="1" ht="15" customHeight="1" x14ac:dyDescent="0.2">
      <c r="A61" s="607">
        <v>4</v>
      </c>
      <c r="B61" s="499" t="s">
        <v>65</v>
      </c>
      <c r="C61" s="498" t="s">
        <v>688</v>
      </c>
      <c r="D61" s="699">
        <v>36892</v>
      </c>
      <c r="E61" s="698" t="s">
        <v>30</v>
      </c>
      <c r="F61" s="697">
        <v>25.53</v>
      </c>
      <c r="G61" s="696" t="str">
        <f>IF(ISBLANK(F61),"",IF(F61&lt;=22.74,"KSM",IF(F61&lt;=23.64,"I A",IF(F61&lt;=24.84,"II A",IF(F61&lt;=26.64,"III A",IF(F61&lt;=28.34,"I JA",IF(F61&lt;=29.84,"II JA",IF(F61&lt;=31.24,"III JA"))))))))</f>
        <v>III A</v>
      </c>
      <c r="H61" s="495" t="s">
        <v>224</v>
      </c>
    </row>
    <row r="62" spans="1:11" s="322" customFormat="1" ht="15" customHeight="1" x14ac:dyDescent="0.2">
      <c r="A62" s="607">
        <v>5</v>
      </c>
      <c r="B62" s="499" t="s">
        <v>338</v>
      </c>
      <c r="C62" s="498" t="s">
        <v>572</v>
      </c>
      <c r="D62" s="699">
        <v>36578</v>
      </c>
      <c r="E62" s="698" t="s">
        <v>94</v>
      </c>
      <c r="F62" s="697">
        <v>26.48</v>
      </c>
      <c r="G62" s="696" t="str">
        <f>IF(ISBLANK(F62),"",IF(F62&lt;=22.74,"KSM",IF(F62&lt;=23.64,"I A",IF(F62&lt;=24.84,"II A",IF(F62&lt;=26.64,"III A",IF(F62&lt;=28.34,"I JA",IF(F62&lt;=29.84,"II JA",IF(F62&lt;=31.24,"III JA"))))))))</f>
        <v>III A</v>
      </c>
      <c r="H62" s="495" t="s">
        <v>319</v>
      </c>
    </row>
    <row r="63" spans="1:11" s="322" customFormat="1" ht="15" customHeight="1" x14ac:dyDescent="0.2">
      <c r="A63" s="607">
        <v>6</v>
      </c>
      <c r="B63" s="499" t="s">
        <v>580</v>
      </c>
      <c r="C63" s="498" t="s">
        <v>579</v>
      </c>
      <c r="D63" s="699">
        <v>36871</v>
      </c>
      <c r="E63" s="698" t="s">
        <v>93</v>
      </c>
      <c r="F63" s="697">
        <v>24.23</v>
      </c>
      <c r="G63" s="696" t="str">
        <f>IF(ISBLANK(F63),"",IF(F63&lt;=22.74,"KSM",IF(F63&lt;=23.64,"I A",IF(F63&lt;=24.84,"II A",IF(F63&lt;=26.64,"III A",IF(F63&lt;=28.34,"I JA",IF(F63&lt;=29.84,"II JA",IF(F63&lt;=31.24,"III JA"))))))))</f>
        <v>II A</v>
      </c>
      <c r="H63" s="495"/>
      <c r="I63" s="322" t="s">
        <v>749</v>
      </c>
    </row>
  </sheetData>
  <mergeCells count="3">
    <mergeCell ref="A1:G1"/>
    <mergeCell ref="A2:G2"/>
    <mergeCell ref="A3:G3"/>
  </mergeCells>
  <pageMargins left="0.51181102362204722" right="0.21" top="0.35433070866141736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40"/>
  <sheetViews>
    <sheetView zoomScaleNormal="100" workbookViewId="0">
      <selection activeCell="A9" sqref="A9"/>
    </sheetView>
  </sheetViews>
  <sheetFormatPr defaultColWidth="9.140625" defaultRowHeight="12.75" x14ac:dyDescent="0.2"/>
  <cols>
    <col min="1" max="1" width="4.42578125" style="301" customWidth="1"/>
    <col min="2" max="2" width="13" style="301" customWidth="1"/>
    <col min="3" max="3" width="14.85546875" style="301" customWidth="1"/>
    <col min="4" max="5" width="9.7109375" style="302" customWidth="1"/>
    <col min="6" max="6" width="8" style="304" customWidth="1"/>
    <col min="7" max="7" width="6.85546875" style="303" customWidth="1"/>
    <col min="8" max="8" width="20.5703125" style="302" customWidth="1"/>
    <col min="9" max="9" width="5.7109375" style="301" hidden="1" customWidth="1"/>
    <col min="10" max="10" width="3.7109375" style="301" bestFit="1" customWidth="1"/>
    <col min="11" max="16384" width="9.140625" style="301"/>
  </cols>
  <sheetData>
    <row r="1" spans="1:11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1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1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H3" s="19" t="s">
        <v>84</v>
      </c>
    </row>
    <row r="4" spans="1:11" s="60" customFormat="1" ht="12.75" customHeight="1" x14ac:dyDescent="0.3">
      <c r="A4" s="174"/>
      <c r="B4" s="174"/>
      <c r="C4" s="174"/>
      <c r="D4" s="174"/>
      <c r="E4" s="174"/>
      <c r="F4" s="174"/>
      <c r="G4" s="174"/>
      <c r="H4" s="69" t="s">
        <v>1</v>
      </c>
    </row>
    <row r="5" spans="1:11" ht="12.75" customHeight="1" x14ac:dyDescent="0.2">
      <c r="B5" s="584" t="s">
        <v>768</v>
      </c>
      <c r="C5" s="723"/>
      <c r="D5" s="115" t="s">
        <v>590</v>
      </c>
      <c r="E5" s="301"/>
      <c r="F5" s="303"/>
      <c r="G5" s="302"/>
      <c r="H5" s="301"/>
    </row>
    <row r="6" spans="1:11" s="327" customFormat="1" ht="8.25" customHeight="1" x14ac:dyDescent="0.2">
      <c r="E6" s="329"/>
      <c r="H6" s="328"/>
    </row>
    <row r="7" spans="1:11" ht="15.75" x14ac:dyDescent="0.25">
      <c r="A7" s="719"/>
      <c r="B7" s="722" t="s">
        <v>767</v>
      </c>
      <c r="C7" s="721"/>
      <c r="D7" s="720"/>
      <c r="E7" s="720"/>
      <c r="G7" s="302"/>
      <c r="H7" s="203" t="s">
        <v>14</v>
      </c>
    </row>
    <row r="8" spans="1:11" ht="6" customHeight="1" x14ac:dyDescent="0.2">
      <c r="E8" s="666"/>
    </row>
    <row r="9" spans="1:11" s="322" customFormat="1" x14ac:dyDescent="0.2">
      <c r="A9" s="112" t="s">
        <v>45</v>
      </c>
      <c r="B9" s="718" t="s">
        <v>13</v>
      </c>
      <c r="C9" s="498" t="s">
        <v>12</v>
      </c>
      <c r="D9" s="717" t="s">
        <v>11</v>
      </c>
      <c r="E9" s="716" t="s">
        <v>10</v>
      </c>
      <c r="F9" s="715" t="s">
        <v>71</v>
      </c>
      <c r="G9" s="714" t="s">
        <v>8</v>
      </c>
      <c r="H9" s="713" t="s">
        <v>7</v>
      </c>
    </row>
    <row r="10" spans="1:11" s="322" customFormat="1" ht="15" customHeight="1" x14ac:dyDescent="0.2">
      <c r="A10" s="607">
        <v>1</v>
      </c>
      <c r="B10" s="499" t="s">
        <v>310</v>
      </c>
      <c r="C10" s="498" t="s">
        <v>311</v>
      </c>
      <c r="D10" s="699">
        <v>37112</v>
      </c>
      <c r="E10" s="698" t="s">
        <v>365</v>
      </c>
      <c r="F10" s="697">
        <v>23.45</v>
      </c>
      <c r="G10" s="696" t="str">
        <f t="shared" ref="G10:G32" si="0">IF(ISBLANK(F10),"",IF(F10&lt;=22.74,"KSM",IF(F10&lt;=23.64,"I A",IF(F10&lt;=24.84,"II A",IF(F10&lt;=26.64,"III A",IF(F10&lt;=28.34,"I JA",IF(F10&lt;=29.84,"II JA",IF(F10&lt;=31.24,"III JA"))))))))</f>
        <v>I A</v>
      </c>
      <c r="H10" s="495" t="s">
        <v>332</v>
      </c>
    </row>
    <row r="11" spans="1:11" s="322" customFormat="1" ht="15" customHeight="1" x14ac:dyDescent="0.2">
      <c r="A11" s="607">
        <v>2</v>
      </c>
      <c r="B11" s="499" t="s">
        <v>580</v>
      </c>
      <c r="C11" s="498" t="s">
        <v>579</v>
      </c>
      <c r="D11" s="699">
        <v>36871</v>
      </c>
      <c r="E11" s="698" t="s">
        <v>93</v>
      </c>
      <c r="F11" s="697">
        <v>24.23</v>
      </c>
      <c r="G11" s="696" t="str">
        <f t="shared" si="0"/>
        <v>II A</v>
      </c>
      <c r="H11" s="495" t="s">
        <v>578</v>
      </c>
      <c r="I11" s="322" t="s">
        <v>749</v>
      </c>
    </row>
    <row r="12" spans="1:11" s="322" customFormat="1" ht="15" customHeight="1" x14ac:dyDescent="0.2">
      <c r="A12" s="607">
        <v>3</v>
      </c>
      <c r="B12" s="499" t="s">
        <v>65</v>
      </c>
      <c r="C12" s="498" t="s">
        <v>755</v>
      </c>
      <c r="D12" s="699">
        <v>36779</v>
      </c>
      <c r="E12" s="698" t="s">
        <v>91</v>
      </c>
      <c r="F12" s="697">
        <v>24.46</v>
      </c>
      <c r="G12" s="696" t="str">
        <f t="shared" si="0"/>
        <v>II A</v>
      </c>
      <c r="H12" s="495" t="s">
        <v>709</v>
      </c>
    </row>
    <row r="13" spans="1:11" s="322" customFormat="1" ht="15" customHeight="1" x14ac:dyDescent="0.2">
      <c r="A13" s="607">
        <v>4</v>
      </c>
      <c r="B13" s="499" t="s">
        <v>307</v>
      </c>
      <c r="C13" s="498" t="s">
        <v>308</v>
      </c>
      <c r="D13" s="699">
        <v>37167</v>
      </c>
      <c r="E13" s="698" t="s">
        <v>365</v>
      </c>
      <c r="F13" s="697">
        <v>24.84</v>
      </c>
      <c r="G13" s="696" t="str">
        <f t="shared" si="0"/>
        <v>II A</v>
      </c>
      <c r="H13" s="495" t="s">
        <v>330</v>
      </c>
    </row>
    <row r="14" spans="1:11" s="322" customFormat="1" ht="15" customHeight="1" x14ac:dyDescent="0.2">
      <c r="A14" s="607">
        <v>5</v>
      </c>
      <c r="B14" s="547" t="s">
        <v>226</v>
      </c>
      <c r="C14" s="546" t="s">
        <v>225</v>
      </c>
      <c r="D14" s="699">
        <v>37158</v>
      </c>
      <c r="E14" s="729" t="s">
        <v>30</v>
      </c>
      <c r="F14" s="697">
        <v>24.89</v>
      </c>
      <c r="G14" s="696" t="str">
        <f t="shared" si="0"/>
        <v>III A</v>
      </c>
      <c r="H14" s="505" t="s">
        <v>224</v>
      </c>
      <c r="I14" s="728"/>
      <c r="J14" s="330"/>
      <c r="K14" s="501"/>
    </row>
    <row r="15" spans="1:11" s="322" customFormat="1" ht="15" customHeight="1" x14ac:dyDescent="0.2">
      <c r="A15" s="607">
        <v>6</v>
      </c>
      <c r="B15" s="499" t="s">
        <v>22</v>
      </c>
      <c r="C15" s="498" t="s">
        <v>312</v>
      </c>
      <c r="D15" s="699">
        <v>36948</v>
      </c>
      <c r="E15" s="698" t="s">
        <v>182</v>
      </c>
      <c r="F15" s="697">
        <v>24.98</v>
      </c>
      <c r="G15" s="696" t="str">
        <f t="shared" si="0"/>
        <v>III A</v>
      </c>
      <c r="H15" s="495" t="s">
        <v>333</v>
      </c>
    </row>
    <row r="16" spans="1:11" s="322" customFormat="1" ht="15" customHeight="1" x14ac:dyDescent="0.2">
      <c r="A16" s="607">
        <v>7</v>
      </c>
      <c r="B16" s="499" t="s">
        <v>284</v>
      </c>
      <c r="C16" s="498" t="s">
        <v>323</v>
      </c>
      <c r="D16" s="699">
        <v>37150</v>
      </c>
      <c r="E16" s="698" t="s">
        <v>94</v>
      </c>
      <c r="F16" s="697">
        <v>25.41</v>
      </c>
      <c r="G16" s="696" t="str">
        <f t="shared" si="0"/>
        <v>III A</v>
      </c>
      <c r="H16" s="495" t="s">
        <v>754</v>
      </c>
    </row>
    <row r="17" spans="1:9" s="322" customFormat="1" ht="15" customHeight="1" x14ac:dyDescent="0.2">
      <c r="A17" s="607">
        <v>8</v>
      </c>
      <c r="B17" s="499" t="s">
        <v>326</v>
      </c>
      <c r="C17" s="498" t="s">
        <v>327</v>
      </c>
      <c r="D17" s="699">
        <v>36535</v>
      </c>
      <c r="E17" s="698" t="s">
        <v>94</v>
      </c>
      <c r="F17" s="697">
        <v>25.42</v>
      </c>
      <c r="G17" s="696" t="str">
        <f t="shared" si="0"/>
        <v>III A</v>
      </c>
      <c r="H17" s="495" t="s">
        <v>319</v>
      </c>
    </row>
    <row r="18" spans="1:9" s="322" customFormat="1" ht="15" customHeight="1" x14ac:dyDescent="0.2">
      <c r="A18" s="607">
        <v>9</v>
      </c>
      <c r="B18" s="499" t="s">
        <v>65</v>
      </c>
      <c r="C18" s="498" t="s">
        <v>688</v>
      </c>
      <c r="D18" s="699">
        <v>36892</v>
      </c>
      <c r="E18" s="698" t="s">
        <v>30</v>
      </c>
      <c r="F18" s="697">
        <v>25.53</v>
      </c>
      <c r="G18" s="696" t="str">
        <f t="shared" si="0"/>
        <v>III A</v>
      </c>
      <c r="H18" s="495" t="s">
        <v>224</v>
      </c>
    </row>
    <row r="19" spans="1:9" s="322" customFormat="1" ht="15" customHeight="1" x14ac:dyDescent="0.2">
      <c r="A19" s="607">
        <v>10</v>
      </c>
      <c r="B19" s="499" t="s">
        <v>258</v>
      </c>
      <c r="C19" s="498" t="s">
        <v>259</v>
      </c>
      <c r="D19" s="699">
        <v>37209</v>
      </c>
      <c r="E19" s="698" t="s">
        <v>30</v>
      </c>
      <c r="F19" s="697">
        <v>25.59</v>
      </c>
      <c r="G19" s="696" t="str">
        <f t="shared" si="0"/>
        <v>III A</v>
      </c>
      <c r="H19" s="495" t="s">
        <v>99</v>
      </c>
    </row>
    <row r="20" spans="1:9" s="322" customFormat="1" ht="15" customHeight="1" x14ac:dyDescent="0.2">
      <c r="A20" s="607">
        <v>11</v>
      </c>
      <c r="B20" s="499" t="s">
        <v>21</v>
      </c>
      <c r="C20" s="498" t="s">
        <v>29</v>
      </c>
      <c r="D20" s="699">
        <v>37142</v>
      </c>
      <c r="E20" s="698" t="s">
        <v>1</v>
      </c>
      <c r="F20" s="697">
        <v>25.72</v>
      </c>
      <c r="G20" s="696" t="str">
        <f t="shared" si="0"/>
        <v>III A</v>
      </c>
      <c r="H20" s="495" t="s">
        <v>27</v>
      </c>
      <c r="I20" s="322" t="s">
        <v>751</v>
      </c>
    </row>
    <row r="21" spans="1:9" s="322" customFormat="1" ht="15" customHeight="1" x14ac:dyDescent="0.2">
      <c r="A21" s="607">
        <v>12</v>
      </c>
      <c r="B21" s="499" t="s">
        <v>585</v>
      </c>
      <c r="C21" s="498" t="s">
        <v>584</v>
      </c>
      <c r="D21" s="699">
        <v>36740</v>
      </c>
      <c r="E21" s="698" t="s">
        <v>93</v>
      </c>
      <c r="F21" s="697">
        <v>25.83</v>
      </c>
      <c r="G21" s="696" t="str">
        <f t="shared" si="0"/>
        <v>III A</v>
      </c>
      <c r="H21" s="495" t="s">
        <v>267</v>
      </c>
    </row>
    <row r="22" spans="1:9" s="322" customFormat="1" ht="15" customHeight="1" x14ac:dyDescent="0.2">
      <c r="A22" s="607">
        <v>13</v>
      </c>
      <c r="B22" s="499" t="s">
        <v>62</v>
      </c>
      <c r="C22" s="498" t="s">
        <v>583</v>
      </c>
      <c r="D22" s="699">
        <v>36678</v>
      </c>
      <c r="E22" s="698" t="s">
        <v>211</v>
      </c>
      <c r="F22" s="697">
        <v>25.83</v>
      </c>
      <c r="G22" s="696" t="str">
        <f t="shared" si="0"/>
        <v>III A</v>
      </c>
      <c r="H22" s="495" t="s">
        <v>210</v>
      </c>
    </row>
    <row r="23" spans="1:9" s="322" customFormat="1" ht="15" customHeight="1" x14ac:dyDescent="0.2">
      <c r="A23" s="607">
        <v>14</v>
      </c>
      <c r="B23" s="499" t="s">
        <v>320</v>
      </c>
      <c r="C23" s="498" t="s">
        <v>321</v>
      </c>
      <c r="D23" s="699">
        <v>36825</v>
      </c>
      <c r="E23" s="698" t="s">
        <v>94</v>
      </c>
      <c r="F23" s="697">
        <v>25.92</v>
      </c>
      <c r="G23" s="696" t="str">
        <f t="shared" si="0"/>
        <v>III A</v>
      </c>
      <c r="H23" s="495" t="s">
        <v>319</v>
      </c>
    </row>
    <row r="24" spans="1:9" s="322" customFormat="1" ht="15" customHeight="1" x14ac:dyDescent="0.2">
      <c r="A24" s="607">
        <v>15</v>
      </c>
      <c r="B24" s="499" t="s">
        <v>359</v>
      </c>
      <c r="C24" s="498" t="s">
        <v>588</v>
      </c>
      <c r="D24" s="699">
        <v>36538</v>
      </c>
      <c r="E24" s="698" t="s">
        <v>30</v>
      </c>
      <c r="F24" s="697">
        <v>26.12</v>
      </c>
      <c r="G24" s="696" t="str">
        <f t="shared" si="0"/>
        <v>III A</v>
      </c>
      <c r="H24" s="495" t="s">
        <v>39</v>
      </c>
    </row>
    <row r="25" spans="1:9" s="322" customFormat="1" ht="15" customHeight="1" x14ac:dyDescent="0.2">
      <c r="A25" s="607">
        <v>16</v>
      </c>
      <c r="B25" s="499" t="s">
        <v>338</v>
      </c>
      <c r="C25" s="498" t="s">
        <v>572</v>
      </c>
      <c r="D25" s="699">
        <v>36578</v>
      </c>
      <c r="E25" s="698" t="s">
        <v>94</v>
      </c>
      <c r="F25" s="697">
        <v>26.48</v>
      </c>
      <c r="G25" s="696" t="str">
        <f t="shared" si="0"/>
        <v>III A</v>
      </c>
      <c r="H25" s="495" t="s">
        <v>319</v>
      </c>
    </row>
    <row r="26" spans="1:9" s="322" customFormat="1" ht="15" customHeight="1" x14ac:dyDescent="0.2">
      <c r="A26" s="607">
        <v>17</v>
      </c>
      <c r="B26" s="499" t="s">
        <v>686</v>
      </c>
      <c r="C26" s="498" t="s">
        <v>571</v>
      </c>
      <c r="D26" s="699">
        <v>37077</v>
      </c>
      <c r="E26" s="698" t="s">
        <v>169</v>
      </c>
      <c r="F26" s="697">
        <v>26.9</v>
      </c>
      <c r="G26" s="696" t="str">
        <f t="shared" si="0"/>
        <v>I JA</v>
      </c>
      <c r="H26" s="495" t="s">
        <v>168</v>
      </c>
    </row>
    <row r="27" spans="1:9" s="322" customFormat="1" ht="15" customHeight="1" x14ac:dyDescent="0.2">
      <c r="A27" s="607">
        <v>18</v>
      </c>
      <c r="B27" s="499" t="s">
        <v>566</v>
      </c>
      <c r="C27" s="498" t="s">
        <v>567</v>
      </c>
      <c r="D27" s="699">
        <v>37206</v>
      </c>
      <c r="E27" s="698" t="s">
        <v>94</v>
      </c>
      <c r="F27" s="697">
        <v>26.91</v>
      </c>
      <c r="G27" s="696" t="str">
        <f t="shared" si="0"/>
        <v>I JA</v>
      </c>
      <c r="H27" s="495" t="s">
        <v>319</v>
      </c>
    </row>
    <row r="28" spans="1:9" s="322" customFormat="1" ht="15" customHeight="1" x14ac:dyDescent="0.2">
      <c r="A28" s="607">
        <v>19</v>
      </c>
      <c r="B28" s="499" t="s">
        <v>73</v>
      </c>
      <c r="C28" s="498" t="s">
        <v>63</v>
      </c>
      <c r="D28" s="699">
        <v>37127</v>
      </c>
      <c r="E28" s="698" t="s">
        <v>92</v>
      </c>
      <c r="F28" s="697">
        <v>27.12</v>
      </c>
      <c r="G28" s="696" t="str">
        <f t="shared" si="0"/>
        <v>I JA</v>
      </c>
      <c r="H28" s="495" t="s">
        <v>213</v>
      </c>
    </row>
    <row r="29" spans="1:9" s="322" customFormat="1" ht="15" customHeight="1" x14ac:dyDescent="0.2">
      <c r="A29" s="607" t="s">
        <v>760</v>
      </c>
      <c r="B29" s="499" t="s">
        <v>604</v>
      </c>
      <c r="C29" s="498" t="s">
        <v>759</v>
      </c>
      <c r="D29" s="699">
        <v>36315</v>
      </c>
      <c r="E29" s="698" t="s">
        <v>758</v>
      </c>
      <c r="F29" s="697">
        <v>22.43</v>
      </c>
      <c r="G29" s="696" t="str">
        <f t="shared" si="0"/>
        <v>KSM</v>
      </c>
      <c r="H29" s="495" t="s">
        <v>757</v>
      </c>
      <c r="I29" s="322" t="s">
        <v>756</v>
      </c>
    </row>
    <row r="30" spans="1:9" s="322" customFormat="1" ht="15" customHeight="1" x14ac:dyDescent="0.2">
      <c r="A30" s="607" t="s">
        <v>760</v>
      </c>
      <c r="B30" s="499" t="s">
        <v>764</v>
      </c>
      <c r="C30" s="498" t="s">
        <v>763</v>
      </c>
      <c r="D30" s="699">
        <v>36179</v>
      </c>
      <c r="E30" s="698" t="s">
        <v>1</v>
      </c>
      <c r="F30" s="697">
        <v>22.62</v>
      </c>
      <c r="G30" s="696" t="str">
        <f t="shared" si="0"/>
        <v>KSM</v>
      </c>
      <c r="H30" s="495" t="s">
        <v>762</v>
      </c>
      <c r="I30" s="322" t="s">
        <v>761</v>
      </c>
    </row>
    <row r="31" spans="1:9" s="322" customFormat="1" ht="15" customHeight="1" x14ac:dyDescent="0.2">
      <c r="A31" s="607" t="s">
        <v>760</v>
      </c>
      <c r="B31" s="499" t="s">
        <v>766</v>
      </c>
      <c r="C31" s="498" t="s">
        <v>765</v>
      </c>
      <c r="D31" s="699">
        <v>36206</v>
      </c>
      <c r="E31" s="698" t="s">
        <v>1</v>
      </c>
      <c r="F31" s="697">
        <v>25.73</v>
      </c>
      <c r="G31" s="696" t="str">
        <f t="shared" si="0"/>
        <v>III A</v>
      </c>
      <c r="H31" s="495" t="s">
        <v>201</v>
      </c>
    </row>
    <row r="32" spans="1:9" s="322" customFormat="1" ht="15" customHeight="1" x14ac:dyDescent="0.2">
      <c r="A32" s="607" t="s">
        <v>760</v>
      </c>
      <c r="B32" s="499" t="s">
        <v>563</v>
      </c>
      <c r="C32" s="498" t="s">
        <v>562</v>
      </c>
      <c r="D32" s="699">
        <v>36206</v>
      </c>
      <c r="E32" s="698" t="s">
        <v>1</v>
      </c>
      <c r="F32" s="697">
        <v>26.78</v>
      </c>
      <c r="G32" s="696" t="str">
        <f t="shared" si="0"/>
        <v>I JA</v>
      </c>
      <c r="H32" s="495" t="s">
        <v>201</v>
      </c>
    </row>
    <row r="33" spans="1:11" s="322" customFormat="1" ht="15" customHeight="1" x14ac:dyDescent="0.2">
      <c r="A33" s="607"/>
      <c r="B33" s="499" t="s">
        <v>576</v>
      </c>
      <c r="C33" s="498" t="s">
        <v>575</v>
      </c>
      <c r="D33" s="699">
        <v>36896</v>
      </c>
      <c r="E33" s="698" t="s">
        <v>211</v>
      </c>
      <c r="F33" s="697" t="s">
        <v>379</v>
      </c>
      <c r="G33" s="696"/>
      <c r="H33" s="495" t="s">
        <v>210</v>
      </c>
    </row>
    <row r="34" spans="1:11" s="322" customFormat="1" ht="15" customHeight="1" x14ac:dyDescent="0.2">
      <c r="A34" s="607"/>
      <c r="B34" s="499" t="s">
        <v>256</v>
      </c>
      <c r="C34" s="498" t="s">
        <v>257</v>
      </c>
      <c r="D34" s="699">
        <v>36904</v>
      </c>
      <c r="E34" s="698" t="s">
        <v>30</v>
      </c>
      <c r="F34" s="697" t="s">
        <v>379</v>
      </c>
      <c r="G34" s="696"/>
      <c r="H34" s="495" t="s">
        <v>99</v>
      </c>
    </row>
    <row r="35" spans="1:11" s="322" customFormat="1" ht="15" customHeight="1" x14ac:dyDescent="0.2">
      <c r="A35" s="607"/>
      <c r="B35" s="499" t="s">
        <v>582</v>
      </c>
      <c r="C35" s="498" t="s">
        <v>581</v>
      </c>
      <c r="D35" s="699">
        <v>36854</v>
      </c>
      <c r="E35" s="698" t="s">
        <v>94</v>
      </c>
      <c r="F35" s="697" t="s">
        <v>379</v>
      </c>
      <c r="G35" s="696"/>
      <c r="H35" s="495" t="s">
        <v>319</v>
      </c>
    </row>
    <row r="36" spans="1:11" s="322" customFormat="1" ht="15" customHeight="1" x14ac:dyDescent="0.2">
      <c r="A36" s="607"/>
      <c r="B36" s="499" t="s">
        <v>405</v>
      </c>
      <c r="C36" s="498" t="s">
        <v>404</v>
      </c>
      <c r="D36" s="699">
        <v>36965</v>
      </c>
      <c r="E36" s="698" t="s">
        <v>1</v>
      </c>
      <c r="F36" s="697" t="s">
        <v>379</v>
      </c>
      <c r="G36" s="696"/>
      <c r="H36" s="495" t="s">
        <v>201</v>
      </c>
    </row>
    <row r="37" spans="1:11" s="500" customFormat="1" ht="16.899999999999999" customHeight="1" x14ac:dyDescent="0.2">
      <c r="A37" s="607"/>
      <c r="B37" s="727" t="s">
        <v>292</v>
      </c>
      <c r="C37" s="726" t="s">
        <v>577</v>
      </c>
      <c r="D37" s="699">
        <v>36883</v>
      </c>
      <c r="E37" s="725" t="s">
        <v>94</v>
      </c>
      <c r="F37" s="697" t="s">
        <v>379</v>
      </c>
      <c r="G37" s="696"/>
      <c r="H37" s="495" t="s">
        <v>319</v>
      </c>
      <c r="I37" s="724"/>
      <c r="J37" s="322"/>
      <c r="K37" s="322"/>
    </row>
    <row r="38" spans="1:11" s="322" customFormat="1" ht="15" customHeight="1" x14ac:dyDescent="0.2">
      <c r="A38" s="607"/>
      <c r="B38" s="499" t="s">
        <v>336</v>
      </c>
      <c r="C38" s="498" t="s">
        <v>403</v>
      </c>
      <c r="D38" s="699">
        <v>36809</v>
      </c>
      <c r="E38" s="698" t="s">
        <v>211</v>
      </c>
      <c r="F38" s="697" t="s">
        <v>379</v>
      </c>
      <c r="G38" s="696"/>
      <c r="H38" s="495" t="s">
        <v>210</v>
      </c>
    </row>
    <row r="39" spans="1:11" s="322" customFormat="1" ht="15" customHeight="1" x14ac:dyDescent="0.2">
      <c r="A39" s="607"/>
      <c r="B39" s="499" t="s">
        <v>753</v>
      </c>
      <c r="C39" s="498" t="s">
        <v>752</v>
      </c>
      <c r="D39" s="699">
        <v>37178</v>
      </c>
      <c r="E39" s="698" t="s">
        <v>91</v>
      </c>
      <c r="F39" s="697" t="s">
        <v>379</v>
      </c>
      <c r="G39" s="696"/>
      <c r="H39" s="495" t="s">
        <v>709</v>
      </c>
    </row>
    <row r="40" spans="1:11" s="322" customFormat="1" ht="15" customHeight="1" x14ac:dyDescent="0.2">
      <c r="A40" s="607"/>
      <c r="B40" s="499" t="s">
        <v>314</v>
      </c>
      <c r="C40" s="498" t="s">
        <v>315</v>
      </c>
      <c r="D40" s="699">
        <v>37019</v>
      </c>
      <c r="E40" s="698" t="s">
        <v>1</v>
      </c>
      <c r="F40" s="697" t="s">
        <v>379</v>
      </c>
      <c r="G40" s="696"/>
      <c r="H40" s="495" t="s">
        <v>27</v>
      </c>
      <c r="I40" s="322" t="s">
        <v>750</v>
      </c>
    </row>
  </sheetData>
  <mergeCells count="3">
    <mergeCell ref="A1:G1"/>
    <mergeCell ref="A2:G2"/>
    <mergeCell ref="A3:G3"/>
  </mergeCells>
  <pageMargins left="0.51181102362204722" right="0.21" top="0.35433070866141736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5"/>
  <sheetViews>
    <sheetView zoomScaleNormal="130" workbookViewId="0">
      <selection activeCell="A9" sqref="A9"/>
    </sheetView>
  </sheetViews>
  <sheetFormatPr defaultColWidth="9.140625" defaultRowHeight="12.75" x14ac:dyDescent="0.2"/>
  <cols>
    <col min="1" max="1" width="4.140625" style="118" customWidth="1"/>
    <col min="2" max="2" width="4.5703125" style="118" customWidth="1"/>
    <col min="3" max="3" width="13.28515625" style="118" customWidth="1"/>
    <col min="4" max="4" width="14" style="118" customWidth="1"/>
    <col min="5" max="5" width="10.28515625" style="152" customWidth="1"/>
    <col min="6" max="6" width="12.28515625" style="120" customWidth="1"/>
    <col min="7" max="7" width="8.28515625" style="119" customWidth="1"/>
    <col min="8" max="8" width="28.42578125" style="118" customWidth="1"/>
    <col min="9" max="16384" width="9.140625" style="118"/>
  </cols>
  <sheetData>
    <row r="1" spans="1:10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0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0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H3" s="19" t="s">
        <v>84</v>
      </c>
    </row>
    <row r="4" spans="1:10" s="60" customFormat="1" ht="12.75" customHeight="1" x14ac:dyDescent="0.3">
      <c r="A4" s="174"/>
      <c r="B4" s="174"/>
      <c r="C4" s="174"/>
      <c r="D4" s="174"/>
      <c r="E4" s="174"/>
      <c r="F4" s="174"/>
      <c r="G4" s="174"/>
      <c r="H4" s="69" t="s">
        <v>1</v>
      </c>
    </row>
    <row r="5" spans="1:10" s="14" customFormat="1" ht="12.75" customHeight="1" x14ac:dyDescent="0.2">
      <c r="B5" s="117" t="s">
        <v>15</v>
      </c>
      <c r="D5" s="151" t="s">
        <v>77</v>
      </c>
      <c r="E5" s="170" t="s">
        <v>78</v>
      </c>
      <c r="F5" s="115" t="s">
        <v>79</v>
      </c>
    </row>
    <row r="6" spans="1:10" s="14" customFormat="1" ht="11.25" customHeight="1" x14ac:dyDescent="0.2">
      <c r="E6" s="16"/>
      <c r="H6" s="116" t="s">
        <v>74</v>
      </c>
    </row>
    <row r="7" spans="1:10" s="169" customFormat="1" ht="15.75" x14ac:dyDescent="0.25">
      <c r="A7" s="144"/>
      <c r="B7" s="144"/>
      <c r="C7" s="149" t="s">
        <v>90</v>
      </c>
      <c r="D7" s="148"/>
      <c r="E7" s="147"/>
      <c r="F7" s="146"/>
      <c r="G7" s="145"/>
    </row>
    <row r="8" spans="1:10" s="109" customFormat="1" ht="6" customHeight="1" x14ac:dyDescent="0.25">
      <c r="C8" s="168"/>
      <c r="D8" s="167"/>
      <c r="E8" s="166"/>
      <c r="F8" s="166"/>
      <c r="G8" s="165"/>
      <c r="H8" s="165"/>
      <c r="I8" s="110"/>
      <c r="J8" s="140"/>
    </row>
    <row r="9" spans="1:10" ht="15" customHeight="1" x14ac:dyDescent="0.2">
      <c r="A9" s="112" t="s">
        <v>45</v>
      </c>
      <c r="B9" s="164"/>
      <c r="C9" s="163" t="s">
        <v>13</v>
      </c>
      <c r="D9" s="162" t="s">
        <v>12</v>
      </c>
      <c r="E9" s="161" t="s">
        <v>11</v>
      </c>
      <c r="F9" s="160" t="s">
        <v>10</v>
      </c>
      <c r="G9" s="159" t="s">
        <v>71</v>
      </c>
      <c r="H9" s="134" t="s">
        <v>7</v>
      </c>
    </row>
    <row r="10" spans="1:10" s="153" customFormat="1" ht="12.75" customHeight="1" x14ac:dyDescent="0.2">
      <c r="A10" s="917">
        <v>1</v>
      </c>
      <c r="B10" s="158"/>
      <c r="C10" s="156" t="s">
        <v>175</v>
      </c>
      <c r="D10" s="155" t="s">
        <v>300</v>
      </c>
      <c r="E10" s="154"/>
      <c r="F10" s="920" t="s">
        <v>682</v>
      </c>
      <c r="G10" s="923">
        <v>1.3490740740740739E-3</v>
      </c>
      <c r="H10" s="596" t="s">
        <v>39</v>
      </c>
    </row>
    <row r="11" spans="1:10" s="153" customFormat="1" ht="14.25" customHeight="1" x14ac:dyDescent="0.2">
      <c r="A11" s="918"/>
      <c r="B11" s="158"/>
      <c r="C11" s="156" t="s">
        <v>301</v>
      </c>
      <c r="D11" s="155" t="s">
        <v>302</v>
      </c>
      <c r="E11" s="154"/>
      <c r="F11" s="921"/>
      <c r="G11" s="924"/>
      <c r="H11" s="596" t="s">
        <v>39</v>
      </c>
    </row>
    <row r="12" spans="1:10" s="153" customFormat="1" ht="14.25" customHeight="1" x14ac:dyDescent="0.2">
      <c r="A12" s="918"/>
      <c r="B12" s="158"/>
      <c r="C12" s="156" t="s">
        <v>184</v>
      </c>
      <c r="D12" s="155" t="s">
        <v>303</v>
      </c>
      <c r="E12" s="827"/>
      <c r="F12" s="921"/>
      <c r="G12" s="924"/>
      <c r="H12" s="596" t="s">
        <v>39</v>
      </c>
    </row>
    <row r="13" spans="1:10" s="153" customFormat="1" ht="15" customHeight="1" x14ac:dyDescent="0.2">
      <c r="A13" s="919"/>
      <c r="B13" s="158">
        <v>176</v>
      </c>
      <c r="C13" s="156" t="s">
        <v>304</v>
      </c>
      <c r="D13" s="155" t="s">
        <v>305</v>
      </c>
      <c r="E13" s="154"/>
      <c r="F13" s="922"/>
      <c r="G13" s="925"/>
      <c r="H13" s="596" t="s">
        <v>39</v>
      </c>
    </row>
    <row r="14" spans="1:10" s="153" customFormat="1" ht="12.75" customHeight="1" x14ac:dyDescent="0.2">
      <c r="A14" s="917">
        <v>2</v>
      </c>
      <c r="B14" s="158"/>
      <c r="C14" s="156" t="s">
        <v>671</v>
      </c>
      <c r="D14" s="155" t="s">
        <v>672</v>
      </c>
      <c r="E14" s="154">
        <v>37235</v>
      </c>
      <c r="F14" s="920" t="s">
        <v>684</v>
      </c>
      <c r="G14" s="923">
        <v>1.3495370370370371E-3</v>
      </c>
      <c r="H14" s="157" t="s">
        <v>673</v>
      </c>
    </row>
    <row r="15" spans="1:10" s="153" customFormat="1" ht="14.25" customHeight="1" x14ac:dyDescent="0.2">
      <c r="A15" s="918"/>
      <c r="B15" s="158"/>
      <c r="C15" s="156" t="s">
        <v>57</v>
      </c>
      <c r="D15" s="155" t="s">
        <v>674</v>
      </c>
      <c r="E15" s="154">
        <v>37390</v>
      </c>
      <c r="F15" s="921" t="s">
        <v>1</v>
      </c>
      <c r="G15" s="924"/>
      <c r="H15" s="157" t="s">
        <v>201</v>
      </c>
    </row>
    <row r="16" spans="1:10" s="153" customFormat="1" ht="14.25" customHeight="1" x14ac:dyDescent="0.2">
      <c r="A16" s="918"/>
      <c r="B16" s="158"/>
      <c r="C16" s="156" t="s">
        <v>526</v>
      </c>
      <c r="D16" s="155" t="s">
        <v>525</v>
      </c>
      <c r="E16" s="827">
        <v>37549</v>
      </c>
      <c r="F16" s="921" t="s">
        <v>1</v>
      </c>
      <c r="G16" s="924"/>
      <c r="H16" s="157" t="s">
        <v>201</v>
      </c>
    </row>
    <row r="17" spans="1:8" s="153" customFormat="1" ht="15" customHeight="1" x14ac:dyDescent="0.2">
      <c r="A17" s="919"/>
      <c r="B17" s="158">
        <v>199</v>
      </c>
      <c r="C17" s="156" t="s">
        <v>426</v>
      </c>
      <c r="D17" s="155" t="s">
        <v>675</v>
      </c>
      <c r="E17" s="154">
        <v>37692</v>
      </c>
      <c r="F17" s="922" t="s">
        <v>182</v>
      </c>
      <c r="G17" s="925"/>
      <c r="H17" s="157" t="s">
        <v>673</v>
      </c>
    </row>
    <row r="18" spans="1:8" s="153" customFormat="1" ht="12.75" customHeight="1" x14ac:dyDescent="0.2">
      <c r="A18" s="917">
        <v>3</v>
      </c>
      <c r="B18" s="158"/>
      <c r="C18" s="156" t="s">
        <v>110</v>
      </c>
      <c r="D18" s="155" t="s">
        <v>111</v>
      </c>
      <c r="E18" s="154">
        <v>37475</v>
      </c>
      <c r="F18" s="920" t="s">
        <v>685</v>
      </c>
      <c r="G18" s="923">
        <v>1.4291666666666665E-3</v>
      </c>
      <c r="H18" s="157" t="s">
        <v>39</v>
      </c>
    </row>
    <row r="19" spans="1:8" s="153" customFormat="1" ht="14.25" customHeight="1" x14ac:dyDescent="0.2">
      <c r="A19" s="918"/>
      <c r="B19" s="158"/>
      <c r="C19" s="156" t="s">
        <v>508</v>
      </c>
      <c r="D19" s="155" t="s">
        <v>507</v>
      </c>
      <c r="E19" s="154">
        <v>37904</v>
      </c>
      <c r="F19" s="921" t="s">
        <v>30</v>
      </c>
      <c r="G19" s="924"/>
      <c r="H19" s="157" t="s">
        <v>39</v>
      </c>
    </row>
    <row r="20" spans="1:8" s="153" customFormat="1" ht="14.25" customHeight="1" x14ac:dyDescent="0.2">
      <c r="A20" s="918"/>
      <c r="B20" s="158"/>
      <c r="C20" s="156" t="s">
        <v>184</v>
      </c>
      <c r="D20" s="155" t="s">
        <v>431</v>
      </c>
      <c r="E20" s="827">
        <v>37320</v>
      </c>
      <c r="F20" s="921" t="s">
        <v>30</v>
      </c>
      <c r="G20" s="924"/>
      <c r="H20" s="157" t="s">
        <v>39</v>
      </c>
    </row>
    <row r="21" spans="1:8" s="153" customFormat="1" ht="15" customHeight="1" x14ac:dyDescent="0.2">
      <c r="A21" s="919"/>
      <c r="B21" s="158">
        <v>176</v>
      </c>
      <c r="C21" s="156" t="s">
        <v>488</v>
      </c>
      <c r="D21" s="155" t="s">
        <v>487</v>
      </c>
      <c r="E21" s="154">
        <v>37479</v>
      </c>
      <c r="F21" s="922" t="s">
        <v>30</v>
      </c>
      <c r="G21" s="925"/>
      <c r="H21" s="157" t="s">
        <v>39</v>
      </c>
    </row>
    <row r="22" spans="1:8" s="153" customFormat="1" ht="12.75" customHeight="1" x14ac:dyDescent="0.2">
      <c r="A22" s="917"/>
      <c r="B22" s="158"/>
      <c r="C22" s="156" t="s">
        <v>57</v>
      </c>
      <c r="D22" s="155" t="s">
        <v>56</v>
      </c>
      <c r="E22" s="154" t="s">
        <v>55</v>
      </c>
      <c r="F22" s="920" t="s">
        <v>683</v>
      </c>
      <c r="G22" s="923" t="s">
        <v>527</v>
      </c>
      <c r="H22" s="157" t="s">
        <v>54</v>
      </c>
    </row>
    <row r="23" spans="1:8" s="153" customFormat="1" ht="14.25" customHeight="1" x14ac:dyDescent="0.2">
      <c r="A23" s="918"/>
      <c r="B23" s="158"/>
      <c r="C23" s="156" t="s">
        <v>60</v>
      </c>
      <c r="D23" s="155" t="s">
        <v>59</v>
      </c>
      <c r="E23" s="154" t="s">
        <v>37</v>
      </c>
      <c r="F23" s="921" t="s">
        <v>58</v>
      </c>
      <c r="G23" s="924"/>
      <c r="H23" s="157" t="s">
        <v>263</v>
      </c>
    </row>
    <row r="24" spans="1:8" s="153" customFormat="1" ht="14.25" customHeight="1" x14ac:dyDescent="0.2">
      <c r="A24" s="918"/>
      <c r="B24" s="158"/>
      <c r="C24" s="156" t="s">
        <v>52</v>
      </c>
      <c r="D24" s="155" t="s">
        <v>51</v>
      </c>
      <c r="E24" s="827" t="s">
        <v>50</v>
      </c>
      <c r="F24" s="921" t="s">
        <v>49</v>
      </c>
      <c r="G24" s="924"/>
      <c r="H24" s="157" t="s">
        <v>48</v>
      </c>
    </row>
    <row r="25" spans="1:8" s="153" customFormat="1" ht="15" customHeight="1" x14ac:dyDescent="0.2">
      <c r="A25" s="919"/>
      <c r="B25" s="158">
        <v>194</v>
      </c>
      <c r="C25" s="156" t="s">
        <v>46</v>
      </c>
      <c r="D25" s="155" t="s">
        <v>70</v>
      </c>
      <c r="E25" s="154" t="s">
        <v>69</v>
      </c>
      <c r="F25" s="922" t="s">
        <v>49</v>
      </c>
      <c r="G25" s="925"/>
      <c r="H25" s="157" t="s">
        <v>68</v>
      </c>
    </row>
  </sheetData>
  <mergeCells count="15">
    <mergeCell ref="A14:A17"/>
    <mergeCell ref="F14:F17"/>
    <mergeCell ref="G14:G17"/>
    <mergeCell ref="A1:G1"/>
    <mergeCell ref="A2:G2"/>
    <mergeCell ref="A3:G3"/>
    <mergeCell ref="A10:A13"/>
    <mergeCell ref="F10:F13"/>
    <mergeCell ref="G10:G13"/>
    <mergeCell ref="A22:A25"/>
    <mergeCell ref="F22:F25"/>
    <mergeCell ref="G22:G25"/>
    <mergeCell ref="G18:G21"/>
    <mergeCell ref="F18:F21"/>
    <mergeCell ref="A18:A21"/>
  </mergeCells>
  <pageMargins left="0.38" right="0.33" top="0.35433070866141736" bottom="0.35433070866141736" header="0.31496062992125984" footer="0.31496062992125984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29"/>
  <sheetViews>
    <sheetView zoomScaleNormal="130" workbookViewId="0">
      <selection activeCell="A9" sqref="A9"/>
    </sheetView>
  </sheetViews>
  <sheetFormatPr defaultColWidth="9.140625" defaultRowHeight="12.75" x14ac:dyDescent="0.2"/>
  <cols>
    <col min="1" max="1" width="5.140625" style="118" customWidth="1"/>
    <col min="2" max="2" width="4.28515625" style="118" customWidth="1"/>
    <col min="3" max="3" width="11.28515625" style="118" customWidth="1"/>
    <col min="4" max="4" width="14.28515625" style="118" customWidth="1"/>
    <col min="5" max="5" width="10.28515625" style="121" customWidth="1"/>
    <col min="6" max="6" width="11.7109375" style="120" customWidth="1"/>
    <col min="7" max="7" width="9.28515625" style="119" customWidth="1"/>
    <col min="8" max="8" width="18.5703125" style="118" customWidth="1"/>
    <col min="9" max="16384" width="9.140625" style="118"/>
  </cols>
  <sheetData>
    <row r="1" spans="1:12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2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2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H3" s="19" t="s">
        <v>84</v>
      </c>
    </row>
    <row r="4" spans="1:12" s="60" customFormat="1" ht="12.75" customHeight="1" x14ac:dyDescent="0.3">
      <c r="A4" s="174"/>
      <c r="B4" s="174"/>
      <c r="C4" s="174"/>
      <c r="D4" s="174"/>
      <c r="E4" s="174"/>
      <c r="F4" s="174"/>
      <c r="G4" s="174"/>
      <c r="H4" s="69" t="s">
        <v>1</v>
      </c>
    </row>
    <row r="5" spans="1:12" s="14" customFormat="1" ht="12.75" customHeight="1" x14ac:dyDescent="0.2">
      <c r="B5" s="117" t="s">
        <v>15</v>
      </c>
      <c r="D5" s="151" t="s">
        <v>76</v>
      </c>
      <c r="E5" s="115" t="s">
        <v>75</v>
      </c>
      <c r="G5" s="115"/>
      <c r="H5" s="115"/>
    </row>
    <row r="6" spans="1:12" s="14" customFormat="1" ht="11.25" customHeight="1" x14ac:dyDescent="0.2">
      <c r="E6" s="16"/>
      <c r="H6" s="150" t="s">
        <v>74</v>
      </c>
    </row>
    <row r="7" spans="1:12" s="143" customFormat="1" ht="15.75" x14ac:dyDescent="0.25">
      <c r="A7" s="144"/>
      <c r="B7" s="144"/>
      <c r="C7" s="149" t="s">
        <v>89</v>
      </c>
      <c r="D7" s="148"/>
      <c r="E7" s="147"/>
      <c r="F7" s="146"/>
      <c r="G7" s="145"/>
    </row>
    <row r="8" spans="1:12" s="109" customFormat="1" ht="6" customHeight="1" x14ac:dyDescent="0.25">
      <c r="B8" s="114"/>
      <c r="D8" s="113"/>
      <c r="E8" s="142"/>
      <c r="F8" s="142"/>
      <c r="G8" s="111"/>
      <c r="H8" s="141"/>
      <c r="I8" s="110"/>
      <c r="J8" s="140"/>
    </row>
    <row r="9" spans="1:12" ht="15" customHeight="1" x14ac:dyDescent="0.2">
      <c r="A9" s="112" t="s">
        <v>45</v>
      </c>
      <c r="B9" s="139" t="s">
        <v>72</v>
      </c>
      <c r="C9" s="138" t="s">
        <v>13</v>
      </c>
      <c r="D9" s="137" t="s">
        <v>12</v>
      </c>
      <c r="E9" s="136" t="s">
        <v>11</v>
      </c>
      <c r="F9" s="288" t="s">
        <v>10</v>
      </c>
      <c r="G9" s="135" t="s">
        <v>71</v>
      </c>
      <c r="H9" s="134" t="s">
        <v>7</v>
      </c>
      <c r="L9" s="133"/>
    </row>
    <row r="10" spans="1:12" s="128" customFormat="1" ht="12.75" customHeight="1" x14ac:dyDescent="0.2">
      <c r="A10" s="926">
        <v>1</v>
      </c>
      <c r="B10" s="127"/>
      <c r="C10" s="132" t="s">
        <v>307</v>
      </c>
      <c r="D10" s="131" t="s">
        <v>308</v>
      </c>
      <c r="E10" s="130">
        <v>37167</v>
      </c>
      <c r="F10" s="929" t="s">
        <v>306</v>
      </c>
      <c r="G10" s="923">
        <v>1.1562499999999999E-3</v>
      </c>
      <c r="H10" s="123" t="s">
        <v>330</v>
      </c>
      <c r="J10" s="129"/>
    </row>
    <row r="11" spans="1:12" s="122" customFormat="1" ht="15" customHeight="1" x14ac:dyDescent="0.2">
      <c r="A11" s="927"/>
      <c r="B11" s="127"/>
      <c r="C11" s="126" t="s">
        <v>255</v>
      </c>
      <c r="D11" s="125" t="s">
        <v>309</v>
      </c>
      <c r="E11" s="124">
        <v>36545</v>
      </c>
      <c r="F11" s="930"/>
      <c r="G11" s="924"/>
      <c r="H11" s="123" t="s">
        <v>331</v>
      </c>
    </row>
    <row r="12" spans="1:12" s="122" customFormat="1" ht="15" customHeight="1" x14ac:dyDescent="0.2">
      <c r="A12" s="927"/>
      <c r="B12" s="127"/>
      <c r="C12" s="126" t="s">
        <v>65</v>
      </c>
      <c r="D12" s="125" t="s">
        <v>605</v>
      </c>
      <c r="E12" s="124" t="s">
        <v>264</v>
      </c>
      <c r="F12" s="930"/>
      <c r="G12" s="924"/>
      <c r="H12" s="123" t="s">
        <v>330</v>
      </c>
    </row>
    <row r="13" spans="1:12" s="122" customFormat="1" ht="15" customHeight="1" x14ac:dyDescent="0.2">
      <c r="A13" s="928"/>
      <c r="B13" s="127">
        <v>196</v>
      </c>
      <c r="C13" s="126" t="s">
        <v>310</v>
      </c>
      <c r="D13" s="125" t="s">
        <v>311</v>
      </c>
      <c r="E13" s="124">
        <v>37112</v>
      </c>
      <c r="F13" s="931"/>
      <c r="G13" s="925"/>
      <c r="H13" s="123" t="s">
        <v>332</v>
      </c>
    </row>
    <row r="14" spans="1:12" s="128" customFormat="1" ht="12.75" customHeight="1" x14ac:dyDescent="0.2">
      <c r="A14" s="926">
        <v>2</v>
      </c>
      <c r="B14" s="127"/>
      <c r="C14" s="132" t="s">
        <v>22</v>
      </c>
      <c r="D14" s="131" t="s">
        <v>312</v>
      </c>
      <c r="E14" s="130">
        <v>36948</v>
      </c>
      <c r="F14" s="929" t="s">
        <v>1</v>
      </c>
      <c r="G14" s="923">
        <v>1.170949074074074E-3</v>
      </c>
      <c r="H14" s="123" t="s">
        <v>333</v>
      </c>
      <c r="J14" s="129"/>
    </row>
    <row r="15" spans="1:12" s="122" customFormat="1" ht="15" customHeight="1" x14ac:dyDescent="0.2">
      <c r="A15" s="927"/>
      <c r="B15" s="127"/>
      <c r="C15" s="126" t="s">
        <v>273</v>
      </c>
      <c r="D15" s="125" t="s">
        <v>313</v>
      </c>
      <c r="E15" s="124">
        <v>36921</v>
      </c>
      <c r="F15" s="930"/>
      <c r="G15" s="924"/>
      <c r="H15" s="123" t="s">
        <v>27</v>
      </c>
    </row>
    <row r="16" spans="1:12" s="122" customFormat="1" ht="15" customHeight="1" x14ac:dyDescent="0.2">
      <c r="A16" s="927"/>
      <c r="B16" s="127"/>
      <c r="C16" s="126" t="s">
        <v>21</v>
      </c>
      <c r="D16" s="125" t="s">
        <v>29</v>
      </c>
      <c r="E16" s="124">
        <v>37142</v>
      </c>
      <c r="F16" s="930"/>
      <c r="G16" s="924"/>
      <c r="H16" s="123" t="s">
        <v>27</v>
      </c>
    </row>
    <row r="17" spans="1:10" s="122" customFormat="1" ht="15" customHeight="1" x14ac:dyDescent="0.2">
      <c r="A17" s="928"/>
      <c r="B17" s="127">
        <v>197</v>
      </c>
      <c r="C17" s="126" t="s">
        <v>314</v>
      </c>
      <c r="D17" s="125" t="s">
        <v>315</v>
      </c>
      <c r="E17" s="124">
        <v>37019</v>
      </c>
      <c r="F17" s="931"/>
      <c r="G17" s="925"/>
      <c r="H17" s="123" t="s">
        <v>27</v>
      </c>
    </row>
    <row r="18" spans="1:10" s="128" customFormat="1" ht="12.75" customHeight="1" x14ac:dyDescent="0.2">
      <c r="A18" s="926">
        <v>3</v>
      </c>
      <c r="B18" s="127"/>
      <c r="C18" s="132" t="s">
        <v>352</v>
      </c>
      <c r="D18" s="131" t="s">
        <v>353</v>
      </c>
      <c r="E18" s="130" t="s">
        <v>354</v>
      </c>
      <c r="F18" s="929" t="s">
        <v>98</v>
      </c>
      <c r="G18" s="923">
        <v>1.1724537037037035E-3</v>
      </c>
      <c r="H18" s="123" t="s">
        <v>23</v>
      </c>
      <c r="J18" s="129"/>
    </row>
    <row r="19" spans="1:10" s="122" customFormat="1" ht="15" customHeight="1" x14ac:dyDescent="0.2">
      <c r="A19" s="927"/>
      <c r="B19" s="127"/>
      <c r="C19" s="126" t="s">
        <v>355</v>
      </c>
      <c r="D19" s="125" t="s">
        <v>356</v>
      </c>
      <c r="E19" s="124" t="s">
        <v>357</v>
      </c>
      <c r="F19" s="930" t="s">
        <v>98</v>
      </c>
      <c r="G19" s="924"/>
      <c r="H19" s="123" t="s">
        <v>23</v>
      </c>
    </row>
    <row r="20" spans="1:10" s="122" customFormat="1" ht="15" customHeight="1" x14ac:dyDescent="0.2">
      <c r="A20" s="927"/>
      <c r="B20" s="127"/>
      <c r="C20" s="126" t="s">
        <v>273</v>
      </c>
      <c r="D20" s="125" t="s">
        <v>272</v>
      </c>
      <c r="E20" s="124" t="s">
        <v>358</v>
      </c>
      <c r="F20" s="930" t="s">
        <v>98</v>
      </c>
      <c r="G20" s="924"/>
      <c r="H20" s="123" t="s">
        <v>23</v>
      </c>
    </row>
    <row r="21" spans="1:10" s="122" customFormat="1" ht="15" customHeight="1" x14ac:dyDescent="0.2">
      <c r="A21" s="928"/>
      <c r="B21" s="127">
        <v>199</v>
      </c>
      <c r="C21" s="126" t="s">
        <v>359</v>
      </c>
      <c r="D21" s="125" t="s">
        <v>360</v>
      </c>
      <c r="E21" s="124" t="s">
        <v>361</v>
      </c>
      <c r="F21" s="931" t="s">
        <v>98</v>
      </c>
      <c r="G21" s="925"/>
      <c r="H21" s="123" t="s">
        <v>23</v>
      </c>
    </row>
    <row r="22" spans="1:10" s="128" customFormat="1" ht="12.75" customHeight="1" x14ac:dyDescent="0.2">
      <c r="A22" s="926">
        <v>4</v>
      </c>
      <c r="B22" s="127"/>
      <c r="C22" s="132" t="s">
        <v>316</v>
      </c>
      <c r="D22" s="131" t="s">
        <v>317</v>
      </c>
      <c r="E22" s="130" t="s">
        <v>318</v>
      </c>
      <c r="F22" s="929" t="s">
        <v>94</v>
      </c>
      <c r="G22" s="923">
        <v>1.1931712962962966E-3</v>
      </c>
      <c r="H22" s="123" t="s">
        <v>319</v>
      </c>
      <c r="J22" s="129"/>
    </row>
    <row r="23" spans="1:10" s="122" customFormat="1" ht="15" customHeight="1" x14ac:dyDescent="0.2">
      <c r="A23" s="927"/>
      <c r="B23" s="127"/>
      <c r="C23" s="126" t="s">
        <v>320</v>
      </c>
      <c r="D23" s="125" t="s">
        <v>321</v>
      </c>
      <c r="E23" s="124" t="s">
        <v>322</v>
      </c>
      <c r="F23" s="930" t="s">
        <v>94</v>
      </c>
      <c r="G23" s="924"/>
      <c r="H23" s="123" t="s">
        <v>319</v>
      </c>
    </row>
    <row r="24" spans="1:10" s="122" customFormat="1" ht="15" customHeight="1" x14ac:dyDescent="0.2">
      <c r="A24" s="927"/>
      <c r="B24" s="127"/>
      <c r="C24" s="126" t="s">
        <v>284</v>
      </c>
      <c r="D24" s="125" t="s">
        <v>323</v>
      </c>
      <c r="E24" s="124" t="s">
        <v>324</v>
      </c>
      <c r="F24" s="930" t="s">
        <v>94</v>
      </c>
      <c r="G24" s="924"/>
      <c r="H24" s="123" t="s">
        <v>329</v>
      </c>
    </row>
    <row r="25" spans="1:10" s="122" customFormat="1" ht="15" customHeight="1" x14ac:dyDescent="0.2">
      <c r="A25" s="928"/>
      <c r="B25" s="127" t="s">
        <v>325</v>
      </c>
      <c r="C25" s="126" t="s">
        <v>326</v>
      </c>
      <c r="D25" s="125" t="s">
        <v>327</v>
      </c>
      <c r="E25" s="124" t="s">
        <v>328</v>
      </c>
      <c r="F25" s="931" t="s">
        <v>94</v>
      </c>
      <c r="G25" s="925"/>
      <c r="H25" s="123" t="s">
        <v>319</v>
      </c>
    </row>
    <row r="26" spans="1:10" s="128" customFormat="1" ht="12.75" customHeight="1" x14ac:dyDescent="0.2">
      <c r="A26" s="926">
        <v>5</v>
      </c>
      <c r="B26" s="127"/>
      <c r="C26" s="132" t="s">
        <v>686</v>
      </c>
      <c r="D26" s="131" t="s">
        <v>687</v>
      </c>
      <c r="E26" s="595">
        <v>36705</v>
      </c>
      <c r="F26" s="929" t="s">
        <v>30</v>
      </c>
      <c r="G26" s="923">
        <v>1.2138888888888889E-3</v>
      </c>
      <c r="H26" s="596" t="s">
        <v>101</v>
      </c>
      <c r="J26" s="129"/>
    </row>
    <row r="27" spans="1:10" s="122" customFormat="1" ht="15" customHeight="1" x14ac:dyDescent="0.2">
      <c r="A27" s="927"/>
      <c r="B27" s="127"/>
      <c r="C27" s="126" t="s">
        <v>255</v>
      </c>
      <c r="D27" s="125" t="s">
        <v>262</v>
      </c>
      <c r="E27" s="124">
        <v>37600</v>
      </c>
      <c r="F27" s="930" t="s">
        <v>26</v>
      </c>
      <c r="G27" s="924"/>
      <c r="H27" s="123" t="s">
        <v>261</v>
      </c>
    </row>
    <row r="28" spans="1:10" s="122" customFormat="1" ht="15" customHeight="1" x14ac:dyDescent="0.2">
      <c r="A28" s="927"/>
      <c r="B28" s="127"/>
      <c r="C28" s="593" t="s">
        <v>65</v>
      </c>
      <c r="D28" s="594" t="s">
        <v>688</v>
      </c>
      <c r="E28" s="595">
        <v>36892</v>
      </c>
      <c r="F28" s="930" t="s">
        <v>26</v>
      </c>
      <c r="G28" s="924"/>
      <c r="H28" s="596" t="s">
        <v>224</v>
      </c>
    </row>
    <row r="29" spans="1:10" s="122" customFormat="1" ht="15" customHeight="1" x14ac:dyDescent="0.2">
      <c r="A29" s="928"/>
      <c r="B29" s="127">
        <v>195</v>
      </c>
      <c r="C29" s="126" t="s">
        <v>258</v>
      </c>
      <c r="D29" s="125" t="s">
        <v>259</v>
      </c>
      <c r="E29" s="124">
        <v>37209</v>
      </c>
      <c r="F29" s="931" t="s">
        <v>26</v>
      </c>
      <c r="G29" s="925"/>
      <c r="H29" s="123" t="s">
        <v>261</v>
      </c>
    </row>
  </sheetData>
  <mergeCells count="18">
    <mergeCell ref="A1:G1"/>
    <mergeCell ref="A2:G2"/>
    <mergeCell ref="A3:G3"/>
    <mergeCell ref="A14:A17"/>
    <mergeCell ref="F14:F17"/>
    <mergeCell ref="G14:G17"/>
    <mergeCell ref="A10:A13"/>
    <mergeCell ref="F10:F13"/>
    <mergeCell ref="G10:G13"/>
    <mergeCell ref="A18:A21"/>
    <mergeCell ref="F18:F21"/>
    <mergeCell ref="G18:G21"/>
    <mergeCell ref="G26:G29"/>
    <mergeCell ref="A26:A29"/>
    <mergeCell ref="F26:F29"/>
    <mergeCell ref="A22:A25"/>
    <mergeCell ref="F22:F25"/>
    <mergeCell ref="G22:G25"/>
  </mergeCells>
  <pageMargins left="0.51181102362204722" right="0.51181102362204722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3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4.42578125" style="409" customWidth="1"/>
    <col min="2" max="2" width="8.85546875" style="409" customWidth="1"/>
    <col min="3" max="3" width="13.42578125" style="409" customWidth="1"/>
    <col min="4" max="4" width="9.42578125" style="446" customWidth="1"/>
    <col min="5" max="5" width="16.85546875" style="410" customWidth="1"/>
    <col min="6" max="7" width="5.42578125" style="412" customWidth="1"/>
    <col min="8" max="8" width="6.28515625" style="411" customWidth="1"/>
    <col min="9" max="9" width="22.85546875" style="410" customWidth="1"/>
    <col min="10" max="10" width="0" style="409" hidden="1" customWidth="1"/>
    <col min="11" max="11" width="2.7109375" style="409" bestFit="1" customWidth="1"/>
    <col min="12" max="16384" width="9.140625" style="409"/>
  </cols>
  <sheetData>
    <row r="1" spans="1:9" s="441" customFormat="1" ht="20.25" x14ac:dyDescent="0.3">
      <c r="A1" s="913" t="s">
        <v>81</v>
      </c>
      <c r="B1" s="913"/>
      <c r="C1" s="913"/>
      <c r="D1" s="913"/>
      <c r="E1" s="913"/>
      <c r="F1" s="913"/>
      <c r="G1" s="913"/>
    </row>
    <row r="2" spans="1:9" s="441" customFormat="1" ht="20.25" x14ac:dyDescent="0.3">
      <c r="A2" s="913" t="s">
        <v>0</v>
      </c>
      <c r="B2" s="913"/>
      <c r="C2" s="913"/>
      <c r="D2" s="913"/>
      <c r="E2" s="913"/>
      <c r="F2" s="913"/>
      <c r="G2" s="913"/>
    </row>
    <row r="3" spans="1:9" s="441" customFormat="1" ht="20.25" x14ac:dyDescent="0.3">
      <c r="A3" s="913" t="s">
        <v>2</v>
      </c>
      <c r="B3" s="913"/>
      <c r="C3" s="913"/>
      <c r="D3" s="913"/>
      <c r="E3" s="913"/>
      <c r="F3" s="913"/>
      <c r="G3" s="913"/>
      <c r="I3" s="445" t="s">
        <v>84</v>
      </c>
    </row>
    <row r="4" spans="1:9" s="441" customFormat="1" ht="11.45" customHeight="1" x14ac:dyDescent="0.3">
      <c r="A4" s="443"/>
      <c r="B4" s="443"/>
      <c r="C4" s="443"/>
      <c r="D4" s="444"/>
      <c r="E4" s="443"/>
      <c r="F4" s="443"/>
      <c r="G4" s="443"/>
      <c r="I4" s="442" t="s">
        <v>1</v>
      </c>
    </row>
    <row r="5" spans="1:9" ht="12.75" customHeight="1" x14ac:dyDescent="0.3">
      <c r="A5" s="486"/>
      <c r="B5" s="439" t="s">
        <v>561</v>
      </c>
      <c r="C5" s="438"/>
      <c r="D5" s="439" t="s">
        <v>560</v>
      </c>
      <c r="E5" s="409"/>
      <c r="F5" s="486"/>
      <c r="G5" s="486"/>
      <c r="H5" s="409"/>
      <c r="I5" s="409"/>
    </row>
    <row r="6" spans="1:9" s="437" customFormat="1" ht="8.25" customHeight="1" x14ac:dyDescent="0.2">
      <c r="D6" s="485"/>
      <c r="E6" s="485"/>
      <c r="I6" s="484"/>
    </row>
    <row r="7" spans="1:9" ht="15.75" x14ac:dyDescent="0.25">
      <c r="B7" s="480" t="s">
        <v>559</v>
      </c>
      <c r="C7" s="482"/>
      <c r="D7" s="483"/>
      <c r="E7" s="482"/>
      <c r="F7" s="481"/>
      <c r="G7" s="480"/>
      <c r="I7" s="479" t="s">
        <v>16</v>
      </c>
    </row>
    <row r="8" spans="1:9" ht="12.75" customHeight="1" x14ac:dyDescent="0.2"/>
    <row r="9" spans="1:9" s="456" customFormat="1" ht="9.6" customHeight="1" x14ac:dyDescent="0.2">
      <c r="C9" s="468">
        <v>1</v>
      </c>
      <c r="D9" s="467" t="s">
        <v>427</v>
      </c>
      <c r="E9" s="466">
        <v>8</v>
      </c>
      <c r="F9" s="465"/>
      <c r="G9" s="465"/>
      <c r="H9" s="464"/>
      <c r="I9" s="478"/>
    </row>
    <row r="10" spans="1:9" s="456" customFormat="1" ht="6" customHeight="1" x14ac:dyDescent="0.2">
      <c r="D10" s="471"/>
      <c r="E10" s="470"/>
      <c r="F10" s="465"/>
      <c r="G10" s="465"/>
      <c r="H10" s="464"/>
      <c r="I10" s="470"/>
    </row>
    <row r="11" spans="1:9" s="456" customFormat="1" x14ac:dyDescent="0.2">
      <c r="A11" s="476" t="s">
        <v>260</v>
      </c>
      <c r="B11" s="477" t="s">
        <v>13</v>
      </c>
      <c r="C11" s="460" t="s">
        <v>12</v>
      </c>
      <c r="D11" s="476" t="s">
        <v>11</v>
      </c>
      <c r="E11" s="475" t="s">
        <v>10</v>
      </c>
      <c r="F11" s="474" t="s">
        <v>469</v>
      </c>
      <c r="G11" s="474" t="s">
        <v>468</v>
      </c>
      <c r="H11" s="473" t="s">
        <v>8</v>
      </c>
      <c r="I11" s="472" t="s">
        <v>7</v>
      </c>
    </row>
    <row r="12" spans="1:9" s="456" customFormat="1" x14ac:dyDescent="0.2">
      <c r="A12" s="455">
        <v>1</v>
      </c>
      <c r="B12" s="461" t="s">
        <v>558</v>
      </c>
      <c r="C12" s="460" t="s">
        <v>557</v>
      </c>
      <c r="D12" s="459">
        <v>37592</v>
      </c>
      <c r="E12" s="451" t="s">
        <v>102</v>
      </c>
      <c r="F12" s="450">
        <v>9.3699999999999992</v>
      </c>
      <c r="G12" s="458"/>
      <c r="H12" s="457" t="str">
        <f t="shared" ref="H12:H17" si="0">IF(ISBLANK(F12),"",IF(F12&lt;=7.7,"KSM",IF(F12&lt;=8,"I A",IF(F12&lt;=8.44,"II A",IF(F12&lt;=9.04,"III A",IF(F12&lt;=9.64,"I JA",IF(F12&lt;=10.04,"II JA",IF(F12&lt;=10.34,"III JA"))))))))</f>
        <v>I JA</v>
      </c>
      <c r="I12" s="451" t="s">
        <v>104</v>
      </c>
    </row>
    <row r="13" spans="1:9" s="456" customFormat="1" x14ac:dyDescent="0.2">
      <c r="A13" s="455">
        <v>2</v>
      </c>
      <c r="B13" s="461" t="s">
        <v>556</v>
      </c>
      <c r="C13" s="460" t="s">
        <v>555</v>
      </c>
      <c r="D13" s="459">
        <v>37295</v>
      </c>
      <c r="E13" s="451" t="s">
        <v>92</v>
      </c>
      <c r="F13" s="450">
        <v>8.7100000000000009</v>
      </c>
      <c r="G13" s="458"/>
      <c r="H13" s="457" t="str">
        <f t="shared" si="0"/>
        <v>III A</v>
      </c>
      <c r="I13" s="451" t="s">
        <v>293</v>
      </c>
    </row>
    <row r="14" spans="1:9" s="456" customFormat="1" x14ac:dyDescent="0.2">
      <c r="A14" s="455">
        <v>3</v>
      </c>
      <c r="B14" s="461" t="s">
        <v>167</v>
      </c>
      <c r="C14" s="460" t="s">
        <v>554</v>
      </c>
      <c r="D14" s="459">
        <v>37304</v>
      </c>
      <c r="E14" s="451" t="s">
        <v>93</v>
      </c>
      <c r="F14" s="450">
        <v>9.1</v>
      </c>
      <c r="G14" s="458"/>
      <c r="H14" s="457" t="str">
        <f t="shared" si="0"/>
        <v>I JA</v>
      </c>
      <c r="I14" s="451" t="s">
        <v>509</v>
      </c>
    </row>
    <row r="15" spans="1:9" s="456" customFormat="1" x14ac:dyDescent="0.2">
      <c r="A15" s="455">
        <v>4</v>
      </c>
      <c r="B15" s="461" t="s">
        <v>184</v>
      </c>
      <c r="C15" s="460" t="s">
        <v>431</v>
      </c>
      <c r="D15" s="459">
        <v>37320</v>
      </c>
      <c r="E15" s="451" t="s">
        <v>30</v>
      </c>
      <c r="F15" s="450">
        <v>8.9499999999999993</v>
      </c>
      <c r="G15" s="458"/>
      <c r="H15" s="457" t="str">
        <f t="shared" si="0"/>
        <v>III A</v>
      </c>
      <c r="I15" s="451" t="s">
        <v>39</v>
      </c>
    </row>
    <row r="16" spans="1:9" s="456" customFormat="1" x14ac:dyDescent="0.2">
      <c r="A16" s="455">
        <v>5</v>
      </c>
      <c r="B16" s="461" t="s">
        <v>249</v>
      </c>
      <c r="C16" s="460" t="s">
        <v>248</v>
      </c>
      <c r="D16" s="459">
        <v>37321</v>
      </c>
      <c r="E16" s="451" t="s">
        <v>1</v>
      </c>
      <c r="F16" s="450">
        <v>9.52</v>
      </c>
      <c r="G16" s="458"/>
      <c r="H16" s="457" t="str">
        <f t="shared" si="0"/>
        <v>I JA</v>
      </c>
      <c r="I16" s="451" t="s">
        <v>201</v>
      </c>
    </row>
    <row r="17" spans="1:10" s="456" customFormat="1" x14ac:dyDescent="0.2">
      <c r="A17" s="455">
        <v>6</v>
      </c>
      <c r="B17" s="461" t="s">
        <v>553</v>
      </c>
      <c r="C17" s="460" t="s">
        <v>552</v>
      </c>
      <c r="D17" s="459">
        <v>37333</v>
      </c>
      <c r="E17" s="451" t="s">
        <v>439</v>
      </c>
      <c r="F17" s="462">
        <v>8.32</v>
      </c>
      <c r="G17" s="458"/>
      <c r="H17" s="457" t="str">
        <f t="shared" si="0"/>
        <v>II A</v>
      </c>
      <c r="I17" s="451" t="s">
        <v>438</v>
      </c>
    </row>
    <row r="18" spans="1:10" s="456" customFormat="1" ht="3.6" customHeight="1" x14ac:dyDescent="0.2">
      <c r="D18" s="471"/>
      <c r="E18" s="470"/>
      <c r="F18" s="465"/>
      <c r="G18" s="465"/>
      <c r="H18" s="464"/>
      <c r="I18" s="470"/>
    </row>
    <row r="19" spans="1:10" s="456" customFormat="1" ht="10.9" customHeight="1" x14ac:dyDescent="0.2">
      <c r="C19" s="468">
        <v>2</v>
      </c>
      <c r="D19" s="467" t="s">
        <v>427</v>
      </c>
      <c r="E19" s="466">
        <v>8</v>
      </c>
      <c r="F19" s="465"/>
      <c r="G19" s="465"/>
      <c r="H19" s="464"/>
      <c r="I19" s="463"/>
    </row>
    <row r="20" spans="1:10" s="456" customFormat="1" ht="4.1500000000000004" customHeight="1" x14ac:dyDescent="0.2">
      <c r="D20" s="471"/>
      <c r="E20" s="470"/>
      <c r="F20" s="465"/>
      <c r="G20" s="465"/>
      <c r="H20" s="464"/>
      <c r="I20" s="470"/>
    </row>
    <row r="21" spans="1:10" s="456" customFormat="1" x14ac:dyDescent="0.2">
      <c r="A21" s="455">
        <v>1</v>
      </c>
      <c r="B21" s="461" t="s">
        <v>551</v>
      </c>
      <c r="C21" s="460" t="s">
        <v>550</v>
      </c>
      <c r="D21" s="459">
        <v>37432</v>
      </c>
      <c r="E21" s="451" t="s">
        <v>92</v>
      </c>
      <c r="F21" s="462">
        <v>8.31</v>
      </c>
      <c r="G21" s="458"/>
      <c r="H21" s="457" t="str">
        <f>IF(ISBLANK(F21),"",IF(F21&lt;=7.7,"KSM",IF(F21&lt;=8,"I A",IF(F21&lt;=8.44,"II A",IF(F21&lt;=9.04,"III A",IF(F21&lt;=9.64,"I JA",IF(F21&lt;=10.04,"II JA",IF(F21&lt;=10.34,"III JA"))))))))</f>
        <v>II A</v>
      </c>
      <c r="I21" s="451" t="s">
        <v>293</v>
      </c>
    </row>
    <row r="22" spans="1:10" s="456" customFormat="1" x14ac:dyDescent="0.2">
      <c r="A22" s="455">
        <v>2</v>
      </c>
      <c r="B22" s="461" t="s">
        <v>549</v>
      </c>
      <c r="C22" s="460" t="s">
        <v>548</v>
      </c>
      <c r="D22" s="459">
        <v>37445</v>
      </c>
      <c r="E22" s="451" t="s">
        <v>439</v>
      </c>
      <c r="F22" s="450">
        <v>9.0299999999999994</v>
      </c>
      <c r="G22" s="458"/>
      <c r="H22" s="457" t="str">
        <f>IF(ISBLANK(F22),"",IF(F22&lt;=7.7,"KSM",IF(F22&lt;=8,"I A",IF(F22&lt;=8.44,"II A",IF(F22&lt;=9.04,"III A",IF(F22&lt;=9.64,"I JA",IF(F22&lt;=10.04,"II JA",IF(F22&lt;=10.34,"III JA"))))))))</f>
        <v>III A</v>
      </c>
      <c r="I22" s="451" t="s">
        <v>438</v>
      </c>
    </row>
    <row r="23" spans="1:10" s="456" customFormat="1" x14ac:dyDescent="0.2">
      <c r="A23" s="455">
        <v>3</v>
      </c>
      <c r="B23" s="461" t="s">
        <v>547</v>
      </c>
      <c r="C23" s="460" t="s">
        <v>546</v>
      </c>
      <c r="D23" s="459">
        <v>37467</v>
      </c>
      <c r="E23" s="451" t="s">
        <v>95</v>
      </c>
      <c r="F23" s="450">
        <v>9.36</v>
      </c>
      <c r="G23" s="458"/>
      <c r="H23" s="457" t="str">
        <f>IF(ISBLANK(F23),"",IF(F23&lt;=7.7,"KSM",IF(F23&lt;=8,"I A",IF(F23&lt;=8.44,"II A",IF(F23&lt;=9.04,"III A",IF(F23&lt;=9.64,"I JA",IF(F23&lt;=10.04,"II JA",IF(F23&lt;=10.34,"III JA"))))))))</f>
        <v>I JA</v>
      </c>
      <c r="I23" s="451" t="s">
        <v>545</v>
      </c>
    </row>
    <row r="24" spans="1:10" s="456" customFormat="1" x14ac:dyDescent="0.2">
      <c r="A24" s="455">
        <v>4</v>
      </c>
      <c r="B24" s="461" t="s">
        <v>447</v>
      </c>
      <c r="C24" s="460" t="s">
        <v>544</v>
      </c>
      <c r="D24" s="459">
        <v>37468</v>
      </c>
      <c r="E24" s="451" t="s">
        <v>92</v>
      </c>
      <c r="F24" s="450" t="s">
        <v>379</v>
      </c>
      <c r="G24" s="458"/>
      <c r="H24" s="457"/>
      <c r="I24" s="451" t="s">
        <v>293</v>
      </c>
    </row>
    <row r="25" spans="1:10" s="456" customFormat="1" x14ac:dyDescent="0.2">
      <c r="A25" s="455">
        <v>5</v>
      </c>
      <c r="B25" s="461" t="s">
        <v>543</v>
      </c>
      <c r="C25" s="460" t="s">
        <v>542</v>
      </c>
      <c r="D25" s="459">
        <v>37496</v>
      </c>
      <c r="E25" s="451" t="s">
        <v>30</v>
      </c>
      <c r="F25" s="450">
        <v>8.69</v>
      </c>
      <c r="G25" s="458"/>
      <c r="H25" s="457" t="str">
        <f>IF(ISBLANK(F25),"",IF(F25&lt;=7.7,"KSM",IF(F25&lt;=8,"I A",IF(F25&lt;=8.44,"II A",IF(F25&lt;=9.04,"III A",IF(F25&lt;=9.64,"I JA",IF(F25&lt;=10.04,"II JA",IF(F25&lt;=10.34,"III JA"))))))))</f>
        <v>III A</v>
      </c>
      <c r="I25" s="451" t="s">
        <v>541</v>
      </c>
    </row>
    <row r="26" spans="1:10" s="456" customFormat="1" ht="6" customHeight="1" x14ac:dyDescent="0.2">
      <c r="D26" s="471"/>
      <c r="E26" s="470"/>
      <c r="F26" s="465"/>
      <c r="G26" s="465"/>
      <c r="H26" s="464"/>
      <c r="I26" s="470"/>
    </row>
    <row r="27" spans="1:10" s="456" customFormat="1" ht="12.75" customHeight="1" x14ac:dyDescent="0.2">
      <c r="C27" s="468">
        <v>3</v>
      </c>
      <c r="D27" s="467" t="s">
        <v>427</v>
      </c>
      <c r="E27" s="466">
        <v>8</v>
      </c>
      <c r="F27" s="465"/>
      <c r="G27" s="465"/>
      <c r="H27" s="464"/>
      <c r="I27" s="463"/>
    </row>
    <row r="28" spans="1:10" s="456" customFormat="1" ht="6" customHeight="1" x14ac:dyDescent="0.2">
      <c r="D28" s="471"/>
      <c r="E28" s="470"/>
      <c r="F28" s="465"/>
      <c r="G28" s="465"/>
      <c r="H28" s="464"/>
      <c r="I28" s="470"/>
    </row>
    <row r="29" spans="1:10" s="456" customFormat="1" x14ac:dyDescent="0.2">
      <c r="A29" s="455">
        <v>1</v>
      </c>
      <c r="B29" s="461" t="s">
        <v>540</v>
      </c>
      <c r="C29" s="460" t="s">
        <v>539</v>
      </c>
      <c r="D29" s="459">
        <v>37663</v>
      </c>
      <c r="E29" s="451" t="s">
        <v>93</v>
      </c>
      <c r="F29" s="450">
        <v>9.4600000000000009</v>
      </c>
      <c r="G29" s="458"/>
      <c r="H29" s="457" t="str">
        <f t="shared" ref="H29:H34" si="1">IF(ISBLANK(F29),"",IF(F29&lt;=7.7,"KSM",IF(F29&lt;=8,"I A",IF(F29&lt;=8.44,"II A",IF(F29&lt;=9.04,"III A",IF(F29&lt;=9.64,"I JA",IF(F29&lt;=10.04,"II JA",IF(F29&lt;=10.34,"III JA"))))))))</f>
        <v>I JA</v>
      </c>
      <c r="I29" s="451" t="s">
        <v>538</v>
      </c>
    </row>
    <row r="30" spans="1:10" s="456" customFormat="1" x14ac:dyDescent="0.2">
      <c r="A30" s="455">
        <v>2</v>
      </c>
      <c r="B30" s="461" t="s">
        <v>108</v>
      </c>
      <c r="C30" s="460" t="s">
        <v>537</v>
      </c>
      <c r="D30" s="459">
        <v>37357</v>
      </c>
      <c r="E30" s="451" t="s">
        <v>92</v>
      </c>
      <c r="F30" s="450">
        <v>10.039999999999999</v>
      </c>
      <c r="G30" s="458"/>
      <c r="H30" s="457" t="str">
        <f t="shared" si="1"/>
        <v>II JA</v>
      </c>
      <c r="I30" s="451" t="s">
        <v>293</v>
      </c>
    </row>
    <row r="31" spans="1:10" s="456" customFormat="1" x14ac:dyDescent="0.2">
      <c r="A31" s="455">
        <v>3</v>
      </c>
      <c r="B31" s="461" t="s">
        <v>60</v>
      </c>
      <c r="C31" s="460" t="s">
        <v>59</v>
      </c>
      <c r="D31" s="459">
        <v>37408</v>
      </c>
      <c r="E31" s="451" t="s">
        <v>1</v>
      </c>
      <c r="F31" s="462">
        <v>8.1</v>
      </c>
      <c r="G31" s="458"/>
      <c r="H31" s="457" t="str">
        <f t="shared" si="1"/>
        <v>II A</v>
      </c>
      <c r="I31" s="451" t="s">
        <v>536</v>
      </c>
      <c r="J31" s="456" t="s">
        <v>535</v>
      </c>
    </row>
    <row r="32" spans="1:10" s="456" customFormat="1" x14ac:dyDescent="0.2">
      <c r="A32" s="455">
        <v>4</v>
      </c>
      <c r="B32" s="461" t="s">
        <v>534</v>
      </c>
      <c r="C32" s="460" t="s">
        <v>533</v>
      </c>
      <c r="D32" s="459">
        <v>37681</v>
      </c>
      <c r="E32" s="451" t="s">
        <v>288</v>
      </c>
      <c r="F32" s="450">
        <v>9.93</v>
      </c>
      <c r="G32" s="458"/>
      <c r="H32" s="457" t="str">
        <f t="shared" si="1"/>
        <v>II JA</v>
      </c>
      <c r="I32" s="451" t="s">
        <v>287</v>
      </c>
    </row>
    <row r="33" spans="1:10" s="456" customFormat="1" x14ac:dyDescent="0.2">
      <c r="A33" s="455">
        <v>5</v>
      </c>
      <c r="B33" s="461" t="s">
        <v>184</v>
      </c>
      <c r="C33" s="460" t="s">
        <v>532</v>
      </c>
      <c r="D33" s="459">
        <v>37683</v>
      </c>
      <c r="E33" s="451" t="s">
        <v>276</v>
      </c>
      <c r="F33" s="450">
        <v>9.67</v>
      </c>
      <c r="G33" s="458"/>
      <c r="H33" s="457" t="str">
        <f t="shared" si="1"/>
        <v>II JA</v>
      </c>
      <c r="I33" s="451" t="s">
        <v>382</v>
      </c>
    </row>
    <row r="34" spans="1:10" s="456" customFormat="1" x14ac:dyDescent="0.2">
      <c r="A34" s="455">
        <v>6</v>
      </c>
      <c r="B34" s="461" t="s">
        <v>531</v>
      </c>
      <c r="C34" s="460" t="s">
        <v>530</v>
      </c>
      <c r="D34" s="459">
        <v>37691</v>
      </c>
      <c r="E34" s="451" t="s">
        <v>30</v>
      </c>
      <c r="F34" s="462">
        <v>8.2100000000000009</v>
      </c>
      <c r="G34" s="458"/>
      <c r="H34" s="457" t="str">
        <f t="shared" si="1"/>
        <v>II A</v>
      </c>
      <c r="I34" s="451" t="s">
        <v>529</v>
      </c>
    </row>
    <row r="35" spans="1:10" s="456" customFormat="1" ht="6" customHeight="1" x14ac:dyDescent="0.2">
      <c r="D35" s="471"/>
      <c r="E35" s="470"/>
      <c r="F35" s="465"/>
      <c r="G35" s="465"/>
      <c r="H35" s="464"/>
      <c r="I35" s="470"/>
    </row>
    <row r="36" spans="1:10" s="456" customFormat="1" ht="12.75" customHeight="1" x14ac:dyDescent="0.2">
      <c r="C36" s="468">
        <v>4</v>
      </c>
      <c r="D36" s="467" t="s">
        <v>427</v>
      </c>
      <c r="E36" s="466">
        <v>8</v>
      </c>
      <c r="F36" s="465"/>
      <c r="G36" s="465"/>
      <c r="H36" s="464"/>
      <c r="I36" s="463"/>
    </row>
    <row r="37" spans="1:10" s="456" customFormat="1" ht="6" customHeight="1" x14ac:dyDescent="0.2">
      <c r="D37" s="471"/>
      <c r="E37" s="470"/>
      <c r="F37" s="465"/>
      <c r="G37" s="465"/>
      <c r="H37" s="464"/>
      <c r="I37" s="470"/>
    </row>
    <row r="38" spans="1:10" s="456" customFormat="1" x14ac:dyDescent="0.2">
      <c r="A38" s="455">
        <v>1</v>
      </c>
      <c r="B38" s="461" t="s">
        <v>432</v>
      </c>
      <c r="C38" s="460" t="s">
        <v>528</v>
      </c>
      <c r="D38" s="459">
        <v>37651</v>
      </c>
      <c r="E38" s="451" t="s">
        <v>276</v>
      </c>
      <c r="F38" s="450" t="s">
        <v>527</v>
      </c>
      <c r="G38" s="458"/>
      <c r="H38" s="457"/>
      <c r="I38" s="451" t="s">
        <v>382</v>
      </c>
    </row>
    <row r="39" spans="1:10" s="456" customFormat="1" x14ac:dyDescent="0.2">
      <c r="A39" s="455">
        <v>2</v>
      </c>
      <c r="B39" s="461" t="s">
        <v>526</v>
      </c>
      <c r="C39" s="460" t="s">
        <v>525</v>
      </c>
      <c r="D39" s="459">
        <v>37549</v>
      </c>
      <c r="E39" s="451" t="s">
        <v>1</v>
      </c>
      <c r="F39" s="450">
        <v>8.84</v>
      </c>
      <c r="G39" s="458"/>
      <c r="H39" s="457" t="str">
        <f>IF(ISBLANK(F39),"",IF(F39&lt;=7.7,"KSM",IF(F39&lt;=8,"I A",IF(F39&lt;=8.44,"II A",IF(F39&lt;=9.04,"III A",IF(F39&lt;=9.64,"I JA",IF(F39&lt;=10.04,"II JA",IF(F39&lt;=10.34,"III JA"))))))))</f>
        <v>III A</v>
      </c>
      <c r="I39" s="451" t="s">
        <v>201</v>
      </c>
    </row>
    <row r="40" spans="1:10" s="456" customFormat="1" x14ac:dyDescent="0.2">
      <c r="A40" s="455">
        <v>3</v>
      </c>
      <c r="B40" s="461" t="s">
        <v>479</v>
      </c>
      <c r="C40" s="460" t="s">
        <v>524</v>
      </c>
      <c r="D40" s="459">
        <v>38086</v>
      </c>
      <c r="E40" s="451" t="s">
        <v>94</v>
      </c>
      <c r="F40" s="450">
        <v>9.74</v>
      </c>
      <c r="G40" s="458"/>
      <c r="H40" s="457" t="str">
        <f>IF(ISBLANK(F40),"",IF(F40&lt;=7.7,"KSM",IF(F40&lt;=8,"I A",IF(F40&lt;=8.44,"II A",IF(F40&lt;=9.04,"III A",IF(F40&lt;=9.64,"I JA",IF(F40&lt;=10.04,"II JA",IF(F40&lt;=10.34,"III JA"))))))))</f>
        <v>II JA</v>
      </c>
      <c r="I40" s="451" t="s">
        <v>239</v>
      </c>
    </row>
    <row r="41" spans="1:10" s="456" customFormat="1" x14ac:dyDescent="0.2">
      <c r="A41" s="455">
        <v>4</v>
      </c>
      <c r="B41" s="461" t="s">
        <v>523</v>
      </c>
      <c r="C41" s="460" t="s">
        <v>522</v>
      </c>
      <c r="D41" s="459">
        <v>37737</v>
      </c>
      <c r="E41" s="451" t="s">
        <v>288</v>
      </c>
      <c r="F41" s="450">
        <v>9</v>
      </c>
      <c r="G41" s="458"/>
      <c r="H41" s="457" t="str">
        <f>IF(ISBLANK(F41),"",IF(F41&lt;=7.7,"KSM",IF(F41&lt;=8,"I A",IF(F41&lt;=8.44,"II A",IF(F41&lt;=9.04,"III A",IF(F41&lt;=9.64,"I JA",IF(F41&lt;=10.04,"II JA",IF(F41&lt;=10.34,"III JA"))))))))</f>
        <v>III A</v>
      </c>
      <c r="I41" s="451" t="s">
        <v>287</v>
      </c>
    </row>
    <row r="42" spans="1:10" s="456" customFormat="1" x14ac:dyDescent="0.2">
      <c r="A42" s="455">
        <v>5</v>
      </c>
      <c r="B42" s="461" t="s">
        <v>521</v>
      </c>
      <c r="C42" s="460" t="s">
        <v>520</v>
      </c>
      <c r="D42" s="459">
        <v>37516</v>
      </c>
      <c r="E42" s="451" t="s">
        <v>288</v>
      </c>
      <c r="F42" s="450">
        <v>9.01</v>
      </c>
      <c r="G42" s="458"/>
      <c r="H42" s="457" t="str">
        <f>IF(ISBLANK(F42),"",IF(F42&lt;=7.7,"KSM",IF(F42&lt;=8,"I A",IF(F42&lt;=8.44,"II A",IF(F42&lt;=9.04,"III A",IF(F42&lt;=9.64,"I JA",IF(F42&lt;=10.04,"II JA",IF(F42&lt;=10.34,"III JA"))))))))</f>
        <v>III A</v>
      </c>
      <c r="I42" s="451" t="s">
        <v>287</v>
      </c>
    </row>
    <row r="43" spans="1:10" s="456" customFormat="1" ht="4.1500000000000004" customHeight="1" x14ac:dyDescent="0.2">
      <c r="D43" s="471"/>
      <c r="E43" s="470"/>
      <c r="F43" s="465"/>
      <c r="G43" s="465"/>
      <c r="H43" s="464"/>
      <c r="I43" s="470"/>
    </row>
    <row r="44" spans="1:10" s="456" customFormat="1" ht="12.75" customHeight="1" x14ac:dyDescent="0.2">
      <c r="C44" s="468">
        <v>5</v>
      </c>
      <c r="D44" s="467" t="s">
        <v>427</v>
      </c>
      <c r="E44" s="466">
        <v>8</v>
      </c>
      <c r="F44" s="465"/>
      <c r="G44" s="465"/>
      <c r="H44" s="464"/>
      <c r="I44" s="463"/>
    </row>
    <row r="45" spans="1:10" s="456" customFormat="1" ht="4.1500000000000004" customHeight="1" x14ac:dyDescent="0.2">
      <c r="D45" s="471"/>
      <c r="E45" s="470"/>
      <c r="F45" s="465"/>
      <c r="G45" s="465"/>
      <c r="H45" s="464"/>
      <c r="I45" s="470"/>
    </row>
    <row r="46" spans="1:10" s="456" customFormat="1" x14ac:dyDescent="0.2">
      <c r="A46" s="455">
        <v>1</v>
      </c>
      <c r="B46" s="461" t="s">
        <v>28</v>
      </c>
      <c r="C46" s="460" t="s">
        <v>519</v>
      </c>
      <c r="D46" s="459">
        <v>37772</v>
      </c>
      <c r="E46" s="451" t="s">
        <v>1</v>
      </c>
      <c r="F46" s="450">
        <v>9.9</v>
      </c>
      <c r="G46" s="458"/>
      <c r="H46" s="457" t="str">
        <f>IF(ISBLANK(F46),"",IF(F46&lt;=7.7,"KSM",IF(F46&lt;=8,"I A",IF(F46&lt;=8.44,"II A",IF(F46&lt;=9.04,"III A",IF(F46&lt;=9.64,"I JA",IF(F46&lt;=10.04,"II JA",IF(F46&lt;=10.34,"III JA"))))))))</f>
        <v>II JA</v>
      </c>
      <c r="I46" s="451" t="s">
        <v>109</v>
      </c>
    </row>
    <row r="47" spans="1:10" s="456" customFormat="1" x14ac:dyDescent="0.2">
      <c r="A47" s="455">
        <v>2</v>
      </c>
      <c r="B47" s="461" t="s">
        <v>518</v>
      </c>
      <c r="C47" s="460" t="s">
        <v>517</v>
      </c>
      <c r="D47" s="459">
        <v>37764</v>
      </c>
      <c r="E47" s="451" t="s">
        <v>516</v>
      </c>
      <c r="F47" s="462">
        <v>8.51</v>
      </c>
      <c r="G47" s="458"/>
      <c r="H47" s="457" t="str">
        <f>IF(ISBLANK(F47),"",IF(F47&lt;=7.7,"KSM",IF(F47&lt;=8,"I A",IF(F47&lt;=8.44,"II A",IF(F47&lt;=9.04,"III A",IF(F47&lt;=9.64,"I JA",IF(F47&lt;=10.04,"II JA",IF(F47&lt;=10.34,"III JA"))))))))</f>
        <v>III A</v>
      </c>
      <c r="I47" s="451" t="s">
        <v>515</v>
      </c>
      <c r="J47" s="456" t="s">
        <v>514</v>
      </c>
    </row>
    <row r="48" spans="1:10" s="456" customFormat="1" x14ac:dyDescent="0.2">
      <c r="A48" s="455">
        <v>3</v>
      </c>
      <c r="B48" s="461" t="s">
        <v>513</v>
      </c>
      <c r="C48" s="460" t="s">
        <v>512</v>
      </c>
      <c r="D48" s="459">
        <v>37856</v>
      </c>
      <c r="E48" s="451" t="s">
        <v>276</v>
      </c>
      <c r="F48" s="450">
        <v>9.9700000000000006</v>
      </c>
      <c r="G48" s="458"/>
      <c r="H48" s="457" t="str">
        <f>IF(ISBLANK(F48),"",IF(F48&lt;=7.7,"KSM",IF(F48&lt;=8,"I A",IF(F48&lt;=8.44,"II A",IF(F48&lt;=9.04,"III A",IF(F48&lt;=9.64,"I JA",IF(F48&lt;=10.04,"II JA",IF(F48&lt;=10.34,"III JA"))))))))</f>
        <v>II JA</v>
      </c>
      <c r="I48" s="451" t="s">
        <v>382</v>
      </c>
    </row>
    <row r="49" spans="1:11" s="456" customFormat="1" x14ac:dyDescent="0.2">
      <c r="A49" s="455">
        <v>4</v>
      </c>
      <c r="B49" s="461" t="s">
        <v>511</v>
      </c>
      <c r="C49" s="460" t="s">
        <v>510</v>
      </c>
      <c r="D49" s="459">
        <v>37908</v>
      </c>
      <c r="E49" s="451" t="s">
        <v>93</v>
      </c>
      <c r="F49" s="450">
        <v>9.2200000000000006</v>
      </c>
      <c r="G49" s="458"/>
      <c r="H49" s="457" t="str">
        <f>IF(ISBLANK(F49),"",IF(F49&lt;=7.7,"KSM",IF(F49&lt;=8,"I A",IF(F49&lt;=8.44,"II A",IF(F49&lt;=9.04,"III A",IF(F49&lt;=9.64,"I JA",IF(F49&lt;=10.04,"II JA",IF(F49&lt;=10.34,"III JA"))))))))</f>
        <v>I JA</v>
      </c>
      <c r="I49" s="451" t="s">
        <v>509</v>
      </c>
    </row>
    <row r="50" spans="1:11" s="301" customFormat="1" x14ac:dyDescent="0.2">
      <c r="A50" s="312">
        <v>5</v>
      </c>
      <c r="B50" s="454" t="s">
        <v>508</v>
      </c>
      <c r="C50" s="453" t="s">
        <v>507</v>
      </c>
      <c r="D50" s="452">
        <v>37904</v>
      </c>
      <c r="E50" s="451" t="s">
        <v>30</v>
      </c>
      <c r="F50" s="450">
        <v>9.42</v>
      </c>
      <c r="G50" s="449"/>
      <c r="H50" s="449"/>
      <c r="I50" s="448" t="s">
        <v>39</v>
      </c>
      <c r="J50" s="447"/>
    </row>
    <row r="51" spans="1:11" s="456" customFormat="1" ht="3" customHeight="1" x14ac:dyDescent="0.2">
      <c r="D51" s="471"/>
      <c r="E51" s="470"/>
      <c r="F51" s="465"/>
      <c r="G51" s="465"/>
      <c r="H51" s="464"/>
      <c r="I51" s="470"/>
    </row>
    <row r="52" spans="1:11" s="456" customFormat="1" ht="10.9" customHeight="1" x14ac:dyDescent="0.2">
      <c r="C52" s="468">
        <v>6</v>
      </c>
      <c r="D52" s="467" t="s">
        <v>427</v>
      </c>
      <c r="E52" s="466">
        <v>8</v>
      </c>
      <c r="F52" s="465"/>
      <c r="G52" s="465"/>
      <c r="H52" s="464"/>
      <c r="I52" s="463"/>
    </row>
    <row r="53" spans="1:11" s="456" customFormat="1" ht="3.6" customHeight="1" x14ac:dyDescent="0.2">
      <c r="C53" s="468"/>
      <c r="D53" s="467"/>
      <c r="E53" s="466"/>
      <c r="F53" s="465"/>
      <c r="G53" s="465"/>
      <c r="H53" s="464"/>
      <c r="I53" s="463"/>
    </row>
    <row r="54" spans="1:11" s="456" customFormat="1" x14ac:dyDescent="0.2">
      <c r="A54" s="455">
        <v>1</v>
      </c>
      <c r="B54" s="461" t="s">
        <v>506</v>
      </c>
      <c r="C54" s="460" t="s">
        <v>505</v>
      </c>
      <c r="D54" s="459">
        <v>37961</v>
      </c>
      <c r="E54" s="451" t="s">
        <v>98</v>
      </c>
      <c r="F54" s="450">
        <v>8.82</v>
      </c>
      <c r="G54" s="458"/>
      <c r="H54" s="457" t="str">
        <f>IF(ISBLANK(F54),"",IF(F54&lt;=7.7,"KSM",IF(F54&lt;=8,"I A",IF(F54&lt;=8.44,"II A",IF(F54&lt;=9.04,"III A",IF(F54&lt;=9.64,"I JA",IF(F54&lt;=10.04,"II JA",IF(F54&lt;=10.34,"III JA"))))))))</f>
        <v>III A</v>
      </c>
      <c r="I54" s="451" t="s">
        <v>23</v>
      </c>
    </row>
    <row r="55" spans="1:11" s="456" customFormat="1" x14ac:dyDescent="0.2">
      <c r="A55" s="455">
        <v>2</v>
      </c>
      <c r="B55" s="461" t="s">
        <v>40</v>
      </c>
      <c r="C55" s="460" t="s">
        <v>504</v>
      </c>
      <c r="D55" s="459">
        <v>37972</v>
      </c>
      <c r="E55" s="451" t="s">
        <v>94</v>
      </c>
      <c r="F55" s="450" t="s">
        <v>379</v>
      </c>
      <c r="G55" s="458"/>
      <c r="H55" s="457"/>
      <c r="I55" s="451" t="s">
        <v>319</v>
      </c>
    </row>
    <row r="56" spans="1:11" s="456" customFormat="1" x14ac:dyDescent="0.2">
      <c r="A56" s="455">
        <v>3</v>
      </c>
      <c r="B56" s="461" t="s">
        <v>503</v>
      </c>
      <c r="C56" s="460" t="s">
        <v>502</v>
      </c>
      <c r="D56" s="459">
        <v>38007</v>
      </c>
      <c r="E56" s="451" t="s">
        <v>100</v>
      </c>
      <c r="F56" s="450">
        <v>9.34</v>
      </c>
      <c r="G56" s="458"/>
      <c r="H56" s="457" t="str">
        <f>IF(ISBLANK(F56),"",IF(F56&lt;=7.7,"KSM",IF(F56&lt;=8,"I A",IF(F56&lt;=8.44,"II A",IF(F56&lt;=9.04,"III A",IF(F56&lt;=9.64,"I JA",IF(F56&lt;=10.04,"II JA",IF(F56&lt;=10.34,"III JA"))))))))</f>
        <v>I JA</v>
      </c>
      <c r="I56" s="451" t="s">
        <v>61</v>
      </c>
    </row>
    <row r="57" spans="1:11" s="456" customFormat="1" x14ac:dyDescent="0.2">
      <c r="A57" s="455">
        <v>4</v>
      </c>
      <c r="B57" s="461" t="s">
        <v>501</v>
      </c>
      <c r="C57" s="460" t="s">
        <v>500</v>
      </c>
      <c r="D57" s="459">
        <v>38040</v>
      </c>
      <c r="E57" s="451" t="s">
        <v>30</v>
      </c>
      <c r="F57" s="462">
        <v>8.67</v>
      </c>
      <c r="G57" s="458"/>
      <c r="H57" s="457" t="str">
        <f>IF(ISBLANK(F57),"",IF(F57&lt;=7.7,"KSM",IF(F57&lt;=8,"I A",IF(F57&lt;=8.44,"II A",IF(F57&lt;=9.04,"III A",IF(F57&lt;=9.64,"I JA",IF(F57&lt;=10.04,"II JA",IF(F57&lt;=10.34,"III JA"))))))))</f>
        <v>III A</v>
      </c>
      <c r="I57" s="451" t="s">
        <v>99</v>
      </c>
    </row>
    <row r="58" spans="1:11" s="456" customFormat="1" x14ac:dyDescent="0.2">
      <c r="A58" s="455">
        <v>5</v>
      </c>
      <c r="B58" s="461" t="s">
        <v>499</v>
      </c>
      <c r="C58" s="460" t="s">
        <v>498</v>
      </c>
      <c r="D58" s="459">
        <v>37344</v>
      </c>
      <c r="E58" s="451" t="s">
        <v>93</v>
      </c>
      <c r="F58" s="450">
        <v>8.84</v>
      </c>
      <c r="G58" s="458"/>
      <c r="H58" s="457" t="str">
        <f>IF(ISBLANK(F58),"",IF(F58&lt;=7.7,"KSM",IF(F58&lt;=8,"I A",IF(F58&lt;=8.44,"II A",IF(F58&lt;=9.04,"III A",IF(F58&lt;=9.64,"I JA",IF(F58&lt;=10.04,"II JA",IF(F58&lt;=10.34,"III JA"))))))))</f>
        <v>III A</v>
      </c>
      <c r="I58" s="451" t="s">
        <v>448</v>
      </c>
    </row>
    <row r="59" spans="1:11" s="456" customFormat="1" ht="6" customHeight="1" x14ac:dyDescent="0.2">
      <c r="D59" s="471"/>
      <c r="E59" s="470"/>
      <c r="F59" s="465"/>
      <c r="G59" s="465"/>
      <c r="H59" s="464"/>
      <c r="I59" s="470"/>
    </row>
    <row r="60" spans="1:11" s="456" customFormat="1" ht="9.6" customHeight="1" x14ac:dyDescent="0.2">
      <c r="C60" s="468">
        <v>7</v>
      </c>
      <c r="D60" s="467" t="s">
        <v>427</v>
      </c>
      <c r="E60" s="466">
        <v>8</v>
      </c>
      <c r="F60" s="465"/>
      <c r="G60" s="465"/>
      <c r="H60" s="464"/>
      <c r="I60" s="463"/>
    </row>
    <row r="61" spans="1:11" s="456" customFormat="1" x14ac:dyDescent="0.2">
      <c r="A61" s="455">
        <v>1</v>
      </c>
      <c r="B61" s="461" t="s">
        <v>479</v>
      </c>
      <c r="C61" s="460" t="s">
        <v>497</v>
      </c>
      <c r="D61" s="459">
        <v>38083</v>
      </c>
      <c r="E61" s="451" t="s">
        <v>94</v>
      </c>
      <c r="F61" s="450">
        <v>9.2899999999999991</v>
      </c>
      <c r="G61" s="458"/>
      <c r="H61" s="457" t="str">
        <f>IF(ISBLANK(F61),"",IF(F61&lt;=7.7,"KSM",IF(F61&lt;=8,"I A",IF(F61&lt;=8.44,"II A",IF(F61&lt;=9.04,"III A",IF(F61&lt;=9.64,"I JA",IF(F61&lt;=10.04,"II JA",IF(F61&lt;=10.34,"III JA"))))))))</f>
        <v>I JA</v>
      </c>
      <c r="I61" s="451" t="s">
        <v>239</v>
      </c>
    </row>
    <row r="62" spans="1:11" s="456" customFormat="1" x14ac:dyDescent="0.2">
      <c r="A62" s="455">
        <v>2</v>
      </c>
      <c r="B62" s="461" t="s">
        <v>496</v>
      </c>
      <c r="C62" s="460" t="s">
        <v>495</v>
      </c>
      <c r="D62" s="459">
        <v>37918</v>
      </c>
      <c r="E62" s="451" t="s">
        <v>288</v>
      </c>
      <c r="F62" s="450">
        <v>10.49</v>
      </c>
      <c r="G62" s="458"/>
      <c r="H62" s="457"/>
      <c r="I62" s="451" t="s">
        <v>287</v>
      </c>
    </row>
    <row r="63" spans="1:11" s="456" customFormat="1" x14ac:dyDescent="0.2">
      <c r="A63" s="455">
        <v>3</v>
      </c>
      <c r="B63" s="461" t="s">
        <v>494</v>
      </c>
      <c r="C63" s="460" t="s">
        <v>493</v>
      </c>
      <c r="D63" s="459">
        <v>37715</v>
      </c>
      <c r="E63" s="451" t="s">
        <v>365</v>
      </c>
      <c r="F63" s="450">
        <v>8.98</v>
      </c>
      <c r="G63" s="458"/>
      <c r="H63" s="457" t="str">
        <f>IF(ISBLANK(F63),"",IF(F63&lt;=7.7,"KSM",IF(F63&lt;=8,"I A",IF(F63&lt;=8.44,"II A",IF(F63&lt;=9.04,"III A",IF(F63&lt;=9.64,"I JA",IF(F63&lt;=10.04,"II JA",IF(F63&lt;=10.34,"III JA"))))))))</f>
        <v>III A</v>
      </c>
      <c r="I63" s="451" t="s">
        <v>492</v>
      </c>
      <c r="K63" s="456" t="s">
        <v>491</v>
      </c>
    </row>
    <row r="64" spans="1:11" s="456" customFormat="1" x14ac:dyDescent="0.2">
      <c r="A64" s="455">
        <v>4</v>
      </c>
      <c r="B64" s="461" t="s">
        <v>490</v>
      </c>
      <c r="C64" s="460" t="s">
        <v>489</v>
      </c>
      <c r="D64" s="459">
        <v>38168</v>
      </c>
      <c r="E64" s="451" t="s">
        <v>94</v>
      </c>
      <c r="F64" s="450">
        <v>10</v>
      </c>
      <c r="G64" s="458"/>
      <c r="H64" s="457" t="str">
        <f>IF(ISBLANK(F64),"",IF(F64&lt;=7.7,"KSM",IF(F64&lt;=8,"I A",IF(F64&lt;=8.44,"II A",IF(F64&lt;=9.04,"III A",IF(F64&lt;=9.64,"I JA",IF(F64&lt;=10.04,"II JA",IF(F64&lt;=10.34,"III JA"))))))))</f>
        <v>II JA</v>
      </c>
      <c r="I64" s="451" t="s">
        <v>239</v>
      </c>
    </row>
    <row r="65" spans="1:11" s="456" customFormat="1" x14ac:dyDescent="0.2">
      <c r="A65" s="455">
        <v>5</v>
      </c>
      <c r="B65" s="461" t="s">
        <v>488</v>
      </c>
      <c r="C65" s="460" t="s">
        <v>487</v>
      </c>
      <c r="D65" s="459">
        <v>37479</v>
      </c>
      <c r="E65" s="451" t="s">
        <v>30</v>
      </c>
      <c r="F65" s="450">
        <v>8.98</v>
      </c>
      <c r="G65" s="458"/>
      <c r="H65" s="457" t="str">
        <f>IF(ISBLANK(F65),"",IF(F65&gt;13.34,"",IF(F65&lt;=9.24,"I A",IF(F65&lt;=9.84,"II A",IF(F65&lt;=10.84,"III A",IF(F65&lt;=11.94,"I JA",IF(F65&lt;=12.74,"II JA",IF(F65&lt;=13.34,"III JA"))))))))</f>
        <v>I A</v>
      </c>
      <c r="I65" s="451" t="s">
        <v>39</v>
      </c>
      <c r="K65" s="456" t="s">
        <v>486</v>
      </c>
    </row>
    <row r="66" spans="1:11" s="456" customFormat="1" ht="12.75" customHeight="1" x14ac:dyDescent="0.2">
      <c r="C66" s="468">
        <v>8</v>
      </c>
      <c r="D66" s="467" t="s">
        <v>427</v>
      </c>
      <c r="E66" s="466">
        <v>8</v>
      </c>
      <c r="F66" s="465"/>
      <c r="G66" s="465"/>
      <c r="H66" s="464"/>
      <c r="I66" s="469"/>
    </row>
    <row r="67" spans="1:11" s="456" customFormat="1" ht="3" customHeight="1" x14ac:dyDescent="0.2">
      <c r="C67" s="468"/>
      <c r="D67" s="467"/>
      <c r="E67" s="466"/>
      <c r="F67" s="465"/>
      <c r="G67" s="465"/>
      <c r="H67" s="464"/>
      <c r="I67" s="463"/>
    </row>
    <row r="68" spans="1:11" s="456" customFormat="1" x14ac:dyDescent="0.2">
      <c r="A68" s="455">
        <v>1</v>
      </c>
      <c r="B68" s="461" t="s">
        <v>40</v>
      </c>
      <c r="C68" s="460" t="s">
        <v>485</v>
      </c>
      <c r="D68" s="459">
        <v>38612</v>
      </c>
      <c r="E68" s="451" t="s">
        <v>94</v>
      </c>
      <c r="F68" s="450">
        <v>9.1</v>
      </c>
      <c r="G68" s="458"/>
      <c r="H68" s="457" t="str">
        <f>IF(ISBLANK(F68),"",IF(F68&lt;=7.7,"KSM",IF(F68&lt;=8,"I A",IF(F68&lt;=8.44,"II A",IF(F68&lt;=9.04,"III A",IF(F68&lt;=9.64,"I JA",IF(F68&lt;=10.04,"II JA",IF(F68&lt;=10.34,"III JA"))))))))</f>
        <v>I JA</v>
      </c>
      <c r="I68" s="451" t="s">
        <v>239</v>
      </c>
    </row>
    <row r="69" spans="1:11" s="456" customFormat="1" x14ac:dyDescent="0.2">
      <c r="A69" s="455">
        <v>2</v>
      </c>
      <c r="B69" s="461" t="s">
        <v>484</v>
      </c>
      <c r="C69" s="460" t="s">
        <v>483</v>
      </c>
      <c r="D69" s="459">
        <v>38174</v>
      </c>
      <c r="E69" s="451" t="s">
        <v>100</v>
      </c>
      <c r="F69" s="450">
        <v>9.26</v>
      </c>
      <c r="G69" s="458"/>
      <c r="H69" s="457" t="str">
        <f>IF(ISBLANK(F69),"",IF(F69&lt;=7.7,"KSM",IF(F69&lt;=8,"I A",IF(F69&lt;=8.44,"II A",IF(F69&lt;=9.04,"III A",IF(F69&lt;=9.64,"I JA",IF(F69&lt;=10.04,"II JA",IF(F69&lt;=10.34,"III JA"))))))))</f>
        <v>I JA</v>
      </c>
      <c r="I69" s="451" t="s">
        <v>61</v>
      </c>
    </row>
    <row r="70" spans="1:11" s="456" customFormat="1" x14ac:dyDescent="0.2">
      <c r="A70" s="455">
        <v>3</v>
      </c>
      <c r="B70" s="461" t="s">
        <v>482</v>
      </c>
      <c r="C70" s="460" t="s">
        <v>481</v>
      </c>
      <c r="D70" s="459">
        <v>38313</v>
      </c>
      <c r="E70" s="451" t="s">
        <v>94</v>
      </c>
      <c r="F70" s="450" t="s">
        <v>379</v>
      </c>
      <c r="G70" s="458"/>
      <c r="H70" s="457"/>
      <c r="I70" s="451" t="s">
        <v>480</v>
      </c>
    </row>
    <row r="71" spans="1:11" s="456" customFormat="1" x14ac:dyDescent="0.2">
      <c r="A71" s="455">
        <v>4</v>
      </c>
      <c r="B71" s="461" t="s">
        <v>175</v>
      </c>
      <c r="C71" s="460" t="s">
        <v>300</v>
      </c>
      <c r="D71" s="459">
        <v>38049</v>
      </c>
      <c r="E71" s="451" t="s">
        <v>30</v>
      </c>
      <c r="F71" s="462">
        <v>8.64</v>
      </c>
      <c r="G71" s="458"/>
      <c r="H71" s="457" t="str">
        <f>IF(ISBLANK(F71),"",IF(F71&lt;=7.7,"KSM",IF(F71&lt;=8,"I A",IF(F71&lt;=8.44,"II A",IF(F71&lt;=9.04,"III A",IF(F71&lt;=9.64,"I JA",IF(F71&lt;=10.04,"II JA",IF(F71&lt;=10.34,"III JA"))))))))</f>
        <v>III A</v>
      </c>
      <c r="I71" s="451" t="s">
        <v>39</v>
      </c>
    </row>
    <row r="72" spans="1:11" s="456" customFormat="1" x14ac:dyDescent="0.2">
      <c r="A72" s="455">
        <v>5</v>
      </c>
      <c r="B72" s="461" t="s">
        <v>479</v>
      </c>
      <c r="C72" s="460" t="s">
        <v>478</v>
      </c>
      <c r="D72" s="459" t="s">
        <v>477</v>
      </c>
      <c r="E72" s="451" t="s">
        <v>30</v>
      </c>
      <c r="F72" s="450">
        <v>9.8699999999999992</v>
      </c>
      <c r="G72" s="458"/>
      <c r="H72" s="457"/>
      <c r="I72" s="451" t="s">
        <v>476</v>
      </c>
    </row>
    <row r="73" spans="1:11" s="301" customFormat="1" x14ac:dyDescent="0.2">
      <c r="A73" s="455">
        <v>6</v>
      </c>
      <c r="B73" s="454" t="s">
        <v>475</v>
      </c>
      <c r="C73" s="453" t="s">
        <v>474</v>
      </c>
      <c r="D73" s="452">
        <v>38349</v>
      </c>
      <c r="E73" s="451" t="s">
        <v>100</v>
      </c>
      <c r="F73" s="450">
        <v>9.4700000000000006</v>
      </c>
      <c r="G73" s="449"/>
      <c r="H73" s="449"/>
      <c r="I73" s="448"/>
      <c r="J73" s="447"/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22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140625" style="109" customWidth="1"/>
    <col min="2" max="2" width="5.140625" style="409" customWidth="1"/>
    <col min="3" max="3" width="10.7109375" style="109" customWidth="1"/>
    <col min="4" max="4" width="15.42578125" style="109" customWidth="1"/>
    <col min="5" max="5" width="9.140625" style="110" customWidth="1"/>
    <col min="6" max="6" width="10.7109375" style="110" customWidth="1"/>
    <col min="7" max="7" width="8.42578125" style="774" customWidth="1"/>
    <col min="8" max="8" width="4.42578125" style="111" customWidth="1"/>
    <col min="9" max="9" width="24.85546875" style="110" customWidth="1"/>
    <col min="10" max="10" width="11" style="109" hidden="1" customWidth="1"/>
    <col min="11" max="16384" width="9.140625" style="109"/>
  </cols>
  <sheetData>
    <row r="1" spans="1:10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0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0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I3" s="19" t="s">
        <v>84</v>
      </c>
    </row>
    <row r="4" spans="1:10" s="60" customFormat="1" ht="12.75" customHeight="1" x14ac:dyDescent="0.3">
      <c r="A4" s="174"/>
      <c r="B4" s="443"/>
      <c r="C4" s="174"/>
      <c r="D4" s="174"/>
      <c r="E4" s="174"/>
      <c r="F4" s="174"/>
      <c r="G4" s="174"/>
      <c r="I4" s="69" t="s">
        <v>1</v>
      </c>
    </row>
    <row r="5" spans="1:10" s="790" customFormat="1" ht="12.75" customHeight="1" x14ac:dyDescent="0.2">
      <c r="B5" s="816" t="s">
        <v>15</v>
      </c>
      <c r="D5" s="815" t="s">
        <v>810</v>
      </c>
      <c r="E5" s="210" t="s">
        <v>809</v>
      </c>
      <c r="F5" s="814"/>
      <c r="G5" s="813"/>
    </row>
    <row r="6" spans="1:10" ht="8.25" customHeight="1" x14ac:dyDescent="0.25">
      <c r="C6" s="114"/>
      <c r="E6" s="113"/>
      <c r="F6" s="113"/>
      <c r="G6" s="797"/>
      <c r="I6" s="797"/>
    </row>
    <row r="7" spans="1:10" s="790" customFormat="1" ht="15.75" x14ac:dyDescent="0.25">
      <c r="B7" s="812" t="s">
        <v>808</v>
      </c>
      <c r="C7" s="811"/>
      <c r="D7" s="810"/>
      <c r="E7" s="809"/>
      <c r="F7" s="808"/>
      <c r="I7" s="807" t="s">
        <v>16</v>
      </c>
    </row>
    <row r="8" spans="1:10" ht="12.75" customHeight="1" x14ac:dyDescent="0.2">
      <c r="G8" s="797"/>
      <c r="I8" s="797"/>
    </row>
    <row r="9" spans="1:10" s="301" customFormat="1" ht="12.75" customHeight="1" x14ac:dyDescent="0.2">
      <c r="B9" s="806"/>
      <c r="C9" s="321"/>
      <c r="D9" s="321"/>
      <c r="E9" s="321"/>
      <c r="F9" s="320"/>
      <c r="G9" s="303"/>
      <c r="H9" s="676"/>
    </row>
    <row r="10" spans="1:10" s="301" customFormat="1" ht="5.25" customHeight="1" x14ac:dyDescent="0.2">
      <c r="B10" s="806"/>
      <c r="D10" s="302"/>
      <c r="E10" s="302"/>
      <c r="F10" s="304"/>
      <c r="G10" s="303"/>
      <c r="H10" s="302"/>
    </row>
    <row r="11" spans="1:10" x14ac:dyDescent="0.2">
      <c r="A11" s="112" t="s">
        <v>45</v>
      </c>
      <c r="B11" s="805" t="s">
        <v>72</v>
      </c>
      <c r="C11" s="804" t="s">
        <v>13</v>
      </c>
      <c r="D11" s="803" t="s">
        <v>12</v>
      </c>
      <c r="E11" s="802" t="s">
        <v>11</v>
      </c>
      <c r="F11" s="800" t="s">
        <v>10</v>
      </c>
      <c r="G11" s="801" t="s">
        <v>71</v>
      </c>
      <c r="H11" s="801" t="s">
        <v>8</v>
      </c>
      <c r="I11" s="800" t="s">
        <v>7</v>
      </c>
    </row>
    <row r="12" spans="1:10" ht="15" customHeight="1" x14ac:dyDescent="0.2">
      <c r="A12" s="782">
        <v>1</v>
      </c>
      <c r="B12" s="422">
        <v>181</v>
      </c>
      <c r="C12" s="799" t="s">
        <v>38</v>
      </c>
      <c r="D12" s="779" t="s">
        <v>807</v>
      </c>
      <c r="E12" s="778">
        <v>37345</v>
      </c>
      <c r="F12" s="775" t="s">
        <v>806</v>
      </c>
      <c r="G12" s="777">
        <v>1.1648148148148149E-3</v>
      </c>
      <c r="H12" s="798" t="str">
        <f t="shared" ref="H12:H19" si="0">IF(ISBLANK(G12),"",IF(G12&lt;=0.00109375,"KSM",IF(G12&lt;=0.00115162037037037,"I A",IF(G12&lt;=0.00124421296296296,"II A",IF(G12&lt;=0.0013599537037037,"III A",IF(G12&lt;=0.00148726851851852,"I JA",IF(G12&lt;=0.00160300925925926,"II JA",IF(G12&lt;=0.00169560185185185,"III JA"))))))))</f>
        <v>II A</v>
      </c>
      <c r="I12" s="775" t="s">
        <v>805</v>
      </c>
      <c r="J12" s="109" t="s">
        <v>804</v>
      </c>
    </row>
    <row r="13" spans="1:10" ht="15" customHeight="1" x14ac:dyDescent="0.2">
      <c r="A13" s="782">
        <v>2</v>
      </c>
      <c r="B13" s="422">
        <v>191</v>
      </c>
      <c r="C13" s="799" t="s">
        <v>523</v>
      </c>
      <c r="D13" s="779" t="s">
        <v>803</v>
      </c>
      <c r="E13" s="778">
        <v>37348</v>
      </c>
      <c r="F13" s="775" t="s">
        <v>276</v>
      </c>
      <c r="G13" s="777">
        <v>1.2872685185185185E-3</v>
      </c>
      <c r="H13" s="798" t="str">
        <f t="shared" si="0"/>
        <v>III A</v>
      </c>
      <c r="I13" s="775" t="s">
        <v>382</v>
      </c>
    </row>
    <row r="14" spans="1:10" ht="15" customHeight="1" x14ac:dyDescent="0.2">
      <c r="A14" s="782">
        <v>3</v>
      </c>
      <c r="B14" s="422">
        <v>156</v>
      </c>
      <c r="C14" s="799" t="s">
        <v>523</v>
      </c>
      <c r="D14" s="779" t="s">
        <v>522</v>
      </c>
      <c r="E14" s="778">
        <v>37737</v>
      </c>
      <c r="F14" s="775" t="s">
        <v>288</v>
      </c>
      <c r="G14" s="777">
        <v>1.3177083333333333E-3</v>
      </c>
      <c r="H14" s="798" t="str">
        <f t="shared" si="0"/>
        <v>III A</v>
      </c>
      <c r="I14" s="775" t="s">
        <v>287</v>
      </c>
    </row>
    <row r="15" spans="1:10" ht="15" customHeight="1" x14ac:dyDescent="0.2">
      <c r="A15" s="782">
        <v>4</v>
      </c>
      <c r="B15" s="422">
        <v>190</v>
      </c>
      <c r="C15" s="799" t="s">
        <v>57</v>
      </c>
      <c r="D15" s="779" t="s">
        <v>674</v>
      </c>
      <c r="E15" s="778">
        <v>37390</v>
      </c>
      <c r="F15" s="775" t="s">
        <v>1</v>
      </c>
      <c r="G15" s="777">
        <v>1.3319444444444444E-3</v>
      </c>
      <c r="H15" s="798" t="str">
        <f t="shared" si="0"/>
        <v>III A</v>
      </c>
      <c r="I15" s="775" t="s">
        <v>201</v>
      </c>
    </row>
    <row r="16" spans="1:10" ht="15" customHeight="1" x14ac:dyDescent="0.2">
      <c r="A16" s="782">
        <v>5</v>
      </c>
      <c r="B16" s="422">
        <v>162</v>
      </c>
      <c r="C16" s="799" t="s">
        <v>171</v>
      </c>
      <c r="D16" s="779" t="s">
        <v>802</v>
      </c>
      <c r="E16" s="778">
        <v>37725</v>
      </c>
      <c r="F16" s="775" t="s">
        <v>365</v>
      </c>
      <c r="G16" s="777">
        <v>1.4126157407407405E-3</v>
      </c>
      <c r="H16" s="798" t="str">
        <f t="shared" si="0"/>
        <v>I JA</v>
      </c>
      <c r="I16" s="775" t="s">
        <v>330</v>
      </c>
    </row>
    <row r="17" spans="1:9" ht="15" customHeight="1" x14ac:dyDescent="0.2">
      <c r="A17" s="782">
        <v>6</v>
      </c>
      <c r="B17" s="422">
        <v>169</v>
      </c>
      <c r="C17" s="799" t="s">
        <v>503</v>
      </c>
      <c r="D17" s="779" t="s">
        <v>502</v>
      </c>
      <c r="E17" s="778">
        <v>38007</v>
      </c>
      <c r="F17" s="775" t="s">
        <v>100</v>
      </c>
      <c r="G17" s="777">
        <v>1.4554398148148148E-3</v>
      </c>
      <c r="H17" s="798" t="str">
        <f t="shared" si="0"/>
        <v>I JA</v>
      </c>
      <c r="I17" s="775" t="s">
        <v>61</v>
      </c>
    </row>
    <row r="18" spans="1:9" ht="15" customHeight="1" x14ac:dyDescent="0.2">
      <c r="A18" s="782">
        <v>7</v>
      </c>
      <c r="B18" s="422">
        <v>161</v>
      </c>
      <c r="C18" s="799" t="s">
        <v>301</v>
      </c>
      <c r="D18" s="779" t="s">
        <v>302</v>
      </c>
      <c r="E18" s="778">
        <v>37910</v>
      </c>
      <c r="F18" s="775" t="s">
        <v>30</v>
      </c>
      <c r="G18" s="777">
        <v>1.4756944444444444E-3</v>
      </c>
      <c r="H18" s="798" t="str">
        <f t="shared" si="0"/>
        <v>I JA</v>
      </c>
      <c r="I18" s="775" t="s">
        <v>39</v>
      </c>
    </row>
    <row r="19" spans="1:9" ht="15" customHeight="1" x14ac:dyDescent="0.2">
      <c r="A19" s="782">
        <v>8</v>
      </c>
      <c r="B19" s="422">
        <v>192</v>
      </c>
      <c r="C19" s="799" t="s">
        <v>441</v>
      </c>
      <c r="D19" s="779" t="s">
        <v>780</v>
      </c>
      <c r="E19" s="778">
        <v>37456</v>
      </c>
      <c r="F19" s="775" t="s">
        <v>276</v>
      </c>
      <c r="G19" s="777">
        <v>1.5069444444444444E-3</v>
      </c>
      <c r="H19" s="798" t="str">
        <f t="shared" si="0"/>
        <v>II JA</v>
      </c>
      <c r="I19" s="775" t="s">
        <v>382</v>
      </c>
    </row>
    <row r="20" spans="1:9" ht="15" customHeight="1" x14ac:dyDescent="0.2">
      <c r="A20" s="782"/>
      <c r="B20" s="422">
        <v>29</v>
      </c>
      <c r="C20" s="799" t="s">
        <v>553</v>
      </c>
      <c r="D20" s="779" t="s">
        <v>552</v>
      </c>
      <c r="E20" s="778">
        <v>37333</v>
      </c>
      <c r="F20" s="775" t="s">
        <v>439</v>
      </c>
      <c r="G20" s="777" t="s">
        <v>379</v>
      </c>
      <c r="H20" s="798"/>
      <c r="I20" s="775" t="s">
        <v>438</v>
      </c>
    </row>
    <row r="21" spans="1:9" ht="15" customHeight="1" x14ac:dyDescent="0.2">
      <c r="A21" s="782"/>
      <c r="B21" s="422">
        <v>174</v>
      </c>
      <c r="C21" s="799" t="s">
        <v>801</v>
      </c>
      <c r="D21" s="779" t="s">
        <v>371</v>
      </c>
      <c r="E21" s="778">
        <v>37521</v>
      </c>
      <c r="F21" s="775" t="s">
        <v>91</v>
      </c>
      <c r="G21" s="777" t="s">
        <v>379</v>
      </c>
      <c r="H21" s="798"/>
      <c r="I21" s="775" t="s">
        <v>709</v>
      </c>
    </row>
    <row r="22" spans="1:9" ht="15" customHeight="1" x14ac:dyDescent="0.2">
      <c r="A22" s="782"/>
      <c r="B22" s="422">
        <v>172</v>
      </c>
      <c r="C22" s="799" t="s">
        <v>38</v>
      </c>
      <c r="D22" s="779" t="s">
        <v>800</v>
      </c>
      <c r="E22" s="778">
        <v>37940</v>
      </c>
      <c r="F22" s="775" t="s">
        <v>91</v>
      </c>
      <c r="G22" s="777" t="s">
        <v>379</v>
      </c>
      <c r="H22" s="798"/>
      <c r="I22" s="775" t="s">
        <v>709</v>
      </c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3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2" width="5.140625" style="109" customWidth="1"/>
    <col min="3" max="3" width="12.42578125" style="109" customWidth="1"/>
    <col min="4" max="4" width="19.140625" style="109" customWidth="1"/>
    <col min="5" max="5" width="8.85546875" style="110" customWidth="1"/>
    <col min="6" max="6" width="10.42578125" style="110" customWidth="1"/>
    <col min="7" max="7" width="8.42578125" style="774" customWidth="1"/>
    <col min="8" max="8" width="5.5703125" style="111" customWidth="1"/>
    <col min="9" max="9" width="23.140625" style="110" customWidth="1"/>
    <col min="10" max="16384" width="9.140625" style="109"/>
  </cols>
  <sheetData>
    <row r="1" spans="1:9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9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9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I3" s="19" t="s">
        <v>84</v>
      </c>
    </row>
    <row r="4" spans="1:9" s="60" customFormat="1" ht="12.75" customHeight="1" x14ac:dyDescent="0.3">
      <c r="A4" s="174"/>
      <c r="B4" s="174"/>
      <c r="C4" s="174"/>
      <c r="D4" s="174"/>
      <c r="E4" s="174"/>
      <c r="F4" s="174"/>
      <c r="G4" s="174"/>
      <c r="I4" s="69" t="s">
        <v>1</v>
      </c>
    </row>
    <row r="5" spans="1:9" s="790" customFormat="1" ht="12.75" customHeight="1" x14ac:dyDescent="0.2">
      <c r="B5" s="117" t="s">
        <v>15</v>
      </c>
      <c r="D5" s="116" t="s">
        <v>799</v>
      </c>
      <c r="E5" s="115" t="s">
        <v>798</v>
      </c>
      <c r="F5" s="208"/>
    </row>
    <row r="6" spans="1:9" ht="8.25" customHeight="1" x14ac:dyDescent="0.25">
      <c r="C6" s="114"/>
      <c r="E6" s="113"/>
      <c r="F6" s="113"/>
      <c r="G6" s="797"/>
      <c r="I6" s="797"/>
    </row>
    <row r="7" spans="1:9" s="790" customFormat="1" ht="15.75" x14ac:dyDescent="0.25">
      <c r="B7" s="796" t="s">
        <v>797</v>
      </c>
      <c r="C7" s="795"/>
      <c r="D7" s="794"/>
      <c r="E7" s="793"/>
      <c r="F7" s="792"/>
      <c r="H7" s="791"/>
      <c r="I7" s="691" t="s">
        <v>14</v>
      </c>
    </row>
    <row r="8" spans="1:9" s="301" customFormat="1" ht="5.25" customHeight="1" x14ac:dyDescent="0.2">
      <c r="D8" s="302"/>
      <c r="E8" s="302"/>
      <c r="F8" s="304"/>
      <c r="G8" s="303"/>
      <c r="H8" s="302"/>
    </row>
    <row r="9" spans="1:9" s="301" customFormat="1" ht="14.45" customHeight="1" x14ac:dyDescent="0.2">
      <c r="D9" s="302"/>
      <c r="E9" s="302"/>
      <c r="F9" s="304"/>
      <c r="G9" s="303"/>
      <c r="H9" s="302"/>
    </row>
    <row r="10" spans="1:9" s="301" customFormat="1" ht="5.25" customHeight="1" x14ac:dyDescent="0.2">
      <c r="D10" s="302"/>
      <c r="E10" s="302"/>
      <c r="F10" s="304"/>
      <c r="G10" s="303"/>
      <c r="H10" s="302"/>
    </row>
    <row r="11" spans="1:9" x14ac:dyDescent="0.2">
      <c r="A11" s="112" t="s">
        <v>45</v>
      </c>
      <c r="B11" s="789" t="s">
        <v>72</v>
      </c>
      <c r="C11" s="788" t="s">
        <v>13</v>
      </c>
      <c r="D11" s="787" t="s">
        <v>12</v>
      </c>
      <c r="E11" s="786" t="s">
        <v>11</v>
      </c>
      <c r="F11" s="784" t="s">
        <v>10</v>
      </c>
      <c r="G11" s="785" t="s">
        <v>71</v>
      </c>
      <c r="H11" s="785" t="s">
        <v>8</v>
      </c>
      <c r="I11" s="784" t="s">
        <v>7</v>
      </c>
    </row>
    <row r="12" spans="1:9" s="14" customFormat="1" ht="17.25" customHeight="1" x14ac:dyDescent="0.2">
      <c r="A12" s="782">
        <v>1</v>
      </c>
      <c r="B12" s="781">
        <v>176</v>
      </c>
      <c r="C12" s="780" t="s">
        <v>46</v>
      </c>
      <c r="D12" s="779" t="s">
        <v>796</v>
      </c>
      <c r="E12" s="778">
        <v>37139</v>
      </c>
      <c r="F12" s="775" t="s">
        <v>91</v>
      </c>
      <c r="G12" s="777">
        <v>1.1854166666666666E-3</v>
      </c>
      <c r="H12" s="826" t="str">
        <f t="shared" ref="H12:H20" si="0">IF(ISBLANK(G12),"",IF(G12&lt;=0.00109375,"KSM",IF(G12&lt;=0.00115162037037037,"I A",IF(G12&lt;=0.00124421296296296,"II A",IF(G12&lt;=0.0013599537037037,"III A",IF(G12&lt;=0.00148726851851852,"I JA",IF(G12&lt;=0.00160300925925926,"II JA",IF(G12&lt;=0.00169560185185185,"III JA"))))))))</f>
        <v>II A</v>
      </c>
      <c r="I12" s="775" t="s">
        <v>370</v>
      </c>
    </row>
    <row r="13" spans="1:9" s="14" customFormat="1" ht="17.25" customHeight="1" x14ac:dyDescent="0.2">
      <c r="A13" s="782">
        <v>2</v>
      </c>
      <c r="B13" s="781">
        <v>180</v>
      </c>
      <c r="C13" s="780" t="s">
        <v>795</v>
      </c>
      <c r="D13" s="779" t="s">
        <v>794</v>
      </c>
      <c r="E13" s="778">
        <v>36922</v>
      </c>
      <c r="F13" s="775" t="s">
        <v>91</v>
      </c>
      <c r="G13" s="777">
        <v>1.1938657407407408E-3</v>
      </c>
      <c r="H13" s="826" t="str">
        <f t="shared" si="0"/>
        <v>II A</v>
      </c>
      <c r="I13" s="775" t="s">
        <v>793</v>
      </c>
    </row>
    <row r="14" spans="1:9" s="14" customFormat="1" ht="17.25" customHeight="1" x14ac:dyDescent="0.2">
      <c r="A14" s="782">
        <v>3</v>
      </c>
      <c r="B14" s="781">
        <v>184</v>
      </c>
      <c r="C14" s="780" t="s">
        <v>792</v>
      </c>
      <c r="D14" s="779" t="s">
        <v>791</v>
      </c>
      <c r="E14" s="778">
        <v>36585</v>
      </c>
      <c r="F14" s="775" t="s">
        <v>741</v>
      </c>
      <c r="G14" s="777">
        <v>1.1954861111111111E-3</v>
      </c>
      <c r="H14" s="826" t="str">
        <f t="shared" si="0"/>
        <v>II A</v>
      </c>
      <c r="I14" s="775" t="s">
        <v>790</v>
      </c>
    </row>
    <row r="15" spans="1:9" s="14" customFormat="1" ht="17.25" customHeight="1" x14ac:dyDescent="0.2">
      <c r="A15" s="782">
        <v>4</v>
      </c>
      <c r="B15" s="781">
        <v>187</v>
      </c>
      <c r="C15" s="780" t="s">
        <v>671</v>
      </c>
      <c r="D15" s="779" t="s">
        <v>672</v>
      </c>
      <c r="E15" s="778">
        <v>37235</v>
      </c>
      <c r="F15" s="775" t="s">
        <v>182</v>
      </c>
      <c r="G15" s="777">
        <v>1.254513888888889E-3</v>
      </c>
      <c r="H15" s="826" t="str">
        <f t="shared" si="0"/>
        <v>III A</v>
      </c>
      <c r="I15" s="775" t="s">
        <v>673</v>
      </c>
    </row>
    <row r="16" spans="1:9" s="14" customFormat="1" ht="17.25" customHeight="1" x14ac:dyDescent="0.2">
      <c r="A16" s="782">
        <v>5</v>
      </c>
      <c r="B16" s="781">
        <v>163</v>
      </c>
      <c r="C16" s="780" t="s">
        <v>447</v>
      </c>
      <c r="D16" s="779" t="s">
        <v>789</v>
      </c>
      <c r="E16" s="778">
        <v>36590</v>
      </c>
      <c r="F16" s="775" t="s">
        <v>365</v>
      </c>
      <c r="G16" s="777">
        <v>1.2649305555555554E-3</v>
      </c>
      <c r="H16" s="826" t="str">
        <f t="shared" si="0"/>
        <v>III A</v>
      </c>
      <c r="I16" s="775" t="s">
        <v>788</v>
      </c>
    </row>
    <row r="17" spans="1:9" s="14" customFormat="1" ht="17.25" customHeight="1" x14ac:dyDescent="0.2">
      <c r="A17" s="782">
        <v>6</v>
      </c>
      <c r="B17" s="783">
        <v>198</v>
      </c>
      <c r="C17" s="780" t="s">
        <v>463</v>
      </c>
      <c r="D17" s="779" t="s">
        <v>462</v>
      </c>
      <c r="E17" s="778">
        <v>37182</v>
      </c>
      <c r="F17" s="775" t="s">
        <v>93</v>
      </c>
      <c r="G17" s="777">
        <v>1.3329861111111112E-3</v>
      </c>
      <c r="H17" s="826" t="str">
        <f t="shared" si="0"/>
        <v>III A</v>
      </c>
      <c r="I17" s="775" t="s">
        <v>299</v>
      </c>
    </row>
    <row r="18" spans="1:9" s="14" customFormat="1" ht="17.25" customHeight="1" x14ac:dyDescent="0.2">
      <c r="A18" s="782">
        <v>7</v>
      </c>
      <c r="B18" s="781">
        <v>178</v>
      </c>
      <c r="C18" s="780" t="s">
        <v>787</v>
      </c>
      <c r="D18" s="779" t="s">
        <v>786</v>
      </c>
      <c r="E18" s="778">
        <v>37235</v>
      </c>
      <c r="F18" s="775" t="s">
        <v>785</v>
      </c>
      <c r="G18" s="777">
        <v>1.3876157407407407E-3</v>
      </c>
      <c r="H18" s="826" t="str">
        <f t="shared" si="0"/>
        <v>I JA</v>
      </c>
      <c r="I18" s="775" t="s">
        <v>784</v>
      </c>
    </row>
    <row r="19" spans="1:9" s="14" customFormat="1" ht="17.25" customHeight="1" x14ac:dyDescent="0.2">
      <c r="A19" s="782">
        <v>8</v>
      </c>
      <c r="B19" s="781">
        <v>157</v>
      </c>
      <c r="C19" s="780" t="s">
        <v>783</v>
      </c>
      <c r="D19" s="779" t="s">
        <v>782</v>
      </c>
      <c r="E19" s="778">
        <v>36733</v>
      </c>
      <c r="F19" s="775" t="s">
        <v>93</v>
      </c>
      <c r="G19" s="777">
        <v>1.4672453703703703E-3</v>
      </c>
      <c r="H19" s="826" t="str">
        <f t="shared" si="0"/>
        <v>I JA</v>
      </c>
      <c r="I19" s="775" t="s">
        <v>299</v>
      </c>
    </row>
    <row r="20" spans="1:9" s="14" customFormat="1" ht="17.25" customHeight="1" x14ac:dyDescent="0.2">
      <c r="A20" s="782">
        <v>9</v>
      </c>
      <c r="B20" s="781">
        <v>195</v>
      </c>
      <c r="C20" s="780" t="s">
        <v>432</v>
      </c>
      <c r="D20" s="779" t="s">
        <v>781</v>
      </c>
      <c r="E20" s="778">
        <v>36909</v>
      </c>
      <c r="F20" s="775" t="s">
        <v>94</v>
      </c>
      <c r="G20" s="777">
        <v>1.5025462962962963E-3</v>
      </c>
      <c r="H20" s="826" t="str">
        <f t="shared" si="0"/>
        <v>II JA</v>
      </c>
      <c r="I20" s="775" t="s">
        <v>616</v>
      </c>
    </row>
    <row r="21" spans="1:9" s="14" customFormat="1" ht="17.25" customHeight="1" x14ac:dyDescent="0.25">
      <c r="A21" s="782"/>
      <c r="B21" s="783">
        <v>193</v>
      </c>
      <c r="C21" s="780" t="s">
        <v>52</v>
      </c>
      <c r="D21" s="779" t="s">
        <v>780</v>
      </c>
      <c r="E21" s="778">
        <v>37041</v>
      </c>
      <c r="F21" s="775" t="s">
        <v>276</v>
      </c>
      <c r="G21" s="777" t="s">
        <v>362</v>
      </c>
      <c r="H21" s="776"/>
      <c r="I21" s="775" t="s">
        <v>382</v>
      </c>
    </row>
    <row r="22" spans="1:9" s="14" customFormat="1" ht="17.25" customHeight="1" x14ac:dyDescent="0.25">
      <c r="A22" s="782"/>
      <c r="B22" s="781">
        <v>188</v>
      </c>
      <c r="C22" s="780" t="s">
        <v>301</v>
      </c>
      <c r="D22" s="779" t="s">
        <v>187</v>
      </c>
      <c r="E22" s="778">
        <v>36574</v>
      </c>
      <c r="F22" s="775" t="s">
        <v>182</v>
      </c>
      <c r="G22" s="777" t="s">
        <v>379</v>
      </c>
      <c r="H22" s="776"/>
      <c r="I22" s="775" t="s">
        <v>673</v>
      </c>
    </row>
    <row r="23" spans="1:9" s="14" customFormat="1" ht="17.25" customHeight="1" x14ac:dyDescent="0.25">
      <c r="A23" s="782"/>
      <c r="B23" s="781">
        <v>196</v>
      </c>
      <c r="C23" s="780" t="s">
        <v>779</v>
      </c>
      <c r="D23" s="779" t="s">
        <v>778</v>
      </c>
      <c r="E23" s="778">
        <v>37133</v>
      </c>
      <c r="F23" s="775" t="s">
        <v>94</v>
      </c>
      <c r="G23" s="777" t="s">
        <v>379</v>
      </c>
      <c r="H23" s="776"/>
      <c r="I23" s="775" t="s">
        <v>460</v>
      </c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scale="9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19"/>
  <sheetViews>
    <sheetView zoomScaleNormal="120" workbookViewId="0">
      <selection activeCell="A9" sqref="A9"/>
    </sheetView>
  </sheetViews>
  <sheetFormatPr defaultColWidth="9.140625" defaultRowHeight="12.75" x14ac:dyDescent="0.2"/>
  <cols>
    <col min="1" max="2" width="5.140625" style="109" customWidth="1"/>
    <col min="3" max="3" width="12.28515625" style="109" customWidth="1"/>
    <col min="4" max="4" width="13.5703125" style="109" customWidth="1"/>
    <col min="5" max="5" width="9" style="110" bestFit="1" customWidth="1"/>
    <col min="6" max="6" width="12.140625" style="110" customWidth="1"/>
    <col min="7" max="7" width="8.42578125" style="774" customWidth="1"/>
    <col min="8" max="8" width="6.28515625" style="111" customWidth="1"/>
    <col min="9" max="9" width="22.28515625" style="110" customWidth="1"/>
    <col min="10" max="10" width="10.7109375" style="109" hidden="1" customWidth="1"/>
    <col min="11" max="16384" width="9.140625" style="109"/>
  </cols>
  <sheetData>
    <row r="1" spans="1:9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9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9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I3" s="19" t="s">
        <v>84</v>
      </c>
    </row>
    <row r="4" spans="1:9" s="60" customFormat="1" ht="12.75" customHeight="1" x14ac:dyDescent="0.3">
      <c r="A4" s="174"/>
      <c r="B4" s="174"/>
      <c r="C4" s="174"/>
      <c r="D4" s="174"/>
      <c r="E4" s="174"/>
      <c r="F4" s="174"/>
      <c r="G4" s="174"/>
      <c r="I4" s="69" t="s">
        <v>1</v>
      </c>
    </row>
    <row r="5" spans="1:9" s="790" customFormat="1" ht="12.75" customHeight="1" x14ac:dyDescent="0.2">
      <c r="B5" s="117" t="s">
        <v>15</v>
      </c>
      <c r="D5" s="825">
        <v>1.0144675925925926E-3</v>
      </c>
      <c r="E5" s="115" t="s">
        <v>854</v>
      </c>
      <c r="F5" s="208"/>
    </row>
    <row r="6" spans="1:9" ht="8.25" customHeight="1" x14ac:dyDescent="0.25">
      <c r="C6" s="114"/>
      <c r="E6" s="113"/>
      <c r="F6" s="113"/>
      <c r="G6" s="797"/>
      <c r="I6" s="797"/>
    </row>
    <row r="7" spans="1:9" s="790" customFormat="1" ht="15.75" x14ac:dyDescent="0.25">
      <c r="B7" s="824" t="s">
        <v>853</v>
      </c>
      <c r="C7" s="823"/>
      <c r="D7" s="823"/>
      <c r="E7" s="822"/>
      <c r="F7" s="821"/>
      <c r="I7" s="807" t="s">
        <v>16</v>
      </c>
    </row>
    <row r="8" spans="1:9" s="301" customFormat="1" ht="5.25" customHeight="1" x14ac:dyDescent="0.2">
      <c r="D8" s="302"/>
      <c r="E8" s="302"/>
      <c r="F8" s="304"/>
      <c r="G8" s="303"/>
      <c r="H8" s="302"/>
    </row>
    <row r="9" spans="1:9" x14ac:dyDescent="0.2">
      <c r="A9" s="112" t="s">
        <v>45</v>
      </c>
      <c r="B9" s="819" t="s">
        <v>72</v>
      </c>
      <c r="C9" s="804" t="s">
        <v>13</v>
      </c>
      <c r="D9" s="803" t="s">
        <v>12</v>
      </c>
      <c r="E9" s="802" t="s">
        <v>11</v>
      </c>
      <c r="F9" s="800" t="s">
        <v>10</v>
      </c>
      <c r="G9" s="801" t="s">
        <v>71</v>
      </c>
      <c r="H9" s="801" t="s">
        <v>8</v>
      </c>
      <c r="I9" s="800" t="s">
        <v>7</v>
      </c>
    </row>
    <row r="10" spans="1:9" ht="15" customHeight="1" x14ac:dyDescent="0.2">
      <c r="A10" s="422">
        <v>1</v>
      </c>
      <c r="B10" s="782">
        <v>59</v>
      </c>
      <c r="C10" s="799" t="s">
        <v>852</v>
      </c>
      <c r="D10" s="779" t="s">
        <v>851</v>
      </c>
      <c r="E10" s="778">
        <v>37280</v>
      </c>
      <c r="F10" s="775" t="s">
        <v>365</v>
      </c>
      <c r="G10" s="777">
        <v>1.1601851851851853E-3</v>
      </c>
      <c r="H10" s="798" t="str">
        <f t="shared" ref="H10:H18" si="0">IF(ISBLANK(G10),"",IF(G10&lt;=0.000943287037037037,"KSM",IF(G10&lt;=0.000989583333333333,"I A",IF(G10&lt;=0.00105902777777778,"II A",IF(G10&lt;=0.0011400462962963,"III A",IF(G10&lt;=0.00124421296296296,"I JA",IF(G10&lt;=0.00132523148148148,"II JA",IF(G10&lt;=0.00139467592592593,"III JA"))))))))</f>
        <v>I JA</v>
      </c>
      <c r="I10" s="775" t="s">
        <v>330</v>
      </c>
    </row>
    <row r="11" spans="1:9" ht="15" customHeight="1" x14ac:dyDescent="0.2">
      <c r="A11" s="422">
        <v>2</v>
      </c>
      <c r="B11" s="782">
        <v>57</v>
      </c>
      <c r="C11" s="799" t="s">
        <v>850</v>
      </c>
      <c r="D11" s="779" t="s">
        <v>849</v>
      </c>
      <c r="E11" s="778">
        <v>37759</v>
      </c>
      <c r="F11" s="775" t="s">
        <v>365</v>
      </c>
      <c r="G11" s="777">
        <v>1.1656250000000002E-3</v>
      </c>
      <c r="H11" s="798" t="str">
        <f t="shared" si="0"/>
        <v>I JA</v>
      </c>
      <c r="I11" s="775" t="s">
        <v>848</v>
      </c>
    </row>
    <row r="12" spans="1:9" ht="15" customHeight="1" x14ac:dyDescent="0.2">
      <c r="A12" s="782">
        <v>3</v>
      </c>
      <c r="B12" s="782">
        <v>186</v>
      </c>
      <c r="C12" s="799" t="s">
        <v>282</v>
      </c>
      <c r="D12" s="779" t="s">
        <v>281</v>
      </c>
      <c r="E12" s="778">
        <v>37361</v>
      </c>
      <c r="F12" s="775" t="s">
        <v>1</v>
      </c>
      <c r="G12" s="777">
        <v>1.1805555555555556E-3</v>
      </c>
      <c r="H12" s="798" t="str">
        <f t="shared" si="0"/>
        <v>I JA</v>
      </c>
      <c r="I12" s="775" t="s">
        <v>201</v>
      </c>
    </row>
    <row r="13" spans="1:9" ht="15" customHeight="1" x14ac:dyDescent="0.2">
      <c r="A13" s="782">
        <v>4</v>
      </c>
      <c r="B13" s="782">
        <v>58</v>
      </c>
      <c r="C13" s="799" t="s">
        <v>814</v>
      </c>
      <c r="D13" s="779" t="s">
        <v>593</v>
      </c>
      <c r="E13" s="778">
        <v>37645</v>
      </c>
      <c r="F13" s="775" t="s">
        <v>365</v>
      </c>
      <c r="G13" s="777">
        <v>1.1821759259259259E-3</v>
      </c>
      <c r="H13" s="798" t="str">
        <f t="shared" si="0"/>
        <v>I JA</v>
      </c>
      <c r="I13" s="775" t="s">
        <v>330</v>
      </c>
    </row>
    <row r="14" spans="1:9" ht="15" customHeight="1" x14ac:dyDescent="0.2">
      <c r="A14" s="422">
        <v>5</v>
      </c>
      <c r="B14" s="782">
        <v>118</v>
      </c>
      <c r="C14" s="799" t="s">
        <v>132</v>
      </c>
      <c r="D14" s="779" t="s">
        <v>847</v>
      </c>
      <c r="E14" s="778">
        <v>37881</v>
      </c>
      <c r="F14" s="775" t="s">
        <v>91</v>
      </c>
      <c r="G14" s="777">
        <v>1.1991898148148148E-3</v>
      </c>
      <c r="H14" s="798" t="str">
        <f t="shared" si="0"/>
        <v>I JA</v>
      </c>
      <c r="I14" s="775" t="s">
        <v>846</v>
      </c>
    </row>
    <row r="15" spans="1:9" ht="15" customHeight="1" x14ac:dyDescent="0.2">
      <c r="A15" s="422">
        <v>6</v>
      </c>
      <c r="B15" s="782">
        <v>193</v>
      </c>
      <c r="C15" s="799" t="s">
        <v>207</v>
      </c>
      <c r="D15" s="779" t="s">
        <v>845</v>
      </c>
      <c r="E15" s="778">
        <v>37271</v>
      </c>
      <c r="F15" s="775" t="s">
        <v>276</v>
      </c>
      <c r="G15" s="777">
        <v>1.2004629629629631E-3</v>
      </c>
      <c r="H15" s="798" t="str">
        <f t="shared" si="0"/>
        <v>I JA</v>
      </c>
      <c r="I15" s="775" t="s">
        <v>844</v>
      </c>
    </row>
    <row r="16" spans="1:9" ht="15" customHeight="1" x14ac:dyDescent="0.2">
      <c r="A16" s="422">
        <v>7</v>
      </c>
      <c r="B16" s="782">
        <v>123</v>
      </c>
      <c r="C16" s="799" t="s">
        <v>405</v>
      </c>
      <c r="D16" s="779" t="s">
        <v>843</v>
      </c>
      <c r="E16" s="778">
        <v>37468</v>
      </c>
      <c r="F16" s="775" t="s">
        <v>165</v>
      </c>
      <c r="G16" s="777">
        <v>1.2157407407407408E-3</v>
      </c>
      <c r="H16" s="798" t="str">
        <f t="shared" si="0"/>
        <v>I JA</v>
      </c>
      <c r="I16" s="775" t="s">
        <v>164</v>
      </c>
    </row>
    <row r="17" spans="1:9" ht="15" customHeight="1" x14ac:dyDescent="0.2">
      <c r="A17" s="782">
        <v>8</v>
      </c>
      <c r="B17" s="782">
        <v>70</v>
      </c>
      <c r="C17" s="799" t="s">
        <v>271</v>
      </c>
      <c r="D17" s="779" t="s">
        <v>270</v>
      </c>
      <c r="E17" s="778">
        <v>37993</v>
      </c>
      <c r="F17" s="775" t="s">
        <v>100</v>
      </c>
      <c r="G17" s="777">
        <v>1.3449074074074075E-3</v>
      </c>
      <c r="H17" s="798" t="str">
        <f t="shared" si="0"/>
        <v>III JA</v>
      </c>
      <c r="I17" s="775" t="s">
        <v>61</v>
      </c>
    </row>
    <row r="18" spans="1:9" ht="15" customHeight="1" x14ac:dyDescent="0.2">
      <c r="A18" s="422">
        <v>9</v>
      </c>
      <c r="B18" s="782">
        <v>192</v>
      </c>
      <c r="C18" s="799" t="s">
        <v>256</v>
      </c>
      <c r="D18" s="779" t="s">
        <v>842</v>
      </c>
      <c r="E18" s="778">
        <v>37439</v>
      </c>
      <c r="F18" s="775" t="s">
        <v>169</v>
      </c>
      <c r="G18" s="777">
        <v>1.3787037037037034E-3</v>
      </c>
      <c r="H18" s="798" t="str">
        <f t="shared" si="0"/>
        <v>III JA</v>
      </c>
      <c r="I18" s="775" t="s">
        <v>168</v>
      </c>
    </row>
    <row r="19" spans="1:9" ht="15" customHeight="1" x14ac:dyDescent="0.2">
      <c r="A19" s="782"/>
      <c r="B19" s="782">
        <v>121</v>
      </c>
      <c r="C19" s="799" t="s">
        <v>22</v>
      </c>
      <c r="D19" s="779" t="s">
        <v>841</v>
      </c>
      <c r="E19" s="778">
        <v>37798</v>
      </c>
      <c r="F19" s="775" t="s">
        <v>91</v>
      </c>
      <c r="G19" s="777" t="s">
        <v>379</v>
      </c>
      <c r="H19" s="798"/>
      <c r="I19" s="775" t="s">
        <v>709</v>
      </c>
    </row>
  </sheetData>
  <mergeCells count="3">
    <mergeCell ref="A1:G1"/>
    <mergeCell ref="A2:G2"/>
    <mergeCell ref="A3:G3"/>
  </mergeCells>
  <pageMargins left="0.51181102362204722" right="0.28999999999999998" top="0.35433070866141736" bottom="0.35433070866141736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21"/>
  <sheetViews>
    <sheetView zoomScaleNormal="120" workbookViewId="0">
      <selection activeCell="A11" sqref="A11"/>
    </sheetView>
  </sheetViews>
  <sheetFormatPr defaultColWidth="9.140625" defaultRowHeight="12.75" x14ac:dyDescent="0.2"/>
  <cols>
    <col min="1" max="1" width="5" style="109" customWidth="1"/>
    <col min="2" max="2" width="5.140625" style="109" customWidth="1"/>
    <col min="3" max="3" width="10" style="109" customWidth="1"/>
    <col min="4" max="4" width="11.28515625" style="109" customWidth="1"/>
    <col min="5" max="5" width="9" style="110" customWidth="1"/>
    <col min="6" max="6" width="12.42578125" style="110" customWidth="1"/>
    <col min="7" max="7" width="8.42578125" style="774" customWidth="1"/>
    <col min="8" max="8" width="5.7109375" style="111" customWidth="1"/>
    <col min="9" max="9" width="33.85546875" style="110" customWidth="1"/>
    <col min="10" max="10" width="0" style="109" hidden="1" customWidth="1"/>
    <col min="11" max="16384" width="9.140625" style="109"/>
  </cols>
  <sheetData>
    <row r="1" spans="1:10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0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0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I3" s="19" t="s">
        <v>84</v>
      </c>
    </row>
    <row r="4" spans="1:10" s="60" customFormat="1" ht="12.75" customHeight="1" x14ac:dyDescent="0.3">
      <c r="A4" s="174"/>
      <c r="B4" s="174"/>
      <c r="C4" s="174"/>
      <c r="D4" s="174"/>
      <c r="E4" s="174"/>
      <c r="F4" s="174"/>
      <c r="G4" s="174"/>
      <c r="I4" s="69" t="s">
        <v>1</v>
      </c>
    </row>
    <row r="5" spans="1:10" s="790" customFormat="1" ht="12.75" customHeight="1" x14ac:dyDescent="0.2">
      <c r="B5" s="117" t="s">
        <v>15</v>
      </c>
      <c r="D5" s="116" t="s">
        <v>840</v>
      </c>
      <c r="E5" s="115" t="s">
        <v>839</v>
      </c>
      <c r="G5" s="208"/>
    </row>
    <row r="6" spans="1:10" ht="8.25" customHeight="1" x14ac:dyDescent="0.25">
      <c r="C6" s="114"/>
      <c r="E6" s="113"/>
      <c r="F6" s="113"/>
      <c r="G6" s="797"/>
      <c r="I6" s="797"/>
    </row>
    <row r="7" spans="1:10" s="790" customFormat="1" ht="15.75" x14ac:dyDescent="0.25">
      <c r="B7" s="820" t="s">
        <v>838</v>
      </c>
      <c r="C7" s="811"/>
      <c r="D7" s="810"/>
      <c r="E7" s="809"/>
      <c r="F7" s="808"/>
      <c r="I7" s="807" t="s">
        <v>14</v>
      </c>
    </row>
    <row r="8" spans="1:10" ht="12.75" customHeight="1" x14ac:dyDescent="0.25">
      <c r="C8" s="114"/>
      <c r="E8" s="113"/>
      <c r="F8" s="113"/>
      <c r="G8" s="797"/>
      <c r="I8" s="797"/>
    </row>
    <row r="9" spans="1:10" s="301" customFormat="1" ht="12.75" customHeight="1" x14ac:dyDescent="0.2">
      <c r="C9" s="321"/>
      <c r="D9" s="321"/>
      <c r="E9" s="321"/>
      <c r="F9" s="320"/>
      <c r="G9" s="303"/>
      <c r="H9" s="676"/>
    </row>
    <row r="10" spans="1:10" s="301" customFormat="1" ht="5.25" customHeight="1" x14ac:dyDescent="0.2">
      <c r="D10" s="302"/>
      <c r="E10" s="302"/>
      <c r="F10" s="304"/>
      <c r="G10" s="303"/>
      <c r="H10" s="302"/>
    </row>
    <row r="11" spans="1:10" x14ac:dyDescent="0.2">
      <c r="A11" s="112" t="s">
        <v>45</v>
      </c>
      <c r="B11" s="819" t="s">
        <v>72</v>
      </c>
      <c r="C11" s="804" t="s">
        <v>13</v>
      </c>
      <c r="D11" s="803" t="s">
        <v>12</v>
      </c>
      <c r="E11" s="802" t="s">
        <v>11</v>
      </c>
      <c r="F11" s="800" t="s">
        <v>10</v>
      </c>
      <c r="G11" s="801" t="s">
        <v>71</v>
      </c>
      <c r="H11" s="801" t="s">
        <v>8</v>
      </c>
      <c r="I11" s="800" t="s">
        <v>7</v>
      </c>
    </row>
    <row r="12" spans="1:10" ht="15" customHeight="1" x14ac:dyDescent="0.2">
      <c r="A12" s="422">
        <v>1</v>
      </c>
      <c r="B12" s="782">
        <v>177</v>
      </c>
      <c r="C12" s="799" t="s">
        <v>359</v>
      </c>
      <c r="D12" s="779" t="s">
        <v>837</v>
      </c>
      <c r="E12" s="778">
        <v>36621</v>
      </c>
      <c r="F12" s="818" t="s">
        <v>91</v>
      </c>
      <c r="G12" s="777">
        <v>1.0488425925925925E-3</v>
      </c>
      <c r="H12" s="798" t="str">
        <f t="shared" ref="H12:H21" si="0">IF(ISBLANK(G12),"",IF(G12&lt;=0.000943287037037037,"KSM",IF(G12&lt;=0.000989583333333333,"I A",IF(G12&lt;=0.00105902777777778,"II A",IF(G12&lt;=0.0011400462962963,"III A",IF(G12&lt;=0.00124421296296296,"I JA",IF(G12&lt;=0.00132523148148148,"II JA",IF(G12&lt;=0.00139467592592593,"III JA"))))))))</f>
        <v>II A</v>
      </c>
      <c r="I12" s="817" t="s">
        <v>812</v>
      </c>
      <c r="J12" s="109" t="s">
        <v>836</v>
      </c>
    </row>
    <row r="13" spans="1:10" ht="15" customHeight="1" x14ac:dyDescent="0.2">
      <c r="A13" s="422">
        <v>2</v>
      </c>
      <c r="B13" s="782">
        <v>117</v>
      </c>
      <c r="C13" s="799" t="s">
        <v>835</v>
      </c>
      <c r="D13" s="779" t="s">
        <v>834</v>
      </c>
      <c r="E13" s="778">
        <v>36747</v>
      </c>
      <c r="F13" s="818" t="s">
        <v>91</v>
      </c>
      <c r="G13" s="777">
        <v>1.0542824074074074E-3</v>
      </c>
      <c r="H13" s="798" t="str">
        <f t="shared" si="0"/>
        <v>II A</v>
      </c>
      <c r="I13" s="817" t="s">
        <v>833</v>
      </c>
    </row>
    <row r="14" spans="1:10" ht="15" customHeight="1" x14ac:dyDescent="0.2">
      <c r="A14" s="422">
        <v>3</v>
      </c>
      <c r="B14" s="782">
        <v>188</v>
      </c>
      <c r="C14" s="799" t="s">
        <v>566</v>
      </c>
      <c r="D14" s="779" t="s">
        <v>832</v>
      </c>
      <c r="E14" s="778">
        <v>37153</v>
      </c>
      <c r="F14" s="818" t="s">
        <v>30</v>
      </c>
      <c r="G14" s="777">
        <v>1.0777777777777778E-3</v>
      </c>
      <c r="H14" s="798" t="str">
        <f t="shared" si="0"/>
        <v>III A</v>
      </c>
      <c r="I14" s="817" t="s">
        <v>774</v>
      </c>
      <c r="J14" s="109" t="s">
        <v>831</v>
      </c>
    </row>
    <row r="15" spans="1:10" ht="15" customHeight="1" x14ac:dyDescent="0.2">
      <c r="A15" s="422">
        <v>4</v>
      </c>
      <c r="B15" s="782">
        <v>200</v>
      </c>
      <c r="C15" s="799" t="s">
        <v>830</v>
      </c>
      <c r="D15" s="779" t="s">
        <v>829</v>
      </c>
      <c r="E15" s="778">
        <v>37088</v>
      </c>
      <c r="F15" s="818" t="s">
        <v>828</v>
      </c>
      <c r="G15" s="777">
        <v>1.0946759259259258E-3</v>
      </c>
      <c r="H15" s="798" t="str">
        <f t="shared" si="0"/>
        <v>III A</v>
      </c>
      <c r="I15" s="817" t="s">
        <v>827</v>
      </c>
      <c r="J15" s="109" t="s">
        <v>826</v>
      </c>
    </row>
    <row r="16" spans="1:10" ht="15" customHeight="1" x14ac:dyDescent="0.2">
      <c r="A16" s="422">
        <v>5</v>
      </c>
      <c r="B16" s="782">
        <v>182</v>
      </c>
      <c r="C16" s="799" t="s">
        <v>212</v>
      </c>
      <c r="D16" s="779" t="s">
        <v>825</v>
      </c>
      <c r="E16" s="778">
        <v>36969</v>
      </c>
      <c r="F16" s="818" t="s">
        <v>1</v>
      </c>
      <c r="G16" s="777">
        <v>1.1127314814814815E-3</v>
      </c>
      <c r="H16" s="798" t="str">
        <f t="shared" si="0"/>
        <v>III A</v>
      </c>
      <c r="I16" s="817" t="s">
        <v>201</v>
      </c>
      <c r="J16" s="109" t="s">
        <v>824</v>
      </c>
    </row>
    <row r="17" spans="1:10" ht="15" customHeight="1" x14ac:dyDescent="0.2">
      <c r="A17" s="422">
        <v>6</v>
      </c>
      <c r="B17" s="782">
        <v>53</v>
      </c>
      <c r="C17" s="799" t="s">
        <v>823</v>
      </c>
      <c r="D17" s="779" t="s">
        <v>822</v>
      </c>
      <c r="E17" s="778">
        <v>36786</v>
      </c>
      <c r="F17" s="818" t="s">
        <v>288</v>
      </c>
      <c r="G17" s="777">
        <v>1.1693287037037037E-3</v>
      </c>
      <c r="H17" s="798" t="str">
        <f t="shared" si="0"/>
        <v>I JA</v>
      </c>
      <c r="I17" s="817" t="s">
        <v>287</v>
      </c>
    </row>
    <row r="18" spans="1:10" ht="15" customHeight="1" x14ac:dyDescent="0.2">
      <c r="A18" s="422">
        <v>7</v>
      </c>
      <c r="B18" s="782">
        <v>190</v>
      </c>
      <c r="C18" s="799" t="s">
        <v>22</v>
      </c>
      <c r="D18" s="779" t="s">
        <v>821</v>
      </c>
      <c r="E18" s="778">
        <v>36804</v>
      </c>
      <c r="F18" s="818" t="s">
        <v>276</v>
      </c>
      <c r="G18" s="777">
        <v>1.1782407407407408E-3</v>
      </c>
      <c r="H18" s="798" t="str">
        <f t="shared" si="0"/>
        <v>I JA</v>
      </c>
      <c r="I18" s="817" t="s">
        <v>275</v>
      </c>
    </row>
    <row r="19" spans="1:10" ht="15" customHeight="1" x14ac:dyDescent="0.2">
      <c r="A19" s="422">
        <v>8</v>
      </c>
      <c r="B19" s="782">
        <v>187</v>
      </c>
      <c r="C19" s="799" t="s">
        <v>820</v>
      </c>
      <c r="D19" s="779" t="s">
        <v>819</v>
      </c>
      <c r="E19" s="778">
        <v>38177</v>
      </c>
      <c r="F19" s="775" t="s">
        <v>1</v>
      </c>
      <c r="G19" s="777">
        <v>1.2541666666666667E-3</v>
      </c>
      <c r="H19" s="798" t="str">
        <f t="shared" si="0"/>
        <v>II JA</v>
      </c>
      <c r="I19" s="775" t="s">
        <v>66</v>
      </c>
    </row>
    <row r="20" spans="1:10" ht="15" customHeight="1" x14ac:dyDescent="0.2">
      <c r="A20" s="422" t="s">
        <v>760</v>
      </c>
      <c r="B20" s="782">
        <v>179</v>
      </c>
      <c r="C20" s="799" t="s">
        <v>818</v>
      </c>
      <c r="D20" s="779" t="s">
        <v>817</v>
      </c>
      <c r="E20" s="778">
        <v>35827</v>
      </c>
      <c r="F20" s="818" t="s">
        <v>758</v>
      </c>
      <c r="G20" s="777">
        <v>1.0171296296296295E-3</v>
      </c>
      <c r="H20" s="798" t="str">
        <f t="shared" si="0"/>
        <v>II A</v>
      </c>
      <c r="I20" s="817" t="s">
        <v>816</v>
      </c>
      <c r="J20" s="109" t="s">
        <v>815</v>
      </c>
    </row>
    <row r="21" spans="1:10" ht="15" customHeight="1" x14ac:dyDescent="0.2">
      <c r="A21" s="422" t="s">
        <v>760</v>
      </c>
      <c r="B21" s="782">
        <v>178</v>
      </c>
      <c r="C21" s="799" t="s">
        <v>814</v>
      </c>
      <c r="D21" s="779" t="s">
        <v>813</v>
      </c>
      <c r="E21" s="778">
        <v>36393</v>
      </c>
      <c r="F21" s="818" t="s">
        <v>91</v>
      </c>
      <c r="G21" s="777">
        <v>1.0236111111111112E-3</v>
      </c>
      <c r="H21" s="798" t="str">
        <f t="shared" si="0"/>
        <v>II A</v>
      </c>
      <c r="I21" s="817" t="s">
        <v>812</v>
      </c>
      <c r="J21" s="109" t="s">
        <v>811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5"/>
  <sheetViews>
    <sheetView zoomScaleNormal="140" workbookViewId="0">
      <selection activeCell="A9" sqref="A9"/>
    </sheetView>
  </sheetViews>
  <sheetFormatPr defaultColWidth="10.42578125" defaultRowHeight="12.75" x14ac:dyDescent="0.2"/>
  <cols>
    <col min="1" max="2" width="5.140625" style="847" customWidth="1"/>
    <col min="3" max="3" width="12.85546875" style="847" customWidth="1"/>
    <col min="4" max="4" width="13.28515625" style="847" customWidth="1"/>
    <col min="5" max="5" width="9.140625" style="849" customWidth="1"/>
    <col min="6" max="6" width="10.85546875" style="847" customWidth="1"/>
    <col min="7" max="7" width="8.85546875" style="847" customWidth="1"/>
    <col min="8" max="8" width="6.140625" style="848" customWidth="1"/>
    <col min="9" max="9" width="22.140625" style="847" customWidth="1"/>
    <col min="10" max="10" width="0" style="847" hidden="1" customWidth="1"/>
    <col min="11" max="16384" width="10.42578125" style="847"/>
  </cols>
  <sheetData>
    <row r="1" spans="1:9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9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9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I3" s="19" t="s">
        <v>84</v>
      </c>
    </row>
    <row r="4" spans="1:9" s="60" customFormat="1" ht="12.75" customHeight="1" x14ac:dyDescent="0.3">
      <c r="A4" s="174"/>
      <c r="B4" s="174"/>
      <c r="C4" s="174"/>
      <c r="D4" s="174"/>
      <c r="E4" s="174"/>
      <c r="F4" s="174"/>
      <c r="G4" s="174"/>
      <c r="I4" s="69" t="s">
        <v>1</v>
      </c>
    </row>
    <row r="5" spans="1:9" s="790" customFormat="1" ht="12.75" customHeight="1" x14ac:dyDescent="0.2">
      <c r="B5" s="117" t="s">
        <v>15</v>
      </c>
      <c r="D5" s="116" t="s">
        <v>885</v>
      </c>
      <c r="E5" s="115" t="s">
        <v>884</v>
      </c>
      <c r="G5" s="208"/>
    </row>
    <row r="6" spans="1:9" s="60" customFormat="1" ht="8.25" customHeight="1" x14ac:dyDescent="0.3">
      <c r="A6" s="174"/>
      <c r="B6" s="174"/>
      <c r="C6" s="174"/>
      <c r="D6" s="868"/>
    </row>
    <row r="7" spans="1:9" ht="15.75" x14ac:dyDescent="0.25">
      <c r="B7" s="867" t="s">
        <v>883</v>
      </c>
      <c r="C7" s="866"/>
      <c r="D7" s="866"/>
      <c r="E7" s="865"/>
      <c r="F7" s="204"/>
      <c r="I7" s="203" t="s">
        <v>16</v>
      </c>
    </row>
    <row r="8" spans="1:9" s="27" customFormat="1" ht="6" customHeight="1" x14ac:dyDescent="0.2">
      <c r="E8" s="30"/>
      <c r="F8" s="29"/>
      <c r="G8" s="28"/>
      <c r="I8" s="28"/>
    </row>
    <row r="9" spans="1:9" x14ac:dyDescent="0.2">
      <c r="A9" s="112" t="s">
        <v>45</v>
      </c>
      <c r="B9" s="864" t="s">
        <v>72</v>
      </c>
      <c r="C9" s="863" t="s">
        <v>13</v>
      </c>
      <c r="D9" s="862" t="s">
        <v>12</v>
      </c>
      <c r="E9" s="859" t="s">
        <v>11</v>
      </c>
      <c r="F9" s="859" t="s">
        <v>10</v>
      </c>
      <c r="G9" s="861" t="s">
        <v>71</v>
      </c>
      <c r="H9" s="860" t="s">
        <v>8</v>
      </c>
      <c r="I9" s="859" t="s">
        <v>7</v>
      </c>
    </row>
    <row r="10" spans="1:9" s="850" customFormat="1" ht="17.25" customHeight="1" x14ac:dyDescent="0.2">
      <c r="A10" s="858">
        <v>1</v>
      </c>
      <c r="B10" s="857">
        <v>197</v>
      </c>
      <c r="C10" s="856" t="s">
        <v>882</v>
      </c>
      <c r="D10" s="855" t="s">
        <v>881</v>
      </c>
      <c r="E10" s="854">
        <v>37293</v>
      </c>
      <c r="F10" s="851" t="s">
        <v>94</v>
      </c>
      <c r="G10" s="853">
        <v>2.2702546296296294E-3</v>
      </c>
      <c r="H10" s="852" t="str">
        <f t="shared" ref="H10:H15" si="0">IF(ISBLANK(G10),"",IF(G10&lt;=0.00202546296296296,"KSM",IF(G10&lt;=0.00216435185185185,"I A",IF(G10&lt;=0.00233796296296296,"II A",IF(G10&lt;=0.00256944444444444,"III A",IF(G10&lt;=0.00280092592592593,"I JA",IF(G10&lt;=0.00303240740740741,"II JA",IF(G10&lt;=0.00320601851851852,"III JA"))))))))</f>
        <v>II A</v>
      </c>
      <c r="I10" s="851" t="s">
        <v>319</v>
      </c>
    </row>
    <row r="11" spans="1:9" s="850" customFormat="1" ht="17.25" customHeight="1" x14ac:dyDescent="0.2">
      <c r="A11" s="858">
        <v>2</v>
      </c>
      <c r="B11" s="857" t="s">
        <v>880</v>
      </c>
      <c r="C11" s="856" t="s">
        <v>447</v>
      </c>
      <c r="D11" s="855" t="s">
        <v>879</v>
      </c>
      <c r="E11" s="854">
        <v>37755</v>
      </c>
      <c r="F11" s="851" t="s">
        <v>741</v>
      </c>
      <c r="G11" s="853">
        <v>2.3394675925925926E-3</v>
      </c>
      <c r="H11" s="852" t="str">
        <f t="shared" si="0"/>
        <v>III A</v>
      </c>
      <c r="I11" s="851" t="s">
        <v>770</v>
      </c>
    </row>
    <row r="12" spans="1:9" s="850" customFormat="1" ht="17.25" customHeight="1" x14ac:dyDescent="0.2">
      <c r="A12" s="858">
        <v>3</v>
      </c>
      <c r="B12" s="857">
        <v>160</v>
      </c>
      <c r="C12" s="856" t="s">
        <v>878</v>
      </c>
      <c r="D12" s="855" t="s">
        <v>877</v>
      </c>
      <c r="E12" s="854">
        <v>37395</v>
      </c>
      <c r="F12" s="851" t="s">
        <v>30</v>
      </c>
      <c r="G12" s="853">
        <v>2.3957175925925925E-3</v>
      </c>
      <c r="H12" s="852" t="str">
        <f t="shared" si="0"/>
        <v>III A</v>
      </c>
      <c r="I12" s="851" t="s">
        <v>774</v>
      </c>
    </row>
    <row r="13" spans="1:9" s="850" customFormat="1" ht="17.25" customHeight="1" x14ac:dyDescent="0.2">
      <c r="A13" s="858">
        <v>4</v>
      </c>
      <c r="B13" s="857">
        <v>173</v>
      </c>
      <c r="C13" s="856" t="s">
        <v>447</v>
      </c>
      <c r="D13" s="855" t="s">
        <v>876</v>
      </c>
      <c r="E13" s="854">
        <v>37531</v>
      </c>
      <c r="F13" s="851" t="s">
        <v>91</v>
      </c>
      <c r="G13" s="853">
        <v>2.42037037037037E-3</v>
      </c>
      <c r="H13" s="852" t="str">
        <f t="shared" si="0"/>
        <v>III A</v>
      </c>
      <c r="I13" s="851" t="s">
        <v>709</v>
      </c>
    </row>
    <row r="14" spans="1:9" s="850" customFormat="1" ht="17.25" customHeight="1" x14ac:dyDescent="0.2">
      <c r="A14" s="858">
        <v>5</v>
      </c>
      <c r="B14" s="857">
        <v>170</v>
      </c>
      <c r="C14" s="856" t="s">
        <v>875</v>
      </c>
      <c r="D14" s="855" t="s">
        <v>874</v>
      </c>
      <c r="E14" s="854">
        <v>37983</v>
      </c>
      <c r="F14" s="851" t="s">
        <v>100</v>
      </c>
      <c r="G14" s="853">
        <v>2.7972222222222218E-3</v>
      </c>
      <c r="H14" s="852" t="str">
        <f t="shared" si="0"/>
        <v>I JA</v>
      </c>
      <c r="I14" s="851" t="s">
        <v>61</v>
      </c>
    </row>
    <row r="15" spans="1:9" s="850" customFormat="1" ht="17.25" customHeight="1" x14ac:dyDescent="0.2">
      <c r="A15" s="858">
        <v>6</v>
      </c>
      <c r="B15" s="857">
        <v>171</v>
      </c>
      <c r="C15" s="856" t="s">
        <v>873</v>
      </c>
      <c r="D15" s="855" t="s">
        <v>872</v>
      </c>
      <c r="E15" s="854">
        <v>38333</v>
      </c>
      <c r="F15" s="851" t="s">
        <v>100</v>
      </c>
      <c r="G15" s="853">
        <v>2.9835648148148143E-3</v>
      </c>
      <c r="H15" s="852" t="str">
        <f t="shared" si="0"/>
        <v>II JA</v>
      </c>
      <c r="I15" s="851" t="s">
        <v>61</v>
      </c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17"/>
  <sheetViews>
    <sheetView zoomScaleNormal="140" workbookViewId="0">
      <selection activeCell="A9" sqref="A9"/>
    </sheetView>
  </sheetViews>
  <sheetFormatPr defaultColWidth="9.140625" defaultRowHeight="12.75" x14ac:dyDescent="0.2"/>
  <cols>
    <col min="1" max="1" width="4.5703125" style="828" customWidth="1"/>
    <col min="2" max="2" width="5.140625" style="828" customWidth="1"/>
    <col min="3" max="3" width="12" style="828" customWidth="1"/>
    <col min="4" max="4" width="12.85546875" style="828" customWidth="1"/>
    <col min="5" max="5" width="10" style="830" customWidth="1"/>
    <col min="6" max="6" width="13.28515625" style="828" customWidth="1"/>
    <col min="7" max="7" width="8.7109375" style="828" customWidth="1"/>
    <col min="8" max="8" width="6.140625" style="829" customWidth="1"/>
    <col min="9" max="9" width="22.7109375" style="828" customWidth="1"/>
    <col min="10" max="16384" width="9.140625" style="828"/>
  </cols>
  <sheetData>
    <row r="1" spans="1:9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9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9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I3" s="19" t="s">
        <v>84</v>
      </c>
    </row>
    <row r="4" spans="1:9" s="60" customFormat="1" ht="12.75" customHeight="1" x14ac:dyDescent="0.3">
      <c r="A4" s="174"/>
      <c r="B4" s="174"/>
      <c r="C4" s="174"/>
      <c r="D4" s="174"/>
      <c r="E4" s="174"/>
      <c r="F4" s="174"/>
      <c r="G4" s="174"/>
      <c r="I4" s="69" t="s">
        <v>1</v>
      </c>
    </row>
    <row r="5" spans="1:9" ht="12.75" customHeight="1" x14ac:dyDescent="0.2">
      <c r="B5" s="584" t="s">
        <v>15</v>
      </c>
      <c r="D5" s="723" t="s">
        <v>871</v>
      </c>
      <c r="E5" s="583" t="s">
        <v>870</v>
      </c>
      <c r="H5" s="604"/>
    </row>
    <row r="6" spans="1:9" ht="8.25" customHeight="1" x14ac:dyDescent="0.2"/>
    <row r="7" spans="1:9" s="60" customFormat="1" ht="15.75" customHeight="1" x14ac:dyDescent="0.3">
      <c r="A7" s="174"/>
      <c r="B7" s="846" t="s">
        <v>869</v>
      </c>
      <c r="C7" s="846"/>
      <c r="D7" s="846"/>
      <c r="E7" s="846"/>
      <c r="F7" s="846"/>
      <c r="H7" s="174"/>
      <c r="I7" s="203" t="s">
        <v>14</v>
      </c>
    </row>
    <row r="8" spans="1:9" s="109" customFormat="1" ht="6" customHeight="1" x14ac:dyDescent="0.2">
      <c r="E8" s="110"/>
      <c r="F8" s="110"/>
      <c r="G8" s="797"/>
      <c r="H8" s="111"/>
      <c r="I8" s="797"/>
    </row>
    <row r="9" spans="1:9" x14ac:dyDescent="0.2">
      <c r="A9" s="112" t="s">
        <v>45</v>
      </c>
      <c r="B9" s="845" t="s">
        <v>72</v>
      </c>
      <c r="C9" s="844" t="s">
        <v>13</v>
      </c>
      <c r="D9" s="843" t="s">
        <v>12</v>
      </c>
      <c r="E9" s="842" t="s">
        <v>11</v>
      </c>
      <c r="F9" s="839" t="s">
        <v>10</v>
      </c>
      <c r="G9" s="841" t="s">
        <v>71</v>
      </c>
      <c r="H9" s="840" t="s">
        <v>8</v>
      </c>
      <c r="I9" s="839" t="s">
        <v>7</v>
      </c>
    </row>
    <row r="10" spans="1:9" s="209" customFormat="1" ht="17.25" customHeight="1" x14ac:dyDescent="0.2">
      <c r="A10" s="838">
        <v>1</v>
      </c>
      <c r="B10" s="837">
        <v>194</v>
      </c>
      <c r="C10" s="836" t="s">
        <v>28</v>
      </c>
      <c r="D10" s="835" t="s">
        <v>868</v>
      </c>
      <c r="E10" s="834">
        <v>37038</v>
      </c>
      <c r="F10" s="831" t="s">
        <v>94</v>
      </c>
      <c r="G10" s="833">
        <v>2.2032407407407409E-3</v>
      </c>
      <c r="H10" s="832" t="str">
        <f t="shared" ref="H10:H17" si="0">IF(ISBLANK(G10),"",IF(G10&lt;=0.00202546296296296,"KSM",IF(G10&lt;=0.00216435185185185,"I A",IF(G10&lt;=0.00233796296296296,"II A",IF(G10&lt;=0.00256944444444444,"III A",IF(G10&lt;=0.00280092592592593,"I JA",IF(G10&lt;=0.00303240740740741,"II JA",IF(G10&lt;=0.00320601851851852,"III JA"))))))))</f>
        <v>II A</v>
      </c>
      <c r="I10" s="831" t="s">
        <v>319</v>
      </c>
    </row>
    <row r="11" spans="1:9" s="209" customFormat="1" ht="17.25" customHeight="1" x14ac:dyDescent="0.2">
      <c r="A11" s="838">
        <v>2</v>
      </c>
      <c r="B11" s="837">
        <v>164</v>
      </c>
      <c r="C11" s="836" t="s">
        <v>432</v>
      </c>
      <c r="D11" s="835" t="s">
        <v>867</v>
      </c>
      <c r="E11" s="834">
        <v>36792</v>
      </c>
      <c r="F11" s="831" t="s">
        <v>365</v>
      </c>
      <c r="G11" s="833">
        <v>2.2332175925925926E-3</v>
      </c>
      <c r="H11" s="832" t="str">
        <f t="shared" si="0"/>
        <v>II A</v>
      </c>
      <c r="I11" s="831" t="s">
        <v>788</v>
      </c>
    </row>
    <row r="12" spans="1:9" s="209" customFormat="1" ht="17.25" customHeight="1" x14ac:dyDescent="0.2">
      <c r="A12" s="838">
        <v>3</v>
      </c>
      <c r="B12" s="837">
        <v>189</v>
      </c>
      <c r="C12" s="836" t="s">
        <v>866</v>
      </c>
      <c r="D12" s="835" t="s">
        <v>865</v>
      </c>
      <c r="E12" s="834">
        <v>37237</v>
      </c>
      <c r="F12" s="831" t="s">
        <v>182</v>
      </c>
      <c r="G12" s="833">
        <v>2.3155092592592593E-3</v>
      </c>
      <c r="H12" s="832" t="str">
        <f t="shared" si="0"/>
        <v>II A</v>
      </c>
      <c r="I12" s="831" t="s">
        <v>864</v>
      </c>
    </row>
    <row r="13" spans="1:9" s="209" customFormat="1" ht="17.25" customHeight="1" x14ac:dyDescent="0.2">
      <c r="A13" s="838">
        <v>4</v>
      </c>
      <c r="B13" s="837">
        <v>179</v>
      </c>
      <c r="C13" s="836" t="s">
        <v>856</v>
      </c>
      <c r="D13" s="835" t="s">
        <v>863</v>
      </c>
      <c r="E13" s="834">
        <v>36770</v>
      </c>
      <c r="F13" s="831" t="s">
        <v>91</v>
      </c>
      <c r="G13" s="833">
        <v>2.327199074074074E-3</v>
      </c>
      <c r="H13" s="832" t="str">
        <f t="shared" si="0"/>
        <v>II A</v>
      </c>
      <c r="I13" s="831" t="s">
        <v>793</v>
      </c>
    </row>
    <row r="14" spans="1:9" s="209" customFormat="1" ht="17.25" customHeight="1" x14ac:dyDescent="0.2">
      <c r="A14" s="838">
        <v>5</v>
      </c>
      <c r="B14" s="837">
        <v>177</v>
      </c>
      <c r="C14" s="836" t="s">
        <v>862</v>
      </c>
      <c r="D14" s="835" t="s">
        <v>861</v>
      </c>
      <c r="E14" s="834">
        <v>37055</v>
      </c>
      <c r="F14" s="831" t="s">
        <v>165</v>
      </c>
      <c r="G14" s="833">
        <v>2.4401620370370371E-3</v>
      </c>
      <c r="H14" s="832" t="str">
        <f t="shared" si="0"/>
        <v>III A</v>
      </c>
      <c r="I14" s="831" t="s">
        <v>164</v>
      </c>
    </row>
    <row r="15" spans="1:9" s="209" customFormat="1" ht="17.25" customHeight="1" x14ac:dyDescent="0.2">
      <c r="A15" s="838">
        <v>6</v>
      </c>
      <c r="B15" s="837">
        <v>158</v>
      </c>
      <c r="C15" s="836" t="s">
        <v>482</v>
      </c>
      <c r="D15" s="835" t="s">
        <v>860</v>
      </c>
      <c r="E15" s="834">
        <v>36790</v>
      </c>
      <c r="F15" s="831" t="s">
        <v>30</v>
      </c>
      <c r="G15" s="833">
        <v>2.5744212962962964E-3</v>
      </c>
      <c r="H15" s="832" t="str">
        <f t="shared" si="0"/>
        <v>I JA</v>
      </c>
      <c r="I15" s="831" t="s">
        <v>774</v>
      </c>
    </row>
    <row r="16" spans="1:9" s="209" customFormat="1" ht="17.25" customHeight="1" x14ac:dyDescent="0.2">
      <c r="A16" s="838">
        <v>7</v>
      </c>
      <c r="B16" s="837">
        <v>185</v>
      </c>
      <c r="C16" s="836" t="s">
        <v>859</v>
      </c>
      <c r="D16" s="835" t="s">
        <v>858</v>
      </c>
      <c r="E16" s="834">
        <v>37054</v>
      </c>
      <c r="F16" s="831" t="s">
        <v>741</v>
      </c>
      <c r="G16" s="833">
        <v>2.6092592592592591E-3</v>
      </c>
      <c r="H16" s="832" t="str">
        <f t="shared" si="0"/>
        <v>I JA</v>
      </c>
      <c r="I16" s="831" t="s">
        <v>857</v>
      </c>
    </row>
    <row r="17" spans="1:9" s="209" customFormat="1" ht="17.25" customHeight="1" x14ac:dyDescent="0.2">
      <c r="A17" s="838">
        <v>8</v>
      </c>
      <c r="B17" s="837">
        <v>182</v>
      </c>
      <c r="C17" s="836" t="s">
        <v>856</v>
      </c>
      <c r="D17" s="835" t="s">
        <v>855</v>
      </c>
      <c r="E17" s="834">
        <v>36609</v>
      </c>
      <c r="F17" s="831" t="s">
        <v>91</v>
      </c>
      <c r="G17" s="833">
        <v>2.8778935185185188E-3</v>
      </c>
      <c r="H17" s="832" t="str">
        <f t="shared" si="0"/>
        <v>II JA</v>
      </c>
      <c r="I17" s="831" t="s">
        <v>730</v>
      </c>
    </row>
  </sheetData>
  <mergeCells count="3">
    <mergeCell ref="A1:G1"/>
    <mergeCell ref="A2:G2"/>
    <mergeCell ref="A3:G3"/>
  </mergeCells>
  <printOptions horizontalCentered="1"/>
  <pageMargins left="0.35433070866141736" right="0.35433070866141736" top="0.39370078740157483" bottom="0.19685039370078741" header="0.39370078740157483" footer="0.39370078740157483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14"/>
  <sheetViews>
    <sheetView zoomScaleNormal="130" workbookViewId="0">
      <selection activeCell="A9" sqref="A9"/>
    </sheetView>
  </sheetViews>
  <sheetFormatPr defaultColWidth="10.42578125" defaultRowHeight="12.75" x14ac:dyDescent="0.2"/>
  <cols>
    <col min="1" max="2" width="5.140625" style="850" customWidth="1"/>
    <col min="3" max="3" width="11" style="850" customWidth="1"/>
    <col min="4" max="4" width="13.140625" style="850" customWidth="1"/>
    <col min="5" max="5" width="10" style="900" customWidth="1"/>
    <col min="6" max="6" width="10.7109375" style="850" customWidth="1"/>
    <col min="7" max="7" width="9" style="850" bestFit="1" customWidth="1"/>
    <col min="8" max="8" width="5.42578125" style="850" customWidth="1"/>
    <col min="9" max="9" width="26.85546875" style="850" customWidth="1"/>
    <col min="10" max="10" width="6.28515625" style="850" hidden="1" customWidth="1"/>
    <col min="11" max="16384" width="10.42578125" style="850"/>
  </cols>
  <sheetData>
    <row r="1" spans="1:10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0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0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I3" s="19" t="s">
        <v>84</v>
      </c>
    </row>
    <row r="4" spans="1:10" s="60" customFormat="1" ht="12.75" customHeight="1" x14ac:dyDescent="0.3">
      <c r="A4" s="174"/>
      <c r="B4" s="174"/>
      <c r="C4" s="174"/>
      <c r="D4" s="174"/>
      <c r="E4" s="174"/>
      <c r="F4" s="174"/>
      <c r="G4" s="174"/>
      <c r="I4" s="69" t="s">
        <v>1</v>
      </c>
    </row>
    <row r="5" spans="1:10" ht="12.75" customHeight="1" x14ac:dyDescent="0.2">
      <c r="B5" s="584" t="s">
        <v>15</v>
      </c>
      <c r="D5" s="911" t="s">
        <v>929</v>
      </c>
      <c r="E5" s="583" t="s">
        <v>928</v>
      </c>
      <c r="H5" s="604"/>
    </row>
    <row r="6" spans="1:10" ht="8.25" customHeight="1" x14ac:dyDescent="0.2"/>
    <row r="7" spans="1:10" ht="15.75" x14ac:dyDescent="0.25">
      <c r="B7" s="910" t="s">
        <v>927</v>
      </c>
      <c r="C7" s="909"/>
      <c r="D7" s="822"/>
      <c r="E7" s="821"/>
      <c r="I7" s="807" t="s">
        <v>16</v>
      </c>
    </row>
    <row r="8" spans="1:10" s="301" customFormat="1" ht="6" customHeight="1" x14ac:dyDescent="0.2">
      <c r="B8" s="322"/>
      <c r="C8" s="321"/>
      <c r="D8" s="321"/>
      <c r="E8" s="321"/>
      <c r="F8" s="320"/>
      <c r="G8" s="303"/>
      <c r="H8" s="676"/>
    </row>
    <row r="9" spans="1:10" x14ac:dyDescent="0.2">
      <c r="A9" s="112" t="s">
        <v>45</v>
      </c>
      <c r="B9" s="908" t="s">
        <v>72</v>
      </c>
      <c r="C9" s="907" t="s">
        <v>13</v>
      </c>
      <c r="D9" s="906" t="s">
        <v>12</v>
      </c>
      <c r="E9" s="904" t="s">
        <v>11</v>
      </c>
      <c r="F9" s="904" t="s">
        <v>10</v>
      </c>
      <c r="G9" s="905" t="s">
        <v>71</v>
      </c>
      <c r="H9" s="905" t="s">
        <v>8</v>
      </c>
      <c r="I9" s="904" t="s">
        <v>7</v>
      </c>
    </row>
    <row r="10" spans="1:10" s="901" customFormat="1" ht="17.25" customHeight="1" x14ac:dyDescent="0.2">
      <c r="A10" s="838">
        <v>1</v>
      </c>
      <c r="B10" s="903">
        <v>175</v>
      </c>
      <c r="C10" s="836" t="s">
        <v>73</v>
      </c>
      <c r="D10" s="835" t="s">
        <v>926</v>
      </c>
      <c r="E10" s="834">
        <v>37313</v>
      </c>
      <c r="F10" s="831" t="s">
        <v>806</v>
      </c>
      <c r="G10" s="902">
        <v>2.1030092592592593E-3</v>
      </c>
      <c r="H10" s="307" t="str">
        <f>IF(ISBLANK(G10),"",IF(G10&lt;=0.00173032407407407,"KSM",IF(G10&lt;=0.00182291666666667,"I A",IF(G10&lt;=0.00196180555555556,"II A",IF(G10&lt;=0.00211226851851852,"III A",IF(G10&lt;=0.00228587962962963,"I JA",IF(G10&lt;=0.00245949074074074,"II JA",IF(G10&lt;=0.00259837962962963,"III JA"))))))))</f>
        <v>III A</v>
      </c>
      <c r="I10" s="831" t="s">
        <v>925</v>
      </c>
    </row>
    <row r="11" spans="1:10" s="901" customFormat="1" ht="17.25" customHeight="1" x14ac:dyDescent="0.2">
      <c r="A11" s="838">
        <v>2</v>
      </c>
      <c r="B11" s="903">
        <v>174</v>
      </c>
      <c r="C11" s="836" t="s">
        <v>359</v>
      </c>
      <c r="D11" s="835" t="s">
        <v>924</v>
      </c>
      <c r="E11" s="834">
        <v>37634</v>
      </c>
      <c r="F11" s="831" t="s">
        <v>91</v>
      </c>
      <c r="G11" s="902">
        <v>2.1061342592592594E-3</v>
      </c>
      <c r="H11" s="307" t="str">
        <f>IF(ISBLANK(G11),"",IF(G11&lt;=0.00173032407407407,"KSM",IF(G11&lt;=0.00182291666666667,"I A",IF(G11&lt;=0.00196180555555556,"II A",IF(G11&lt;=0.00211226851851852,"III A",IF(G11&lt;=0.00228587962962963,"I JA",IF(G11&lt;=0.00245949074074074,"II JA",IF(G11&lt;=0.00259837962962963,"III JA"))))))))</f>
        <v>III A</v>
      </c>
      <c r="I11" s="831" t="s">
        <v>793</v>
      </c>
    </row>
    <row r="12" spans="1:10" s="901" customFormat="1" ht="17.25" customHeight="1" x14ac:dyDescent="0.2">
      <c r="A12" s="838">
        <v>3</v>
      </c>
      <c r="B12" s="903">
        <v>46</v>
      </c>
      <c r="C12" s="836" t="s">
        <v>923</v>
      </c>
      <c r="D12" s="835" t="s">
        <v>922</v>
      </c>
      <c r="E12" s="834">
        <v>37398</v>
      </c>
      <c r="F12" s="831" t="s">
        <v>288</v>
      </c>
      <c r="G12" s="902">
        <v>2.146527777777778E-3</v>
      </c>
      <c r="H12" s="307" t="str">
        <f>IF(ISBLANK(G12),"",IF(G12&lt;=0.00173032407407407,"KSM",IF(G12&lt;=0.00182291666666667,"I A",IF(G12&lt;=0.00196180555555556,"II A",IF(G12&lt;=0.00211226851851852,"III A",IF(G12&lt;=0.00228587962962963,"I JA",IF(G12&lt;=0.00245949074074074,"II JA",IF(G12&lt;=0.00259837962962963,"III JA"))))))))</f>
        <v>I JA</v>
      </c>
      <c r="I12" s="831" t="s">
        <v>287</v>
      </c>
    </row>
    <row r="13" spans="1:10" s="901" customFormat="1" ht="17.25" customHeight="1" x14ac:dyDescent="0.2">
      <c r="A13" s="838">
        <v>4</v>
      </c>
      <c r="B13" s="903">
        <v>55</v>
      </c>
      <c r="C13" s="836" t="s">
        <v>921</v>
      </c>
      <c r="D13" s="835" t="s">
        <v>920</v>
      </c>
      <c r="E13" s="834">
        <v>37346</v>
      </c>
      <c r="F13" s="831" t="s">
        <v>30</v>
      </c>
      <c r="G13" s="902">
        <v>2.1677083333333336E-3</v>
      </c>
      <c r="H13" s="307" t="str">
        <f>IF(ISBLANK(G13),"",IF(G13&lt;=0.00173032407407407,"KSM",IF(G13&lt;=0.00182291666666667,"I A",IF(G13&lt;=0.00196180555555556,"II A",IF(G13&lt;=0.00211226851851852,"III A",IF(G13&lt;=0.00228587962962963,"I JA",IF(G13&lt;=0.00245949074074074,"II JA",IF(G13&lt;=0.00259837962962963,"III JA"))))))))</f>
        <v>I JA</v>
      </c>
      <c r="I13" s="831" t="s">
        <v>774</v>
      </c>
      <c r="J13" s="901" t="s">
        <v>919</v>
      </c>
    </row>
    <row r="14" spans="1:10" s="901" customFormat="1" ht="17.25" customHeight="1" x14ac:dyDescent="0.2">
      <c r="A14" s="838">
        <v>5</v>
      </c>
      <c r="B14" s="903">
        <v>56</v>
      </c>
      <c r="C14" s="836" t="s">
        <v>820</v>
      </c>
      <c r="D14" s="835" t="s">
        <v>918</v>
      </c>
      <c r="E14" s="834">
        <v>37304</v>
      </c>
      <c r="F14" s="831" t="s">
        <v>30</v>
      </c>
      <c r="G14" s="902">
        <v>2.2896990740740738E-3</v>
      </c>
      <c r="H14" s="307" t="str">
        <f>IF(ISBLANK(G14),"",IF(G14&lt;=0.00173032407407407,"KSM",IF(G14&lt;=0.00182291666666667,"I A",IF(G14&lt;=0.00196180555555556,"II A",IF(G14&lt;=0.00211226851851852,"III A",IF(G14&lt;=0.00228587962962963,"I JA",IF(G14&lt;=0.00245949074074074,"II JA",IF(G14&lt;=0.00259837962962963,"III JA"))))))))</f>
        <v>II JA</v>
      </c>
      <c r="I14" s="831" t="s">
        <v>774</v>
      </c>
      <c r="J14" s="901" t="s">
        <v>917</v>
      </c>
    </row>
  </sheetData>
  <mergeCells count="3">
    <mergeCell ref="A1:G1"/>
    <mergeCell ref="A2:G2"/>
    <mergeCell ref="A3:G3"/>
  </mergeCells>
  <printOptions horizontalCentered="1"/>
  <pageMargins left="0.35433070866141736" right="0.35433070866141736" top="0.39370078740157483" bottom="0.19685039370078741" header="0.39370078740157483" footer="0.39370078740157483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22"/>
  <sheetViews>
    <sheetView topLeftCell="A3" zoomScaleNormal="130" workbookViewId="0">
      <selection activeCell="A9" sqref="A9"/>
    </sheetView>
  </sheetViews>
  <sheetFormatPr defaultColWidth="9.140625" defaultRowHeight="12.75" x14ac:dyDescent="0.2"/>
  <cols>
    <col min="1" max="2" width="5.140625" style="869" customWidth="1"/>
    <col min="3" max="3" width="10.5703125" style="869" customWidth="1"/>
    <col min="4" max="4" width="12.7109375" style="869" customWidth="1"/>
    <col min="5" max="5" width="10" style="871" customWidth="1"/>
    <col min="6" max="6" width="15.42578125" style="869" customWidth="1"/>
    <col min="7" max="7" width="9" style="869" bestFit="1" customWidth="1"/>
    <col min="8" max="8" width="7.140625" style="870" customWidth="1"/>
    <col min="9" max="9" width="22.5703125" style="869" customWidth="1"/>
    <col min="10" max="11" width="0" style="869" hidden="1" customWidth="1"/>
    <col min="12" max="16384" width="9.140625" style="869"/>
  </cols>
  <sheetData>
    <row r="1" spans="1:10" s="403" customFormat="1" ht="20.25" x14ac:dyDescent="0.3">
      <c r="A1" s="916" t="s">
        <v>81</v>
      </c>
      <c r="B1" s="916"/>
      <c r="C1" s="916"/>
      <c r="D1" s="916"/>
      <c r="E1" s="916"/>
      <c r="F1" s="916"/>
      <c r="G1" s="916"/>
    </row>
    <row r="2" spans="1:10" s="403" customFormat="1" ht="20.25" x14ac:dyDescent="0.3">
      <c r="A2" s="916" t="s">
        <v>0</v>
      </c>
      <c r="B2" s="916"/>
      <c r="C2" s="916"/>
      <c r="D2" s="916"/>
      <c r="E2" s="916"/>
      <c r="F2" s="916"/>
      <c r="G2" s="916"/>
    </row>
    <row r="3" spans="1:10" s="403" customFormat="1" ht="20.25" x14ac:dyDescent="0.3">
      <c r="A3" s="916" t="s">
        <v>2</v>
      </c>
      <c r="B3" s="916"/>
      <c r="C3" s="916"/>
      <c r="D3" s="916"/>
      <c r="E3" s="916"/>
      <c r="F3" s="916"/>
      <c r="G3" s="916"/>
      <c r="I3" s="407" t="s">
        <v>84</v>
      </c>
    </row>
    <row r="4" spans="1:10" s="403" customFormat="1" ht="12.75" customHeight="1" x14ac:dyDescent="0.3">
      <c r="A4" s="405"/>
      <c r="B4" s="405"/>
      <c r="C4" s="405"/>
      <c r="D4" s="405"/>
      <c r="E4" s="405"/>
      <c r="F4" s="405"/>
      <c r="G4" s="405"/>
      <c r="I4" s="404" t="s">
        <v>1</v>
      </c>
    </row>
    <row r="5" spans="1:10" ht="12.75" customHeight="1" x14ac:dyDescent="0.2">
      <c r="B5" s="770" t="s">
        <v>15</v>
      </c>
      <c r="D5" s="773" t="s">
        <v>916</v>
      </c>
      <c r="E5" s="768" t="s">
        <v>839</v>
      </c>
      <c r="H5" s="899"/>
    </row>
    <row r="6" spans="1:10" ht="8.25" customHeight="1" x14ac:dyDescent="0.2"/>
    <row r="7" spans="1:10" ht="15.75" x14ac:dyDescent="0.25">
      <c r="B7" s="898" t="s">
        <v>915</v>
      </c>
      <c r="C7" s="897"/>
      <c r="D7" s="897"/>
      <c r="E7" s="896"/>
      <c r="F7" s="895"/>
      <c r="G7" s="894"/>
      <c r="I7" s="893" t="s">
        <v>14</v>
      </c>
    </row>
    <row r="8" spans="1:10" s="889" customFormat="1" ht="6" customHeight="1" x14ac:dyDescent="0.2">
      <c r="E8" s="892"/>
      <c r="F8" s="891"/>
      <c r="G8" s="890"/>
      <c r="I8" s="890"/>
    </row>
    <row r="9" spans="1:10" x14ac:dyDescent="0.2">
      <c r="A9" s="888" t="s">
        <v>45</v>
      </c>
      <c r="B9" s="887" t="s">
        <v>72</v>
      </c>
      <c r="C9" s="886" t="s">
        <v>13</v>
      </c>
      <c r="D9" s="885" t="s">
        <v>12</v>
      </c>
      <c r="E9" s="882" t="s">
        <v>11</v>
      </c>
      <c r="F9" s="882" t="s">
        <v>10</v>
      </c>
      <c r="G9" s="884" t="s">
        <v>71</v>
      </c>
      <c r="H9" s="883" t="s">
        <v>8</v>
      </c>
      <c r="I9" s="882" t="s">
        <v>7</v>
      </c>
    </row>
    <row r="10" spans="1:10" s="872" customFormat="1" ht="17.25" customHeight="1" x14ac:dyDescent="0.2">
      <c r="A10" s="881">
        <v>1</v>
      </c>
      <c r="B10" s="880">
        <v>61</v>
      </c>
      <c r="C10" s="879" t="s">
        <v>255</v>
      </c>
      <c r="D10" s="878" t="s">
        <v>309</v>
      </c>
      <c r="E10" s="877">
        <v>36545</v>
      </c>
      <c r="F10" s="876" t="s">
        <v>365</v>
      </c>
      <c r="G10" s="875">
        <v>1.9209490740740743E-3</v>
      </c>
      <c r="H10" s="874" t="str">
        <f t="shared" ref="H10:H22" si="0">IF(ISBLANK(G10),"",IF(G10&lt;=0.00173032407407407,"KSM",IF(G10&lt;=0.00182291666666667,"I A",IF(G10&lt;=0.00196180555555556,"II A",IF(G10&lt;=0.00211226851851852,"III A",IF(G10&lt;=0.00228587962962963,"I JA",IF(G10&lt;=0.00245949074074074,"II JA",IF(G10&lt;=0.00259837962962963,"III JA"))))))))</f>
        <v>II A</v>
      </c>
      <c r="I10" s="873" t="s">
        <v>331</v>
      </c>
    </row>
    <row r="11" spans="1:10" s="872" customFormat="1" ht="17.25" customHeight="1" x14ac:dyDescent="0.2">
      <c r="A11" s="881">
        <v>2</v>
      </c>
      <c r="B11" s="880">
        <v>116</v>
      </c>
      <c r="C11" s="879" t="s">
        <v>914</v>
      </c>
      <c r="D11" s="878" t="s">
        <v>913</v>
      </c>
      <c r="E11" s="877">
        <v>37015</v>
      </c>
      <c r="F11" s="876" t="s">
        <v>91</v>
      </c>
      <c r="G11" s="875">
        <v>1.9474537037037036E-3</v>
      </c>
      <c r="H11" s="874" t="str">
        <f t="shared" si="0"/>
        <v>II A</v>
      </c>
      <c r="I11" s="873" t="s">
        <v>709</v>
      </c>
    </row>
    <row r="12" spans="1:10" s="872" customFormat="1" ht="17.25" customHeight="1" x14ac:dyDescent="0.2">
      <c r="A12" s="881">
        <v>3</v>
      </c>
      <c r="B12" s="880">
        <v>62</v>
      </c>
      <c r="C12" s="879" t="s">
        <v>284</v>
      </c>
      <c r="D12" s="878" t="s">
        <v>912</v>
      </c>
      <c r="E12" s="877">
        <v>37012</v>
      </c>
      <c r="F12" s="876" t="s">
        <v>365</v>
      </c>
      <c r="G12" s="875">
        <v>2.0146990740740741E-3</v>
      </c>
      <c r="H12" s="874" t="str">
        <f t="shared" si="0"/>
        <v>III A</v>
      </c>
      <c r="I12" s="873" t="s">
        <v>330</v>
      </c>
    </row>
    <row r="13" spans="1:10" s="872" customFormat="1" ht="17.25" customHeight="1" x14ac:dyDescent="0.2">
      <c r="A13" s="881">
        <v>4</v>
      </c>
      <c r="B13" s="880">
        <v>184</v>
      </c>
      <c r="C13" s="879" t="s">
        <v>597</v>
      </c>
      <c r="D13" s="878" t="s">
        <v>911</v>
      </c>
      <c r="E13" s="877">
        <v>37188</v>
      </c>
      <c r="F13" s="876" t="s">
        <v>1</v>
      </c>
      <c r="G13" s="875">
        <v>2.0525462962962962E-3</v>
      </c>
      <c r="H13" s="874" t="str">
        <f t="shared" si="0"/>
        <v>III A</v>
      </c>
      <c r="I13" s="873" t="s">
        <v>201</v>
      </c>
      <c r="J13" s="872" t="s">
        <v>910</v>
      </c>
    </row>
    <row r="14" spans="1:10" s="872" customFormat="1" ht="17.25" customHeight="1" x14ac:dyDescent="0.2">
      <c r="A14" s="881">
        <v>5</v>
      </c>
      <c r="B14" s="880" t="s">
        <v>909</v>
      </c>
      <c r="C14" s="879" t="s">
        <v>106</v>
      </c>
      <c r="D14" s="878" t="s">
        <v>908</v>
      </c>
      <c r="E14" s="877">
        <v>37238</v>
      </c>
      <c r="F14" s="876" t="s">
        <v>1</v>
      </c>
      <c r="G14" s="875">
        <v>2.0768518518518519E-3</v>
      </c>
      <c r="H14" s="874" t="str">
        <f t="shared" si="0"/>
        <v>III A</v>
      </c>
      <c r="I14" s="873" t="s">
        <v>827</v>
      </c>
      <c r="J14" s="872" t="s">
        <v>907</v>
      </c>
    </row>
    <row r="15" spans="1:10" s="872" customFormat="1" ht="17.25" customHeight="1" x14ac:dyDescent="0.2">
      <c r="A15" s="881">
        <v>6</v>
      </c>
      <c r="B15" s="880" t="s">
        <v>906</v>
      </c>
      <c r="C15" s="879" t="s">
        <v>326</v>
      </c>
      <c r="D15" s="878" t="s">
        <v>291</v>
      </c>
      <c r="E15" s="877">
        <v>36812</v>
      </c>
      <c r="F15" s="876" t="s">
        <v>741</v>
      </c>
      <c r="G15" s="875">
        <v>2.1003472222222226E-3</v>
      </c>
      <c r="H15" s="874" t="str">
        <f t="shared" si="0"/>
        <v>III A</v>
      </c>
      <c r="I15" s="873" t="s">
        <v>790</v>
      </c>
      <c r="J15" s="872" t="s">
        <v>905</v>
      </c>
    </row>
    <row r="16" spans="1:10" s="872" customFormat="1" ht="17.25" customHeight="1" x14ac:dyDescent="0.2">
      <c r="A16" s="881">
        <v>7</v>
      </c>
      <c r="B16" s="880">
        <v>122</v>
      </c>
      <c r="C16" s="879" t="s">
        <v>904</v>
      </c>
      <c r="D16" s="878" t="s">
        <v>587</v>
      </c>
      <c r="E16" s="877">
        <v>36712</v>
      </c>
      <c r="F16" s="876" t="s">
        <v>165</v>
      </c>
      <c r="G16" s="875">
        <v>2.1246527777777778E-3</v>
      </c>
      <c r="H16" s="874" t="str">
        <f t="shared" si="0"/>
        <v>I JA</v>
      </c>
      <c r="I16" s="873" t="s">
        <v>903</v>
      </c>
    </row>
    <row r="17" spans="1:10" s="872" customFormat="1" ht="17.25" customHeight="1" x14ac:dyDescent="0.2">
      <c r="A17" s="881">
        <v>8</v>
      </c>
      <c r="B17" s="880">
        <v>54</v>
      </c>
      <c r="C17" s="879" t="s">
        <v>850</v>
      </c>
      <c r="D17" s="878" t="s">
        <v>902</v>
      </c>
      <c r="E17" s="877">
        <v>36956</v>
      </c>
      <c r="F17" s="876" t="s">
        <v>30</v>
      </c>
      <c r="G17" s="875">
        <v>2.1251157407407404E-3</v>
      </c>
      <c r="H17" s="874" t="str">
        <f t="shared" si="0"/>
        <v>I JA</v>
      </c>
      <c r="I17" s="873" t="s">
        <v>901</v>
      </c>
      <c r="J17" s="872" t="s">
        <v>900</v>
      </c>
    </row>
    <row r="18" spans="1:10" s="872" customFormat="1" ht="17.25" customHeight="1" x14ac:dyDescent="0.2">
      <c r="A18" s="881">
        <v>9</v>
      </c>
      <c r="B18" s="880">
        <v>66</v>
      </c>
      <c r="C18" s="879" t="s">
        <v>899</v>
      </c>
      <c r="D18" s="878" t="s">
        <v>898</v>
      </c>
      <c r="E18" s="877">
        <v>37085</v>
      </c>
      <c r="F18" s="876" t="s">
        <v>100</v>
      </c>
      <c r="G18" s="875">
        <v>2.1684027777777778E-3</v>
      </c>
      <c r="H18" s="874" t="str">
        <f t="shared" si="0"/>
        <v>I JA</v>
      </c>
      <c r="I18" s="873" t="s">
        <v>897</v>
      </c>
    </row>
    <row r="19" spans="1:10" s="872" customFormat="1" ht="17.25" customHeight="1" x14ac:dyDescent="0.2">
      <c r="A19" s="881">
        <v>10</v>
      </c>
      <c r="B19" s="880">
        <v>189</v>
      </c>
      <c r="C19" s="879" t="s">
        <v>896</v>
      </c>
      <c r="D19" s="878" t="s">
        <v>895</v>
      </c>
      <c r="E19" s="877">
        <v>36714</v>
      </c>
      <c r="F19" s="876" t="s">
        <v>91</v>
      </c>
      <c r="G19" s="875">
        <v>2.1820601851851853E-3</v>
      </c>
      <c r="H19" s="874" t="str">
        <f t="shared" si="0"/>
        <v>I JA</v>
      </c>
      <c r="I19" s="873" t="s">
        <v>894</v>
      </c>
    </row>
    <row r="20" spans="1:10" s="872" customFormat="1" ht="17.25" customHeight="1" x14ac:dyDescent="0.2">
      <c r="A20" s="881">
        <v>11</v>
      </c>
      <c r="B20" s="880" t="s">
        <v>893</v>
      </c>
      <c r="C20" s="879" t="s">
        <v>256</v>
      </c>
      <c r="D20" s="878" t="s">
        <v>892</v>
      </c>
      <c r="E20" s="877">
        <v>36801</v>
      </c>
      <c r="F20" s="876" t="s">
        <v>276</v>
      </c>
      <c r="G20" s="875">
        <v>2.3498842592592595E-3</v>
      </c>
      <c r="H20" s="874" t="str">
        <f t="shared" si="0"/>
        <v>II JA</v>
      </c>
      <c r="I20" s="873" t="s">
        <v>275</v>
      </c>
    </row>
    <row r="21" spans="1:10" s="872" customFormat="1" ht="17.25" customHeight="1" x14ac:dyDescent="0.2">
      <c r="A21" s="881" t="s">
        <v>760</v>
      </c>
      <c r="B21" s="880" t="s">
        <v>891</v>
      </c>
      <c r="C21" s="879" t="s">
        <v>814</v>
      </c>
      <c r="D21" s="878" t="s">
        <v>813</v>
      </c>
      <c r="E21" s="877">
        <v>36393</v>
      </c>
      <c r="F21" s="876" t="s">
        <v>91</v>
      </c>
      <c r="G21" s="875">
        <v>1.957638888888889E-3</v>
      </c>
      <c r="H21" s="874" t="str">
        <f t="shared" si="0"/>
        <v>II A</v>
      </c>
      <c r="I21" s="873" t="s">
        <v>890</v>
      </c>
    </row>
    <row r="22" spans="1:10" s="872" customFormat="1" ht="17.25" customHeight="1" x14ac:dyDescent="0.2">
      <c r="A22" s="881"/>
      <c r="B22" s="880">
        <v>125</v>
      </c>
      <c r="C22" s="879" t="s">
        <v>223</v>
      </c>
      <c r="D22" s="878" t="s">
        <v>889</v>
      </c>
      <c r="E22" s="877">
        <v>36693</v>
      </c>
      <c r="F22" s="876" t="s">
        <v>888</v>
      </c>
      <c r="G22" s="875" t="s">
        <v>379</v>
      </c>
      <c r="H22" s="874" t="b">
        <f t="shared" si="0"/>
        <v>0</v>
      </c>
      <c r="I22" s="873" t="s">
        <v>887</v>
      </c>
      <c r="J22" s="872" t="s">
        <v>886</v>
      </c>
    </row>
  </sheetData>
  <mergeCells count="3">
    <mergeCell ref="A1:G1"/>
    <mergeCell ref="A2:G2"/>
    <mergeCell ref="A3:G3"/>
  </mergeCells>
  <printOptions horizontalCentered="1"/>
  <pageMargins left="0.35433070866141736" right="0.35433070866141736" top="0.39370078740157483" bottom="0.19685039370078741" header="0.39370078740157483" footer="0.3937007874015748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140625" style="336" customWidth="1"/>
    <col min="2" max="2" width="13.85546875" style="332" customWidth="1"/>
    <col min="3" max="3" width="14.28515625" style="332" customWidth="1"/>
    <col min="4" max="4" width="9.85546875" style="333" customWidth="1"/>
    <col min="5" max="5" width="7.28515625" style="333" customWidth="1"/>
    <col min="6" max="6" width="7.42578125" style="335" customWidth="1"/>
    <col min="7" max="7" width="6.85546875" style="334" customWidth="1"/>
    <col min="8" max="8" width="22.42578125" style="333" customWidth="1"/>
    <col min="9" max="9" width="0.140625" style="332" customWidth="1"/>
    <col min="10" max="16384" width="9.140625" style="332"/>
  </cols>
  <sheetData>
    <row r="1" spans="1:11" s="60" customFormat="1" ht="20.25" x14ac:dyDescent="0.3">
      <c r="A1" s="915" t="s">
        <v>81</v>
      </c>
      <c r="B1" s="915"/>
      <c r="C1" s="915"/>
      <c r="D1" s="915"/>
      <c r="E1" s="915"/>
      <c r="F1" s="915"/>
    </row>
    <row r="2" spans="1:11" s="60" customFormat="1" ht="20.25" x14ac:dyDescent="0.3">
      <c r="A2" s="915" t="s">
        <v>0</v>
      </c>
      <c r="B2" s="915"/>
      <c r="C2" s="915"/>
      <c r="D2" s="915"/>
      <c r="E2" s="915"/>
      <c r="F2" s="915"/>
    </row>
    <row r="3" spans="1:11" s="60" customFormat="1" ht="20.25" x14ac:dyDescent="0.3">
      <c r="A3" s="915" t="s">
        <v>2</v>
      </c>
      <c r="B3" s="915"/>
      <c r="C3" s="915"/>
      <c r="D3" s="915"/>
      <c r="E3" s="915"/>
      <c r="F3" s="915"/>
      <c r="H3" s="19" t="s">
        <v>84</v>
      </c>
    </row>
    <row r="4" spans="1:11" s="60" customFormat="1" ht="12.75" customHeight="1" x14ac:dyDescent="0.3">
      <c r="A4" s="331"/>
      <c r="B4" s="174"/>
      <c r="C4" s="174"/>
      <c r="D4" s="331"/>
      <c r="E4" s="174"/>
      <c r="F4" s="174"/>
      <c r="H4" s="69" t="s">
        <v>1</v>
      </c>
    </row>
    <row r="5" spans="1:11" x14ac:dyDescent="0.2">
      <c r="B5" s="115" t="s">
        <v>389</v>
      </c>
      <c r="C5" s="116"/>
      <c r="D5" s="115" t="s">
        <v>388</v>
      </c>
      <c r="F5" s="334"/>
    </row>
    <row r="6" spans="1:11" ht="8.25" customHeight="1" x14ac:dyDescent="0.2">
      <c r="A6" s="329"/>
      <c r="B6" s="327"/>
      <c r="C6" s="327"/>
      <c r="D6" s="327"/>
      <c r="E6" s="329"/>
      <c r="F6" s="327"/>
      <c r="G6" s="327"/>
      <c r="H6" s="328"/>
    </row>
    <row r="7" spans="1:11" ht="15.75" x14ac:dyDescent="0.25">
      <c r="B7" s="361" t="s">
        <v>387</v>
      </c>
      <c r="D7" s="360"/>
      <c r="F7" s="359"/>
      <c r="G7" s="335"/>
      <c r="H7" s="358"/>
      <c r="I7" s="333"/>
    </row>
    <row r="8" spans="1:11" ht="12.75" customHeight="1" x14ac:dyDescent="0.2"/>
    <row r="9" spans="1:11" x14ac:dyDescent="0.2">
      <c r="C9" s="357"/>
      <c r="D9" s="357"/>
      <c r="E9" s="356"/>
    </row>
    <row r="10" spans="1:11" ht="6" customHeight="1" x14ac:dyDescent="0.2"/>
    <row r="11" spans="1:11" x14ac:dyDescent="0.2">
      <c r="A11" s="355" t="s">
        <v>45</v>
      </c>
      <c r="B11" s="354" t="s">
        <v>13</v>
      </c>
      <c r="C11" s="353" t="s">
        <v>12</v>
      </c>
      <c r="D11" s="352" t="s">
        <v>11</v>
      </c>
      <c r="E11" s="351" t="s">
        <v>10</v>
      </c>
      <c r="F11" s="350" t="s">
        <v>9</v>
      </c>
      <c r="G11" s="349" t="s">
        <v>8</v>
      </c>
      <c r="H11" s="348" t="s">
        <v>7</v>
      </c>
    </row>
    <row r="12" spans="1:11" x14ac:dyDescent="0.2">
      <c r="A12" s="346">
        <v>1</v>
      </c>
      <c r="B12" s="343" t="s">
        <v>386</v>
      </c>
      <c r="C12" s="342" t="s">
        <v>371</v>
      </c>
      <c r="D12" s="347">
        <v>37399</v>
      </c>
      <c r="E12" s="340" t="s">
        <v>91</v>
      </c>
      <c r="F12" s="339" t="s">
        <v>932</v>
      </c>
      <c r="G12" s="345" t="str">
        <f t="shared" ref="G12:G17" si="0">IF(ISBLANK(F12),"",IF(F12&gt;13.34,"",IF(F12&lt;=9.24,"I A",IF(F12&lt;=9.84,"II A",IF(F12&lt;=10.84,"III A",IF(F12&lt;=11.94,"I JA",IF(F12&lt;=12.74,"II JA",IF(F12&lt;=13.34,"III JA"))))))))</f>
        <v/>
      </c>
      <c r="H12" s="337" t="s">
        <v>385</v>
      </c>
      <c r="I12" s="335"/>
      <c r="J12" s="334"/>
      <c r="K12" s="333"/>
    </row>
    <row r="13" spans="1:11" x14ac:dyDescent="0.2">
      <c r="A13" s="344">
        <v>2</v>
      </c>
      <c r="B13" s="343" t="s">
        <v>46</v>
      </c>
      <c r="C13" s="342" t="s">
        <v>384</v>
      </c>
      <c r="D13" s="341">
        <v>37434</v>
      </c>
      <c r="E13" s="340" t="s">
        <v>276</v>
      </c>
      <c r="F13" s="339">
        <v>10.16</v>
      </c>
      <c r="G13" s="345" t="str">
        <f t="shared" si="0"/>
        <v>III A</v>
      </c>
      <c r="H13" s="337" t="s">
        <v>275</v>
      </c>
      <c r="I13" s="335"/>
      <c r="J13" s="334"/>
      <c r="K13" s="333"/>
    </row>
    <row r="14" spans="1:11" x14ac:dyDescent="0.2">
      <c r="A14" s="344">
        <v>3</v>
      </c>
      <c r="B14" s="343" t="s">
        <v>46</v>
      </c>
      <c r="C14" s="342" t="s">
        <v>383</v>
      </c>
      <c r="D14" s="341">
        <v>37758</v>
      </c>
      <c r="E14" s="340" t="s">
        <v>276</v>
      </c>
      <c r="F14" s="339">
        <v>10.27</v>
      </c>
      <c r="G14" s="345" t="str">
        <f t="shared" si="0"/>
        <v>III A</v>
      </c>
      <c r="H14" s="337" t="s">
        <v>382</v>
      </c>
      <c r="I14" s="335"/>
      <c r="J14" s="334"/>
      <c r="K14" s="333"/>
    </row>
    <row r="15" spans="1:11" x14ac:dyDescent="0.2">
      <c r="A15" s="346">
        <v>4</v>
      </c>
      <c r="B15" s="343" t="s">
        <v>110</v>
      </c>
      <c r="C15" s="342" t="s">
        <v>111</v>
      </c>
      <c r="D15" s="341">
        <v>37475</v>
      </c>
      <c r="E15" s="340" t="s">
        <v>30</v>
      </c>
      <c r="F15" s="339">
        <v>10.53</v>
      </c>
      <c r="G15" s="345" t="str">
        <f t="shared" si="0"/>
        <v>III A</v>
      </c>
      <c r="H15" s="337" t="s">
        <v>39</v>
      </c>
      <c r="I15" s="335"/>
      <c r="J15" s="334"/>
      <c r="K15" s="333"/>
    </row>
    <row r="16" spans="1:11" x14ac:dyDescent="0.2">
      <c r="A16" s="344">
        <v>5</v>
      </c>
      <c r="B16" s="343" t="s">
        <v>28</v>
      </c>
      <c r="C16" s="342" t="s">
        <v>41</v>
      </c>
      <c r="D16" s="341">
        <v>37268</v>
      </c>
      <c r="E16" s="340" t="s">
        <v>98</v>
      </c>
      <c r="F16" s="339">
        <v>10.78</v>
      </c>
      <c r="G16" s="345" t="str">
        <f t="shared" si="0"/>
        <v>III A</v>
      </c>
      <c r="H16" s="337" t="s">
        <v>23</v>
      </c>
      <c r="I16" s="335"/>
      <c r="J16" s="334"/>
      <c r="K16" s="333"/>
    </row>
    <row r="17" spans="1:11" x14ac:dyDescent="0.2">
      <c r="A17" s="344"/>
      <c r="B17" s="343" t="s">
        <v>381</v>
      </c>
      <c r="C17" s="342" t="s">
        <v>380</v>
      </c>
      <c r="D17" s="341">
        <v>37842</v>
      </c>
      <c r="E17" s="340" t="s">
        <v>91</v>
      </c>
      <c r="F17" s="339" t="s">
        <v>379</v>
      </c>
      <c r="G17" s="338" t="str">
        <f t="shared" si="0"/>
        <v/>
      </c>
      <c r="H17" s="337" t="s">
        <v>378</v>
      </c>
      <c r="I17" s="335"/>
      <c r="J17" s="334"/>
      <c r="K17" s="333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3"/>
  <sheetViews>
    <sheetView zoomScaleNormal="100" workbookViewId="0">
      <selection activeCell="A9" sqref="A9"/>
    </sheetView>
  </sheetViews>
  <sheetFormatPr defaultColWidth="9.140625" defaultRowHeight="12.75" x14ac:dyDescent="0.2"/>
  <cols>
    <col min="1" max="1" width="5.140625" style="301" customWidth="1"/>
    <col min="2" max="2" width="9.28515625" style="301" customWidth="1"/>
    <col min="3" max="3" width="14.28515625" style="301" customWidth="1"/>
    <col min="4" max="4" width="9.85546875" style="302" customWidth="1"/>
    <col min="5" max="5" width="12.140625" style="302" customWidth="1"/>
    <col min="6" max="6" width="6.85546875" style="304" customWidth="1"/>
    <col min="7" max="7" width="6.85546875" style="303" customWidth="1"/>
    <col min="8" max="8" width="21.28515625" style="302" customWidth="1"/>
    <col min="9" max="16384" width="9.140625" style="301"/>
  </cols>
  <sheetData>
    <row r="1" spans="1:11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1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1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H3" s="19" t="s">
        <v>84</v>
      </c>
    </row>
    <row r="4" spans="1:11" s="60" customFormat="1" ht="12.75" customHeight="1" x14ac:dyDescent="0.3">
      <c r="A4" s="173"/>
      <c r="B4" s="173"/>
      <c r="C4" s="173"/>
      <c r="D4" s="331"/>
      <c r="E4" s="173"/>
      <c r="F4" s="173"/>
      <c r="G4" s="173"/>
      <c r="H4" s="69" t="s">
        <v>1</v>
      </c>
    </row>
    <row r="5" spans="1:11" ht="12.75" customHeight="1" x14ac:dyDescent="0.2">
      <c r="B5" s="115" t="s">
        <v>377</v>
      </c>
      <c r="C5" s="116"/>
      <c r="D5" s="115" t="s">
        <v>376</v>
      </c>
      <c r="E5" s="304"/>
      <c r="G5" s="304"/>
      <c r="I5" s="304"/>
      <c r="J5" s="150"/>
      <c r="K5" s="330"/>
    </row>
    <row r="6" spans="1:11" s="327" customFormat="1" ht="8.25" customHeight="1" x14ac:dyDescent="0.2">
      <c r="E6" s="329"/>
      <c r="H6" s="328"/>
    </row>
    <row r="7" spans="1:11" ht="15.75" x14ac:dyDescent="0.25">
      <c r="B7" s="326" t="s">
        <v>375</v>
      </c>
      <c r="D7" s="325"/>
      <c r="E7" s="324"/>
      <c r="F7" s="324" t="s">
        <v>374</v>
      </c>
      <c r="G7" s="324"/>
      <c r="H7" s="323" t="s">
        <v>373</v>
      </c>
    </row>
    <row r="8" spans="1:11" ht="6" customHeight="1" x14ac:dyDescent="0.2">
      <c r="B8" s="322"/>
      <c r="C8" s="321"/>
      <c r="D8" s="321"/>
      <c r="E8" s="320"/>
    </row>
    <row r="9" spans="1:11" x14ac:dyDescent="0.2">
      <c r="A9" s="319" t="s">
        <v>45</v>
      </c>
      <c r="B9" s="318" t="s">
        <v>13</v>
      </c>
      <c r="C9" s="310" t="s">
        <v>12</v>
      </c>
      <c r="D9" s="317" t="s">
        <v>11</v>
      </c>
      <c r="E9" s="316" t="s">
        <v>10</v>
      </c>
      <c r="F9" s="315" t="s">
        <v>9</v>
      </c>
      <c r="G9" s="314" t="s">
        <v>8</v>
      </c>
      <c r="H9" s="313" t="s">
        <v>7</v>
      </c>
    </row>
    <row r="10" spans="1:11" s="305" customFormat="1" ht="15" customHeight="1" x14ac:dyDescent="0.2">
      <c r="A10" s="312">
        <v>1</v>
      </c>
      <c r="B10" s="311" t="s">
        <v>372</v>
      </c>
      <c r="C10" s="310" t="s">
        <v>371</v>
      </c>
      <c r="D10" s="309">
        <v>37034</v>
      </c>
      <c r="E10" s="306" t="s">
        <v>91</v>
      </c>
      <c r="F10" s="308">
        <v>9.5299999999999994</v>
      </c>
      <c r="G10" s="607" t="str">
        <f>IF(ISBLANK(F10),"",IF(F10&gt;13.34,"",IF(F10&lt;=9.24,"I A",IF(F10&lt;=9.84,"II A",IF(F10&lt;=10.84,"III A",IF(F10&lt;=11.94,"I JA",IF(F10&lt;=12.74,"II JA",IF(F10&lt;=13.34,"III JA"))))))))</f>
        <v>II A</v>
      </c>
      <c r="H10" s="306" t="s">
        <v>370</v>
      </c>
    </row>
    <row r="11" spans="1:11" s="305" customFormat="1" ht="15" customHeight="1" x14ac:dyDescent="0.2">
      <c r="A11" s="312">
        <v>2</v>
      </c>
      <c r="B11" s="311" t="s">
        <v>369</v>
      </c>
      <c r="C11" s="310" t="s">
        <v>368</v>
      </c>
      <c r="D11" s="309">
        <v>37142</v>
      </c>
      <c r="E11" s="306" t="s">
        <v>93</v>
      </c>
      <c r="F11" s="308">
        <v>10.11</v>
      </c>
      <c r="G11" s="607" t="str">
        <f>IF(ISBLANK(F11),"",IF(F11&gt;13.34,"",IF(F11&lt;=9.24,"I A",IF(F11&lt;=9.84,"II A",IF(F11&lt;=10.84,"III A",IF(F11&lt;=11.94,"I JA",IF(F11&lt;=12.74,"II JA",IF(F11&lt;=13.34,"III JA"))))))))</f>
        <v>III A</v>
      </c>
      <c r="H11" s="306"/>
    </row>
    <row r="12" spans="1:11" s="305" customFormat="1" ht="15" customHeight="1" x14ac:dyDescent="0.2">
      <c r="A12" s="312">
        <v>3</v>
      </c>
      <c r="B12" s="311" t="s">
        <v>367</v>
      </c>
      <c r="C12" s="310" t="s">
        <v>366</v>
      </c>
      <c r="D12" s="309">
        <v>36550</v>
      </c>
      <c r="E12" s="306" t="s">
        <v>365</v>
      </c>
      <c r="F12" s="308">
        <v>10.29</v>
      </c>
      <c r="G12" s="607" t="str">
        <f>IF(ISBLANK(F12),"",IF(F12&gt;13.34,"",IF(F12&lt;=9.24,"I A",IF(F12&lt;=9.84,"II A",IF(F12&lt;=10.84,"III A",IF(F12&lt;=11.94,"I JA",IF(F12&lt;=12.74,"II JA",IF(F12&lt;=13.34,"III JA"))))))))</f>
        <v>III A</v>
      </c>
      <c r="H12" s="306" t="s">
        <v>330</v>
      </c>
    </row>
    <row r="13" spans="1:11" s="305" customFormat="1" ht="15" customHeight="1" x14ac:dyDescent="0.2">
      <c r="A13" s="312"/>
      <c r="B13" s="311" t="s">
        <v>364</v>
      </c>
      <c r="C13" s="310" t="s">
        <v>363</v>
      </c>
      <c r="D13" s="309">
        <v>36900</v>
      </c>
      <c r="E13" s="306" t="s">
        <v>98</v>
      </c>
      <c r="F13" s="308" t="s">
        <v>362</v>
      </c>
      <c r="G13" s="307" t="str">
        <f>IF(ISBLANK(F13),"",IF(F13&gt;13.34,"",IF(F13&lt;=9.24,"I A",IF(F13&lt;=9.84,"II A",IF(F13&lt;=10.84,"III A",IF(F13&lt;=11.94,"I JA",IF(F13&lt;=12.74,"II JA",IF(F13&lt;=13.34,"III JA"))))))))</f>
        <v/>
      </c>
      <c r="H13" s="306" t="s">
        <v>23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5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4.42578125" style="409" customWidth="1"/>
    <col min="2" max="2" width="8.85546875" style="409" customWidth="1"/>
    <col min="3" max="3" width="13.42578125" style="409" customWidth="1"/>
    <col min="4" max="4" width="9.42578125" style="446" customWidth="1"/>
    <col min="5" max="5" width="16.85546875" style="410" customWidth="1"/>
    <col min="6" max="7" width="5.42578125" style="412" customWidth="1"/>
    <col min="8" max="8" width="6.28515625" style="411" customWidth="1"/>
    <col min="9" max="9" width="22.85546875" style="410" customWidth="1"/>
    <col min="10" max="10" width="0" style="409" hidden="1" customWidth="1"/>
    <col min="11" max="11" width="2.7109375" style="409" bestFit="1" customWidth="1"/>
    <col min="12" max="16384" width="9.140625" style="409"/>
  </cols>
  <sheetData>
    <row r="1" spans="1:10" s="441" customFormat="1" ht="20.25" x14ac:dyDescent="0.3">
      <c r="A1" s="913" t="s">
        <v>81</v>
      </c>
      <c r="B1" s="913"/>
      <c r="C1" s="913"/>
      <c r="D1" s="913"/>
      <c r="E1" s="913"/>
      <c r="F1" s="913"/>
      <c r="G1" s="913"/>
    </row>
    <row r="2" spans="1:10" s="441" customFormat="1" ht="20.25" x14ac:dyDescent="0.3">
      <c r="A2" s="913" t="s">
        <v>0</v>
      </c>
      <c r="B2" s="913"/>
      <c r="C2" s="913"/>
      <c r="D2" s="913"/>
      <c r="E2" s="913"/>
      <c r="F2" s="913"/>
      <c r="G2" s="913"/>
    </row>
    <row r="3" spans="1:10" s="441" customFormat="1" ht="20.25" x14ac:dyDescent="0.3">
      <c r="A3" s="913" t="s">
        <v>2</v>
      </c>
      <c r="B3" s="913"/>
      <c r="C3" s="913"/>
      <c r="D3" s="913"/>
      <c r="E3" s="913"/>
      <c r="F3" s="913"/>
      <c r="G3" s="913"/>
      <c r="I3" s="445" t="s">
        <v>84</v>
      </c>
    </row>
    <row r="4" spans="1:10" s="441" customFormat="1" ht="11.45" customHeight="1" x14ac:dyDescent="0.3">
      <c r="A4" s="443"/>
      <c r="B4" s="443"/>
      <c r="C4" s="443"/>
      <c r="D4" s="444"/>
      <c r="E4" s="443"/>
      <c r="F4" s="443"/>
      <c r="G4" s="443"/>
      <c r="I4" s="442" t="s">
        <v>1</v>
      </c>
    </row>
    <row r="5" spans="1:10" ht="12.75" customHeight="1" x14ac:dyDescent="0.3">
      <c r="A5" s="486"/>
      <c r="B5" s="439" t="s">
        <v>561</v>
      </c>
      <c r="C5" s="438"/>
      <c r="D5" s="439" t="s">
        <v>560</v>
      </c>
      <c r="E5" s="409"/>
      <c r="F5" s="486"/>
      <c r="G5" s="486"/>
      <c r="H5" s="409"/>
      <c r="I5" s="409"/>
    </row>
    <row r="6" spans="1:10" s="437" customFormat="1" ht="8.25" customHeight="1" x14ac:dyDescent="0.2">
      <c r="D6" s="485"/>
      <c r="E6" s="485"/>
      <c r="I6" s="484"/>
    </row>
    <row r="7" spans="1:10" ht="15.75" x14ac:dyDescent="0.25">
      <c r="B7" s="480" t="s">
        <v>559</v>
      </c>
      <c r="C7" s="482"/>
      <c r="D7" s="483"/>
      <c r="E7" s="482"/>
      <c r="F7" s="481"/>
      <c r="G7" s="480"/>
      <c r="I7" s="479" t="s">
        <v>16</v>
      </c>
    </row>
    <row r="8" spans="1:10" ht="12.75" customHeight="1" x14ac:dyDescent="0.2"/>
    <row r="9" spans="1:10" s="456" customFormat="1" ht="9.6" customHeight="1" x14ac:dyDescent="0.2">
      <c r="C9" s="468"/>
      <c r="D9" s="467"/>
      <c r="E9" s="466"/>
      <c r="F9" s="465"/>
      <c r="G9" s="465"/>
      <c r="H9" s="464"/>
      <c r="I9" s="478"/>
    </row>
    <row r="10" spans="1:10" s="456" customFormat="1" ht="6" customHeight="1" x14ac:dyDescent="0.2">
      <c r="D10" s="471"/>
      <c r="E10" s="470"/>
      <c r="F10" s="465"/>
      <c r="G10" s="465"/>
      <c r="H10" s="464"/>
      <c r="I10" s="470"/>
    </row>
    <row r="11" spans="1:10" s="456" customFormat="1" x14ac:dyDescent="0.2">
      <c r="A11" s="476" t="s">
        <v>45</v>
      </c>
      <c r="B11" s="477" t="s">
        <v>13</v>
      </c>
      <c r="C11" s="460" t="s">
        <v>12</v>
      </c>
      <c r="D11" s="476" t="s">
        <v>11</v>
      </c>
      <c r="E11" s="475" t="s">
        <v>10</v>
      </c>
      <c r="F11" s="474" t="s">
        <v>469</v>
      </c>
      <c r="G11" s="474" t="s">
        <v>468</v>
      </c>
      <c r="H11" s="473" t="s">
        <v>8</v>
      </c>
      <c r="I11" s="472" t="s">
        <v>7</v>
      </c>
    </row>
    <row r="12" spans="1:10" s="456" customFormat="1" x14ac:dyDescent="0.2">
      <c r="A12" s="455">
        <v>1</v>
      </c>
      <c r="B12" s="461" t="s">
        <v>60</v>
      </c>
      <c r="C12" s="460" t="s">
        <v>59</v>
      </c>
      <c r="D12" s="459">
        <v>37408</v>
      </c>
      <c r="E12" s="451" t="s">
        <v>1</v>
      </c>
      <c r="F12" s="450">
        <v>8.1</v>
      </c>
      <c r="G12" s="458">
        <v>8.06</v>
      </c>
      <c r="H12" s="457" t="str">
        <f t="shared" ref="H12:H17" si="0">IF(ISBLANK(F12),"",IF(F12&lt;=7.7,"KSM",IF(F12&lt;=8,"I A",IF(F12&lt;=8.44,"II A",IF(F12&lt;=9.04,"III A",IF(F12&lt;=9.64,"I JA",IF(F12&lt;=10.04,"II JA",IF(F12&lt;=10.34,"III JA"))))))))</f>
        <v>II A</v>
      </c>
      <c r="I12" s="451" t="s">
        <v>536</v>
      </c>
      <c r="J12" s="456" t="s">
        <v>535</v>
      </c>
    </row>
    <row r="13" spans="1:10" s="456" customFormat="1" x14ac:dyDescent="0.2">
      <c r="A13" s="455">
        <v>2</v>
      </c>
      <c r="B13" s="461" t="s">
        <v>531</v>
      </c>
      <c r="C13" s="460" t="s">
        <v>530</v>
      </c>
      <c r="D13" s="459">
        <v>37691</v>
      </c>
      <c r="E13" s="451" t="s">
        <v>30</v>
      </c>
      <c r="F13" s="450">
        <v>8.2100000000000009</v>
      </c>
      <c r="G13" s="458">
        <v>8.09</v>
      </c>
      <c r="H13" s="457" t="str">
        <f t="shared" si="0"/>
        <v>II A</v>
      </c>
      <c r="I13" s="451" t="s">
        <v>529</v>
      </c>
    </row>
    <row r="14" spans="1:10" s="456" customFormat="1" x14ac:dyDescent="0.2">
      <c r="A14" s="455">
        <v>3</v>
      </c>
      <c r="B14" s="461" t="s">
        <v>553</v>
      </c>
      <c r="C14" s="460" t="s">
        <v>552</v>
      </c>
      <c r="D14" s="459">
        <v>37333</v>
      </c>
      <c r="E14" s="451" t="s">
        <v>439</v>
      </c>
      <c r="F14" s="450">
        <v>8.32</v>
      </c>
      <c r="G14" s="458">
        <v>8.26</v>
      </c>
      <c r="H14" s="457" t="str">
        <f t="shared" si="0"/>
        <v>II A</v>
      </c>
      <c r="I14" s="451" t="s">
        <v>438</v>
      </c>
    </row>
    <row r="15" spans="1:10" s="456" customFormat="1" x14ac:dyDescent="0.2">
      <c r="A15" s="455">
        <v>4</v>
      </c>
      <c r="B15" s="461" t="s">
        <v>551</v>
      </c>
      <c r="C15" s="460" t="s">
        <v>550</v>
      </c>
      <c r="D15" s="459">
        <v>37432</v>
      </c>
      <c r="E15" s="451" t="s">
        <v>92</v>
      </c>
      <c r="F15" s="450">
        <v>8.31</v>
      </c>
      <c r="G15" s="458">
        <v>8.3000000000000007</v>
      </c>
      <c r="H15" s="457" t="str">
        <f t="shared" si="0"/>
        <v>II A</v>
      </c>
      <c r="I15" s="451" t="s">
        <v>293</v>
      </c>
    </row>
    <row r="16" spans="1:10" s="456" customFormat="1" x14ac:dyDescent="0.2">
      <c r="A16" s="455">
        <v>5</v>
      </c>
      <c r="B16" s="461" t="s">
        <v>518</v>
      </c>
      <c r="C16" s="460" t="s">
        <v>517</v>
      </c>
      <c r="D16" s="459">
        <v>37764</v>
      </c>
      <c r="E16" s="451" t="s">
        <v>516</v>
      </c>
      <c r="F16" s="450">
        <v>8.51</v>
      </c>
      <c r="G16" s="458">
        <v>8.4499999999999993</v>
      </c>
      <c r="H16" s="457" t="str">
        <f t="shared" si="0"/>
        <v>III A</v>
      </c>
      <c r="I16" s="451" t="s">
        <v>515</v>
      </c>
      <c r="J16" s="456" t="s">
        <v>514</v>
      </c>
    </row>
    <row r="17" spans="1:9" s="456" customFormat="1" x14ac:dyDescent="0.2">
      <c r="A17" s="455">
        <v>6</v>
      </c>
      <c r="B17" s="461" t="s">
        <v>175</v>
      </c>
      <c r="C17" s="460" t="s">
        <v>300</v>
      </c>
      <c r="D17" s="459">
        <v>38049</v>
      </c>
      <c r="E17" s="451" t="s">
        <v>30</v>
      </c>
      <c r="F17" s="450">
        <v>8.64</v>
      </c>
      <c r="G17" s="458">
        <v>8.6199999999999992</v>
      </c>
      <c r="H17" s="457" t="str">
        <f t="shared" si="0"/>
        <v>III A</v>
      </c>
      <c r="I17" s="451" t="s">
        <v>39</v>
      </c>
    </row>
    <row r="18" spans="1:9" s="456" customFormat="1" x14ac:dyDescent="0.2">
      <c r="A18" s="476" t="s">
        <v>45</v>
      </c>
      <c r="B18" s="477" t="s">
        <v>13</v>
      </c>
      <c r="C18" s="460" t="s">
        <v>12</v>
      </c>
      <c r="D18" s="476" t="s">
        <v>11</v>
      </c>
      <c r="E18" s="475" t="s">
        <v>10</v>
      </c>
      <c r="F18" s="474" t="s">
        <v>469</v>
      </c>
      <c r="G18" s="474" t="s">
        <v>468</v>
      </c>
      <c r="H18" s="473" t="s">
        <v>8</v>
      </c>
      <c r="I18" s="472" t="s">
        <v>7</v>
      </c>
    </row>
    <row r="19" spans="1:9" s="456" customFormat="1" x14ac:dyDescent="0.2">
      <c r="A19" s="455">
        <v>7</v>
      </c>
      <c r="B19" s="461" t="s">
        <v>501</v>
      </c>
      <c r="C19" s="460" t="s">
        <v>500</v>
      </c>
      <c r="D19" s="459">
        <v>38040</v>
      </c>
      <c r="E19" s="451" t="s">
        <v>30</v>
      </c>
      <c r="F19" s="450">
        <v>8.67</v>
      </c>
      <c r="G19" s="458"/>
      <c r="H19" s="457" t="str">
        <f t="shared" ref="H19:H25" si="1">IF(ISBLANK(F19),"",IF(F19&lt;=7.7,"KSM",IF(F19&lt;=8,"I A",IF(F19&lt;=8.44,"II A",IF(F19&lt;=9.04,"III A",IF(F19&lt;=9.64,"I JA",IF(F19&lt;=10.04,"II JA",IF(F19&lt;=10.34,"III JA"))))))))</f>
        <v>III A</v>
      </c>
      <c r="I19" s="451" t="s">
        <v>99</v>
      </c>
    </row>
    <row r="20" spans="1:9" s="456" customFormat="1" x14ac:dyDescent="0.2">
      <c r="A20" s="455">
        <v>8</v>
      </c>
      <c r="B20" s="461" t="s">
        <v>543</v>
      </c>
      <c r="C20" s="460" t="s">
        <v>542</v>
      </c>
      <c r="D20" s="459">
        <v>37496</v>
      </c>
      <c r="E20" s="451" t="s">
        <v>30</v>
      </c>
      <c r="F20" s="450">
        <v>8.69</v>
      </c>
      <c r="G20" s="458"/>
      <c r="H20" s="457" t="str">
        <f t="shared" si="1"/>
        <v>III A</v>
      </c>
      <c r="I20" s="451" t="s">
        <v>541</v>
      </c>
    </row>
    <row r="21" spans="1:9" s="456" customFormat="1" x14ac:dyDescent="0.2">
      <c r="A21" s="455">
        <v>9</v>
      </c>
      <c r="B21" s="461" t="s">
        <v>556</v>
      </c>
      <c r="C21" s="460" t="s">
        <v>555</v>
      </c>
      <c r="D21" s="459">
        <v>37295</v>
      </c>
      <c r="E21" s="451" t="s">
        <v>92</v>
      </c>
      <c r="F21" s="450">
        <v>8.7100000000000009</v>
      </c>
      <c r="G21" s="458"/>
      <c r="H21" s="457" t="str">
        <f t="shared" si="1"/>
        <v>III A</v>
      </c>
      <c r="I21" s="451" t="s">
        <v>293</v>
      </c>
    </row>
    <row r="22" spans="1:9" s="456" customFormat="1" x14ac:dyDescent="0.2">
      <c r="A22" s="455">
        <v>10</v>
      </c>
      <c r="B22" s="461" t="s">
        <v>506</v>
      </c>
      <c r="C22" s="460" t="s">
        <v>505</v>
      </c>
      <c r="D22" s="459">
        <v>37961</v>
      </c>
      <c r="E22" s="451" t="s">
        <v>98</v>
      </c>
      <c r="F22" s="450">
        <v>8.82</v>
      </c>
      <c r="G22" s="458"/>
      <c r="H22" s="457" t="str">
        <f t="shared" si="1"/>
        <v>III A</v>
      </c>
      <c r="I22" s="451" t="s">
        <v>23</v>
      </c>
    </row>
    <row r="23" spans="1:9" s="456" customFormat="1" x14ac:dyDescent="0.2">
      <c r="A23" s="455">
        <v>11</v>
      </c>
      <c r="B23" s="461" t="s">
        <v>526</v>
      </c>
      <c r="C23" s="460" t="s">
        <v>525</v>
      </c>
      <c r="D23" s="459">
        <v>37549</v>
      </c>
      <c r="E23" s="451" t="s">
        <v>1</v>
      </c>
      <c r="F23" s="450">
        <v>8.84</v>
      </c>
      <c r="G23" s="458"/>
      <c r="H23" s="457" t="str">
        <f t="shared" si="1"/>
        <v>III A</v>
      </c>
      <c r="I23" s="451" t="s">
        <v>201</v>
      </c>
    </row>
    <row r="24" spans="1:9" s="456" customFormat="1" x14ac:dyDescent="0.2">
      <c r="A24" s="455">
        <v>11</v>
      </c>
      <c r="B24" s="461" t="s">
        <v>499</v>
      </c>
      <c r="C24" s="460" t="s">
        <v>498</v>
      </c>
      <c r="D24" s="459">
        <v>37344</v>
      </c>
      <c r="E24" s="451" t="s">
        <v>93</v>
      </c>
      <c r="F24" s="450">
        <v>8.84</v>
      </c>
      <c r="G24" s="458"/>
      <c r="H24" s="457" t="str">
        <f t="shared" si="1"/>
        <v>III A</v>
      </c>
      <c r="I24" s="451" t="s">
        <v>448</v>
      </c>
    </row>
    <row r="25" spans="1:9" s="456" customFormat="1" x14ac:dyDescent="0.2">
      <c r="A25" s="455">
        <v>13</v>
      </c>
      <c r="B25" s="461" t="s">
        <v>184</v>
      </c>
      <c r="C25" s="460" t="s">
        <v>431</v>
      </c>
      <c r="D25" s="459">
        <v>37320</v>
      </c>
      <c r="E25" s="451" t="s">
        <v>30</v>
      </c>
      <c r="F25" s="450">
        <v>8.9499999999999993</v>
      </c>
      <c r="G25" s="458"/>
      <c r="H25" s="457" t="str">
        <f t="shared" si="1"/>
        <v>III A</v>
      </c>
      <c r="I25" s="451" t="s">
        <v>39</v>
      </c>
    </row>
    <row r="26" spans="1:9" s="456" customFormat="1" x14ac:dyDescent="0.2">
      <c r="A26" s="455">
        <v>15</v>
      </c>
      <c r="B26" s="461" t="s">
        <v>488</v>
      </c>
      <c r="C26" s="460" t="s">
        <v>487</v>
      </c>
      <c r="D26" s="459">
        <v>37479</v>
      </c>
      <c r="E26" s="451" t="s">
        <v>30</v>
      </c>
      <c r="F26" s="450">
        <v>8.98</v>
      </c>
      <c r="G26" s="458"/>
      <c r="H26" s="457" t="str">
        <f>IF(ISBLANK(F26),"",IF(F26&gt;13.34,"",IF(F26&lt;=9.24,"I A",IF(F26&lt;=9.84,"II A",IF(F26&lt;=10.84,"III A",IF(F26&lt;=11.94,"I JA",IF(F26&lt;=12.74,"II JA",IF(F26&lt;=13.34,"III JA"))))))))</f>
        <v>I A</v>
      </c>
      <c r="I26" s="451" t="s">
        <v>39</v>
      </c>
    </row>
    <row r="27" spans="1:9" s="456" customFormat="1" x14ac:dyDescent="0.2">
      <c r="A27" s="455">
        <v>14</v>
      </c>
      <c r="B27" s="461" t="s">
        <v>494</v>
      </c>
      <c r="C27" s="460" t="s">
        <v>493</v>
      </c>
      <c r="D27" s="459">
        <v>37715</v>
      </c>
      <c r="E27" s="451" t="s">
        <v>365</v>
      </c>
      <c r="F27" s="450">
        <v>8.98</v>
      </c>
      <c r="G27" s="458"/>
      <c r="H27" s="457" t="str">
        <f t="shared" ref="H27:H50" si="2">IF(ISBLANK(F27),"",IF(F27&lt;=7.7,"KSM",IF(F27&lt;=8,"I A",IF(F27&lt;=8.44,"II A",IF(F27&lt;=9.04,"III A",IF(F27&lt;=9.64,"I JA",IF(F27&lt;=10.04,"II JA",IF(F27&lt;=10.34,"III JA"))))))))</f>
        <v>III A</v>
      </c>
      <c r="I27" s="451" t="s">
        <v>492</v>
      </c>
    </row>
    <row r="28" spans="1:9" s="456" customFormat="1" x14ac:dyDescent="0.2">
      <c r="A28" s="455">
        <v>16</v>
      </c>
      <c r="B28" s="461" t="s">
        <v>523</v>
      </c>
      <c r="C28" s="460" t="s">
        <v>522</v>
      </c>
      <c r="D28" s="459">
        <v>37737</v>
      </c>
      <c r="E28" s="451" t="s">
        <v>288</v>
      </c>
      <c r="F28" s="450">
        <v>9</v>
      </c>
      <c r="G28" s="458"/>
      <c r="H28" s="457" t="str">
        <f t="shared" si="2"/>
        <v>III A</v>
      </c>
      <c r="I28" s="451" t="s">
        <v>287</v>
      </c>
    </row>
    <row r="29" spans="1:9" s="456" customFormat="1" x14ac:dyDescent="0.2">
      <c r="A29" s="455">
        <v>17</v>
      </c>
      <c r="B29" s="461" t="s">
        <v>521</v>
      </c>
      <c r="C29" s="460" t="s">
        <v>520</v>
      </c>
      <c r="D29" s="459">
        <v>37516</v>
      </c>
      <c r="E29" s="451" t="s">
        <v>288</v>
      </c>
      <c r="F29" s="450">
        <v>9.01</v>
      </c>
      <c r="G29" s="458"/>
      <c r="H29" s="457" t="str">
        <f t="shared" si="2"/>
        <v>III A</v>
      </c>
      <c r="I29" s="451" t="s">
        <v>287</v>
      </c>
    </row>
    <row r="30" spans="1:9" s="456" customFormat="1" x14ac:dyDescent="0.2">
      <c r="A30" s="455">
        <v>18</v>
      </c>
      <c r="B30" s="461" t="s">
        <v>549</v>
      </c>
      <c r="C30" s="460" t="s">
        <v>548</v>
      </c>
      <c r="D30" s="459">
        <v>37445</v>
      </c>
      <c r="E30" s="451" t="s">
        <v>439</v>
      </c>
      <c r="F30" s="450">
        <v>9.0299999999999994</v>
      </c>
      <c r="G30" s="458"/>
      <c r="H30" s="457" t="str">
        <f t="shared" si="2"/>
        <v>III A</v>
      </c>
      <c r="I30" s="451" t="s">
        <v>438</v>
      </c>
    </row>
    <row r="31" spans="1:9" s="456" customFormat="1" x14ac:dyDescent="0.2">
      <c r="A31" s="455">
        <v>19</v>
      </c>
      <c r="B31" s="461" t="s">
        <v>167</v>
      </c>
      <c r="C31" s="460" t="s">
        <v>554</v>
      </c>
      <c r="D31" s="459">
        <v>37304</v>
      </c>
      <c r="E31" s="451" t="s">
        <v>93</v>
      </c>
      <c r="F31" s="450">
        <v>9.1</v>
      </c>
      <c r="G31" s="458"/>
      <c r="H31" s="457" t="str">
        <f t="shared" si="2"/>
        <v>I JA</v>
      </c>
      <c r="I31" s="451" t="s">
        <v>509</v>
      </c>
    </row>
    <row r="32" spans="1:9" s="456" customFormat="1" x14ac:dyDescent="0.2">
      <c r="A32" s="455">
        <v>19</v>
      </c>
      <c r="B32" s="461" t="s">
        <v>40</v>
      </c>
      <c r="C32" s="460" t="s">
        <v>485</v>
      </c>
      <c r="D32" s="459">
        <v>38612</v>
      </c>
      <c r="E32" s="451" t="s">
        <v>94</v>
      </c>
      <c r="F32" s="450">
        <v>9.1</v>
      </c>
      <c r="G32" s="458"/>
      <c r="H32" s="457" t="str">
        <f t="shared" si="2"/>
        <v>I JA</v>
      </c>
      <c r="I32" s="451" t="s">
        <v>239</v>
      </c>
    </row>
    <row r="33" spans="1:11" s="456" customFormat="1" x14ac:dyDescent="0.2">
      <c r="A33" s="455">
        <v>21</v>
      </c>
      <c r="B33" s="461" t="s">
        <v>511</v>
      </c>
      <c r="C33" s="460" t="s">
        <v>510</v>
      </c>
      <c r="D33" s="459">
        <v>37908</v>
      </c>
      <c r="E33" s="451" t="s">
        <v>93</v>
      </c>
      <c r="F33" s="450">
        <v>9.2200000000000006</v>
      </c>
      <c r="G33" s="458"/>
      <c r="H33" s="457" t="str">
        <f t="shared" si="2"/>
        <v>I JA</v>
      </c>
      <c r="I33" s="451" t="s">
        <v>509</v>
      </c>
    </row>
    <row r="34" spans="1:11" s="456" customFormat="1" x14ac:dyDescent="0.2">
      <c r="A34" s="455">
        <v>22</v>
      </c>
      <c r="B34" s="461" t="s">
        <v>484</v>
      </c>
      <c r="C34" s="460" t="s">
        <v>483</v>
      </c>
      <c r="D34" s="459">
        <v>38174</v>
      </c>
      <c r="E34" s="451" t="s">
        <v>100</v>
      </c>
      <c r="F34" s="450">
        <v>9.26</v>
      </c>
      <c r="G34" s="458"/>
      <c r="H34" s="457" t="str">
        <f t="shared" si="2"/>
        <v>I JA</v>
      </c>
      <c r="I34" s="451" t="s">
        <v>61</v>
      </c>
    </row>
    <row r="35" spans="1:11" s="456" customFormat="1" x14ac:dyDescent="0.2">
      <c r="A35" s="455">
        <v>23</v>
      </c>
      <c r="B35" s="461" t="s">
        <v>479</v>
      </c>
      <c r="C35" s="460" t="s">
        <v>497</v>
      </c>
      <c r="D35" s="459">
        <v>38083</v>
      </c>
      <c r="E35" s="451" t="s">
        <v>94</v>
      </c>
      <c r="F35" s="450">
        <v>9.2899999999999991</v>
      </c>
      <c r="G35" s="458"/>
      <c r="H35" s="457" t="str">
        <f t="shared" si="2"/>
        <v>I JA</v>
      </c>
      <c r="I35" s="451" t="s">
        <v>239</v>
      </c>
    </row>
    <row r="36" spans="1:11" s="456" customFormat="1" x14ac:dyDescent="0.2">
      <c r="A36" s="455">
        <v>24</v>
      </c>
      <c r="B36" s="461" t="s">
        <v>503</v>
      </c>
      <c r="C36" s="460" t="s">
        <v>502</v>
      </c>
      <c r="D36" s="459">
        <v>38007</v>
      </c>
      <c r="E36" s="451" t="s">
        <v>100</v>
      </c>
      <c r="F36" s="450">
        <v>9.34</v>
      </c>
      <c r="G36" s="458"/>
      <c r="H36" s="457" t="str">
        <f t="shared" si="2"/>
        <v>I JA</v>
      </c>
      <c r="I36" s="451" t="s">
        <v>61</v>
      </c>
    </row>
    <row r="37" spans="1:11" s="456" customFormat="1" x14ac:dyDescent="0.2">
      <c r="A37" s="455">
        <v>25</v>
      </c>
      <c r="B37" s="461" t="s">
        <v>547</v>
      </c>
      <c r="C37" s="460" t="s">
        <v>546</v>
      </c>
      <c r="D37" s="459">
        <v>37467</v>
      </c>
      <c r="E37" s="451" t="s">
        <v>95</v>
      </c>
      <c r="F37" s="450">
        <v>9.36</v>
      </c>
      <c r="G37" s="458"/>
      <c r="H37" s="457" t="str">
        <f t="shared" si="2"/>
        <v>I JA</v>
      </c>
      <c r="I37" s="451" t="s">
        <v>545</v>
      </c>
    </row>
    <row r="38" spans="1:11" s="456" customFormat="1" x14ac:dyDescent="0.2">
      <c r="A38" s="455">
        <v>26</v>
      </c>
      <c r="B38" s="461" t="s">
        <v>558</v>
      </c>
      <c r="C38" s="460" t="s">
        <v>557</v>
      </c>
      <c r="D38" s="459">
        <v>37592</v>
      </c>
      <c r="E38" s="451" t="s">
        <v>102</v>
      </c>
      <c r="F38" s="450">
        <v>9.3699999999999992</v>
      </c>
      <c r="G38" s="458"/>
      <c r="H38" s="457" t="str">
        <f t="shared" si="2"/>
        <v>I JA</v>
      </c>
      <c r="I38" s="451" t="s">
        <v>104</v>
      </c>
    </row>
    <row r="39" spans="1:11" s="456" customFormat="1" x14ac:dyDescent="0.2">
      <c r="A39" s="455">
        <v>27</v>
      </c>
      <c r="B39" s="461" t="s">
        <v>508</v>
      </c>
      <c r="C39" s="460" t="s">
        <v>507</v>
      </c>
      <c r="D39" s="459">
        <v>37904</v>
      </c>
      <c r="E39" s="451" t="s">
        <v>30</v>
      </c>
      <c r="F39" s="450">
        <v>9.42</v>
      </c>
      <c r="G39" s="458"/>
      <c r="H39" s="457" t="str">
        <f t="shared" si="2"/>
        <v>I JA</v>
      </c>
      <c r="I39" s="451" t="s">
        <v>39</v>
      </c>
    </row>
    <row r="40" spans="1:11" s="456" customFormat="1" x14ac:dyDescent="0.2">
      <c r="A40" s="455">
        <v>28</v>
      </c>
      <c r="B40" s="461" t="s">
        <v>540</v>
      </c>
      <c r="C40" s="460" t="s">
        <v>539</v>
      </c>
      <c r="D40" s="459">
        <v>37663</v>
      </c>
      <c r="E40" s="451" t="s">
        <v>93</v>
      </c>
      <c r="F40" s="450">
        <v>9.4600000000000009</v>
      </c>
      <c r="G40" s="458"/>
      <c r="H40" s="457" t="str">
        <f t="shared" si="2"/>
        <v>I JA</v>
      </c>
      <c r="I40" s="451" t="s">
        <v>538</v>
      </c>
    </row>
    <row r="41" spans="1:11" s="456" customFormat="1" x14ac:dyDescent="0.2">
      <c r="A41" s="455">
        <v>29</v>
      </c>
      <c r="B41" s="499" t="s">
        <v>475</v>
      </c>
      <c r="C41" s="498" t="s">
        <v>474</v>
      </c>
      <c r="D41" s="497">
        <v>38349</v>
      </c>
      <c r="E41" s="451" t="s">
        <v>100</v>
      </c>
      <c r="F41" s="450">
        <v>9.4700000000000006</v>
      </c>
      <c r="G41" s="496"/>
      <c r="H41" s="457" t="str">
        <f t="shared" si="2"/>
        <v>I JA</v>
      </c>
      <c r="I41" s="495"/>
      <c r="J41" s="494"/>
      <c r="K41" s="301"/>
    </row>
    <row r="42" spans="1:11" s="456" customFormat="1" x14ac:dyDescent="0.2">
      <c r="A42" s="455">
        <v>30</v>
      </c>
      <c r="B42" s="461" t="s">
        <v>249</v>
      </c>
      <c r="C42" s="460" t="s">
        <v>248</v>
      </c>
      <c r="D42" s="459">
        <v>37321</v>
      </c>
      <c r="E42" s="451" t="s">
        <v>1</v>
      </c>
      <c r="F42" s="450">
        <v>9.52</v>
      </c>
      <c r="G42" s="458"/>
      <c r="H42" s="457" t="str">
        <f t="shared" si="2"/>
        <v>I JA</v>
      </c>
      <c r="I42" s="451" t="s">
        <v>201</v>
      </c>
    </row>
    <row r="43" spans="1:11" s="456" customFormat="1" x14ac:dyDescent="0.2">
      <c r="A43" s="455">
        <v>31</v>
      </c>
      <c r="B43" s="461" t="s">
        <v>184</v>
      </c>
      <c r="C43" s="460" t="s">
        <v>532</v>
      </c>
      <c r="D43" s="459">
        <v>37683</v>
      </c>
      <c r="E43" s="451" t="s">
        <v>276</v>
      </c>
      <c r="F43" s="450">
        <v>9.67</v>
      </c>
      <c r="G43" s="458"/>
      <c r="H43" s="457" t="str">
        <f t="shared" si="2"/>
        <v>II JA</v>
      </c>
      <c r="I43" s="451" t="s">
        <v>382</v>
      </c>
    </row>
    <row r="44" spans="1:11" s="456" customFormat="1" x14ac:dyDescent="0.2">
      <c r="A44" s="455">
        <v>32</v>
      </c>
      <c r="B44" s="461" t="s">
        <v>479</v>
      </c>
      <c r="C44" s="460" t="s">
        <v>524</v>
      </c>
      <c r="D44" s="459">
        <v>38086</v>
      </c>
      <c r="E44" s="451" t="s">
        <v>94</v>
      </c>
      <c r="F44" s="450">
        <v>9.74</v>
      </c>
      <c r="G44" s="458"/>
      <c r="H44" s="457" t="str">
        <f t="shared" si="2"/>
        <v>II JA</v>
      </c>
      <c r="I44" s="451" t="s">
        <v>239</v>
      </c>
    </row>
    <row r="45" spans="1:11" s="456" customFormat="1" x14ac:dyDescent="0.2">
      <c r="A45" s="455">
        <v>33</v>
      </c>
      <c r="B45" s="461" t="s">
        <v>479</v>
      </c>
      <c r="C45" s="460" t="s">
        <v>478</v>
      </c>
      <c r="D45" s="459" t="s">
        <v>477</v>
      </c>
      <c r="E45" s="451" t="s">
        <v>30</v>
      </c>
      <c r="F45" s="450">
        <v>9.8699999999999992</v>
      </c>
      <c r="G45" s="458"/>
      <c r="H45" s="457" t="str">
        <f t="shared" si="2"/>
        <v>II JA</v>
      </c>
      <c r="I45" s="451" t="s">
        <v>476</v>
      </c>
    </row>
    <row r="46" spans="1:11" s="456" customFormat="1" x14ac:dyDescent="0.2">
      <c r="A46" s="455">
        <v>34</v>
      </c>
      <c r="B46" s="461" t="s">
        <v>28</v>
      </c>
      <c r="C46" s="460" t="s">
        <v>519</v>
      </c>
      <c r="D46" s="459">
        <v>37772</v>
      </c>
      <c r="E46" s="451" t="s">
        <v>1</v>
      </c>
      <c r="F46" s="450">
        <v>9.9</v>
      </c>
      <c r="G46" s="458"/>
      <c r="H46" s="457" t="str">
        <f t="shared" si="2"/>
        <v>II JA</v>
      </c>
      <c r="I46" s="451" t="s">
        <v>109</v>
      </c>
    </row>
    <row r="47" spans="1:11" s="456" customFormat="1" x14ac:dyDescent="0.2">
      <c r="A47" s="455">
        <v>35</v>
      </c>
      <c r="B47" s="461" t="s">
        <v>534</v>
      </c>
      <c r="C47" s="460" t="s">
        <v>533</v>
      </c>
      <c r="D47" s="459">
        <v>37681</v>
      </c>
      <c r="E47" s="451" t="s">
        <v>288</v>
      </c>
      <c r="F47" s="450">
        <v>9.93</v>
      </c>
      <c r="G47" s="458"/>
      <c r="H47" s="457" t="str">
        <f t="shared" si="2"/>
        <v>II JA</v>
      </c>
      <c r="I47" s="451" t="s">
        <v>287</v>
      </c>
    </row>
    <row r="48" spans="1:11" s="456" customFormat="1" x14ac:dyDescent="0.2">
      <c r="A48" s="455">
        <v>36</v>
      </c>
      <c r="B48" s="461" t="s">
        <v>513</v>
      </c>
      <c r="C48" s="460" t="s">
        <v>512</v>
      </c>
      <c r="D48" s="459">
        <v>37856</v>
      </c>
      <c r="E48" s="451" t="s">
        <v>276</v>
      </c>
      <c r="F48" s="450">
        <v>9.9700000000000006</v>
      </c>
      <c r="G48" s="458"/>
      <c r="H48" s="457" t="str">
        <f t="shared" si="2"/>
        <v>II JA</v>
      </c>
      <c r="I48" s="451" t="s">
        <v>382</v>
      </c>
    </row>
    <row r="49" spans="1:11" s="456" customFormat="1" x14ac:dyDescent="0.2">
      <c r="A49" s="455">
        <v>37</v>
      </c>
      <c r="B49" s="461" t="s">
        <v>490</v>
      </c>
      <c r="C49" s="460" t="s">
        <v>489</v>
      </c>
      <c r="D49" s="459">
        <v>38168</v>
      </c>
      <c r="E49" s="451" t="s">
        <v>94</v>
      </c>
      <c r="F49" s="450">
        <v>10</v>
      </c>
      <c r="G49" s="458"/>
      <c r="H49" s="457" t="str">
        <f t="shared" si="2"/>
        <v>II JA</v>
      </c>
      <c r="I49" s="451" t="s">
        <v>239</v>
      </c>
    </row>
    <row r="50" spans="1:11" s="456" customFormat="1" x14ac:dyDescent="0.2">
      <c r="A50" s="455">
        <v>38</v>
      </c>
      <c r="B50" s="461" t="s">
        <v>108</v>
      </c>
      <c r="C50" s="460" t="s">
        <v>537</v>
      </c>
      <c r="D50" s="459">
        <v>37357</v>
      </c>
      <c r="E50" s="451" t="s">
        <v>92</v>
      </c>
      <c r="F50" s="450">
        <v>10.039999999999999</v>
      </c>
      <c r="G50" s="458"/>
      <c r="H50" s="457" t="str">
        <f t="shared" si="2"/>
        <v>II JA</v>
      </c>
      <c r="I50" s="451" t="s">
        <v>293</v>
      </c>
    </row>
    <row r="51" spans="1:11" s="456" customFormat="1" x14ac:dyDescent="0.2">
      <c r="A51" s="455">
        <v>39</v>
      </c>
      <c r="B51" s="461" t="s">
        <v>496</v>
      </c>
      <c r="C51" s="460" t="s">
        <v>495</v>
      </c>
      <c r="D51" s="459">
        <v>37918</v>
      </c>
      <c r="E51" s="451" t="s">
        <v>288</v>
      </c>
      <c r="F51" s="450">
        <v>10.49</v>
      </c>
      <c r="G51" s="458"/>
      <c r="H51" s="457"/>
      <c r="I51" s="451" t="s">
        <v>287</v>
      </c>
    </row>
    <row r="52" spans="1:11" s="301" customFormat="1" x14ac:dyDescent="0.2">
      <c r="A52" s="455"/>
      <c r="B52" s="493" t="s">
        <v>432</v>
      </c>
      <c r="C52" s="492" t="s">
        <v>528</v>
      </c>
      <c r="D52" s="491">
        <v>37651</v>
      </c>
      <c r="E52" s="451" t="s">
        <v>276</v>
      </c>
      <c r="F52" s="450" t="s">
        <v>527</v>
      </c>
      <c r="G52" s="490"/>
      <c r="H52" s="489"/>
      <c r="I52" s="488" t="s">
        <v>382</v>
      </c>
      <c r="J52" s="487"/>
      <c r="K52" s="456"/>
    </row>
    <row r="53" spans="1:11" s="456" customFormat="1" x14ac:dyDescent="0.2">
      <c r="A53" s="455"/>
      <c r="B53" s="461" t="s">
        <v>447</v>
      </c>
      <c r="C53" s="460" t="s">
        <v>544</v>
      </c>
      <c r="D53" s="459">
        <v>37468</v>
      </c>
      <c r="E53" s="451" t="s">
        <v>92</v>
      </c>
      <c r="F53" s="450" t="s">
        <v>379</v>
      </c>
      <c r="G53" s="458"/>
      <c r="H53" s="457"/>
      <c r="I53" s="451" t="s">
        <v>293</v>
      </c>
    </row>
    <row r="54" spans="1:11" s="456" customFormat="1" x14ac:dyDescent="0.2">
      <c r="A54" s="455"/>
      <c r="B54" s="461" t="s">
        <v>40</v>
      </c>
      <c r="C54" s="460" t="s">
        <v>504</v>
      </c>
      <c r="D54" s="459">
        <v>37972</v>
      </c>
      <c r="E54" s="451" t="s">
        <v>94</v>
      </c>
      <c r="F54" s="450" t="s">
        <v>379</v>
      </c>
      <c r="G54" s="458"/>
      <c r="H54" s="457"/>
      <c r="I54" s="451" t="s">
        <v>319</v>
      </c>
    </row>
    <row r="55" spans="1:11" s="456" customFormat="1" x14ac:dyDescent="0.2">
      <c r="A55" s="455"/>
      <c r="B55" s="461" t="s">
        <v>482</v>
      </c>
      <c r="C55" s="460" t="s">
        <v>481</v>
      </c>
      <c r="D55" s="459">
        <v>38313</v>
      </c>
      <c r="E55" s="451" t="s">
        <v>94</v>
      </c>
      <c r="F55" s="450" t="s">
        <v>379</v>
      </c>
      <c r="G55" s="458"/>
      <c r="H55" s="457"/>
      <c r="I55" s="451" t="s">
        <v>480</v>
      </c>
    </row>
  </sheetData>
  <mergeCells count="3">
    <mergeCell ref="A1:G1"/>
    <mergeCell ref="A2:G2"/>
    <mergeCell ref="A3:G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K15"/>
  <sheetViews>
    <sheetView zoomScaleNormal="100" workbookViewId="0">
      <selection activeCell="A9" sqref="A9"/>
    </sheetView>
  </sheetViews>
  <sheetFormatPr defaultColWidth="8.85546875" defaultRowHeight="12.75" x14ac:dyDescent="0.2"/>
  <cols>
    <col min="1" max="1" width="5.140625" style="362" customWidth="1"/>
    <col min="2" max="2" width="10.140625" style="362" customWidth="1"/>
    <col min="3" max="3" width="13.42578125" style="362" customWidth="1"/>
    <col min="4" max="4" width="10.5703125" style="362" customWidth="1"/>
    <col min="5" max="5" width="14.140625" style="362" customWidth="1"/>
    <col min="6" max="6" width="7.42578125" style="362" customWidth="1"/>
    <col min="7" max="7" width="6.85546875" style="362" customWidth="1"/>
    <col min="8" max="8" width="21.5703125" style="362" customWidth="1"/>
    <col min="9" max="9" width="10.28515625" style="362" hidden="1" customWidth="1"/>
    <col min="10" max="16384" width="8.85546875" style="362"/>
  </cols>
  <sheetData>
    <row r="1" spans="1:11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1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1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H3" s="19" t="s">
        <v>84</v>
      </c>
    </row>
    <row r="4" spans="1:11" s="60" customFormat="1" ht="12.75" customHeight="1" x14ac:dyDescent="0.3">
      <c r="A4" s="174"/>
      <c r="B4" s="174"/>
      <c r="C4" s="174"/>
      <c r="D4" s="331"/>
      <c r="E4" s="174"/>
      <c r="F4" s="174"/>
      <c r="G4" s="174"/>
      <c r="H4" s="69" t="s">
        <v>1</v>
      </c>
    </row>
    <row r="5" spans="1:11" s="332" customFormat="1" ht="12.75" customHeight="1" x14ac:dyDescent="0.2">
      <c r="B5" s="372" t="s">
        <v>402</v>
      </c>
      <c r="C5" s="370"/>
      <c r="D5" s="370" t="s">
        <v>401</v>
      </c>
      <c r="E5" s="370"/>
      <c r="F5" s="370"/>
      <c r="I5" s="335"/>
      <c r="J5" s="116"/>
      <c r="K5" s="330"/>
    </row>
    <row r="6" spans="1:11" s="332" customFormat="1" ht="8.25" customHeight="1" x14ac:dyDescent="0.2">
      <c r="B6" s="371"/>
      <c r="C6" s="44"/>
      <c r="D6" s="370"/>
      <c r="E6" s="116"/>
      <c r="G6" s="335"/>
      <c r="I6" s="335"/>
      <c r="J6" s="116"/>
      <c r="K6" s="330"/>
    </row>
    <row r="7" spans="1:11" s="332" customFormat="1" ht="15.75" x14ac:dyDescent="0.25">
      <c r="B7" s="361" t="s">
        <v>400</v>
      </c>
      <c r="C7" s="360"/>
      <c r="H7" s="369"/>
      <c r="I7" s="368"/>
      <c r="J7" s="333"/>
    </row>
    <row r="8" spans="1:11" s="332" customFormat="1" ht="6" customHeight="1" x14ac:dyDescent="0.2">
      <c r="D8" s="333"/>
      <c r="E8" s="333"/>
      <c r="F8" s="335"/>
      <c r="G8" s="334"/>
      <c r="H8" s="333"/>
    </row>
    <row r="9" spans="1:11" s="332" customFormat="1" x14ac:dyDescent="0.2">
      <c r="A9" s="355" t="s">
        <v>45</v>
      </c>
      <c r="B9" s="367" t="s">
        <v>13</v>
      </c>
      <c r="C9" s="365" t="s">
        <v>12</v>
      </c>
      <c r="D9" s="352" t="s">
        <v>11</v>
      </c>
      <c r="E9" s="351" t="s">
        <v>10</v>
      </c>
      <c r="F9" s="350" t="s">
        <v>9</v>
      </c>
      <c r="G9" s="349" t="s">
        <v>8</v>
      </c>
      <c r="H9" s="348" t="s">
        <v>7</v>
      </c>
    </row>
    <row r="10" spans="1:11" s="332" customFormat="1" ht="15" customHeight="1" x14ac:dyDescent="0.2">
      <c r="A10" s="344">
        <v>1</v>
      </c>
      <c r="B10" s="366" t="s">
        <v>399</v>
      </c>
      <c r="C10" s="365" t="s">
        <v>398</v>
      </c>
      <c r="D10" s="364">
        <v>37296</v>
      </c>
      <c r="E10" s="363" t="s">
        <v>288</v>
      </c>
      <c r="F10" s="339">
        <v>9.2899999999999991</v>
      </c>
      <c r="G10" s="345" t="str">
        <f t="shared" ref="G10:G15" si="0">IF(ISBLANK(F10),"",IF(F10&gt;11.24,"",IF(F10&lt;=8.14,"KSM",IF(F10&lt;=8.64,"I A",IF(F10&lt;=9.24,"II A",IF(F10&lt;=9.84,"III A",IF(F10&lt;=10.44,"I JA",IF(F10&lt;=11.24,"II JA"))))))))</f>
        <v>III A</v>
      </c>
      <c r="H10" s="363" t="s">
        <v>287</v>
      </c>
    </row>
    <row r="11" spans="1:11" s="332" customFormat="1" ht="15" customHeight="1" x14ac:dyDescent="0.2">
      <c r="A11" s="344">
        <v>2</v>
      </c>
      <c r="B11" s="366" t="s">
        <v>278</v>
      </c>
      <c r="C11" s="365" t="s">
        <v>277</v>
      </c>
      <c r="D11" s="364">
        <v>37908</v>
      </c>
      <c r="E11" s="363" t="s">
        <v>276</v>
      </c>
      <c r="F11" s="339">
        <v>9.6999999999999993</v>
      </c>
      <c r="G11" s="345" t="str">
        <f t="shared" si="0"/>
        <v>III A</v>
      </c>
      <c r="H11" s="363" t="s">
        <v>275</v>
      </c>
    </row>
    <row r="12" spans="1:11" s="332" customFormat="1" ht="15" customHeight="1" x14ac:dyDescent="0.2">
      <c r="A12" s="344">
        <v>3</v>
      </c>
      <c r="B12" s="366" t="s">
        <v>397</v>
      </c>
      <c r="C12" s="365" t="s">
        <v>396</v>
      </c>
      <c r="D12" s="364">
        <v>37453</v>
      </c>
      <c r="E12" s="363" t="s">
        <v>95</v>
      </c>
      <c r="F12" s="339">
        <v>9.9700000000000006</v>
      </c>
      <c r="G12" s="345" t="str">
        <f t="shared" si="0"/>
        <v>I JA</v>
      </c>
      <c r="H12" s="363" t="s">
        <v>107</v>
      </c>
    </row>
    <row r="13" spans="1:11" s="332" customFormat="1" ht="15" customHeight="1" x14ac:dyDescent="0.2">
      <c r="A13" s="344">
        <v>4</v>
      </c>
      <c r="B13" s="366" t="s">
        <v>395</v>
      </c>
      <c r="C13" s="365" t="s">
        <v>394</v>
      </c>
      <c r="D13" s="364">
        <v>37890</v>
      </c>
      <c r="E13" s="363" t="s">
        <v>1</v>
      </c>
      <c r="F13" s="339">
        <v>12.15</v>
      </c>
      <c r="G13" s="345" t="str">
        <f t="shared" si="0"/>
        <v/>
      </c>
      <c r="H13" s="363" t="s">
        <v>66</v>
      </c>
    </row>
    <row r="14" spans="1:11" s="332" customFormat="1" ht="15" customHeight="1" x14ac:dyDescent="0.2">
      <c r="A14" s="344">
        <v>5</v>
      </c>
      <c r="B14" s="366" t="s">
        <v>393</v>
      </c>
      <c r="C14" s="365" t="s">
        <v>392</v>
      </c>
      <c r="D14" s="364">
        <v>37789</v>
      </c>
      <c r="E14" s="363" t="s">
        <v>100</v>
      </c>
      <c r="F14" s="339">
        <v>17.34</v>
      </c>
      <c r="G14" s="345" t="str">
        <f t="shared" si="0"/>
        <v/>
      </c>
      <c r="H14" s="363" t="s">
        <v>61</v>
      </c>
    </row>
    <row r="15" spans="1:11" s="332" customFormat="1" ht="15" customHeight="1" x14ac:dyDescent="0.2">
      <c r="A15" s="344"/>
      <c r="B15" s="366" t="s">
        <v>391</v>
      </c>
      <c r="C15" s="365" t="s">
        <v>390</v>
      </c>
      <c r="D15" s="364">
        <v>37751</v>
      </c>
      <c r="E15" s="363" t="s">
        <v>98</v>
      </c>
      <c r="F15" s="339" t="s">
        <v>379</v>
      </c>
      <c r="G15" s="345" t="str">
        <f t="shared" si="0"/>
        <v/>
      </c>
      <c r="H15" s="363" t="s">
        <v>23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22"/>
  <sheetViews>
    <sheetView zoomScaleNormal="100" workbookViewId="0">
      <selection activeCell="A11" sqref="A11"/>
    </sheetView>
  </sheetViews>
  <sheetFormatPr defaultColWidth="8.85546875" defaultRowHeight="12.75" x14ac:dyDescent="0.2"/>
  <cols>
    <col min="1" max="1" width="5.140625" style="373" customWidth="1"/>
    <col min="2" max="2" width="10.140625" style="373" customWidth="1"/>
    <col min="3" max="3" width="11.42578125" style="373" customWidth="1"/>
    <col min="4" max="4" width="10.5703125" style="373" customWidth="1"/>
    <col min="5" max="5" width="14.140625" style="373" customWidth="1"/>
    <col min="6" max="6" width="7.42578125" style="373" customWidth="1"/>
    <col min="7" max="7" width="6.85546875" style="373" customWidth="1"/>
    <col min="8" max="8" width="17.7109375" style="373" customWidth="1"/>
    <col min="9" max="16384" width="8.85546875" style="373"/>
  </cols>
  <sheetData>
    <row r="1" spans="1:11" s="403" customFormat="1" ht="20.25" x14ac:dyDescent="0.3">
      <c r="A1" s="916" t="s">
        <v>81</v>
      </c>
      <c r="B1" s="916"/>
      <c r="C1" s="916"/>
      <c r="D1" s="916"/>
      <c r="E1" s="916"/>
      <c r="F1" s="916"/>
      <c r="G1" s="916"/>
    </row>
    <row r="2" spans="1:11" s="403" customFormat="1" ht="20.25" x14ac:dyDescent="0.3">
      <c r="A2" s="916" t="s">
        <v>0</v>
      </c>
      <c r="B2" s="916"/>
      <c r="C2" s="916"/>
      <c r="D2" s="916"/>
      <c r="E2" s="916"/>
      <c r="F2" s="916"/>
      <c r="G2" s="916"/>
    </row>
    <row r="3" spans="1:11" s="403" customFormat="1" ht="20.25" x14ac:dyDescent="0.3">
      <c r="A3" s="916" t="s">
        <v>2</v>
      </c>
      <c r="B3" s="916"/>
      <c r="C3" s="916"/>
      <c r="D3" s="916"/>
      <c r="E3" s="916"/>
      <c r="F3" s="916"/>
      <c r="G3" s="916"/>
      <c r="H3" s="407" t="s">
        <v>84</v>
      </c>
    </row>
    <row r="4" spans="1:11" s="403" customFormat="1" ht="12.75" customHeight="1" x14ac:dyDescent="0.3">
      <c r="A4" s="405"/>
      <c r="B4" s="405"/>
      <c r="C4" s="405"/>
      <c r="D4" s="406"/>
      <c r="E4" s="405"/>
      <c r="F4" s="405"/>
      <c r="G4" s="405"/>
      <c r="H4" s="404" t="s">
        <v>1</v>
      </c>
    </row>
    <row r="5" spans="1:11" s="374" customFormat="1" ht="12.75" customHeight="1" x14ac:dyDescent="0.2">
      <c r="B5" s="402" t="s">
        <v>415</v>
      </c>
      <c r="C5" s="401"/>
      <c r="D5" s="402" t="s">
        <v>414</v>
      </c>
      <c r="F5" s="389"/>
      <c r="I5" s="389"/>
      <c r="J5" s="401"/>
      <c r="K5" s="400"/>
    </row>
    <row r="6" spans="1:11" s="397" customFormat="1" ht="8.25" customHeight="1" x14ac:dyDescent="0.2">
      <c r="E6" s="399"/>
      <c r="I6" s="398"/>
    </row>
    <row r="7" spans="1:11" s="374" customFormat="1" ht="15.75" x14ac:dyDescent="0.25">
      <c r="B7" s="395" t="s">
        <v>413</v>
      </c>
      <c r="C7" s="396"/>
      <c r="E7" s="395" t="s">
        <v>412</v>
      </c>
      <c r="G7" s="394"/>
      <c r="H7" s="393" t="s">
        <v>411</v>
      </c>
      <c r="I7" s="392"/>
      <c r="J7" s="388"/>
    </row>
    <row r="8" spans="1:11" s="374" customFormat="1" ht="6" customHeight="1" x14ac:dyDescent="0.2">
      <c r="C8" s="391"/>
      <c r="D8" s="391"/>
      <c r="E8" s="390"/>
      <c r="F8" s="389"/>
      <c r="G8" s="388"/>
    </row>
    <row r="9" spans="1:11" s="374" customFormat="1" ht="6" customHeight="1" x14ac:dyDescent="0.2">
      <c r="C9" s="391"/>
      <c r="D9" s="391"/>
      <c r="E9" s="390"/>
      <c r="F9" s="389"/>
      <c r="G9" s="388"/>
    </row>
    <row r="10" spans="1:11" s="374" customFormat="1" ht="16.899999999999999" customHeight="1" x14ac:dyDescent="0.2">
      <c r="C10" s="391"/>
      <c r="D10" s="391"/>
      <c r="E10" s="390" t="s">
        <v>406</v>
      </c>
      <c r="F10" s="389"/>
      <c r="G10" s="388"/>
    </row>
    <row r="11" spans="1:11" s="374" customFormat="1" x14ac:dyDescent="0.2">
      <c r="A11" s="387" t="s">
        <v>260</v>
      </c>
      <c r="B11" s="386" t="s">
        <v>13</v>
      </c>
      <c r="C11" s="379" t="s">
        <v>12</v>
      </c>
      <c r="D11" s="385" t="s">
        <v>11</v>
      </c>
      <c r="E11" s="384" t="s">
        <v>10</v>
      </c>
      <c r="F11" s="383" t="s">
        <v>9</v>
      </c>
      <c r="G11" s="382" t="s">
        <v>8</v>
      </c>
      <c r="H11" s="381" t="s">
        <v>7</v>
      </c>
    </row>
    <row r="12" spans="1:11" s="374" customFormat="1" ht="15" customHeight="1" x14ac:dyDescent="0.2">
      <c r="A12" s="408">
        <v>1</v>
      </c>
      <c r="B12" s="380" t="s">
        <v>410</v>
      </c>
      <c r="C12" s="379" t="s">
        <v>409</v>
      </c>
      <c r="D12" s="378">
        <v>36649</v>
      </c>
      <c r="E12" s="375" t="s">
        <v>91</v>
      </c>
      <c r="F12" s="377">
        <v>9.15</v>
      </c>
      <c r="G12" s="376" t="str">
        <f>IF(ISBLANK(F12),"",IF(F12&gt;11.24,"",IF(F12&lt;=8.14,"KSM",IF(F12&lt;=8.64,"I A",IF(F12&lt;=9.24,"II A",IF(F12&lt;=9.84,"III A",IF(F12&lt;=10.44,"I JA",IF(F12&lt;=11.24,"II JA"))))))))</f>
        <v>II A</v>
      </c>
      <c r="H12" s="375" t="s">
        <v>370</v>
      </c>
    </row>
    <row r="13" spans="1:11" s="374" customFormat="1" ht="15" customHeight="1" x14ac:dyDescent="0.2">
      <c r="A13" s="408">
        <v>2</v>
      </c>
      <c r="B13" s="380" t="s">
        <v>273</v>
      </c>
      <c r="C13" s="379" t="s">
        <v>313</v>
      </c>
      <c r="D13" s="378">
        <v>36921</v>
      </c>
      <c r="E13" s="375" t="s">
        <v>1</v>
      </c>
      <c r="F13" s="377">
        <v>9.0399999999999991</v>
      </c>
      <c r="G13" s="376" t="str">
        <f>IF(ISBLANK(F13),"",IF(F13&gt;11.24,"",IF(F13&lt;=8.14,"KSM",IF(F13&lt;=8.64,"I A",IF(F13&lt;=9.24,"II A",IF(F13&lt;=9.84,"III A",IF(F13&lt;=10.44,"I JA",IF(F13&lt;=11.24,"II JA"))))))))</f>
        <v>II A</v>
      </c>
      <c r="H13" s="375" t="s">
        <v>27</v>
      </c>
    </row>
    <row r="14" spans="1:11" s="374" customFormat="1" ht="15" customHeight="1" x14ac:dyDescent="0.2">
      <c r="A14" s="408">
        <v>3</v>
      </c>
      <c r="B14" s="380" t="s">
        <v>408</v>
      </c>
      <c r="C14" s="379" t="s">
        <v>407</v>
      </c>
      <c r="D14" s="378">
        <v>37131</v>
      </c>
      <c r="E14" s="375" t="s">
        <v>276</v>
      </c>
      <c r="F14" s="377">
        <v>10.06</v>
      </c>
      <c r="G14" s="376" t="str">
        <f>IF(ISBLANK(F14),"",IF(F14&gt;11.24,"",IF(F14&lt;=8.14,"KSM",IF(F14&lt;=8.64,"I A",IF(F14&lt;=9.24,"II A",IF(F14&lt;=9.84,"III A",IF(F14&lt;=10.44,"I JA",IF(F14&lt;=11.24,"II JA"))))))))</f>
        <v>I JA</v>
      </c>
      <c r="H14" s="375" t="s">
        <v>275</v>
      </c>
    </row>
    <row r="15" spans="1:11" s="374" customFormat="1" ht="15" customHeight="1" x14ac:dyDescent="0.2">
      <c r="A15" s="408">
        <v>4</v>
      </c>
      <c r="B15" s="380" t="s">
        <v>73</v>
      </c>
      <c r="C15" s="379" t="s">
        <v>212</v>
      </c>
      <c r="D15" s="378">
        <v>36899</v>
      </c>
      <c r="E15" s="375" t="s">
        <v>211</v>
      </c>
      <c r="F15" s="377">
        <v>10.28</v>
      </c>
      <c r="G15" s="376" t="str">
        <f>IF(ISBLANK(F15),"",IF(F15&gt;11.24,"",IF(F15&lt;=8.14,"KSM",IF(F15&lt;=8.64,"I A",IF(F15&lt;=9.24,"II A",IF(F15&lt;=9.84,"III A",IF(F15&lt;=10.44,"I JA",IF(F15&lt;=11.24,"II JA"))))))))</f>
        <v>I JA</v>
      </c>
      <c r="H15" s="375" t="s">
        <v>210</v>
      </c>
    </row>
    <row r="16" spans="1:11" s="374" customFormat="1" ht="16.899999999999999" customHeight="1" x14ac:dyDescent="0.2">
      <c r="C16" s="391"/>
      <c r="D16" s="391"/>
      <c r="E16" s="390" t="s">
        <v>406</v>
      </c>
      <c r="F16" s="389"/>
      <c r="G16" s="388"/>
    </row>
    <row r="17" spans="1:8" s="374" customFormat="1" x14ac:dyDescent="0.2">
      <c r="A17" s="387" t="s">
        <v>260</v>
      </c>
      <c r="B17" s="386" t="s">
        <v>13</v>
      </c>
      <c r="C17" s="379" t="s">
        <v>12</v>
      </c>
      <c r="D17" s="385" t="s">
        <v>11</v>
      </c>
      <c r="E17" s="384" t="s">
        <v>10</v>
      </c>
      <c r="F17" s="383" t="s">
        <v>9</v>
      </c>
      <c r="G17" s="382" t="s">
        <v>8</v>
      </c>
      <c r="H17" s="381" t="s">
        <v>7</v>
      </c>
    </row>
    <row r="18" spans="1:8" s="374" customFormat="1" ht="15" customHeight="1" x14ac:dyDescent="0.2">
      <c r="A18" s="408">
        <v>1</v>
      </c>
      <c r="B18" s="380" t="s">
        <v>405</v>
      </c>
      <c r="C18" s="379" t="s">
        <v>404</v>
      </c>
      <c r="D18" s="378">
        <v>36965</v>
      </c>
      <c r="E18" s="375" t="s">
        <v>1</v>
      </c>
      <c r="F18" s="377" t="s">
        <v>379</v>
      </c>
      <c r="G18" s="376" t="str">
        <f>IF(ISBLANK(F18),"",IF(F18&gt;11.24,"",IF(F18&lt;=8.14,"KSM",IF(F18&lt;=8.64,"I A",IF(F18&lt;=9.24,"II A",IF(F18&lt;=9.84,"III A",IF(F18&lt;=10.44,"I JA",IF(F18&lt;=11.24,"II JA"))))))))</f>
        <v/>
      </c>
      <c r="H18" s="375" t="s">
        <v>201</v>
      </c>
    </row>
    <row r="19" spans="1:8" s="374" customFormat="1" ht="15" customHeight="1" x14ac:dyDescent="0.2">
      <c r="A19" s="408">
        <v>2</v>
      </c>
      <c r="B19" s="380" t="s">
        <v>336</v>
      </c>
      <c r="C19" s="379" t="s">
        <v>403</v>
      </c>
      <c r="D19" s="378">
        <v>36809</v>
      </c>
      <c r="E19" s="375" t="s">
        <v>211</v>
      </c>
      <c r="F19" s="377">
        <v>9.2799999999999994</v>
      </c>
      <c r="G19" s="376" t="str">
        <f>IF(ISBLANK(F19),"",IF(F19&gt;11.24,"",IF(F19&lt;=8.14,"KSM",IF(F19&lt;=8.64,"I A",IF(F19&lt;=9.24,"II A",IF(F19&lt;=9.84,"III A",IF(F19&lt;=10.44,"I JA",IF(F19&lt;=11.24,"II JA"))))))))</f>
        <v>III A</v>
      </c>
      <c r="H19" s="375" t="s">
        <v>210</v>
      </c>
    </row>
    <row r="20" spans="1:8" s="374" customFormat="1" ht="15" customHeight="1" x14ac:dyDescent="0.2">
      <c r="A20" s="408">
        <v>3</v>
      </c>
      <c r="B20" s="380" t="s">
        <v>355</v>
      </c>
      <c r="C20" s="379" t="s">
        <v>356</v>
      </c>
      <c r="D20" s="378">
        <v>36812</v>
      </c>
      <c r="E20" s="375" t="s">
        <v>98</v>
      </c>
      <c r="F20" s="377">
        <v>9.26</v>
      </c>
      <c r="G20" s="376" t="str">
        <f>IF(ISBLANK(F20),"",IF(F20&gt;11.24,"",IF(F20&lt;=8.14,"KSM",IF(F20&lt;=8.64,"I A",IF(F20&lt;=9.24,"II A",IF(F20&lt;=9.84,"III A",IF(F20&lt;=10.44,"I JA",IF(F20&lt;=11.24,"II JA"))))))))</f>
        <v>III A</v>
      </c>
      <c r="H20" s="375" t="s">
        <v>23</v>
      </c>
    </row>
    <row r="21" spans="1:8" s="374" customFormat="1" ht="15" customHeight="1" x14ac:dyDescent="0.2">
      <c r="A21" s="408">
        <v>4</v>
      </c>
      <c r="B21" s="380" t="s">
        <v>133</v>
      </c>
      <c r="C21" s="379" t="s">
        <v>134</v>
      </c>
      <c r="D21" s="378">
        <v>36934</v>
      </c>
      <c r="E21" s="375" t="s">
        <v>95</v>
      </c>
      <c r="F21" s="377">
        <v>8.35</v>
      </c>
      <c r="G21" s="376" t="str">
        <f>IF(ISBLANK(F21),"",IF(F21&gt;11.24,"",IF(F21&lt;=8.14,"KSM",IF(F21&lt;=8.64,"I A",IF(F21&lt;=9.24,"II A",IF(F21&lt;=9.84,"III A",IF(F21&lt;=10.44,"I JA",IF(F21&lt;=11.24,"II JA"))))))))</f>
        <v>I A</v>
      </c>
      <c r="H21" s="375" t="s">
        <v>107</v>
      </c>
    </row>
    <row r="22" spans="1:8" s="374" customFormat="1" ht="15" customHeight="1" x14ac:dyDescent="0.2">
      <c r="A22" s="408">
        <v>5</v>
      </c>
      <c r="B22" s="380" t="s">
        <v>22</v>
      </c>
      <c r="C22" s="379" t="s">
        <v>135</v>
      </c>
      <c r="D22" s="378">
        <v>36842</v>
      </c>
      <c r="E22" s="375" t="s">
        <v>102</v>
      </c>
      <c r="F22" s="377">
        <v>9.6199999999999992</v>
      </c>
      <c r="G22" s="376" t="str">
        <f>IF(ISBLANK(F22),"",IF(F22&gt;11.24,"",IF(F22&lt;=8.14,"KSM",IF(F22&lt;=8.64,"I A",IF(F22&lt;=9.24,"II A",IF(F22&lt;=9.84,"III A",IF(F22&lt;=10.44,"I JA",IF(F22&lt;=11.24,"II JA"))))))))</f>
        <v>III A</v>
      </c>
      <c r="H22" s="375" t="s">
        <v>103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2"/>
  <sheetViews>
    <sheetView zoomScaleNormal="100" workbookViewId="0">
      <selection activeCell="A11" sqref="A11"/>
    </sheetView>
  </sheetViews>
  <sheetFormatPr defaultColWidth="8.85546875" defaultRowHeight="12.75" x14ac:dyDescent="0.2"/>
  <cols>
    <col min="1" max="1" width="5.42578125" style="373" customWidth="1"/>
    <col min="2" max="2" width="10.140625" style="373" customWidth="1"/>
    <col min="3" max="3" width="11.42578125" style="373" customWidth="1"/>
    <col min="4" max="4" width="10.5703125" style="373" customWidth="1"/>
    <col min="5" max="5" width="14.140625" style="373" customWidth="1"/>
    <col min="6" max="6" width="7.42578125" style="373" customWidth="1"/>
    <col min="7" max="7" width="5.7109375" style="373" customWidth="1"/>
    <col min="8" max="8" width="6.85546875" style="373" customWidth="1"/>
    <col min="9" max="9" width="17.7109375" style="373" customWidth="1"/>
    <col min="10" max="16384" width="8.85546875" style="373"/>
  </cols>
  <sheetData>
    <row r="1" spans="1:12" s="403" customFormat="1" ht="20.25" x14ac:dyDescent="0.3">
      <c r="A1" s="916" t="s">
        <v>81</v>
      </c>
      <c r="B1" s="916"/>
      <c r="C1" s="916"/>
      <c r="D1" s="916"/>
      <c r="E1" s="916"/>
      <c r="F1" s="916"/>
      <c r="G1" s="916"/>
      <c r="H1" s="916"/>
    </row>
    <row r="2" spans="1:12" s="403" customFormat="1" ht="20.25" x14ac:dyDescent="0.3">
      <c r="A2" s="916" t="s">
        <v>0</v>
      </c>
      <c r="B2" s="916"/>
      <c r="C2" s="916"/>
      <c r="D2" s="916"/>
      <c r="E2" s="916"/>
      <c r="F2" s="916"/>
      <c r="G2" s="916"/>
      <c r="H2" s="916"/>
    </row>
    <row r="3" spans="1:12" s="403" customFormat="1" ht="20.25" x14ac:dyDescent="0.3">
      <c r="A3" s="916" t="s">
        <v>2</v>
      </c>
      <c r="B3" s="916"/>
      <c r="C3" s="916"/>
      <c r="D3" s="916"/>
      <c r="E3" s="916"/>
      <c r="F3" s="916"/>
      <c r="G3" s="916"/>
      <c r="H3" s="916"/>
      <c r="I3" s="407" t="s">
        <v>84</v>
      </c>
    </row>
    <row r="4" spans="1:12" s="403" customFormat="1" ht="12.75" customHeight="1" x14ac:dyDescent="0.3">
      <c r="A4" s="405"/>
      <c r="B4" s="405"/>
      <c r="C4" s="405"/>
      <c r="D4" s="406"/>
      <c r="E4" s="405"/>
      <c r="F4" s="405"/>
      <c r="G4" s="405"/>
      <c r="H4" s="405"/>
      <c r="I4" s="404" t="s">
        <v>1</v>
      </c>
    </row>
    <row r="5" spans="1:12" s="374" customFormat="1" ht="12.75" customHeight="1" x14ac:dyDescent="0.2">
      <c r="B5" s="402" t="s">
        <v>415</v>
      </c>
      <c r="C5" s="401"/>
      <c r="D5" s="402" t="s">
        <v>414</v>
      </c>
      <c r="F5" s="389"/>
      <c r="G5" s="389"/>
      <c r="J5" s="389"/>
      <c r="K5" s="401"/>
      <c r="L5" s="400"/>
    </row>
    <row r="6" spans="1:12" s="397" customFormat="1" ht="8.25" customHeight="1" x14ac:dyDescent="0.2">
      <c r="E6" s="399"/>
      <c r="J6" s="398"/>
    </row>
    <row r="7" spans="1:12" s="374" customFormat="1" ht="15.75" x14ac:dyDescent="0.25">
      <c r="B7" s="395" t="s">
        <v>413</v>
      </c>
      <c r="C7" s="396"/>
      <c r="E7" s="395" t="s">
        <v>412</v>
      </c>
      <c r="H7" s="394"/>
      <c r="I7" s="393" t="s">
        <v>411</v>
      </c>
      <c r="J7" s="392"/>
      <c r="K7" s="388"/>
    </row>
    <row r="8" spans="1:12" s="374" customFormat="1" ht="6" customHeight="1" x14ac:dyDescent="0.2">
      <c r="C8" s="391"/>
      <c r="D8" s="391"/>
      <c r="E8" s="390"/>
      <c r="F8" s="389"/>
      <c r="G8" s="389"/>
      <c r="H8" s="388"/>
    </row>
    <row r="9" spans="1:12" s="374" customFormat="1" ht="6" customHeight="1" x14ac:dyDescent="0.2">
      <c r="C9" s="391"/>
      <c r="D9" s="391"/>
      <c r="E9" s="390"/>
      <c r="F9" s="389"/>
      <c r="G9" s="389"/>
      <c r="H9" s="388"/>
    </row>
    <row r="10" spans="1:12" s="374" customFormat="1" ht="16.899999999999999" customHeight="1" x14ac:dyDescent="0.2">
      <c r="C10" s="391"/>
      <c r="D10" s="391"/>
      <c r="E10" s="390" t="s">
        <v>418</v>
      </c>
      <c r="F10" s="389"/>
      <c r="G10" s="389"/>
      <c r="H10" s="388"/>
    </row>
    <row r="11" spans="1:12" s="374" customFormat="1" x14ac:dyDescent="0.2">
      <c r="A11" s="387" t="s">
        <v>45</v>
      </c>
      <c r="B11" s="386" t="s">
        <v>13</v>
      </c>
      <c r="C11" s="379" t="s">
        <v>12</v>
      </c>
      <c r="D11" s="385" t="s">
        <v>11</v>
      </c>
      <c r="E11" s="384" t="s">
        <v>10</v>
      </c>
      <c r="F11" s="383" t="s">
        <v>9</v>
      </c>
      <c r="G11" s="383" t="s">
        <v>417</v>
      </c>
      <c r="H11" s="382" t="s">
        <v>8</v>
      </c>
      <c r="I11" s="381" t="s">
        <v>7</v>
      </c>
    </row>
    <row r="12" spans="1:12" s="374" customFormat="1" ht="15" customHeight="1" x14ac:dyDescent="0.2">
      <c r="A12" s="408">
        <v>1</v>
      </c>
      <c r="B12" s="380" t="s">
        <v>133</v>
      </c>
      <c r="C12" s="379" t="s">
        <v>134</v>
      </c>
      <c r="D12" s="378">
        <v>36934</v>
      </c>
      <c r="E12" s="375" t="s">
        <v>95</v>
      </c>
      <c r="F12" s="377">
        <v>8.35</v>
      </c>
      <c r="G12" s="377">
        <v>8.48</v>
      </c>
      <c r="H12" s="376" t="str">
        <f>IF(ISBLANK(F12),"",IF(F12&gt;11.24,"",IF(F12&lt;=8.14,"KSM",IF(F12&lt;=8.64,"I A",IF(F12&lt;=9.24,"II A",IF(F12&lt;=9.84,"III A",IF(F12&lt;=10.44,"I JA",IF(F12&lt;=11.24,"II JA"))))))))</f>
        <v>I A</v>
      </c>
      <c r="I12" s="375" t="s">
        <v>107</v>
      </c>
    </row>
    <row r="13" spans="1:12" s="374" customFormat="1" ht="15" customHeight="1" x14ac:dyDescent="0.2">
      <c r="A13" s="408">
        <v>2</v>
      </c>
      <c r="B13" s="380" t="s">
        <v>336</v>
      </c>
      <c r="C13" s="379" t="s">
        <v>403</v>
      </c>
      <c r="D13" s="378">
        <v>36809</v>
      </c>
      <c r="E13" s="375" t="s">
        <v>211</v>
      </c>
      <c r="F13" s="377">
        <v>9.2799999999999994</v>
      </c>
      <c r="G13" s="377">
        <v>8.98</v>
      </c>
      <c r="H13" s="376" t="s">
        <v>416</v>
      </c>
      <c r="I13" s="375" t="s">
        <v>210</v>
      </c>
    </row>
    <row r="14" spans="1:12" s="374" customFormat="1" ht="15" customHeight="1" x14ac:dyDescent="0.2">
      <c r="A14" s="408">
        <v>3</v>
      </c>
      <c r="B14" s="380" t="s">
        <v>273</v>
      </c>
      <c r="C14" s="379" t="s">
        <v>313</v>
      </c>
      <c r="D14" s="378">
        <v>36921</v>
      </c>
      <c r="E14" s="375" t="s">
        <v>1</v>
      </c>
      <c r="F14" s="377">
        <v>9.0399999999999991</v>
      </c>
      <c r="G14" s="377">
        <v>9.19</v>
      </c>
      <c r="H14" s="376" t="str">
        <f>IF(ISBLANK(F14),"",IF(F14&gt;11.24,"",IF(F14&lt;=8.14,"KSM",IF(F14&lt;=8.64,"I A",IF(F14&lt;=9.24,"II A",IF(F14&lt;=9.84,"III A",IF(F14&lt;=10.44,"I JA",IF(F14&lt;=11.24,"II JA"))))))))</f>
        <v>II A</v>
      </c>
      <c r="I14" s="375" t="s">
        <v>27</v>
      </c>
    </row>
    <row r="15" spans="1:12" s="374" customFormat="1" ht="15" customHeight="1" x14ac:dyDescent="0.2">
      <c r="A15" s="408">
        <v>4</v>
      </c>
      <c r="B15" s="380" t="s">
        <v>355</v>
      </c>
      <c r="C15" s="379" t="s">
        <v>356</v>
      </c>
      <c r="D15" s="378">
        <v>36812</v>
      </c>
      <c r="E15" s="375" t="s">
        <v>98</v>
      </c>
      <c r="F15" s="377">
        <v>9.26</v>
      </c>
      <c r="G15" s="377">
        <v>9.26</v>
      </c>
      <c r="H15" s="376" t="str">
        <f>IF(ISBLANK(F15),"",IF(F15&gt;11.24,"",IF(F15&lt;=8.14,"KSM",IF(F15&lt;=8.64,"I A",IF(F15&lt;=9.24,"II A",IF(F15&lt;=9.84,"III A",IF(F15&lt;=10.44,"I JA",IF(F15&lt;=11.24,"II JA"))))))))</f>
        <v>III A</v>
      </c>
      <c r="I15" s="375" t="s">
        <v>23</v>
      </c>
    </row>
    <row r="16" spans="1:12" s="374" customFormat="1" ht="15" customHeight="1" x14ac:dyDescent="0.2">
      <c r="A16" s="408">
        <v>5</v>
      </c>
      <c r="B16" s="380" t="s">
        <v>22</v>
      </c>
      <c r="C16" s="379" t="s">
        <v>135</v>
      </c>
      <c r="D16" s="378">
        <v>36842</v>
      </c>
      <c r="E16" s="375" t="s">
        <v>102</v>
      </c>
      <c r="F16" s="377">
        <v>9.6199999999999992</v>
      </c>
      <c r="G16" s="377">
        <v>9.7799999999999994</v>
      </c>
      <c r="H16" s="376" t="str">
        <f>IF(ISBLANK(F16),"",IF(F16&gt;11.24,"",IF(F16&lt;=8.14,"KSM",IF(F16&lt;=8.64,"I A",IF(F16&lt;=9.24,"II A",IF(F16&lt;=9.84,"III A",IF(F16&lt;=10.44,"I JA",IF(F16&lt;=11.24,"II JA"))))))))</f>
        <v>III A</v>
      </c>
      <c r="I16" s="375" t="s">
        <v>103</v>
      </c>
    </row>
    <row r="17" spans="1:9" s="374" customFormat="1" ht="15" customHeight="1" x14ac:dyDescent="0.2">
      <c r="A17" s="408">
        <v>6</v>
      </c>
      <c r="B17" s="380" t="s">
        <v>410</v>
      </c>
      <c r="C17" s="379" t="s">
        <v>409</v>
      </c>
      <c r="D17" s="378">
        <v>36649</v>
      </c>
      <c r="E17" s="375" t="s">
        <v>91</v>
      </c>
      <c r="F17" s="377">
        <v>9.15</v>
      </c>
      <c r="G17" s="377" t="s">
        <v>362</v>
      </c>
      <c r="H17" s="376" t="str">
        <f>IF(ISBLANK(F17),"",IF(F17&gt;11.24,"",IF(F17&lt;=8.14,"KSM",IF(F17&lt;=8.64,"I A",IF(F17&lt;=9.24,"II A",IF(F17&lt;=9.84,"III A",IF(F17&lt;=10.44,"I JA",IF(F17&lt;=11.24,"II JA"))))))))</f>
        <v>II A</v>
      </c>
      <c r="I17" s="375" t="s">
        <v>370</v>
      </c>
    </row>
    <row r="19" spans="1:9" s="374" customFormat="1" x14ac:dyDescent="0.2">
      <c r="A19" s="387" t="s">
        <v>45</v>
      </c>
      <c r="B19" s="386" t="s">
        <v>13</v>
      </c>
      <c r="C19" s="379" t="s">
        <v>12</v>
      </c>
      <c r="D19" s="385" t="s">
        <v>11</v>
      </c>
      <c r="E19" s="384" t="s">
        <v>10</v>
      </c>
      <c r="F19" s="383" t="s">
        <v>9</v>
      </c>
      <c r="G19" s="383" t="s">
        <v>9</v>
      </c>
      <c r="H19" s="382" t="s">
        <v>8</v>
      </c>
      <c r="I19" s="381" t="s">
        <v>7</v>
      </c>
    </row>
    <row r="20" spans="1:9" s="374" customFormat="1" ht="15" customHeight="1" x14ac:dyDescent="0.2">
      <c r="A20" s="408">
        <v>7</v>
      </c>
      <c r="B20" s="380" t="s">
        <v>408</v>
      </c>
      <c r="C20" s="379" t="s">
        <v>407</v>
      </c>
      <c r="D20" s="378">
        <v>37131</v>
      </c>
      <c r="E20" s="375" t="s">
        <v>276</v>
      </c>
      <c r="F20" s="377">
        <v>10.06</v>
      </c>
      <c r="G20" s="377"/>
      <c r="H20" s="376" t="str">
        <f>IF(ISBLANK(F20),"",IF(F20&gt;11.24,"",IF(F20&lt;=8.14,"KSM",IF(F20&lt;=8.64,"I A",IF(F20&lt;=9.24,"II A",IF(F20&lt;=9.84,"III A",IF(F20&lt;=10.44,"I JA",IF(F20&lt;=11.24,"II JA"))))))))</f>
        <v>I JA</v>
      </c>
      <c r="I20" s="375" t="s">
        <v>275</v>
      </c>
    </row>
    <row r="21" spans="1:9" s="374" customFormat="1" ht="15" customHeight="1" x14ac:dyDescent="0.2">
      <c r="A21" s="408">
        <v>8</v>
      </c>
      <c r="B21" s="380" t="s">
        <v>73</v>
      </c>
      <c r="C21" s="379" t="s">
        <v>212</v>
      </c>
      <c r="D21" s="378">
        <v>36899</v>
      </c>
      <c r="E21" s="375" t="s">
        <v>211</v>
      </c>
      <c r="F21" s="377">
        <v>10.28</v>
      </c>
      <c r="G21" s="377"/>
      <c r="H21" s="376" t="str">
        <f>IF(ISBLANK(F21),"",IF(F21&gt;11.24,"",IF(F21&lt;=8.14,"KSM",IF(F21&lt;=8.64,"I A",IF(F21&lt;=9.24,"II A",IF(F21&lt;=9.84,"III A",IF(F21&lt;=10.44,"I JA",IF(F21&lt;=11.24,"II JA"))))))))</f>
        <v>I JA</v>
      </c>
      <c r="I21" s="375" t="s">
        <v>210</v>
      </c>
    </row>
    <row r="22" spans="1:9" s="374" customFormat="1" ht="15" customHeight="1" x14ac:dyDescent="0.2">
      <c r="A22" s="408"/>
      <c r="B22" s="380" t="s">
        <v>405</v>
      </c>
      <c r="C22" s="379" t="s">
        <v>404</v>
      </c>
      <c r="D22" s="378">
        <v>36965</v>
      </c>
      <c r="E22" s="375" t="s">
        <v>1</v>
      </c>
      <c r="F22" s="377" t="s">
        <v>379</v>
      </c>
      <c r="G22" s="377"/>
      <c r="H22" s="376" t="str">
        <f>IF(ISBLANK(F22),"",IF(F22&gt;11.24,"",IF(F22&lt;=8.14,"KSM",IF(F22&lt;=8.64,"I A",IF(F22&lt;=9.24,"II A",IF(F22&lt;=9.84,"III A",IF(F22&lt;=10.44,"I JA",IF(F22&lt;=11.24,"II JA"))))))))</f>
        <v/>
      </c>
      <c r="I22" s="375" t="s">
        <v>201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AQ21"/>
  <sheetViews>
    <sheetView zoomScaleNormal="100" workbookViewId="0">
      <selection activeCell="A9" sqref="A9:A10"/>
    </sheetView>
  </sheetViews>
  <sheetFormatPr defaultColWidth="10.42578125" defaultRowHeight="12.75" x14ac:dyDescent="0.2"/>
  <cols>
    <col min="1" max="1" width="4.42578125" style="37" customWidth="1"/>
    <col min="2" max="2" width="8.140625" style="37" customWidth="1"/>
    <col min="3" max="3" width="11.85546875" style="37" customWidth="1"/>
    <col min="4" max="4" width="10.140625" style="39" customWidth="1"/>
    <col min="5" max="5" width="7.140625" style="39" customWidth="1"/>
    <col min="6" max="41" width="2.140625" style="38" customWidth="1"/>
    <col min="42" max="42" width="5.85546875" style="38" customWidth="1"/>
    <col min="43" max="43" width="19.85546875" style="38" customWidth="1"/>
    <col min="44" max="16384" width="10.42578125" style="37"/>
  </cols>
  <sheetData>
    <row r="1" spans="1:43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43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43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AQ3" s="19" t="s">
        <v>84</v>
      </c>
    </row>
    <row r="4" spans="1:43" s="60" customFormat="1" ht="12.75" customHeight="1" x14ac:dyDescent="0.3">
      <c r="A4" s="171"/>
      <c r="B4" s="171"/>
      <c r="C4" s="171"/>
      <c r="D4" s="171"/>
      <c r="E4" s="171"/>
      <c r="F4" s="171"/>
      <c r="G4" s="171"/>
      <c r="AQ4" s="69" t="s">
        <v>1</v>
      </c>
    </row>
    <row r="5" spans="1:43" s="14" customFormat="1" ht="12.75" customHeight="1" x14ac:dyDescent="0.25">
      <c r="B5" s="18" t="s">
        <v>15</v>
      </c>
      <c r="D5" s="36" t="s">
        <v>31</v>
      </c>
      <c r="E5" s="68" t="s">
        <v>34</v>
      </c>
      <c r="H5" s="17"/>
      <c r="I5" s="20"/>
      <c r="K5" s="17"/>
      <c r="L5" s="20"/>
      <c r="N5" s="17"/>
      <c r="O5" s="20"/>
      <c r="Q5" s="17"/>
      <c r="R5" s="20"/>
      <c r="T5" s="17"/>
      <c r="U5" s="20"/>
      <c r="W5" s="17"/>
      <c r="X5" s="20"/>
      <c r="Z5" s="17"/>
      <c r="AA5" s="20"/>
      <c r="AC5" s="17"/>
      <c r="AD5" s="20"/>
      <c r="AF5" s="17"/>
      <c r="AG5" s="20"/>
      <c r="AI5" s="17"/>
      <c r="AJ5" s="20"/>
      <c r="AL5" s="17"/>
      <c r="AM5" s="20"/>
      <c r="AO5" s="17"/>
      <c r="AQ5" s="70"/>
    </row>
    <row r="6" spans="1:43" s="14" customFormat="1" ht="12.75" customHeight="1" x14ac:dyDescent="0.2">
      <c r="D6" s="36"/>
      <c r="E6" s="68" t="s">
        <v>80</v>
      </c>
      <c r="H6" s="17"/>
      <c r="I6" s="20"/>
      <c r="K6" s="17"/>
      <c r="L6" s="20"/>
      <c r="N6" s="15"/>
      <c r="Q6" s="15"/>
      <c r="T6" s="15"/>
      <c r="W6" s="15"/>
      <c r="Z6" s="15"/>
      <c r="AC6" s="15"/>
      <c r="AF6" s="15"/>
      <c r="AI6" s="15"/>
      <c r="AL6" s="15"/>
      <c r="AO6" s="15"/>
    </row>
    <row r="7" spans="1:43" ht="15.75" x14ac:dyDescent="0.25">
      <c r="B7" s="43" t="s">
        <v>88</v>
      </c>
      <c r="C7" s="42"/>
      <c r="D7" s="42"/>
      <c r="E7" s="41"/>
      <c r="F7" s="40"/>
      <c r="G7" s="40"/>
      <c r="H7" s="40"/>
      <c r="I7" s="40"/>
      <c r="J7" s="40"/>
      <c r="K7" s="40"/>
      <c r="L7" s="40"/>
      <c r="M7" s="40"/>
      <c r="N7" s="40"/>
      <c r="O7" s="37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Q7" s="73" t="s">
        <v>16</v>
      </c>
    </row>
    <row r="8" spans="1:43" s="27" customFormat="1" ht="6" customHeight="1" x14ac:dyDescent="0.2">
      <c r="E8" s="30"/>
      <c r="F8" s="29"/>
      <c r="G8" s="28"/>
      <c r="I8" s="29"/>
      <c r="J8" s="28"/>
      <c r="L8" s="29"/>
      <c r="M8" s="28"/>
      <c r="O8" s="29"/>
      <c r="P8" s="28"/>
      <c r="R8" s="64"/>
      <c r="S8" s="63"/>
      <c r="T8" s="62"/>
      <c r="U8" s="29"/>
      <c r="V8" s="28"/>
      <c r="X8" s="29"/>
      <c r="Y8" s="28"/>
      <c r="AA8" s="29"/>
      <c r="AB8" s="28"/>
      <c r="AD8" s="29"/>
      <c r="AE8" s="28"/>
      <c r="AG8" s="29"/>
      <c r="AH8" s="28"/>
      <c r="AJ8" s="29"/>
      <c r="AK8" s="28"/>
      <c r="AM8" s="29"/>
      <c r="AN8" s="28"/>
    </row>
    <row r="9" spans="1:43" ht="12.75" customHeight="1" x14ac:dyDescent="0.2">
      <c r="A9" s="940" t="s">
        <v>45</v>
      </c>
      <c r="B9" s="942" t="s">
        <v>13</v>
      </c>
      <c r="C9" s="944" t="s">
        <v>12</v>
      </c>
      <c r="D9" s="940" t="s">
        <v>36</v>
      </c>
      <c r="E9" s="940" t="s">
        <v>10</v>
      </c>
      <c r="F9" s="936" t="s">
        <v>649</v>
      </c>
      <c r="G9" s="937"/>
      <c r="H9" s="934"/>
      <c r="I9" s="936" t="s">
        <v>650</v>
      </c>
      <c r="J9" s="937"/>
      <c r="K9" s="934"/>
      <c r="L9" s="936" t="s">
        <v>651</v>
      </c>
      <c r="M9" s="937"/>
      <c r="N9" s="934"/>
      <c r="O9" s="936" t="s">
        <v>152</v>
      </c>
      <c r="P9" s="937"/>
      <c r="Q9" s="934"/>
      <c r="R9" s="936" t="s">
        <v>153</v>
      </c>
      <c r="S9" s="937"/>
      <c r="T9" s="934"/>
      <c r="U9" s="936" t="s">
        <v>154</v>
      </c>
      <c r="V9" s="937"/>
      <c r="W9" s="934"/>
      <c r="X9" s="936" t="s">
        <v>155</v>
      </c>
      <c r="Y9" s="937"/>
      <c r="Z9" s="934"/>
      <c r="AA9" s="936" t="s">
        <v>156</v>
      </c>
      <c r="AB9" s="937"/>
      <c r="AC9" s="934"/>
      <c r="AD9" s="936" t="s">
        <v>157</v>
      </c>
      <c r="AE9" s="937"/>
      <c r="AF9" s="934"/>
      <c r="AG9" s="936" t="s">
        <v>158</v>
      </c>
      <c r="AH9" s="937"/>
      <c r="AI9" s="934"/>
      <c r="AJ9" s="936" t="s">
        <v>159</v>
      </c>
      <c r="AK9" s="937"/>
      <c r="AL9" s="934"/>
      <c r="AM9" s="936" t="s">
        <v>160</v>
      </c>
      <c r="AN9" s="937"/>
      <c r="AO9" s="934"/>
      <c r="AP9" s="934" t="s">
        <v>9</v>
      </c>
      <c r="AQ9" s="932" t="s">
        <v>7</v>
      </c>
    </row>
    <row r="10" spans="1:43" ht="15.75" customHeight="1" x14ac:dyDescent="0.2">
      <c r="A10" s="941"/>
      <c r="B10" s="943"/>
      <c r="C10" s="945"/>
      <c r="D10" s="941"/>
      <c r="E10" s="941"/>
      <c r="F10" s="938"/>
      <c r="G10" s="939"/>
      <c r="H10" s="935"/>
      <c r="I10" s="938"/>
      <c r="J10" s="939"/>
      <c r="K10" s="935"/>
      <c r="L10" s="938"/>
      <c r="M10" s="939"/>
      <c r="N10" s="935"/>
      <c r="O10" s="938"/>
      <c r="P10" s="939"/>
      <c r="Q10" s="935"/>
      <c r="R10" s="938"/>
      <c r="S10" s="939"/>
      <c r="T10" s="935"/>
      <c r="U10" s="938"/>
      <c r="V10" s="939"/>
      <c r="W10" s="935"/>
      <c r="X10" s="938"/>
      <c r="Y10" s="939"/>
      <c r="Z10" s="935"/>
      <c r="AA10" s="938"/>
      <c r="AB10" s="939"/>
      <c r="AC10" s="935"/>
      <c r="AD10" s="938"/>
      <c r="AE10" s="939"/>
      <c r="AF10" s="935"/>
      <c r="AG10" s="938"/>
      <c r="AH10" s="939"/>
      <c r="AI10" s="935"/>
      <c r="AJ10" s="938"/>
      <c r="AK10" s="939"/>
      <c r="AL10" s="935"/>
      <c r="AM10" s="938"/>
      <c r="AN10" s="939"/>
      <c r="AO10" s="935"/>
      <c r="AP10" s="935"/>
      <c r="AQ10" s="933"/>
    </row>
    <row r="11" spans="1:43" s="21" customFormat="1" ht="17.25" customHeight="1" x14ac:dyDescent="0.2">
      <c r="A11" s="74" t="s">
        <v>25</v>
      </c>
      <c r="B11" s="75" t="s">
        <v>42</v>
      </c>
      <c r="C11" s="76" t="s">
        <v>43</v>
      </c>
      <c r="D11" s="77">
        <v>37408</v>
      </c>
      <c r="E11" s="78" t="s">
        <v>91</v>
      </c>
      <c r="F11" s="79"/>
      <c r="G11" s="74"/>
      <c r="H11" s="80"/>
      <c r="I11" s="81"/>
      <c r="J11" s="74"/>
      <c r="K11" s="80"/>
      <c r="L11" s="79"/>
      <c r="M11" s="74"/>
      <c r="N11" s="80"/>
      <c r="O11" s="79"/>
      <c r="P11" s="74"/>
      <c r="Q11" s="82"/>
      <c r="R11" s="81"/>
      <c r="S11" s="74"/>
      <c r="T11" s="80"/>
      <c r="U11" s="79"/>
      <c r="V11" s="74"/>
      <c r="W11" s="80"/>
      <c r="X11" s="79"/>
      <c r="Y11" s="74"/>
      <c r="Z11" s="80"/>
      <c r="AA11" s="79" t="s">
        <v>161</v>
      </c>
      <c r="AB11" s="74"/>
      <c r="AC11" s="80"/>
      <c r="AD11" s="79" t="s">
        <v>161</v>
      </c>
      <c r="AE11" s="74"/>
      <c r="AF11" s="80"/>
      <c r="AG11" s="79" t="s">
        <v>162</v>
      </c>
      <c r="AH11" s="74" t="s">
        <v>162</v>
      </c>
      <c r="AI11" s="80" t="s">
        <v>161</v>
      </c>
      <c r="AJ11" s="79" t="s">
        <v>161</v>
      </c>
      <c r="AK11" s="74"/>
      <c r="AL11" s="80"/>
      <c r="AM11" s="79" t="s">
        <v>162</v>
      </c>
      <c r="AN11" s="74" t="s">
        <v>162</v>
      </c>
      <c r="AO11" s="80" t="s">
        <v>162</v>
      </c>
      <c r="AP11" s="83">
        <v>1.6</v>
      </c>
      <c r="AQ11" s="84" t="s">
        <v>24</v>
      </c>
    </row>
    <row r="12" spans="1:43" s="21" customFormat="1" ht="17.25" customHeight="1" x14ac:dyDescent="0.2">
      <c r="A12" s="74" t="s">
        <v>124</v>
      </c>
      <c r="B12" s="75" t="s">
        <v>28</v>
      </c>
      <c r="C12" s="76" t="s">
        <v>41</v>
      </c>
      <c r="D12" s="77">
        <v>37278</v>
      </c>
      <c r="E12" s="78" t="s">
        <v>98</v>
      </c>
      <c r="F12" s="79"/>
      <c r="G12" s="74"/>
      <c r="H12" s="80"/>
      <c r="I12" s="81"/>
      <c r="J12" s="74"/>
      <c r="K12" s="80"/>
      <c r="L12" s="79"/>
      <c r="M12" s="74"/>
      <c r="N12" s="80"/>
      <c r="O12" s="79"/>
      <c r="P12" s="74"/>
      <c r="Q12" s="82"/>
      <c r="R12" s="81"/>
      <c r="S12" s="74"/>
      <c r="T12" s="80"/>
      <c r="U12" s="79"/>
      <c r="V12" s="74"/>
      <c r="W12" s="80"/>
      <c r="X12" s="79" t="s">
        <v>161</v>
      </c>
      <c r="Y12" s="74"/>
      <c r="Z12" s="80"/>
      <c r="AA12" s="79" t="s">
        <v>161</v>
      </c>
      <c r="AB12" s="74"/>
      <c r="AC12" s="80"/>
      <c r="AD12" s="79" t="s">
        <v>162</v>
      </c>
      <c r="AE12" s="74" t="s">
        <v>162</v>
      </c>
      <c r="AF12" s="80" t="s">
        <v>162</v>
      </c>
      <c r="AG12" s="79"/>
      <c r="AH12" s="74"/>
      <c r="AI12" s="80"/>
      <c r="AJ12" s="79"/>
      <c r="AK12" s="74"/>
      <c r="AL12" s="80"/>
      <c r="AM12" s="79"/>
      <c r="AN12" s="74"/>
      <c r="AO12" s="80"/>
      <c r="AP12" s="83">
        <v>1.45</v>
      </c>
      <c r="AQ12" s="84" t="s">
        <v>23</v>
      </c>
    </row>
    <row r="13" spans="1:43" s="21" customFormat="1" ht="17.25" customHeight="1" x14ac:dyDescent="0.2">
      <c r="A13" s="74" t="s">
        <v>125</v>
      </c>
      <c r="B13" s="75" t="s">
        <v>117</v>
      </c>
      <c r="C13" s="76" t="s">
        <v>118</v>
      </c>
      <c r="D13" s="77">
        <v>37709</v>
      </c>
      <c r="E13" s="78" t="s">
        <v>30</v>
      </c>
      <c r="F13" s="79"/>
      <c r="G13" s="74"/>
      <c r="H13" s="80"/>
      <c r="I13" s="81"/>
      <c r="J13" s="74"/>
      <c r="K13" s="80"/>
      <c r="L13" s="79"/>
      <c r="M13" s="74"/>
      <c r="N13" s="80"/>
      <c r="O13" s="79"/>
      <c r="P13" s="74"/>
      <c r="Q13" s="82"/>
      <c r="R13" s="81"/>
      <c r="S13" s="74"/>
      <c r="T13" s="80"/>
      <c r="U13" s="79" t="s">
        <v>161</v>
      </c>
      <c r="V13" s="74"/>
      <c r="W13" s="80"/>
      <c r="X13" s="79" t="s">
        <v>162</v>
      </c>
      <c r="Y13" s="74" t="s">
        <v>161</v>
      </c>
      <c r="Z13" s="80"/>
      <c r="AA13" s="79" t="s">
        <v>162</v>
      </c>
      <c r="AB13" s="74" t="s">
        <v>161</v>
      </c>
      <c r="AC13" s="80"/>
      <c r="AD13" s="79" t="s">
        <v>162</v>
      </c>
      <c r="AE13" s="74" t="s">
        <v>162</v>
      </c>
      <c r="AF13" s="80" t="s">
        <v>162</v>
      </c>
      <c r="AG13" s="79"/>
      <c r="AH13" s="74"/>
      <c r="AI13" s="80"/>
      <c r="AJ13" s="79"/>
      <c r="AK13" s="74"/>
      <c r="AL13" s="80"/>
      <c r="AM13" s="79"/>
      <c r="AN13" s="74"/>
      <c r="AO13" s="80"/>
      <c r="AP13" s="83">
        <v>1.45</v>
      </c>
      <c r="AQ13" s="84" t="s">
        <v>44</v>
      </c>
    </row>
    <row r="14" spans="1:43" s="21" customFormat="1" ht="17.25" customHeight="1" x14ac:dyDescent="0.2">
      <c r="A14" s="74" t="s">
        <v>126</v>
      </c>
      <c r="B14" s="75" t="s">
        <v>40</v>
      </c>
      <c r="C14" s="76" t="s">
        <v>119</v>
      </c>
      <c r="D14" s="77">
        <v>37727</v>
      </c>
      <c r="E14" s="78" t="s">
        <v>94</v>
      </c>
      <c r="F14" s="79"/>
      <c r="G14" s="74"/>
      <c r="H14" s="80"/>
      <c r="I14" s="81" t="s">
        <v>161</v>
      </c>
      <c r="J14" s="74"/>
      <c r="K14" s="80"/>
      <c r="L14" s="79" t="s">
        <v>161</v>
      </c>
      <c r="M14" s="74"/>
      <c r="N14" s="80"/>
      <c r="O14" s="79" t="s">
        <v>161</v>
      </c>
      <c r="P14" s="74"/>
      <c r="Q14" s="82"/>
      <c r="R14" s="81" t="s">
        <v>161</v>
      </c>
      <c r="S14" s="74"/>
      <c r="T14" s="80"/>
      <c r="U14" s="79" t="s">
        <v>162</v>
      </c>
      <c r="V14" s="74" t="s">
        <v>161</v>
      </c>
      <c r="W14" s="80"/>
      <c r="X14" s="79" t="s">
        <v>161</v>
      </c>
      <c r="Y14" s="74"/>
      <c r="Z14" s="80"/>
      <c r="AA14" s="79" t="s">
        <v>162</v>
      </c>
      <c r="AB14" s="74" t="s">
        <v>162</v>
      </c>
      <c r="AC14" s="80" t="s">
        <v>162</v>
      </c>
      <c r="AD14" s="79"/>
      <c r="AE14" s="74"/>
      <c r="AF14" s="80"/>
      <c r="AG14" s="79"/>
      <c r="AH14" s="74"/>
      <c r="AI14" s="80"/>
      <c r="AJ14" s="79"/>
      <c r="AK14" s="74"/>
      <c r="AL14" s="80"/>
      <c r="AM14" s="79"/>
      <c r="AN14" s="74"/>
      <c r="AO14" s="80"/>
      <c r="AP14" s="83">
        <v>1.4</v>
      </c>
      <c r="AQ14" s="84" t="s">
        <v>53</v>
      </c>
    </row>
    <row r="15" spans="1:43" s="21" customFormat="1" ht="17.25" customHeight="1" x14ac:dyDescent="0.2">
      <c r="A15" s="74" t="s">
        <v>127</v>
      </c>
      <c r="B15" s="75" t="s">
        <v>47</v>
      </c>
      <c r="C15" s="76" t="s">
        <v>116</v>
      </c>
      <c r="D15" s="77">
        <v>37577</v>
      </c>
      <c r="E15" s="78" t="s">
        <v>30</v>
      </c>
      <c r="F15" s="79"/>
      <c r="G15" s="74"/>
      <c r="H15" s="80"/>
      <c r="I15" s="81"/>
      <c r="J15" s="74"/>
      <c r="K15" s="80"/>
      <c r="L15" s="79"/>
      <c r="M15" s="74"/>
      <c r="N15" s="80"/>
      <c r="O15" s="79"/>
      <c r="P15" s="74"/>
      <c r="Q15" s="82"/>
      <c r="R15" s="81" t="s">
        <v>162</v>
      </c>
      <c r="S15" s="74" t="s">
        <v>161</v>
      </c>
      <c r="T15" s="80"/>
      <c r="U15" s="79" t="s">
        <v>162</v>
      </c>
      <c r="V15" s="74" t="s">
        <v>161</v>
      </c>
      <c r="W15" s="80"/>
      <c r="X15" s="79" t="s">
        <v>162</v>
      </c>
      <c r="Y15" s="74" t="s">
        <v>161</v>
      </c>
      <c r="Z15" s="80"/>
      <c r="AA15" s="79" t="s">
        <v>162</v>
      </c>
      <c r="AB15" s="74" t="s">
        <v>162</v>
      </c>
      <c r="AC15" s="80" t="s">
        <v>162</v>
      </c>
      <c r="AD15" s="79"/>
      <c r="AE15" s="74"/>
      <c r="AF15" s="80"/>
      <c r="AG15" s="79"/>
      <c r="AH15" s="74"/>
      <c r="AI15" s="80"/>
      <c r="AJ15" s="79"/>
      <c r="AK15" s="74"/>
      <c r="AL15" s="80"/>
      <c r="AM15" s="79"/>
      <c r="AN15" s="74"/>
      <c r="AO15" s="80"/>
      <c r="AP15" s="83">
        <v>1.4</v>
      </c>
      <c r="AQ15" s="84" t="s">
        <v>96</v>
      </c>
    </row>
    <row r="16" spans="1:43" s="21" customFormat="1" ht="17.25" customHeight="1" x14ac:dyDescent="0.2">
      <c r="A16" s="74" t="s">
        <v>128</v>
      </c>
      <c r="B16" s="75" t="s">
        <v>38</v>
      </c>
      <c r="C16" s="76" t="s">
        <v>122</v>
      </c>
      <c r="D16" s="77" t="s">
        <v>123</v>
      </c>
      <c r="E16" s="78" t="s">
        <v>91</v>
      </c>
      <c r="F16" s="79"/>
      <c r="G16" s="74"/>
      <c r="H16" s="80"/>
      <c r="I16" s="81"/>
      <c r="J16" s="74"/>
      <c r="K16" s="80"/>
      <c r="L16" s="79"/>
      <c r="M16" s="74"/>
      <c r="N16" s="80"/>
      <c r="O16" s="79" t="s">
        <v>161</v>
      </c>
      <c r="P16" s="74"/>
      <c r="Q16" s="82"/>
      <c r="R16" s="81" t="s">
        <v>161</v>
      </c>
      <c r="S16" s="74"/>
      <c r="T16" s="80"/>
      <c r="U16" s="79" t="s">
        <v>161</v>
      </c>
      <c r="V16" s="74"/>
      <c r="W16" s="80"/>
      <c r="X16" s="79" t="s">
        <v>162</v>
      </c>
      <c r="Y16" s="74" t="s">
        <v>162</v>
      </c>
      <c r="Z16" s="80" t="s">
        <v>162</v>
      </c>
      <c r="AA16" s="79"/>
      <c r="AB16" s="74"/>
      <c r="AC16" s="80"/>
      <c r="AD16" s="79"/>
      <c r="AE16" s="74"/>
      <c r="AF16" s="80"/>
      <c r="AG16" s="79"/>
      <c r="AH16" s="74"/>
      <c r="AI16" s="80"/>
      <c r="AJ16" s="79"/>
      <c r="AK16" s="74"/>
      <c r="AL16" s="80"/>
      <c r="AM16" s="79"/>
      <c r="AN16" s="74"/>
      <c r="AO16" s="80"/>
      <c r="AP16" s="83">
        <v>1.35</v>
      </c>
      <c r="AQ16" s="84" t="s">
        <v>24</v>
      </c>
    </row>
    <row r="17" spans="1:43" s="21" customFormat="1" ht="17.25" customHeight="1" x14ac:dyDescent="0.2">
      <c r="A17" s="74" t="s">
        <v>129</v>
      </c>
      <c r="B17" s="75" t="s">
        <v>110</v>
      </c>
      <c r="C17" s="76" t="s">
        <v>111</v>
      </c>
      <c r="D17" s="77">
        <v>37475</v>
      </c>
      <c r="E17" s="78" t="s">
        <v>30</v>
      </c>
      <c r="F17" s="79"/>
      <c r="G17" s="74"/>
      <c r="H17" s="80"/>
      <c r="I17" s="81"/>
      <c r="J17" s="74"/>
      <c r="K17" s="80"/>
      <c r="L17" s="79"/>
      <c r="M17" s="74"/>
      <c r="N17" s="80"/>
      <c r="O17" s="79" t="s">
        <v>162</v>
      </c>
      <c r="P17" s="74" t="s">
        <v>161</v>
      </c>
      <c r="Q17" s="82"/>
      <c r="R17" s="81" t="s">
        <v>162</v>
      </c>
      <c r="S17" s="74" t="s">
        <v>161</v>
      </c>
      <c r="T17" s="80"/>
      <c r="U17" s="79" t="s">
        <v>162</v>
      </c>
      <c r="V17" s="74" t="s">
        <v>161</v>
      </c>
      <c r="W17" s="80"/>
      <c r="X17" s="79" t="s">
        <v>162</v>
      </c>
      <c r="Y17" s="74" t="s">
        <v>162</v>
      </c>
      <c r="Z17" s="80" t="s">
        <v>162</v>
      </c>
      <c r="AA17" s="79"/>
      <c r="AB17" s="74"/>
      <c r="AC17" s="80"/>
      <c r="AD17" s="79"/>
      <c r="AE17" s="74"/>
      <c r="AF17" s="80"/>
      <c r="AG17" s="79"/>
      <c r="AH17" s="74"/>
      <c r="AI17" s="80"/>
      <c r="AJ17" s="79"/>
      <c r="AK17" s="74"/>
      <c r="AL17" s="80"/>
      <c r="AM17" s="79"/>
      <c r="AN17" s="74"/>
      <c r="AO17" s="80"/>
      <c r="AP17" s="83">
        <v>1.35</v>
      </c>
      <c r="AQ17" s="84" t="s">
        <v>39</v>
      </c>
    </row>
    <row r="18" spans="1:43" s="21" customFormat="1" ht="17.25" customHeight="1" x14ac:dyDescent="0.2">
      <c r="A18" s="74" t="s">
        <v>130</v>
      </c>
      <c r="B18" s="75" t="s">
        <v>479</v>
      </c>
      <c r="C18" s="76" t="s">
        <v>656</v>
      </c>
      <c r="D18" s="77" t="s">
        <v>477</v>
      </c>
      <c r="E18" s="78" t="s">
        <v>655</v>
      </c>
      <c r="F18" s="79" t="s">
        <v>161</v>
      </c>
      <c r="G18" s="74"/>
      <c r="H18" s="80"/>
      <c r="I18" s="81" t="s">
        <v>161</v>
      </c>
      <c r="J18" s="74"/>
      <c r="K18" s="80"/>
      <c r="L18" s="79" t="s">
        <v>162</v>
      </c>
      <c r="M18" s="74" t="s">
        <v>161</v>
      </c>
      <c r="N18" s="80"/>
      <c r="O18" s="79" t="s">
        <v>162</v>
      </c>
      <c r="P18" s="74" t="s">
        <v>161</v>
      </c>
      <c r="Q18" s="82"/>
      <c r="R18" s="81" t="s">
        <v>162</v>
      </c>
      <c r="S18" s="74" t="s">
        <v>162</v>
      </c>
      <c r="T18" s="80" t="s">
        <v>162</v>
      </c>
      <c r="U18" s="79"/>
      <c r="V18" s="74"/>
      <c r="W18" s="80"/>
      <c r="X18" s="79"/>
      <c r="Y18" s="74"/>
      <c r="Z18" s="80"/>
      <c r="AA18" s="79"/>
      <c r="AB18" s="74"/>
      <c r="AC18" s="80"/>
      <c r="AD18" s="79"/>
      <c r="AE18" s="74"/>
      <c r="AF18" s="80"/>
      <c r="AG18" s="79"/>
      <c r="AH18" s="74"/>
      <c r="AI18" s="80"/>
      <c r="AJ18" s="79"/>
      <c r="AK18" s="74"/>
      <c r="AL18" s="80"/>
      <c r="AM18" s="79"/>
      <c r="AN18" s="74"/>
      <c r="AO18" s="80"/>
      <c r="AP18" s="83">
        <v>1.25</v>
      </c>
      <c r="AQ18" s="84"/>
    </row>
    <row r="19" spans="1:43" s="21" customFormat="1" ht="17.25" customHeight="1" x14ac:dyDescent="0.2">
      <c r="A19" s="74" t="s">
        <v>130</v>
      </c>
      <c r="B19" s="75" t="s">
        <v>652</v>
      </c>
      <c r="C19" s="76" t="s">
        <v>653</v>
      </c>
      <c r="D19" s="77">
        <v>37832</v>
      </c>
      <c r="E19" s="78" t="s">
        <v>1</v>
      </c>
      <c r="F19" s="79" t="s">
        <v>161</v>
      </c>
      <c r="G19" s="74"/>
      <c r="H19" s="80"/>
      <c r="I19" s="81" t="s">
        <v>161</v>
      </c>
      <c r="J19" s="74"/>
      <c r="K19" s="80"/>
      <c r="L19" s="79" t="s">
        <v>162</v>
      </c>
      <c r="M19" s="74" t="s">
        <v>161</v>
      </c>
      <c r="N19" s="80"/>
      <c r="O19" s="79" t="s">
        <v>162</v>
      </c>
      <c r="P19" s="74" t="s">
        <v>161</v>
      </c>
      <c r="Q19" s="82"/>
      <c r="R19" s="81" t="s">
        <v>162</v>
      </c>
      <c r="S19" s="74" t="s">
        <v>162</v>
      </c>
      <c r="T19" s="80" t="s">
        <v>162</v>
      </c>
      <c r="U19" s="79"/>
      <c r="V19" s="74"/>
      <c r="W19" s="80"/>
      <c r="X19" s="79"/>
      <c r="Y19" s="74"/>
      <c r="Z19" s="80"/>
      <c r="AA19" s="79"/>
      <c r="AB19" s="74"/>
      <c r="AC19" s="80"/>
      <c r="AD19" s="79"/>
      <c r="AE19" s="74"/>
      <c r="AF19" s="80"/>
      <c r="AG19" s="79"/>
      <c r="AH19" s="74"/>
      <c r="AI19" s="80"/>
      <c r="AJ19" s="79"/>
      <c r="AK19" s="74"/>
      <c r="AL19" s="80"/>
      <c r="AM19" s="79"/>
      <c r="AN19" s="74"/>
      <c r="AO19" s="80"/>
      <c r="AP19" s="83">
        <v>1.25</v>
      </c>
      <c r="AQ19" s="84" t="s">
        <v>654</v>
      </c>
    </row>
    <row r="20" spans="1:43" s="21" customFormat="1" ht="17.25" customHeight="1" x14ac:dyDescent="0.2">
      <c r="A20" s="74" t="s">
        <v>658</v>
      </c>
      <c r="B20" s="75" t="s">
        <v>120</v>
      </c>
      <c r="C20" s="76" t="s">
        <v>97</v>
      </c>
      <c r="D20" s="77">
        <v>37786</v>
      </c>
      <c r="E20" s="78" t="s">
        <v>1</v>
      </c>
      <c r="F20" s="79"/>
      <c r="G20" s="74"/>
      <c r="H20" s="80"/>
      <c r="I20" s="81" t="s">
        <v>161</v>
      </c>
      <c r="J20" s="74"/>
      <c r="K20" s="80"/>
      <c r="L20" s="79" t="s">
        <v>161</v>
      </c>
      <c r="M20" s="74"/>
      <c r="N20" s="80"/>
      <c r="O20" s="79" t="s">
        <v>162</v>
      </c>
      <c r="P20" s="74" t="s">
        <v>162</v>
      </c>
      <c r="Q20" s="82" t="s">
        <v>161</v>
      </c>
      <c r="R20" s="81" t="s">
        <v>162</v>
      </c>
      <c r="S20" s="74" t="s">
        <v>162</v>
      </c>
      <c r="T20" s="80" t="s">
        <v>162</v>
      </c>
      <c r="U20" s="79"/>
      <c r="V20" s="74"/>
      <c r="W20" s="80"/>
      <c r="X20" s="79"/>
      <c r="Y20" s="74"/>
      <c r="Z20" s="80"/>
      <c r="AA20" s="79"/>
      <c r="AB20" s="74"/>
      <c r="AC20" s="80"/>
      <c r="AD20" s="79"/>
      <c r="AE20" s="74"/>
      <c r="AF20" s="80"/>
      <c r="AG20" s="79"/>
      <c r="AH20" s="74"/>
      <c r="AI20" s="80"/>
      <c r="AJ20" s="79"/>
      <c r="AK20" s="74"/>
      <c r="AL20" s="80"/>
      <c r="AM20" s="79"/>
      <c r="AN20" s="74"/>
      <c r="AO20" s="80"/>
      <c r="AP20" s="83">
        <v>1.25</v>
      </c>
      <c r="AQ20" s="84" t="s">
        <v>109</v>
      </c>
    </row>
    <row r="21" spans="1:43" s="21" customFormat="1" ht="17.25" customHeight="1" x14ac:dyDescent="0.2">
      <c r="A21" s="74" t="s">
        <v>657</v>
      </c>
      <c r="B21" s="75" t="s">
        <v>108</v>
      </c>
      <c r="C21" s="76" t="s">
        <v>121</v>
      </c>
      <c r="D21" s="77">
        <v>38069</v>
      </c>
      <c r="E21" s="78" t="s">
        <v>1</v>
      </c>
      <c r="F21" s="79" t="s">
        <v>161</v>
      </c>
      <c r="G21" s="74"/>
      <c r="H21" s="80"/>
      <c r="I21" s="81" t="s">
        <v>162</v>
      </c>
      <c r="J21" s="74" t="s">
        <v>162</v>
      </c>
      <c r="K21" s="80" t="s">
        <v>162</v>
      </c>
      <c r="L21" s="79"/>
      <c r="M21" s="74"/>
      <c r="N21" s="80"/>
      <c r="O21" s="79"/>
      <c r="P21" s="74"/>
      <c r="Q21" s="82"/>
      <c r="R21" s="81"/>
      <c r="S21" s="74"/>
      <c r="T21" s="80"/>
      <c r="U21" s="79"/>
      <c r="V21" s="74"/>
      <c r="W21" s="80"/>
      <c r="X21" s="79"/>
      <c r="Y21" s="74"/>
      <c r="Z21" s="80"/>
      <c r="AA21" s="79"/>
      <c r="AB21" s="74"/>
      <c r="AC21" s="80"/>
      <c r="AD21" s="79"/>
      <c r="AE21" s="74"/>
      <c r="AF21" s="80"/>
      <c r="AG21" s="79"/>
      <c r="AH21" s="74"/>
      <c r="AI21" s="80"/>
      <c r="AJ21" s="79"/>
      <c r="AK21" s="74"/>
      <c r="AL21" s="80"/>
      <c r="AM21" s="79"/>
      <c r="AN21" s="74"/>
      <c r="AO21" s="80"/>
      <c r="AP21" s="83">
        <v>1.1000000000000001</v>
      </c>
      <c r="AQ21" s="84" t="s">
        <v>66</v>
      </c>
    </row>
  </sheetData>
  <sortState ref="A11:AQ21">
    <sortCondition descending="1" ref="AP11:AP21"/>
  </sortState>
  <mergeCells count="22">
    <mergeCell ref="A1:G1"/>
    <mergeCell ref="A2:G2"/>
    <mergeCell ref="A3:G3"/>
    <mergeCell ref="R9:T10"/>
    <mergeCell ref="AA9:AC10"/>
    <mergeCell ref="O9:Q10"/>
    <mergeCell ref="F9:H10"/>
    <mergeCell ref="E9:E10"/>
    <mergeCell ref="U9:W10"/>
    <mergeCell ref="L9:N10"/>
    <mergeCell ref="B9:B10"/>
    <mergeCell ref="A9:A10"/>
    <mergeCell ref="C9:C10"/>
    <mergeCell ref="D9:D10"/>
    <mergeCell ref="AQ9:AQ10"/>
    <mergeCell ref="AP9:AP10"/>
    <mergeCell ref="AJ9:AL10"/>
    <mergeCell ref="I9:K10"/>
    <mergeCell ref="AG9:AI10"/>
    <mergeCell ref="X9:Z10"/>
    <mergeCell ref="AD9:AF10"/>
    <mergeCell ref="AM9:AO10"/>
  </mergeCells>
  <phoneticPr fontId="43" type="noConversion"/>
  <printOptions horizontalCentered="1"/>
  <pageMargins left="0.15748031496062992" right="0.11811023622047245" top="0.51181102362204722" bottom="0.51181102362204722" header="0.51181102362204722" footer="0.39370078740157483"/>
  <pageSetup paperSize="9" orientation="landscape" horizont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-0.499984740745262"/>
  </sheetPr>
  <dimension ref="A1:AI13"/>
  <sheetViews>
    <sheetView zoomScaleNormal="100" workbookViewId="0">
      <selection activeCell="A9" sqref="A9:A10"/>
    </sheetView>
  </sheetViews>
  <sheetFormatPr defaultColWidth="10.42578125" defaultRowHeight="12.75" x14ac:dyDescent="0.2"/>
  <cols>
    <col min="1" max="1" width="4.85546875" style="21" customWidth="1"/>
    <col min="2" max="2" width="8.85546875" style="21" customWidth="1"/>
    <col min="3" max="3" width="12.28515625" style="21" customWidth="1"/>
    <col min="4" max="4" width="10.140625" style="26" customWidth="1"/>
    <col min="5" max="5" width="16.140625" style="25" customWidth="1"/>
    <col min="6" max="32" width="2.140625" style="24" customWidth="1"/>
    <col min="33" max="33" width="6.7109375" style="24" customWidth="1"/>
    <col min="34" max="34" width="6.7109375" style="23" customWidth="1"/>
    <col min="35" max="35" width="16.28515625" style="22" customWidth="1"/>
    <col min="36" max="36" width="0" style="21" hidden="1" customWidth="1"/>
    <col min="37" max="16384" width="10.42578125" style="21"/>
  </cols>
  <sheetData>
    <row r="1" spans="1:35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35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35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AI3" s="19" t="s">
        <v>84</v>
      </c>
    </row>
    <row r="4" spans="1:35" s="60" customFormat="1" ht="12.75" customHeight="1" x14ac:dyDescent="0.3">
      <c r="A4" s="61"/>
      <c r="B4" s="61"/>
      <c r="C4" s="61"/>
      <c r="D4" s="61"/>
      <c r="E4" s="61"/>
      <c r="F4" s="61"/>
      <c r="G4" s="61"/>
      <c r="AI4" s="69" t="s">
        <v>1</v>
      </c>
    </row>
    <row r="5" spans="1:35" s="14" customFormat="1" ht="12.75" customHeight="1" x14ac:dyDescent="0.25">
      <c r="B5" s="18" t="s">
        <v>15</v>
      </c>
      <c r="D5" s="36" t="s">
        <v>31</v>
      </c>
      <c r="E5" s="68" t="s">
        <v>17</v>
      </c>
      <c r="AF5" s="17"/>
      <c r="AI5" s="70"/>
    </row>
    <row r="6" spans="1:35" s="14" customFormat="1" ht="8.25" customHeight="1" x14ac:dyDescent="0.2">
      <c r="E6" s="16"/>
      <c r="H6" s="15"/>
      <c r="K6" s="15"/>
      <c r="N6" s="15"/>
      <c r="Q6" s="15"/>
      <c r="T6" s="15"/>
      <c r="W6" s="15"/>
      <c r="Z6" s="15"/>
      <c r="AC6" s="15"/>
      <c r="AF6" s="15"/>
    </row>
    <row r="7" spans="1:35" ht="15.75" x14ac:dyDescent="0.25">
      <c r="B7" s="35" t="s">
        <v>87</v>
      </c>
      <c r="C7" s="34"/>
      <c r="D7" s="33"/>
      <c r="E7" s="32"/>
      <c r="F7" s="31"/>
      <c r="G7" s="31"/>
      <c r="H7" s="66"/>
      <c r="I7" s="2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I7" s="66" t="s">
        <v>14</v>
      </c>
    </row>
    <row r="8" spans="1:35" s="27" customFormat="1" ht="6" customHeight="1" x14ac:dyDescent="0.2">
      <c r="A8" s="62"/>
      <c r="B8" s="62"/>
      <c r="C8" s="62"/>
      <c r="D8" s="62"/>
      <c r="E8" s="65"/>
      <c r="F8" s="64"/>
      <c r="G8" s="63"/>
      <c r="H8" s="62"/>
      <c r="I8" s="64"/>
      <c r="J8" s="63"/>
      <c r="K8" s="62"/>
      <c r="L8" s="64"/>
      <c r="M8" s="63"/>
      <c r="N8" s="62"/>
      <c r="O8" s="64"/>
      <c r="P8" s="63"/>
      <c r="Q8" s="62"/>
      <c r="R8" s="64"/>
      <c r="S8" s="63"/>
      <c r="T8" s="62"/>
      <c r="U8" s="64"/>
      <c r="V8" s="63"/>
      <c r="W8" s="62"/>
      <c r="X8" s="64"/>
      <c r="Y8" s="63"/>
      <c r="Z8" s="62"/>
      <c r="AA8" s="64"/>
      <c r="AB8" s="63"/>
      <c r="AC8" s="62"/>
      <c r="AD8" s="64"/>
      <c r="AE8" s="63"/>
      <c r="AF8" s="62"/>
      <c r="AG8" s="62"/>
      <c r="AH8" s="62"/>
      <c r="AI8" s="62"/>
    </row>
    <row r="9" spans="1:35" ht="12.75" customHeight="1" x14ac:dyDescent="0.2">
      <c r="A9" s="940" t="s">
        <v>163</v>
      </c>
      <c r="B9" s="958" t="s">
        <v>13</v>
      </c>
      <c r="C9" s="960" t="s">
        <v>12</v>
      </c>
      <c r="D9" s="940" t="s">
        <v>36</v>
      </c>
      <c r="E9" s="956" t="s">
        <v>10</v>
      </c>
      <c r="F9" s="946" t="s">
        <v>152</v>
      </c>
      <c r="G9" s="947"/>
      <c r="H9" s="948"/>
      <c r="I9" s="946" t="s">
        <v>153</v>
      </c>
      <c r="J9" s="947"/>
      <c r="K9" s="948"/>
      <c r="L9" s="946" t="s">
        <v>154</v>
      </c>
      <c r="M9" s="947"/>
      <c r="N9" s="948"/>
      <c r="O9" s="946" t="s">
        <v>155</v>
      </c>
      <c r="P9" s="947"/>
      <c r="Q9" s="948"/>
      <c r="R9" s="946" t="s">
        <v>156</v>
      </c>
      <c r="S9" s="947"/>
      <c r="T9" s="948"/>
      <c r="U9" s="946" t="s">
        <v>157</v>
      </c>
      <c r="V9" s="947"/>
      <c r="W9" s="948"/>
      <c r="X9" s="946" t="s">
        <v>158</v>
      </c>
      <c r="Y9" s="947"/>
      <c r="Z9" s="948"/>
      <c r="AA9" s="946" t="s">
        <v>159</v>
      </c>
      <c r="AB9" s="947"/>
      <c r="AC9" s="948"/>
      <c r="AD9" s="946" t="s">
        <v>160</v>
      </c>
      <c r="AE9" s="947"/>
      <c r="AF9" s="948"/>
      <c r="AG9" s="952" t="s">
        <v>9</v>
      </c>
      <c r="AH9" s="954" t="s">
        <v>8</v>
      </c>
      <c r="AI9" s="952" t="s">
        <v>7</v>
      </c>
    </row>
    <row r="10" spans="1:35" ht="15.75" customHeight="1" x14ac:dyDescent="0.2">
      <c r="A10" s="941"/>
      <c r="B10" s="959"/>
      <c r="C10" s="961"/>
      <c r="D10" s="941"/>
      <c r="E10" s="957"/>
      <c r="F10" s="949"/>
      <c r="G10" s="950"/>
      <c r="H10" s="951"/>
      <c r="I10" s="949"/>
      <c r="J10" s="950"/>
      <c r="K10" s="951"/>
      <c r="L10" s="949"/>
      <c r="M10" s="950"/>
      <c r="N10" s="951"/>
      <c r="O10" s="949"/>
      <c r="P10" s="950"/>
      <c r="Q10" s="951"/>
      <c r="R10" s="949"/>
      <c r="S10" s="950"/>
      <c r="T10" s="951"/>
      <c r="U10" s="949"/>
      <c r="V10" s="950"/>
      <c r="W10" s="951"/>
      <c r="X10" s="949"/>
      <c r="Y10" s="950"/>
      <c r="Z10" s="951"/>
      <c r="AA10" s="949"/>
      <c r="AB10" s="950"/>
      <c r="AC10" s="951"/>
      <c r="AD10" s="949"/>
      <c r="AE10" s="950"/>
      <c r="AF10" s="951"/>
      <c r="AG10" s="953"/>
      <c r="AH10" s="955"/>
      <c r="AI10" s="953"/>
    </row>
    <row r="11" spans="1:35" ht="17.25" customHeight="1" x14ac:dyDescent="0.2">
      <c r="A11" s="85">
        <v>1</v>
      </c>
      <c r="B11" s="75" t="s">
        <v>114</v>
      </c>
      <c r="C11" s="76" t="s">
        <v>115</v>
      </c>
      <c r="D11" s="77">
        <v>36779</v>
      </c>
      <c r="E11" s="86" t="s">
        <v>91</v>
      </c>
      <c r="F11" s="87"/>
      <c r="G11" s="88"/>
      <c r="H11" s="89"/>
      <c r="I11" s="87"/>
      <c r="J11" s="88"/>
      <c r="K11" s="89"/>
      <c r="L11" s="81"/>
      <c r="M11" s="74"/>
      <c r="N11" s="80"/>
      <c r="O11" s="81"/>
      <c r="P11" s="88"/>
      <c r="Q11" s="89"/>
      <c r="R11" s="81"/>
      <c r="S11" s="74"/>
      <c r="T11" s="80"/>
      <c r="U11" s="81" t="s">
        <v>161</v>
      </c>
      <c r="V11" s="74"/>
      <c r="W11" s="80"/>
      <c r="X11" s="81" t="s">
        <v>161</v>
      </c>
      <c r="Y11" s="74"/>
      <c r="Z11" s="80"/>
      <c r="AA11" s="81" t="s">
        <v>162</v>
      </c>
      <c r="AB11" s="74" t="s">
        <v>161</v>
      </c>
      <c r="AC11" s="80"/>
      <c r="AD11" s="87" t="s">
        <v>162</v>
      </c>
      <c r="AE11" s="88" t="s">
        <v>162</v>
      </c>
      <c r="AF11" s="89" t="s">
        <v>162</v>
      </c>
      <c r="AG11" s="83">
        <v>1.6</v>
      </c>
      <c r="AH11" s="85" t="str">
        <f>IF(ISBLANK(AG11),"",IF(AG11&gt;=1.75,"KSM",IF(AG11&gt;=1.65,"I A",IF(AG11&gt;=1.5,"II A",IF(AG11&gt;=1.39,"III A",IF(AG11&gt;=1.3,"I JA",IF(AG11&gt;=1.22,"II JA",IF(AG11&gt;=1.15,"III JA"))))))))</f>
        <v>II A</v>
      </c>
      <c r="AI11" s="84" t="s">
        <v>24</v>
      </c>
    </row>
    <row r="12" spans="1:35" ht="17.25" customHeight="1" x14ac:dyDescent="0.2">
      <c r="A12" s="85">
        <v>2</v>
      </c>
      <c r="B12" s="75" t="s">
        <v>47</v>
      </c>
      <c r="C12" s="76" t="s">
        <v>67</v>
      </c>
      <c r="D12" s="77">
        <v>36863</v>
      </c>
      <c r="E12" s="86" t="s">
        <v>93</v>
      </c>
      <c r="F12" s="87"/>
      <c r="G12" s="88"/>
      <c r="H12" s="89"/>
      <c r="I12" s="87"/>
      <c r="J12" s="88"/>
      <c r="K12" s="89"/>
      <c r="L12" s="81"/>
      <c r="M12" s="74"/>
      <c r="N12" s="80"/>
      <c r="O12" s="81" t="s">
        <v>161</v>
      </c>
      <c r="P12" s="88"/>
      <c r="Q12" s="89"/>
      <c r="R12" s="81" t="s">
        <v>162</v>
      </c>
      <c r="S12" s="74" t="s">
        <v>161</v>
      </c>
      <c r="T12" s="80"/>
      <c r="U12" s="81" t="s">
        <v>162</v>
      </c>
      <c r="V12" s="74" t="s">
        <v>161</v>
      </c>
      <c r="W12" s="80" t="s">
        <v>162</v>
      </c>
      <c r="X12" s="81" t="s">
        <v>162</v>
      </c>
      <c r="Y12" s="74" t="s">
        <v>162</v>
      </c>
      <c r="Z12" s="80" t="s">
        <v>162</v>
      </c>
      <c r="AA12" s="81"/>
      <c r="AB12" s="74"/>
      <c r="AC12" s="80"/>
      <c r="AD12" s="87"/>
      <c r="AE12" s="88"/>
      <c r="AF12" s="89"/>
      <c r="AG12" s="83">
        <v>1.5</v>
      </c>
      <c r="AH12" s="85" t="str">
        <f>IF(ISBLANK(AG12),"",IF(AG12&gt;=1.75,"KSM",IF(AG12&gt;=1.65,"I A",IF(AG12&gt;=1.5,"II A",IF(AG12&gt;=1.39,"III A",IF(AG12&gt;=1.3,"I JA",IF(AG12&gt;=1.22,"II JA",IF(AG12&gt;=1.15,"III JA"))))))))</f>
        <v>II A</v>
      </c>
      <c r="AI12" s="84" t="s">
        <v>299</v>
      </c>
    </row>
    <row r="13" spans="1:35" ht="17.25" customHeight="1" x14ac:dyDescent="0.2">
      <c r="A13" s="85" t="s">
        <v>20</v>
      </c>
      <c r="B13" s="75" t="s">
        <v>112</v>
      </c>
      <c r="C13" s="76" t="s">
        <v>113</v>
      </c>
      <c r="D13" s="77">
        <v>36261</v>
      </c>
      <c r="E13" s="86" t="s">
        <v>102</v>
      </c>
      <c r="F13" s="87" t="s">
        <v>161</v>
      </c>
      <c r="G13" s="88"/>
      <c r="H13" s="89"/>
      <c r="I13" s="87" t="s">
        <v>161</v>
      </c>
      <c r="J13" s="88"/>
      <c r="K13" s="89"/>
      <c r="L13" s="81" t="s">
        <v>161</v>
      </c>
      <c r="M13" s="74"/>
      <c r="N13" s="80"/>
      <c r="O13" s="81" t="s">
        <v>162</v>
      </c>
      <c r="P13" s="88" t="s">
        <v>162</v>
      </c>
      <c r="Q13" s="89" t="s">
        <v>162</v>
      </c>
      <c r="R13" s="81"/>
      <c r="S13" s="74"/>
      <c r="T13" s="80"/>
      <c r="U13" s="81"/>
      <c r="V13" s="74"/>
      <c r="W13" s="80"/>
      <c r="X13" s="81"/>
      <c r="Y13" s="74"/>
      <c r="Z13" s="80"/>
      <c r="AA13" s="81"/>
      <c r="AB13" s="74"/>
      <c r="AC13" s="80"/>
      <c r="AD13" s="87"/>
      <c r="AE13" s="88"/>
      <c r="AF13" s="89"/>
      <c r="AG13" s="83">
        <v>1.35</v>
      </c>
      <c r="AH13" s="85" t="str">
        <f t="shared" ref="AH13" si="0">IF(ISBLANK(AG13),"",IF(AG13&gt;=1.75,"KSM",IF(AG13&gt;=1.65,"I A",IF(AG13&gt;=1.5,"II A",IF(AG13&gt;=1.39,"III A",IF(AG13&gt;=1.3,"I JA",IF(AG13&gt;=1.22,"II JA",IF(AG13&gt;=1.15,"III JA"))))))))</f>
        <v>I JA</v>
      </c>
      <c r="AI13" s="84" t="s">
        <v>104</v>
      </c>
    </row>
  </sheetData>
  <mergeCells count="20">
    <mergeCell ref="E9:E10"/>
    <mergeCell ref="A1:G1"/>
    <mergeCell ref="A2:G2"/>
    <mergeCell ref="A3:G3"/>
    <mergeCell ref="A9:A10"/>
    <mergeCell ref="B9:B10"/>
    <mergeCell ref="C9:C10"/>
    <mergeCell ref="D9:D10"/>
    <mergeCell ref="R9:T10"/>
    <mergeCell ref="U9:W10"/>
    <mergeCell ref="X9:Z10"/>
    <mergeCell ref="F9:H10"/>
    <mergeCell ref="AI9:AI10"/>
    <mergeCell ref="AG9:AG10"/>
    <mergeCell ref="AH9:AH10"/>
    <mergeCell ref="AA9:AC10"/>
    <mergeCell ref="AD9:AF10"/>
    <mergeCell ref="O9:Q10"/>
    <mergeCell ref="I9:K10"/>
    <mergeCell ref="L9:N10"/>
  </mergeCells>
  <phoneticPr fontId="43" type="noConversion"/>
  <printOptions horizontalCentered="1"/>
  <pageMargins left="0.14000000000000001" right="0.14000000000000001" top="0.35433070866141736" bottom="0.35433070866141736" header="0.51181102362204722" footer="0.39370078740157483"/>
  <pageSetup paperSize="9" orientation="landscape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333333"/>
  </sheetPr>
  <dimension ref="A1:AO12"/>
  <sheetViews>
    <sheetView zoomScaleNormal="100" workbookViewId="0">
      <selection activeCell="A9" sqref="A9:A10"/>
    </sheetView>
  </sheetViews>
  <sheetFormatPr defaultColWidth="10.42578125" defaultRowHeight="12.75" x14ac:dyDescent="0.2"/>
  <cols>
    <col min="1" max="1" width="5" style="50" customWidth="1"/>
    <col min="2" max="2" width="7.7109375" style="50" customWidth="1"/>
    <col min="3" max="3" width="10.85546875" style="50" customWidth="1"/>
    <col min="4" max="4" width="10.140625" style="54" customWidth="1"/>
    <col min="5" max="5" width="16.140625" style="53" customWidth="1"/>
    <col min="6" max="38" width="2.140625" style="51" customWidth="1"/>
    <col min="39" max="39" width="6.7109375" style="51" customWidth="1"/>
    <col min="40" max="40" width="5.7109375" style="52" customWidth="1"/>
    <col min="41" max="41" width="12" style="51" customWidth="1"/>
    <col min="42" max="16384" width="10.42578125" style="50"/>
  </cols>
  <sheetData>
    <row r="1" spans="1:41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41" s="60" customFormat="1" ht="20.25" x14ac:dyDescent="0.3">
      <c r="A2" s="108" t="s">
        <v>0</v>
      </c>
      <c r="B2" s="108"/>
      <c r="C2" s="108"/>
      <c r="D2" s="108"/>
      <c r="E2" s="108"/>
      <c r="F2" s="108"/>
      <c r="G2" s="108"/>
      <c r="H2" s="172"/>
    </row>
    <row r="3" spans="1:41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AO3" s="19" t="s">
        <v>84</v>
      </c>
    </row>
    <row r="4" spans="1:41" s="60" customFormat="1" ht="12.75" customHeight="1" x14ac:dyDescent="0.3">
      <c r="A4" s="171"/>
      <c r="B4" s="171"/>
      <c r="C4" s="171"/>
      <c r="D4" s="171"/>
      <c r="E4" s="171"/>
      <c r="F4" s="171"/>
      <c r="G4" s="171"/>
      <c r="AO4" s="69" t="s">
        <v>1</v>
      </c>
    </row>
    <row r="5" spans="1:41" s="14" customFormat="1" ht="12.75" customHeight="1" x14ac:dyDescent="0.25">
      <c r="B5" s="71" t="s">
        <v>15</v>
      </c>
      <c r="D5" s="59" t="s">
        <v>33</v>
      </c>
      <c r="E5" s="72" t="s">
        <v>18</v>
      </c>
      <c r="AO5" s="70"/>
    </row>
    <row r="6" spans="1:41" s="14" customFormat="1" ht="12.75" customHeight="1" x14ac:dyDescent="0.2">
      <c r="D6" s="59"/>
      <c r="E6" s="72" t="s">
        <v>35</v>
      </c>
    </row>
    <row r="7" spans="1:41" ht="15.75" x14ac:dyDescent="0.25">
      <c r="B7" s="58" t="s">
        <v>86</v>
      </c>
      <c r="C7" s="57"/>
      <c r="D7" s="56"/>
      <c r="E7" s="41"/>
      <c r="F7" s="40"/>
      <c r="G7" s="40"/>
      <c r="H7" s="40"/>
      <c r="I7" s="40"/>
      <c r="J7" s="40"/>
      <c r="K7" s="40"/>
      <c r="L7" s="5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O7" s="73" t="s">
        <v>16</v>
      </c>
    </row>
    <row r="8" spans="1:41" s="27" customFormat="1" ht="6" customHeight="1" x14ac:dyDescent="0.2">
      <c r="A8" s="62"/>
      <c r="B8" s="62"/>
      <c r="C8" s="62"/>
      <c r="D8" s="62"/>
      <c r="E8" s="65"/>
      <c r="F8" s="64"/>
      <c r="G8" s="63"/>
      <c r="H8" s="62"/>
      <c r="I8" s="64"/>
      <c r="J8" s="63"/>
      <c r="K8" s="62"/>
      <c r="L8" s="64"/>
      <c r="M8" s="63"/>
      <c r="N8" s="62"/>
      <c r="O8" s="64"/>
      <c r="P8" s="63"/>
      <c r="Q8" s="62"/>
      <c r="R8" s="64"/>
      <c r="S8" s="63"/>
      <c r="T8" s="62"/>
      <c r="U8" s="64"/>
      <c r="V8" s="63"/>
      <c r="W8" s="62"/>
      <c r="X8" s="64"/>
      <c r="Y8" s="63"/>
      <c r="Z8" s="62"/>
      <c r="AA8" s="64"/>
      <c r="AB8" s="63"/>
      <c r="AC8" s="62"/>
      <c r="AD8" s="64"/>
      <c r="AE8" s="63"/>
      <c r="AF8" s="62"/>
      <c r="AG8" s="64"/>
      <c r="AH8" s="63"/>
      <c r="AI8" s="62"/>
      <c r="AJ8" s="64"/>
      <c r="AK8" s="63"/>
      <c r="AL8" s="62"/>
      <c r="AM8" s="62"/>
      <c r="AN8" s="62"/>
      <c r="AO8" s="62"/>
    </row>
    <row r="9" spans="1:41" s="55" customFormat="1" ht="13.5" customHeight="1" x14ac:dyDescent="0.2">
      <c r="A9" s="940" t="s">
        <v>45</v>
      </c>
      <c r="B9" s="972" t="s">
        <v>13</v>
      </c>
      <c r="C9" s="976" t="s">
        <v>12</v>
      </c>
      <c r="D9" s="940" t="s">
        <v>36</v>
      </c>
      <c r="E9" s="974" t="s">
        <v>10</v>
      </c>
      <c r="F9" s="962" t="s">
        <v>156</v>
      </c>
      <c r="G9" s="963"/>
      <c r="H9" s="964"/>
      <c r="I9" s="962" t="s">
        <v>157</v>
      </c>
      <c r="J9" s="963"/>
      <c r="K9" s="964"/>
      <c r="L9" s="962" t="s">
        <v>158</v>
      </c>
      <c r="M9" s="963"/>
      <c r="N9" s="964"/>
      <c r="O9" s="962" t="s">
        <v>159</v>
      </c>
      <c r="P9" s="963"/>
      <c r="Q9" s="964"/>
      <c r="R9" s="962" t="s">
        <v>160</v>
      </c>
      <c r="S9" s="963"/>
      <c r="T9" s="964"/>
      <c r="U9" s="962" t="s">
        <v>676</v>
      </c>
      <c r="V9" s="963"/>
      <c r="W9" s="964"/>
      <c r="X9" s="962" t="s">
        <v>677</v>
      </c>
      <c r="Y9" s="963"/>
      <c r="Z9" s="964"/>
      <c r="AA9" s="962" t="s">
        <v>678</v>
      </c>
      <c r="AB9" s="963"/>
      <c r="AC9" s="964"/>
      <c r="AD9" s="962" t="s">
        <v>679</v>
      </c>
      <c r="AE9" s="963"/>
      <c r="AF9" s="964"/>
      <c r="AG9" s="962" t="s">
        <v>680</v>
      </c>
      <c r="AH9" s="963"/>
      <c r="AI9" s="964"/>
      <c r="AJ9" s="962" t="s">
        <v>681</v>
      </c>
      <c r="AK9" s="963"/>
      <c r="AL9" s="964"/>
      <c r="AM9" s="968" t="s">
        <v>9</v>
      </c>
      <c r="AN9" s="970" t="s">
        <v>8</v>
      </c>
      <c r="AO9" s="968" t="s">
        <v>7</v>
      </c>
    </row>
    <row r="10" spans="1:41" s="55" customFormat="1" ht="15.75" customHeight="1" x14ac:dyDescent="0.2">
      <c r="A10" s="941"/>
      <c r="B10" s="973"/>
      <c r="C10" s="977"/>
      <c r="D10" s="941"/>
      <c r="E10" s="975"/>
      <c r="F10" s="965"/>
      <c r="G10" s="966"/>
      <c r="H10" s="967"/>
      <c r="I10" s="965"/>
      <c r="J10" s="966"/>
      <c r="K10" s="967"/>
      <c r="L10" s="965"/>
      <c r="M10" s="966"/>
      <c r="N10" s="967"/>
      <c r="O10" s="965"/>
      <c r="P10" s="966"/>
      <c r="Q10" s="967"/>
      <c r="R10" s="965"/>
      <c r="S10" s="966"/>
      <c r="T10" s="967"/>
      <c r="U10" s="965"/>
      <c r="V10" s="966"/>
      <c r="W10" s="967"/>
      <c r="X10" s="965"/>
      <c r="Y10" s="966"/>
      <c r="Z10" s="967"/>
      <c r="AA10" s="965"/>
      <c r="AB10" s="966"/>
      <c r="AC10" s="967"/>
      <c r="AD10" s="965"/>
      <c r="AE10" s="966"/>
      <c r="AF10" s="967"/>
      <c r="AG10" s="965"/>
      <c r="AH10" s="966"/>
      <c r="AI10" s="967"/>
      <c r="AJ10" s="965"/>
      <c r="AK10" s="966"/>
      <c r="AL10" s="967"/>
      <c r="AM10" s="969"/>
      <c r="AN10" s="971"/>
      <c r="AO10" s="969"/>
    </row>
    <row r="11" spans="1:41" ht="17.25" customHeight="1" x14ac:dyDescent="0.2">
      <c r="A11" s="90">
        <v>1</v>
      </c>
      <c r="B11" s="91" t="s">
        <v>149</v>
      </c>
      <c r="C11" s="92" t="s">
        <v>150</v>
      </c>
      <c r="D11" s="93">
        <v>37528</v>
      </c>
      <c r="E11" s="94" t="s">
        <v>30</v>
      </c>
      <c r="F11" s="95" t="s">
        <v>162</v>
      </c>
      <c r="G11" s="96" t="s">
        <v>161</v>
      </c>
      <c r="H11" s="97"/>
      <c r="I11" s="95" t="s">
        <v>161</v>
      </c>
      <c r="J11" s="96"/>
      <c r="K11" s="97"/>
      <c r="L11" s="95" t="s">
        <v>161</v>
      </c>
      <c r="M11" s="96"/>
      <c r="N11" s="97"/>
      <c r="O11" s="95" t="s">
        <v>162</v>
      </c>
      <c r="P11" s="96" t="s">
        <v>162</v>
      </c>
      <c r="Q11" s="97" t="s">
        <v>161</v>
      </c>
      <c r="R11" s="95" t="s">
        <v>162</v>
      </c>
      <c r="S11" s="96" t="s">
        <v>162</v>
      </c>
      <c r="T11" s="97" t="s">
        <v>162</v>
      </c>
      <c r="U11" s="95"/>
      <c r="V11" s="96"/>
      <c r="W11" s="97"/>
      <c r="X11" s="95"/>
      <c r="Y11" s="96"/>
      <c r="Z11" s="97"/>
      <c r="AA11" s="95"/>
      <c r="AB11" s="96"/>
      <c r="AC11" s="97"/>
      <c r="AD11" s="95"/>
      <c r="AE11" s="96"/>
      <c r="AF11" s="97"/>
      <c r="AG11" s="95"/>
      <c r="AH11" s="96"/>
      <c r="AI11" s="97"/>
      <c r="AJ11" s="95"/>
      <c r="AK11" s="96"/>
      <c r="AL11" s="97"/>
      <c r="AM11" s="98">
        <v>1.6</v>
      </c>
      <c r="AN11" s="99" t="str">
        <f t="shared" ref="AN11:AN12" si="0">IF(ISBLANK(AM11),"",IF(AM11&gt;=2.03,"KSM",IF(AM11&gt;=1.9,"I A",IF(AM11&gt;=1.75,"II A",IF(AM11&gt;=1.6,"III A",IF(AM11&gt;=1.47,"I JA",IF(AM11&gt;=1.35,"II JA",IF(AM11&gt;=1.25,"III JA"))))))))</f>
        <v>III A</v>
      </c>
      <c r="AO11" s="100" t="s">
        <v>44</v>
      </c>
    </row>
    <row r="12" spans="1:41" ht="17.25" customHeight="1" x14ac:dyDescent="0.2">
      <c r="A12" s="90">
        <v>2</v>
      </c>
      <c r="B12" s="91" t="s">
        <v>65</v>
      </c>
      <c r="C12" s="92" t="s">
        <v>151</v>
      </c>
      <c r="D12" s="93">
        <v>37624</v>
      </c>
      <c r="E12" s="94" t="s">
        <v>30</v>
      </c>
      <c r="F12" s="95" t="s">
        <v>161</v>
      </c>
      <c r="G12" s="96"/>
      <c r="H12" s="97"/>
      <c r="I12" s="95" t="s">
        <v>161</v>
      </c>
      <c r="J12" s="96"/>
      <c r="K12" s="97"/>
      <c r="L12" s="95" t="s">
        <v>161</v>
      </c>
      <c r="M12" s="96"/>
      <c r="N12" s="97"/>
      <c r="O12" s="95" t="s">
        <v>162</v>
      </c>
      <c r="P12" s="96" t="s">
        <v>162</v>
      </c>
      <c r="Q12" s="97" t="s">
        <v>162</v>
      </c>
      <c r="R12" s="95"/>
      <c r="S12" s="96"/>
      <c r="T12" s="97"/>
      <c r="U12" s="95"/>
      <c r="V12" s="96"/>
      <c r="W12" s="97"/>
      <c r="X12" s="95"/>
      <c r="Y12" s="96"/>
      <c r="Z12" s="97"/>
      <c r="AA12" s="95"/>
      <c r="AB12" s="96"/>
      <c r="AC12" s="97"/>
      <c r="AD12" s="95"/>
      <c r="AE12" s="96"/>
      <c r="AF12" s="97"/>
      <c r="AG12" s="95"/>
      <c r="AH12" s="96"/>
      <c r="AI12" s="97"/>
      <c r="AJ12" s="95"/>
      <c r="AK12" s="96"/>
      <c r="AL12" s="97"/>
      <c r="AM12" s="98">
        <v>1.55</v>
      </c>
      <c r="AN12" s="99" t="str">
        <f t="shared" si="0"/>
        <v>I JA</v>
      </c>
      <c r="AO12" s="100" t="s">
        <v>99</v>
      </c>
    </row>
  </sheetData>
  <sortState ref="A11:BX17">
    <sortCondition descending="1" ref="BV11:BV17"/>
  </sortState>
  <mergeCells count="21">
    <mergeCell ref="A9:A10"/>
    <mergeCell ref="B9:B10"/>
    <mergeCell ref="E9:E10"/>
    <mergeCell ref="D9:D10"/>
    <mergeCell ref="C9:C10"/>
    <mergeCell ref="A1:G1"/>
    <mergeCell ref="A3:G3"/>
    <mergeCell ref="AD9:AF10"/>
    <mergeCell ref="AO9:AO10"/>
    <mergeCell ref="AM9:AM10"/>
    <mergeCell ref="AA9:AC10"/>
    <mergeCell ref="AJ9:AL10"/>
    <mergeCell ref="AN9:AN10"/>
    <mergeCell ref="AG9:AI10"/>
    <mergeCell ref="I9:K10"/>
    <mergeCell ref="L9:N10"/>
    <mergeCell ref="R9:T10"/>
    <mergeCell ref="U9:W10"/>
    <mergeCell ref="X9:Z10"/>
    <mergeCell ref="O9:Q10"/>
    <mergeCell ref="F9:H10"/>
  </mergeCells>
  <phoneticPr fontId="43" type="noConversion"/>
  <printOptions horizontalCentered="1"/>
  <pageMargins left="0.3" right="0.16" top="0.35433070866141736" bottom="0.35433070866141736" header="0.51181102362204722" footer="0.39370078740157483"/>
  <pageSetup paperSize="9" orientation="landscape" horizont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8" tint="-0.499984740745262"/>
  </sheetPr>
  <dimension ref="A1:AM20"/>
  <sheetViews>
    <sheetView zoomScaleNormal="100" workbookViewId="0">
      <selection activeCell="A9" sqref="A9:A10"/>
    </sheetView>
  </sheetViews>
  <sheetFormatPr defaultColWidth="10.42578125" defaultRowHeight="12.75" x14ac:dyDescent="0.2"/>
  <cols>
    <col min="1" max="1" width="4.5703125" style="45" customWidth="1"/>
    <col min="2" max="2" width="9.7109375" style="45" customWidth="1"/>
    <col min="3" max="3" width="13.7109375" style="45" customWidth="1"/>
    <col min="4" max="4" width="9.28515625" style="48" customWidth="1"/>
    <col min="5" max="5" width="10.5703125" style="48" customWidth="1"/>
    <col min="6" max="35" width="2.140625" style="51" customWidth="1"/>
    <col min="36" max="36" width="6.7109375" style="46" customWidth="1"/>
    <col min="37" max="37" width="5.85546875" style="47" customWidth="1"/>
    <col min="38" max="38" width="20.7109375" style="46" customWidth="1"/>
    <col min="39" max="39" width="3.28515625" style="45" hidden="1" customWidth="1"/>
    <col min="40" max="16384" width="10.42578125" style="45"/>
  </cols>
  <sheetData>
    <row r="1" spans="1:38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38" s="60" customFormat="1" ht="20.25" x14ac:dyDescent="0.3">
      <c r="A2" s="108" t="s">
        <v>0</v>
      </c>
      <c r="B2" s="108"/>
      <c r="C2" s="108"/>
      <c r="D2" s="108"/>
      <c r="E2" s="108"/>
      <c r="F2" s="108"/>
      <c r="G2" s="108"/>
      <c r="H2" s="172"/>
    </row>
    <row r="3" spans="1:38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AL3" s="19" t="s">
        <v>84</v>
      </c>
    </row>
    <row r="4" spans="1:38" s="60" customFormat="1" ht="12.75" customHeight="1" x14ac:dyDescent="0.3">
      <c r="A4" s="171"/>
      <c r="B4" s="171"/>
      <c r="C4" s="171"/>
      <c r="D4" s="171"/>
      <c r="E4" s="171"/>
      <c r="F4" s="171"/>
      <c r="G4" s="171"/>
      <c r="AL4" s="69" t="s">
        <v>1</v>
      </c>
    </row>
    <row r="5" spans="1:38" s="14" customFormat="1" ht="12.75" customHeight="1" x14ac:dyDescent="0.25">
      <c r="B5" s="71" t="s">
        <v>15</v>
      </c>
      <c r="D5" s="59" t="s">
        <v>32</v>
      </c>
      <c r="E5" s="71" t="s">
        <v>19</v>
      </c>
      <c r="G5" s="59"/>
      <c r="J5" s="59"/>
      <c r="K5" s="44"/>
      <c r="M5" s="59"/>
      <c r="N5" s="44"/>
      <c r="P5" s="59"/>
      <c r="Q5" s="44"/>
      <c r="S5" s="59"/>
      <c r="T5" s="44"/>
      <c r="V5" s="59"/>
      <c r="W5" s="44"/>
      <c r="Y5" s="59"/>
      <c r="Z5" s="44"/>
      <c r="AB5" s="59"/>
      <c r="AC5" s="44"/>
      <c r="AE5" s="59"/>
      <c r="AF5" s="44"/>
      <c r="AH5" s="59"/>
      <c r="AI5" s="44"/>
      <c r="AL5" s="70"/>
    </row>
    <row r="6" spans="1:38" s="14" customFormat="1" ht="8.25" customHeight="1" x14ac:dyDescent="0.2">
      <c r="E6" s="16"/>
      <c r="H6" s="59"/>
      <c r="K6" s="59"/>
      <c r="N6" s="59"/>
      <c r="Q6" s="59"/>
      <c r="T6" s="59"/>
      <c r="W6" s="59"/>
      <c r="Z6" s="59"/>
      <c r="AC6" s="59"/>
      <c r="AF6" s="59"/>
      <c r="AI6" s="59"/>
    </row>
    <row r="7" spans="1:38" ht="15.75" x14ac:dyDescent="0.25">
      <c r="B7" s="35" t="s">
        <v>85</v>
      </c>
      <c r="C7" s="33"/>
      <c r="D7" s="33"/>
      <c r="E7" s="32"/>
      <c r="F7" s="40"/>
      <c r="G7" s="40"/>
      <c r="H7" s="40"/>
      <c r="I7" s="40"/>
      <c r="J7" s="40"/>
      <c r="K7" s="40"/>
      <c r="L7" s="40"/>
      <c r="M7" s="45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L7" s="67" t="s">
        <v>14</v>
      </c>
    </row>
    <row r="8" spans="1:38" s="27" customFormat="1" ht="6" customHeight="1" x14ac:dyDescent="0.2">
      <c r="E8" s="30"/>
      <c r="F8" s="29"/>
      <c r="G8" s="28"/>
      <c r="I8" s="29"/>
      <c r="J8" s="28"/>
      <c r="L8" s="29"/>
      <c r="M8" s="28"/>
      <c r="O8" s="29"/>
      <c r="P8" s="28"/>
      <c r="R8" s="29"/>
      <c r="S8" s="28"/>
      <c r="U8" s="29"/>
      <c r="V8" s="28"/>
      <c r="X8" s="29"/>
      <c r="Y8" s="28"/>
      <c r="AA8" s="29"/>
      <c r="AB8" s="28"/>
      <c r="AD8" s="29"/>
      <c r="AE8" s="28"/>
      <c r="AG8" s="29"/>
      <c r="AH8" s="28"/>
    </row>
    <row r="9" spans="1:38" s="49" customFormat="1" ht="12.75" customHeight="1" x14ac:dyDescent="0.2">
      <c r="A9" s="940" t="s">
        <v>45</v>
      </c>
      <c r="B9" s="978" t="s">
        <v>13</v>
      </c>
      <c r="C9" s="980" t="s">
        <v>12</v>
      </c>
      <c r="D9" s="940" t="s">
        <v>36</v>
      </c>
      <c r="E9" s="982" t="s">
        <v>10</v>
      </c>
      <c r="F9" s="962" t="s">
        <v>155</v>
      </c>
      <c r="G9" s="963"/>
      <c r="H9" s="964"/>
      <c r="I9" s="963" t="s">
        <v>156</v>
      </c>
      <c r="J9" s="963"/>
      <c r="K9" s="963"/>
      <c r="L9" s="962" t="s">
        <v>157</v>
      </c>
      <c r="M9" s="963"/>
      <c r="N9" s="964"/>
      <c r="O9" s="963" t="s">
        <v>158</v>
      </c>
      <c r="P9" s="963"/>
      <c r="Q9" s="963"/>
      <c r="R9" s="962" t="s">
        <v>159</v>
      </c>
      <c r="S9" s="963"/>
      <c r="T9" s="964"/>
      <c r="U9" s="963" t="s">
        <v>160</v>
      </c>
      <c r="V9" s="963"/>
      <c r="W9" s="963"/>
      <c r="X9" s="962" t="s">
        <v>676</v>
      </c>
      <c r="Y9" s="963"/>
      <c r="Z9" s="964"/>
      <c r="AA9" s="963" t="s">
        <v>677</v>
      </c>
      <c r="AB9" s="963"/>
      <c r="AC9" s="963"/>
      <c r="AD9" s="962" t="s">
        <v>678</v>
      </c>
      <c r="AE9" s="963"/>
      <c r="AF9" s="964"/>
      <c r="AG9" s="962" t="s">
        <v>679</v>
      </c>
      <c r="AH9" s="963"/>
      <c r="AI9" s="964"/>
      <c r="AJ9" s="986" t="s">
        <v>9</v>
      </c>
      <c r="AK9" s="988" t="s">
        <v>8</v>
      </c>
      <c r="AL9" s="984" t="s">
        <v>7</v>
      </c>
    </row>
    <row r="10" spans="1:38" s="49" customFormat="1" x14ac:dyDescent="0.2">
      <c r="A10" s="941"/>
      <c r="B10" s="979"/>
      <c r="C10" s="981"/>
      <c r="D10" s="941"/>
      <c r="E10" s="983"/>
      <c r="F10" s="965"/>
      <c r="G10" s="966"/>
      <c r="H10" s="967"/>
      <c r="I10" s="966"/>
      <c r="J10" s="966"/>
      <c r="K10" s="966"/>
      <c r="L10" s="965"/>
      <c r="M10" s="966"/>
      <c r="N10" s="967"/>
      <c r="O10" s="966"/>
      <c r="P10" s="966"/>
      <c r="Q10" s="966"/>
      <c r="R10" s="965"/>
      <c r="S10" s="966"/>
      <c r="T10" s="967"/>
      <c r="U10" s="966"/>
      <c r="V10" s="966"/>
      <c r="W10" s="966"/>
      <c r="X10" s="965"/>
      <c r="Y10" s="966"/>
      <c r="Z10" s="967"/>
      <c r="AA10" s="966"/>
      <c r="AB10" s="966"/>
      <c r="AC10" s="966"/>
      <c r="AD10" s="965"/>
      <c r="AE10" s="966"/>
      <c r="AF10" s="967"/>
      <c r="AG10" s="965"/>
      <c r="AH10" s="966"/>
      <c r="AI10" s="967"/>
      <c r="AJ10" s="987"/>
      <c r="AK10" s="989"/>
      <c r="AL10" s="985"/>
    </row>
    <row r="11" spans="1:38" ht="17.25" customHeight="1" x14ac:dyDescent="0.2">
      <c r="A11" s="101">
        <v>1</v>
      </c>
      <c r="B11" s="102" t="s">
        <v>133</v>
      </c>
      <c r="C11" s="103" t="s">
        <v>134</v>
      </c>
      <c r="D11" s="104">
        <v>36934</v>
      </c>
      <c r="E11" s="105" t="s">
        <v>95</v>
      </c>
      <c r="F11" s="95"/>
      <c r="G11" s="96"/>
      <c r="H11" s="97"/>
      <c r="I11" s="95"/>
      <c r="J11" s="96"/>
      <c r="K11" s="97"/>
      <c r="L11" s="95"/>
      <c r="M11" s="96"/>
      <c r="N11" s="97"/>
      <c r="O11" s="95"/>
      <c r="P11" s="96"/>
      <c r="Q11" s="97"/>
      <c r="R11" s="95"/>
      <c r="S11" s="96"/>
      <c r="T11" s="97"/>
      <c r="U11" s="95"/>
      <c r="V11" s="96"/>
      <c r="W11" s="97"/>
      <c r="X11" s="95" t="s">
        <v>161</v>
      </c>
      <c r="Y11" s="96"/>
      <c r="Z11" s="97"/>
      <c r="AA11" s="95" t="s">
        <v>161</v>
      </c>
      <c r="AB11" s="96"/>
      <c r="AC11" s="97"/>
      <c r="AD11" s="95" t="s">
        <v>162</v>
      </c>
      <c r="AE11" s="96" t="s">
        <v>161</v>
      </c>
      <c r="AF11" s="97"/>
      <c r="AG11" s="95" t="s">
        <v>162</v>
      </c>
      <c r="AH11" s="96" t="s">
        <v>162</v>
      </c>
      <c r="AI11" s="97" t="s">
        <v>162</v>
      </c>
      <c r="AJ11" s="98">
        <v>1.8</v>
      </c>
      <c r="AK11" s="106" t="str">
        <f t="shared" ref="AK11:AK18" si="0">IF(ISBLANK(AJ11),"",IF(AJ11&gt;=2.03,"KSM",IF(AJ11&gt;=1.9,"I A",IF(AJ11&gt;=1.75,"II A",IF(AJ11&gt;=1.6,"III A",IF(AJ11&gt;=1.47,"I JA",IF(AJ11&gt;=1.35,"II JA",IF(AJ11&gt;=1.25,"III JA"))))))))</f>
        <v>II A</v>
      </c>
      <c r="AL11" s="107" t="s">
        <v>107</v>
      </c>
    </row>
    <row r="12" spans="1:38" ht="17.25" customHeight="1" x14ac:dyDescent="0.2">
      <c r="A12" s="101">
        <v>2</v>
      </c>
      <c r="B12" s="102" t="s">
        <v>139</v>
      </c>
      <c r="C12" s="103" t="s">
        <v>140</v>
      </c>
      <c r="D12" s="104">
        <v>36620</v>
      </c>
      <c r="E12" s="105" t="s">
        <v>100</v>
      </c>
      <c r="F12" s="95"/>
      <c r="G12" s="96"/>
      <c r="H12" s="97"/>
      <c r="I12" s="95"/>
      <c r="J12" s="96"/>
      <c r="K12" s="97"/>
      <c r="L12" s="95"/>
      <c r="M12" s="96"/>
      <c r="N12" s="97"/>
      <c r="O12" s="95"/>
      <c r="P12" s="96"/>
      <c r="Q12" s="97"/>
      <c r="R12" s="95"/>
      <c r="S12" s="96"/>
      <c r="T12" s="97"/>
      <c r="U12" s="95" t="s">
        <v>161</v>
      </c>
      <c r="V12" s="96"/>
      <c r="W12" s="97"/>
      <c r="X12" s="95" t="s">
        <v>162</v>
      </c>
      <c r="Y12" s="96" t="s">
        <v>161</v>
      </c>
      <c r="Z12" s="97"/>
      <c r="AA12" s="95" t="s">
        <v>162</v>
      </c>
      <c r="AB12" s="96" t="s">
        <v>161</v>
      </c>
      <c r="AC12" s="97"/>
      <c r="AD12" s="95" t="s">
        <v>162</v>
      </c>
      <c r="AE12" s="96" t="s">
        <v>161</v>
      </c>
      <c r="AF12" s="97"/>
      <c r="AG12" s="95" t="s">
        <v>162</v>
      </c>
      <c r="AH12" s="96" t="s">
        <v>162</v>
      </c>
      <c r="AI12" s="97" t="s">
        <v>162</v>
      </c>
      <c r="AJ12" s="98">
        <v>1.8</v>
      </c>
      <c r="AK12" s="106" t="str">
        <f t="shared" si="0"/>
        <v>II A</v>
      </c>
      <c r="AL12" s="107" t="s">
        <v>141</v>
      </c>
    </row>
    <row r="13" spans="1:38" ht="17.25" customHeight="1" x14ac:dyDescent="0.2">
      <c r="A13" s="101">
        <v>3</v>
      </c>
      <c r="B13" s="102" t="s">
        <v>132</v>
      </c>
      <c r="C13" s="103" t="s">
        <v>144</v>
      </c>
      <c r="D13" s="104">
        <v>37061</v>
      </c>
      <c r="E13" s="105" t="s">
        <v>92</v>
      </c>
      <c r="F13" s="95"/>
      <c r="G13" s="96"/>
      <c r="H13" s="97"/>
      <c r="I13" s="95"/>
      <c r="J13" s="96"/>
      <c r="K13" s="97"/>
      <c r="L13" s="95" t="s">
        <v>161</v>
      </c>
      <c r="M13" s="96"/>
      <c r="N13" s="97"/>
      <c r="O13" s="95" t="s">
        <v>161</v>
      </c>
      <c r="P13" s="96"/>
      <c r="Q13" s="97"/>
      <c r="R13" s="95" t="s">
        <v>162</v>
      </c>
      <c r="S13" s="96" t="s">
        <v>162</v>
      </c>
      <c r="T13" s="97" t="s">
        <v>161</v>
      </c>
      <c r="U13" s="95" t="s">
        <v>162</v>
      </c>
      <c r="V13" s="96" t="s">
        <v>161</v>
      </c>
      <c r="W13" s="97"/>
      <c r="X13" s="95" t="s">
        <v>162</v>
      </c>
      <c r="Y13" s="96" t="s">
        <v>161</v>
      </c>
      <c r="Z13" s="97"/>
      <c r="AA13" s="95" t="s">
        <v>162</v>
      </c>
      <c r="AB13" s="96" t="s">
        <v>161</v>
      </c>
      <c r="AC13" s="97"/>
      <c r="AD13" s="95" t="s">
        <v>162</v>
      </c>
      <c r="AE13" s="96" t="s">
        <v>162</v>
      </c>
      <c r="AF13" s="97" t="s">
        <v>162</v>
      </c>
      <c r="AG13" s="95"/>
      <c r="AH13" s="96"/>
      <c r="AI13" s="97"/>
      <c r="AJ13" s="98">
        <v>1.75</v>
      </c>
      <c r="AK13" s="106" t="str">
        <f t="shared" si="0"/>
        <v>II A</v>
      </c>
      <c r="AL13" s="107" t="s">
        <v>105</v>
      </c>
    </row>
    <row r="14" spans="1:38" ht="17.25" customHeight="1" x14ac:dyDescent="0.2">
      <c r="A14" s="101">
        <v>4</v>
      </c>
      <c r="B14" s="102" t="s">
        <v>22</v>
      </c>
      <c r="C14" s="103" t="s">
        <v>135</v>
      </c>
      <c r="D14" s="104">
        <v>36842</v>
      </c>
      <c r="E14" s="105" t="s">
        <v>102</v>
      </c>
      <c r="F14" s="95"/>
      <c r="G14" s="96"/>
      <c r="H14" s="97"/>
      <c r="I14" s="95"/>
      <c r="J14" s="96"/>
      <c r="K14" s="97"/>
      <c r="L14" s="95" t="s">
        <v>161</v>
      </c>
      <c r="M14" s="96"/>
      <c r="N14" s="97"/>
      <c r="O14" s="95" t="s">
        <v>161</v>
      </c>
      <c r="P14" s="96"/>
      <c r="Q14" s="97"/>
      <c r="R14" s="95" t="s">
        <v>161</v>
      </c>
      <c r="S14" s="96"/>
      <c r="T14" s="97"/>
      <c r="U14" s="95" t="s">
        <v>162</v>
      </c>
      <c r="V14" s="96" t="s">
        <v>161</v>
      </c>
      <c r="W14" s="97"/>
      <c r="X14" s="95" t="s">
        <v>162</v>
      </c>
      <c r="Y14" s="96" t="s">
        <v>161</v>
      </c>
      <c r="Z14" s="97"/>
      <c r="AA14" s="95" t="s">
        <v>162</v>
      </c>
      <c r="AB14" s="96" t="s">
        <v>162</v>
      </c>
      <c r="AC14" s="97" t="s">
        <v>161</v>
      </c>
      <c r="AD14" s="95" t="s">
        <v>162</v>
      </c>
      <c r="AE14" s="96" t="s">
        <v>162</v>
      </c>
      <c r="AF14" s="97" t="s">
        <v>162</v>
      </c>
      <c r="AG14" s="95"/>
      <c r="AH14" s="96"/>
      <c r="AI14" s="97"/>
      <c r="AJ14" s="98">
        <v>1.75</v>
      </c>
      <c r="AK14" s="106" t="str">
        <f t="shared" si="0"/>
        <v>II A</v>
      </c>
      <c r="AL14" s="107" t="s">
        <v>103</v>
      </c>
    </row>
    <row r="15" spans="1:38" ht="17.25" customHeight="1" x14ac:dyDescent="0.2">
      <c r="A15" s="101">
        <v>5</v>
      </c>
      <c r="B15" s="102" t="s">
        <v>62</v>
      </c>
      <c r="C15" s="103" t="s">
        <v>142</v>
      </c>
      <c r="D15" s="104">
        <v>36669</v>
      </c>
      <c r="E15" s="105" t="s">
        <v>94</v>
      </c>
      <c r="F15" s="95"/>
      <c r="G15" s="96"/>
      <c r="H15" s="97"/>
      <c r="I15" s="95"/>
      <c r="J15" s="96"/>
      <c r="K15" s="97"/>
      <c r="L15" s="95"/>
      <c r="M15" s="96"/>
      <c r="N15" s="97"/>
      <c r="O15" s="95" t="s">
        <v>162</v>
      </c>
      <c r="P15" s="96" t="s">
        <v>162</v>
      </c>
      <c r="Q15" s="97" t="s">
        <v>161</v>
      </c>
      <c r="R15" s="95" t="s">
        <v>161</v>
      </c>
      <c r="S15" s="96"/>
      <c r="T15" s="97"/>
      <c r="U15" s="95" t="s">
        <v>161</v>
      </c>
      <c r="V15" s="96"/>
      <c r="W15" s="97"/>
      <c r="X15" s="95" t="s">
        <v>162</v>
      </c>
      <c r="Y15" s="96" t="s">
        <v>162</v>
      </c>
      <c r="Z15" s="97" t="s">
        <v>162</v>
      </c>
      <c r="AA15" s="95"/>
      <c r="AB15" s="96"/>
      <c r="AC15" s="97"/>
      <c r="AD15" s="95"/>
      <c r="AE15" s="96"/>
      <c r="AF15" s="97"/>
      <c r="AG15" s="95"/>
      <c r="AH15" s="96"/>
      <c r="AI15" s="97"/>
      <c r="AJ15" s="98">
        <v>1.65</v>
      </c>
      <c r="AK15" s="106" t="str">
        <f t="shared" si="0"/>
        <v>III A</v>
      </c>
      <c r="AL15" s="107" t="s">
        <v>143</v>
      </c>
    </row>
    <row r="16" spans="1:38" ht="17.25" customHeight="1" x14ac:dyDescent="0.2">
      <c r="A16" s="101">
        <v>6</v>
      </c>
      <c r="B16" s="102" t="s">
        <v>21</v>
      </c>
      <c r="C16" s="103" t="s">
        <v>29</v>
      </c>
      <c r="D16" s="104">
        <v>37142</v>
      </c>
      <c r="E16" s="105" t="s">
        <v>1</v>
      </c>
      <c r="F16" s="95"/>
      <c r="G16" s="96"/>
      <c r="H16" s="97"/>
      <c r="I16" s="95" t="s">
        <v>161</v>
      </c>
      <c r="J16" s="96"/>
      <c r="K16" s="97"/>
      <c r="L16" s="95" t="s">
        <v>162</v>
      </c>
      <c r="M16" s="96" t="s">
        <v>161</v>
      </c>
      <c r="N16" s="97"/>
      <c r="O16" s="95" t="s">
        <v>162</v>
      </c>
      <c r="P16" s="96" t="s">
        <v>161</v>
      </c>
      <c r="Q16" s="97"/>
      <c r="R16" s="95" t="s">
        <v>162</v>
      </c>
      <c r="S16" s="96" t="s">
        <v>162</v>
      </c>
      <c r="T16" s="97" t="s">
        <v>161</v>
      </c>
      <c r="U16" s="95" t="s">
        <v>162</v>
      </c>
      <c r="V16" s="96" t="s">
        <v>162</v>
      </c>
      <c r="W16" s="97" t="s">
        <v>162</v>
      </c>
      <c r="X16" s="95"/>
      <c r="Y16" s="96"/>
      <c r="Z16" s="97"/>
      <c r="AA16" s="95"/>
      <c r="AB16" s="96"/>
      <c r="AC16" s="97"/>
      <c r="AD16" s="95"/>
      <c r="AE16" s="96"/>
      <c r="AF16" s="97"/>
      <c r="AG16" s="95"/>
      <c r="AH16" s="96"/>
      <c r="AI16" s="97"/>
      <c r="AJ16" s="98">
        <v>1.6</v>
      </c>
      <c r="AK16" s="106" t="str">
        <f t="shared" si="0"/>
        <v>III A</v>
      </c>
      <c r="AL16" s="107" t="s">
        <v>27</v>
      </c>
    </row>
    <row r="17" spans="1:38" ht="17.25" customHeight="1" x14ac:dyDescent="0.2">
      <c r="A17" s="101">
        <v>7</v>
      </c>
      <c r="B17" s="102" t="s">
        <v>145</v>
      </c>
      <c r="C17" s="103" t="s">
        <v>146</v>
      </c>
      <c r="D17" s="104">
        <v>37151</v>
      </c>
      <c r="E17" s="105" t="s">
        <v>30</v>
      </c>
      <c r="F17" s="95"/>
      <c r="G17" s="96"/>
      <c r="H17" s="97"/>
      <c r="I17" s="95" t="s">
        <v>161</v>
      </c>
      <c r="J17" s="96"/>
      <c r="K17" s="97"/>
      <c r="L17" s="95" t="s">
        <v>161</v>
      </c>
      <c r="M17" s="96"/>
      <c r="N17" s="97"/>
      <c r="O17" s="95" t="s">
        <v>161</v>
      </c>
      <c r="P17" s="96"/>
      <c r="Q17" s="97"/>
      <c r="R17" s="95" t="s">
        <v>162</v>
      </c>
      <c r="S17" s="96" t="s">
        <v>162</v>
      </c>
      <c r="T17" s="97" t="s">
        <v>162</v>
      </c>
      <c r="U17" s="95"/>
      <c r="V17" s="96"/>
      <c r="W17" s="97"/>
      <c r="X17" s="95"/>
      <c r="Y17" s="96"/>
      <c r="Z17" s="97"/>
      <c r="AA17" s="95"/>
      <c r="AB17" s="96"/>
      <c r="AC17" s="97"/>
      <c r="AD17" s="95"/>
      <c r="AE17" s="96"/>
      <c r="AF17" s="97"/>
      <c r="AG17" s="95"/>
      <c r="AH17" s="96"/>
      <c r="AI17" s="97"/>
      <c r="AJ17" s="98">
        <v>1.55</v>
      </c>
      <c r="AK17" s="106" t="str">
        <f t="shared" si="0"/>
        <v>I JA</v>
      </c>
      <c r="AL17" s="107" t="s">
        <v>101</v>
      </c>
    </row>
    <row r="18" spans="1:38" ht="17.25" customHeight="1" x14ac:dyDescent="0.2">
      <c r="A18" s="101">
        <v>8</v>
      </c>
      <c r="B18" s="102" t="s">
        <v>147</v>
      </c>
      <c r="C18" s="103" t="s">
        <v>148</v>
      </c>
      <c r="D18" s="104">
        <v>37207</v>
      </c>
      <c r="E18" s="105" t="s">
        <v>102</v>
      </c>
      <c r="F18" s="95" t="s">
        <v>161</v>
      </c>
      <c r="G18" s="96"/>
      <c r="H18" s="97"/>
      <c r="I18" s="95" t="s">
        <v>161</v>
      </c>
      <c r="J18" s="96"/>
      <c r="K18" s="97"/>
      <c r="L18" s="95" t="s">
        <v>162</v>
      </c>
      <c r="M18" s="96" t="s">
        <v>162</v>
      </c>
      <c r="N18" s="97" t="s">
        <v>161</v>
      </c>
      <c r="O18" s="95" t="s">
        <v>162</v>
      </c>
      <c r="P18" s="96" t="s">
        <v>162</v>
      </c>
      <c r="Q18" s="97" t="s">
        <v>162</v>
      </c>
      <c r="R18" s="95"/>
      <c r="S18" s="96"/>
      <c r="T18" s="97"/>
      <c r="U18" s="95"/>
      <c r="V18" s="96"/>
      <c r="W18" s="97"/>
      <c r="X18" s="95"/>
      <c r="Y18" s="96"/>
      <c r="Z18" s="97"/>
      <c r="AA18" s="95"/>
      <c r="AB18" s="96"/>
      <c r="AC18" s="97"/>
      <c r="AD18" s="95"/>
      <c r="AE18" s="96"/>
      <c r="AF18" s="97"/>
      <c r="AG18" s="95"/>
      <c r="AH18" s="96"/>
      <c r="AI18" s="97"/>
      <c r="AJ18" s="98">
        <v>1.5</v>
      </c>
      <c r="AK18" s="106" t="str">
        <f t="shared" si="0"/>
        <v>I JA</v>
      </c>
      <c r="AL18" s="107" t="s">
        <v>103</v>
      </c>
    </row>
    <row r="19" spans="1:38" ht="17.25" customHeight="1" x14ac:dyDescent="0.2">
      <c r="A19" s="101"/>
      <c r="B19" s="102" t="s">
        <v>106</v>
      </c>
      <c r="C19" s="103" t="s">
        <v>138</v>
      </c>
      <c r="D19" s="104">
        <v>36528</v>
      </c>
      <c r="E19" s="105" t="s">
        <v>92</v>
      </c>
      <c r="F19" s="95"/>
      <c r="G19" s="96"/>
      <c r="H19" s="97"/>
      <c r="I19" s="95" t="s">
        <v>162</v>
      </c>
      <c r="J19" s="96" t="s">
        <v>162</v>
      </c>
      <c r="K19" s="97" t="s">
        <v>162</v>
      </c>
      <c r="L19" s="95"/>
      <c r="M19" s="96"/>
      <c r="N19" s="97"/>
      <c r="O19" s="95"/>
      <c r="P19" s="96"/>
      <c r="Q19" s="97"/>
      <c r="R19" s="95"/>
      <c r="S19" s="96"/>
      <c r="T19" s="97"/>
      <c r="U19" s="95"/>
      <c r="V19" s="96"/>
      <c r="W19" s="97"/>
      <c r="X19" s="95"/>
      <c r="Y19" s="96"/>
      <c r="Z19" s="97"/>
      <c r="AA19" s="95"/>
      <c r="AB19" s="96"/>
      <c r="AC19" s="97"/>
      <c r="AD19" s="95"/>
      <c r="AE19" s="96"/>
      <c r="AF19" s="97"/>
      <c r="AG19" s="95"/>
      <c r="AH19" s="96"/>
      <c r="AI19" s="97"/>
      <c r="AJ19" s="98" t="s">
        <v>161</v>
      </c>
      <c r="AK19" s="106"/>
      <c r="AL19" s="107" t="s">
        <v>105</v>
      </c>
    </row>
    <row r="20" spans="1:38" ht="17.25" customHeight="1" x14ac:dyDescent="0.2">
      <c r="A20" s="101" t="s">
        <v>20</v>
      </c>
      <c r="B20" s="102" t="s">
        <v>136</v>
      </c>
      <c r="C20" s="103" t="s">
        <v>137</v>
      </c>
      <c r="D20" s="104">
        <v>36114</v>
      </c>
      <c r="E20" s="105" t="s">
        <v>100</v>
      </c>
      <c r="F20" s="95"/>
      <c r="G20" s="96"/>
      <c r="H20" s="97"/>
      <c r="I20" s="95"/>
      <c r="J20" s="96"/>
      <c r="K20" s="97"/>
      <c r="L20" s="95"/>
      <c r="M20" s="96"/>
      <c r="N20" s="97"/>
      <c r="O20" s="95"/>
      <c r="P20" s="96"/>
      <c r="Q20" s="97"/>
      <c r="R20" s="95"/>
      <c r="S20" s="96"/>
      <c r="T20" s="97"/>
      <c r="U20" s="95" t="s">
        <v>161</v>
      </c>
      <c r="V20" s="96"/>
      <c r="W20" s="97"/>
      <c r="X20" s="95" t="s">
        <v>162</v>
      </c>
      <c r="Y20" s="96" t="s">
        <v>161</v>
      </c>
      <c r="Z20" s="97"/>
      <c r="AA20" s="95" t="s">
        <v>162</v>
      </c>
      <c r="AB20" s="96" t="s">
        <v>161</v>
      </c>
      <c r="AC20" s="97"/>
      <c r="AD20" s="95" t="s">
        <v>162</v>
      </c>
      <c r="AE20" s="96" t="s">
        <v>162</v>
      </c>
      <c r="AF20" s="97" t="s">
        <v>162</v>
      </c>
      <c r="AG20" s="95"/>
      <c r="AH20" s="96"/>
      <c r="AI20" s="97"/>
      <c r="AJ20" s="98">
        <v>1.75</v>
      </c>
      <c r="AK20" s="106" t="str">
        <f>IF(ISBLANK(AJ20),"",IF(AJ20&gt;=2.03,"KSM",IF(AJ20&gt;=1.9,"I A",IF(AJ20&gt;=1.75,"II A",IF(AJ20&gt;=1.6,"III A",IF(AJ20&gt;=1.47,"I JA",IF(AJ20&gt;=1.35,"II JA",IF(AJ20&gt;=1.25,"III JA"))))))))</f>
        <v>II A</v>
      </c>
      <c r="AL20" s="107" t="s">
        <v>61</v>
      </c>
    </row>
  </sheetData>
  <sortState ref="A11:AL19">
    <sortCondition descending="1" ref="AJ11:AJ19"/>
  </sortState>
  <mergeCells count="20">
    <mergeCell ref="AL9:AL10"/>
    <mergeCell ref="AJ9:AJ10"/>
    <mergeCell ref="AK9:AK10"/>
    <mergeCell ref="U9:W10"/>
    <mergeCell ref="X9:Z10"/>
    <mergeCell ref="AA9:AC10"/>
    <mergeCell ref="AG9:AI10"/>
    <mergeCell ref="A1:G1"/>
    <mergeCell ref="A3:G3"/>
    <mergeCell ref="AD9:AF10"/>
    <mergeCell ref="L9:N10"/>
    <mergeCell ref="A9:A10"/>
    <mergeCell ref="B9:B10"/>
    <mergeCell ref="C9:C10"/>
    <mergeCell ref="F9:H10"/>
    <mergeCell ref="D9:D10"/>
    <mergeCell ref="I9:K10"/>
    <mergeCell ref="E9:E10"/>
    <mergeCell ref="O9:Q10"/>
    <mergeCell ref="R9:T10"/>
  </mergeCells>
  <phoneticPr fontId="43" type="noConversion"/>
  <printOptions horizontalCentered="1"/>
  <pageMargins left="0.22" right="0.14000000000000001" top="0.35433070866141736" bottom="0.35433070866141736" header="0.51181102362204722" footer="0.39370078740157483"/>
  <pageSetup paperSize="9" orientation="landscape" horizont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0"/>
  <sheetViews>
    <sheetView showZeros="0" topLeftCell="A2" zoomScaleNormal="100" workbookViewId="0">
      <selection activeCell="A10" sqref="A10"/>
    </sheetView>
  </sheetViews>
  <sheetFormatPr defaultColWidth="10.42578125" defaultRowHeight="12.75" x14ac:dyDescent="0.2"/>
  <cols>
    <col min="1" max="1" width="5.140625" style="179" customWidth="1"/>
    <col min="2" max="2" width="13.7109375" style="179" customWidth="1"/>
    <col min="3" max="3" width="12.85546875" style="179" customWidth="1"/>
    <col min="4" max="4" width="10.7109375" style="178" customWidth="1"/>
    <col min="5" max="5" width="14.5703125" style="179" customWidth="1"/>
    <col min="6" max="11" width="6.42578125" style="178" customWidth="1"/>
    <col min="12" max="12" width="6.42578125" style="589" customWidth="1"/>
    <col min="13" max="13" width="6.42578125" style="597" customWidth="1"/>
    <col min="14" max="14" width="22.28515625" style="179" customWidth="1"/>
    <col min="15" max="15" width="3.140625" style="179" hidden="1" customWidth="1"/>
    <col min="16" max="16" width="0" style="179" hidden="1" customWidth="1"/>
    <col min="17" max="16384" width="10.42578125" style="179"/>
  </cols>
  <sheetData>
    <row r="1" spans="1:16" s="60" customFormat="1" ht="12.75" hidden="1" customHeight="1" x14ac:dyDescent="0.3">
      <c r="A1" s="174"/>
      <c r="B1" s="174"/>
      <c r="C1" s="174"/>
      <c r="D1" s="174"/>
      <c r="E1" s="174"/>
      <c r="F1" s="174"/>
      <c r="G1" s="174"/>
      <c r="N1" s="69" t="s">
        <v>1</v>
      </c>
    </row>
    <row r="2" spans="1:16" s="60" customFormat="1" ht="20.25" x14ac:dyDescent="0.3">
      <c r="A2" s="915" t="s">
        <v>81</v>
      </c>
      <c r="B2" s="915"/>
      <c r="C2" s="915"/>
      <c r="D2" s="915"/>
      <c r="E2" s="915"/>
      <c r="F2" s="915"/>
      <c r="G2" s="915"/>
    </row>
    <row r="3" spans="1:16" s="60" customFormat="1" ht="20.25" x14ac:dyDescent="0.3">
      <c r="A3" s="915" t="s">
        <v>0</v>
      </c>
      <c r="B3" s="915"/>
      <c r="C3" s="915"/>
      <c r="D3" s="915"/>
      <c r="E3" s="915"/>
      <c r="F3" s="915"/>
      <c r="G3" s="915"/>
    </row>
    <row r="4" spans="1:16" s="60" customFormat="1" ht="20.25" x14ac:dyDescent="0.3">
      <c r="A4" s="915" t="s">
        <v>2</v>
      </c>
      <c r="B4" s="915"/>
      <c r="C4" s="915"/>
      <c r="D4" s="915"/>
      <c r="E4" s="915"/>
      <c r="F4" s="915"/>
      <c r="G4" s="915"/>
      <c r="N4" s="19" t="s">
        <v>84</v>
      </c>
    </row>
    <row r="5" spans="1:16" s="60" customFormat="1" ht="12.75" customHeight="1" x14ac:dyDescent="0.3">
      <c r="A5" s="174"/>
      <c r="B5" s="174"/>
      <c r="C5" s="174"/>
      <c r="D5" s="331"/>
      <c r="E5" s="174"/>
      <c r="F5" s="174"/>
      <c r="G5" s="174"/>
      <c r="N5" s="69" t="s">
        <v>1</v>
      </c>
    </row>
    <row r="6" spans="1:16" s="14" customFormat="1" ht="12.75" customHeight="1" x14ac:dyDescent="0.2">
      <c r="B6" s="606" t="s">
        <v>699</v>
      </c>
      <c r="D6" s="605" t="s">
        <v>698</v>
      </c>
      <c r="G6" s="604"/>
      <c r="H6" s="15"/>
      <c r="N6" s="211"/>
    </row>
    <row r="7" spans="1:16" s="14" customFormat="1" ht="8.25" customHeight="1" x14ac:dyDescent="0.2">
      <c r="E7" s="16"/>
      <c r="H7" s="15"/>
    </row>
    <row r="8" spans="1:16" ht="15.75" customHeight="1" thickBot="1" x14ac:dyDescent="0.3">
      <c r="B8" s="207" t="s">
        <v>697</v>
      </c>
      <c r="C8" s="206"/>
      <c r="D8" s="205"/>
      <c r="E8" s="204"/>
      <c r="F8" s="283"/>
      <c r="G8" s="179"/>
      <c r="H8" s="283"/>
      <c r="I8" s="284"/>
      <c r="J8" s="284"/>
      <c r="K8" s="283"/>
      <c r="N8" s="282" t="s">
        <v>16</v>
      </c>
    </row>
    <row r="9" spans="1:16" x14ac:dyDescent="0.2">
      <c r="A9" s="202"/>
      <c r="B9" s="202"/>
      <c r="C9" s="202"/>
      <c r="D9" s="201"/>
      <c r="E9" s="200"/>
      <c r="F9" s="990" t="s">
        <v>195</v>
      </c>
      <c r="G9" s="991"/>
      <c r="H9" s="991"/>
      <c r="I9" s="991"/>
      <c r="J9" s="991"/>
      <c r="K9" s="992"/>
      <c r="L9" s="603"/>
      <c r="N9" s="202"/>
    </row>
    <row r="10" spans="1:16" x14ac:dyDescent="0.2">
      <c r="A10" s="199" t="s">
        <v>163</v>
      </c>
      <c r="B10" s="198" t="s">
        <v>13</v>
      </c>
      <c r="C10" s="197" t="s">
        <v>12</v>
      </c>
      <c r="D10" s="195" t="s">
        <v>11</v>
      </c>
      <c r="E10" s="602" t="s">
        <v>10</v>
      </c>
      <c r="F10" s="196">
        <v>1</v>
      </c>
      <c r="G10" s="195">
        <v>2</v>
      </c>
      <c r="H10" s="195">
        <v>3</v>
      </c>
      <c r="I10" s="195">
        <v>4</v>
      </c>
      <c r="J10" s="195">
        <v>5</v>
      </c>
      <c r="K10" s="194">
        <v>6</v>
      </c>
      <c r="L10" s="601" t="s">
        <v>9</v>
      </c>
      <c r="M10" s="600" t="s">
        <v>8</v>
      </c>
      <c r="N10" s="195" t="s">
        <v>7</v>
      </c>
      <c r="P10" s="179" t="s">
        <v>696</v>
      </c>
    </row>
    <row r="11" spans="1:16" s="266" customFormat="1" ht="15" customHeight="1" x14ac:dyDescent="0.2">
      <c r="A11" s="190">
        <v>1</v>
      </c>
      <c r="B11" s="276" t="s">
        <v>531</v>
      </c>
      <c r="C11" s="275" t="s">
        <v>530</v>
      </c>
      <c r="D11" s="274">
        <v>37691</v>
      </c>
      <c r="E11" s="224" t="s">
        <v>30</v>
      </c>
      <c r="F11" s="273">
        <v>5.22</v>
      </c>
      <c r="G11" s="272">
        <v>4.91</v>
      </c>
      <c r="H11" s="272">
        <v>4.99</v>
      </c>
      <c r="I11" s="272">
        <v>5.17</v>
      </c>
      <c r="J11" s="272">
        <v>5.3</v>
      </c>
      <c r="K11" s="271">
        <v>5.24</v>
      </c>
      <c r="L11" s="599">
        <f t="shared" ref="L11:L30" si="0">MAX(F11:H11,I11:K11)</f>
        <v>5.3</v>
      </c>
      <c r="M11" s="598" t="str">
        <f t="shared" ref="M11:M30" si="1">IF(ISBLANK(L11),"",IF(L11&gt;=6,"KSM",IF(L11&gt;=5.6,"I A",IF(L11&gt;=5.15,"II A",IF(L11&gt;=4.6,"III A",IF(L11&gt;=4.2,"I JA",IF(L11&gt;=3.85,"II JA",IF(L11&gt;=3.6,"III JA"))))))))</f>
        <v>II A</v>
      </c>
      <c r="N11" s="270" t="s">
        <v>529</v>
      </c>
    </row>
    <row r="12" spans="1:16" s="266" customFormat="1" ht="15" customHeight="1" x14ac:dyDescent="0.2">
      <c r="A12" s="190">
        <v>2</v>
      </c>
      <c r="B12" s="276" t="s">
        <v>40</v>
      </c>
      <c r="C12" s="275" t="s">
        <v>695</v>
      </c>
      <c r="D12" s="274">
        <v>37539</v>
      </c>
      <c r="E12" s="224" t="s">
        <v>91</v>
      </c>
      <c r="F12" s="273">
        <v>4.8499999999999996</v>
      </c>
      <c r="G12" s="272">
        <v>4.88</v>
      </c>
      <c r="H12" s="272">
        <v>4.83</v>
      </c>
      <c r="I12" s="272">
        <v>4.76</v>
      </c>
      <c r="J12" s="272">
        <v>4.99</v>
      </c>
      <c r="K12" s="271" t="s">
        <v>173</v>
      </c>
      <c r="L12" s="599">
        <f t="shared" si="0"/>
        <v>4.99</v>
      </c>
      <c r="M12" s="598" t="str">
        <f t="shared" si="1"/>
        <v>III A</v>
      </c>
      <c r="N12" s="270" t="s">
        <v>694</v>
      </c>
    </row>
    <row r="13" spans="1:16" s="266" customFormat="1" ht="15" customHeight="1" x14ac:dyDescent="0.2">
      <c r="A13" s="190">
        <v>3</v>
      </c>
      <c r="B13" s="276" t="s">
        <v>46</v>
      </c>
      <c r="C13" s="275" t="s">
        <v>384</v>
      </c>
      <c r="D13" s="274">
        <v>37434</v>
      </c>
      <c r="E13" s="224" t="s">
        <v>276</v>
      </c>
      <c r="F13" s="273">
        <v>4.8600000000000003</v>
      </c>
      <c r="G13" s="272">
        <v>4.93</v>
      </c>
      <c r="H13" s="272">
        <v>4.93</v>
      </c>
      <c r="I13" s="272">
        <v>4.92</v>
      </c>
      <c r="J13" s="272">
        <v>4.97</v>
      </c>
      <c r="K13" s="271">
        <v>4.88</v>
      </c>
      <c r="L13" s="599">
        <f t="shared" si="0"/>
        <v>4.97</v>
      </c>
      <c r="M13" s="598" t="str">
        <f t="shared" si="1"/>
        <v>III A</v>
      </c>
      <c r="N13" s="270" t="s">
        <v>275</v>
      </c>
    </row>
    <row r="14" spans="1:16" s="266" customFormat="1" ht="15" customHeight="1" x14ac:dyDescent="0.2">
      <c r="A14" s="190">
        <v>4</v>
      </c>
      <c r="B14" s="276" t="s">
        <v>386</v>
      </c>
      <c r="C14" s="275" t="s">
        <v>371</v>
      </c>
      <c r="D14" s="274">
        <v>37399</v>
      </c>
      <c r="E14" s="224" t="s">
        <v>91</v>
      </c>
      <c r="F14" s="273" t="s">
        <v>173</v>
      </c>
      <c r="G14" s="272" t="s">
        <v>173</v>
      </c>
      <c r="H14" s="272">
        <v>4.53</v>
      </c>
      <c r="I14" s="272" t="s">
        <v>173</v>
      </c>
      <c r="J14" s="272" t="s">
        <v>173</v>
      </c>
      <c r="K14" s="271">
        <v>4.95</v>
      </c>
      <c r="L14" s="599">
        <f t="shared" si="0"/>
        <v>4.95</v>
      </c>
      <c r="M14" s="598" t="str">
        <f t="shared" si="1"/>
        <v>III A</v>
      </c>
      <c r="N14" s="270" t="s">
        <v>385</v>
      </c>
    </row>
    <row r="15" spans="1:16" s="266" customFormat="1" ht="15" customHeight="1" x14ac:dyDescent="0.2">
      <c r="A15" s="190">
        <v>5</v>
      </c>
      <c r="B15" s="276" t="s">
        <v>184</v>
      </c>
      <c r="C15" s="275" t="s">
        <v>493</v>
      </c>
      <c r="D15" s="274">
        <v>37822</v>
      </c>
      <c r="E15" s="224" t="s">
        <v>365</v>
      </c>
      <c r="F15" s="273">
        <v>4.12</v>
      </c>
      <c r="G15" s="272">
        <v>4.5599999999999996</v>
      </c>
      <c r="H15" s="272">
        <v>4.58</v>
      </c>
      <c r="I15" s="272">
        <v>4.13</v>
      </c>
      <c r="J15" s="272">
        <v>4.63</v>
      </c>
      <c r="K15" s="271">
        <v>4.78</v>
      </c>
      <c r="L15" s="599">
        <f t="shared" si="0"/>
        <v>4.78</v>
      </c>
      <c r="M15" s="598" t="str">
        <f t="shared" si="1"/>
        <v>III A</v>
      </c>
      <c r="N15" s="270" t="s">
        <v>492</v>
      </c>
    </row>
    <row r="16" spans="1:16" s="266" customFormat="1" ht="15" customHeight="1" x14ac:dyDescent="0.2">
      <c r="A16" s="190">
        <v>6</v>
      </c>
      <c r="B16" s="276" t="s">
        <v>46</v>
      </c>
      <c r="C16" s="275" t="s">
        <v>693</v>
      </c>
      <c r="D16" s="274">
        <v>37318</v>
      </c>
      <c r="E16" s="224" t="s">
        <v>30</v>
      </c>
      <c r="F16" s="273">
        <v>4.7699999999999996</v>
      </c>
      <c r="G16" s="272">
        <v>4.6900000000000004</v>
      </c>
      <c r="H16" s="272" t="s">
        <v>173</v>
      </c>
      <c r="I16" s="272" t="s">
        <v>173</v>
      </c>
      <c r="J16" s="272" t="s">
        <v>173</v>
      </c>
      <c r="K16" s="271">
        <v>4.5599999999999996</v>
      </c>
      <c r="L16" s="599">
        <f t="shared" si="0"/>
        <v>4.7699999999999996</v>
      </c>
      <c r="M16" s="598" t="str">
        <f t="shared" si="1"/>
        <v>III A</v>
      </c>
      <c r="N16" s="270" t="s">
        <v>96</v>
      </c>
    </row>
    <row r="17" spans="1:14" s="266" customFormat="1" ht="15" customHeight="1" x14ac:dyDescent="0.2">
      <c r="A17" s="190">
        <v>7</v>
      </c>
      <c r="B17" s="276" t="s">
        <v>551</v>
      </c>
      <c r="C17" s="275" t="s">
        <v>550</v>
      </c>
      <c r="D17" s="274">
        <v>37432</v>
      </c>
      <c r="E17" s="224" t="s">
        <v>92</v>
      </c>
      <c r="F17" s="273">
        <v>4.6500000000000004</v>
      </c>
      <c r="G17" s="272" t="s">
        <v>173</v>
      </c>
      <c r="H17" s="272" t="s">
        <v>173</v>
      </c>
      <c r="I17" s="272" t="s">
        <v>173</v>
      </c>
      <c r="J17" s="272">
        <v>4.55</v>
      </c>
      <c r="K17" s="271">
        <v>4.71</v>
      </c>
      <c r="L17" s="599">
        <f t="shared" si="0"/>
        <v>4.71</v>
      </c>
      <c r="M17" s="598" t="str">
        <f t="shared" si="1"/>
        <v>III A</v>
      </c>
      <c r="N17" s="270" t="s">
        <v>293</v>
      </c>
    </row>
    <row r="18" spans="1:14" s="266" customFormat="1" ht="15" customHeight="1" x14ac:dyDescent="0.2">
      <c r="A18" s="190">
        <v>8</v>
      </c>
      <c r="B18" s="276" t="s">
        <v>184</v>
      </c>
      <c r="C18" s="275" t="s">
        <v>692</v>
      </c>
      <c r="D18" s="274">
        <v>37746</v>
      </c>
      <c r="E18" s="224" t="s">
        <v>1</v>
      </c>
      <c r="F18" s="273">
        <v>4.43</v>
      </c>
      <c r="G18" s="272">
        <v>4.4400000000000004</v>
      </c>
      <c r="H18" s="272">
        <v>4.5199999999999996</v>
      </c>
      <c r="I18" s="272">
        <v>4.47</v>
      </c>
      <c r="J18" s="272">
        <v>4.51</v>
      </c>
      <c r="K18" s="271">
        <v>4.29</v>
      </c>
      <c r="L18" s="599">
        <f t="shared" si="0"/>
        <v>4.5199999999999996</v>
      </c>
      <c r="M18" s="598" t="str">
        <f t="shared" si="1"/>
        <v>I JA</v>
      </c>
      <c r="N18" s="270" t="s">
        <v>109</v>
      </c>
    </row>
    <row r="19" spans="1:14" s="269" customFormat="1" ht="15" customHeight="1" x14ac:dyDescent="0.2">
      <c r="A19" s="190">
        <v>9</v>
      </c>
      <c r="B19" s="276" t="s">
        <v>556</v>
      </c>
      <c r="C19" s="275" t="s">
        <v>555</v>
      </c>
      <c r="D19" s="274">
        <v>37295</v>
      </c>
      <c r="E19" s="224" t="s">
        <v>92</v>
      </c>
      <c r="F19" s="273">
        <v>4.42</v>
      </c>
      <c r="G19" s="272">
        <v>4.37</v>
      </c>
      <c r="H19" s="272" t="s">
        <v>173</v>
      </c>
      <c r="I19" s="272"/>
      <c r="J19" s="272"/>
      <c r="K19" s="271"/>
      <c r="L19" s="599">
        <f t="shared" si="0"/>
        <v>4.42</v>
      </c>
      <c r="M19" s="598" t="str">
        <f t="shared" si="1"/>
        <v>I JA</v>
      </c>
      <c r="N19" s="270" t="s">
        <v>293</v>
      </c>
    </row>
    <row r="20" spans="1:14" s="269" customFormat="1" ht="15" customHeight="1" x14ac:dyDescent="0.2">
      <c r="A20" s="190">
        <v>10</v>
      </c>
      <c r="B20" s="276" t="s">
        <v>175</v>
      </c>
      <c r="C20" s="275" t="s">
        <v>300</v>
      </c>
      <c r="D20" s="274">
        <v>38049</v>
      </c>
      <c r="E20" s="224" t="s">
        <v>30</v>
      </c>
      <c r="F20" s="273">
        <v>4.3600000000000003</v>
      </c>
      <c r="G20" s="272">
        <v>4.3099999999999996</v>
      </c>
      <c r="H20" s="272">
        <v>3.9</v>
      </c>
      <c r="I20" s="272"/>
      <c r="J20" s="272"/>
      <c r="K20" s="271"/>
      <c r="L20" s="599">
        <f t="shared" si="0"/>
        <v>4.3600000000000003</v>
      </c>
      <c r="M20" s="598" t="str">
        <f t="shared" si="1"/>
        <v>I JA</v>
      </c>
      <c r="N20" s="270" t="s">
        <v>39</v>
      </c>
    </row>
    <row r="21" spans="1:14" s="269" customFormat="1" ht="15" customHeight="1" x14ac:dyDescent="0.2">
      <c r="A21" s="190">
        <v>11</v>
      </c>
      <c r="B21" s="276" t="s">
        <v>499</v>
      </c>
      <c r="C21" s="275" t="s">
        <v>498</v>
      </c>
      <c r="D21" s="274">
        <v>37344</v>
      </c>
      <c r="E21" s="224" t="s">
        <v>93</v>
      </c>
      <c r="F21" s="273" t="s">
        <v>173</v>
      </c>
      <c r="G21" s="272">
        <v>4.25</v>
      </c>
      <c r="H21" s="272">
        <v>4.2</v>
      </c>
      <c r="I21" s="272"/>
      <c r="J21" s="272"/>
      <c r="K21" s="271"/>
      <c r="L21" s="599">
        <f t="shared" si="0"/>
        <v>4.25</v>
      </c>
      <c r="M21" s="598" t="str">
        <f t="shared" si="1"/>
        <v>I JA</v>
      </c>
      <c r="N21" s="270" t="s">
        <v>448</v>
      </c>
    </row>
    <row r="22" spans="1:14" s="269" customFormat="1" ht="15" customHeight="1" x14ac:dyDescent="0.2">
      <c r="A22" s="190">
        <v>12</v>
      </c>
      <c r="B22" s="276" t="s">
        <v>57</v>
      </c>
      <c r="C22" s="275" t="s">
        <v>674</v>
      </c>
      <c r="D22" s="274">
        <v>37390</v>
      </c>
      <c r="E22" s="224" t="s">
        <v>1</v>
      </c>
      <c r="F22" s="273">
        <v>4.2</v>
      </c>
      <c r="G22" s="272">
        <v>3.83</v>
      </c>
      <c r="H22" s="272">
        <v>4.0199999999999996</v>
      </c>
      <c r="I22" s="272"/>
      <c r="J22" s="272"/>
      <c r="K22" s="271"/>
      <c r="L22" s="599">
        <f t="shared" si="0"/>
        <v>4.2</v>
      </c>
      <c r="M22" s="598" t="str">
        <f t="shared" si="1"/>
        <v>I JA</v>
      </c>
      <c r="N22" s="270" t="s">
        <v>201</v>
      </c>
    </row>
    <row r="23" spans="1:14" s="269" customFormat="1" ht="15" customHeight="1" x14ac:dyDescent="0.2">
      <c r="A23" s="190">
        <v>13</v>
      </c>
      <c r="B23" s="276" t="s">
        <v>40</v>
      </c>
      <c r="C23" s="275" t="s">
        <v>119</v>
      </c>
      <c r="D23" s="274">
        <v>37727</v>
      </c>
      <c r="E23" s="224" t="s">
        <v>94</v>
      </c>
      <c r="F23" s="273">
        <v>4.08</v>
      </c>
      <c r="G23" s="272">
        <v>4.07</v>
      </c>
      <c r="H23" s="272">
        <v>3.9</v>
      </c>
      <c r="I23" s="272"/>
      <c r="J23" s="272"/>
      <c r="K23" s="271"/>
      <c r="L23" s="599">
        <f t="shared" si="0"/>
        <v>4.08</v>
      </c>
      <c r="M23" s="598" t="str">
        <f t="shared" si="1"/>
        <v>II JA</v>
      </c>
      <c r="N23" s="270" t="s">
        <v>53</v>
      </c>
    </row>
    <row r="24" spans="1:14" s="269" customFormat="1" ht="15" customHeight="1" x14ac:dyDescent="0.2">
      <c r="A24" s="190">
        <v>14</v>
      </c>
      <c r="B24" s="276" t="s">
        <v>38</v>
      </c>
      <c r="C24" s="275" t="s">
        <v>691</v>
      </c>
      <c r="D24" s="274">
        <v>38124</v>
      </c>
      <c r="E24" s="224" t="s">
        <v>165</v>
      </c>
      <c r="F24" s="273" t="s">
        <v>173</v>
      </c>
      <c r="G24" s="272">
        <v>4.01</v>
      </c>
      <c r="H24" s="272">
        <v>4.07</v>
      </c>
      <c r="I24" s="272"/>
      <c r="J24" s="272"/>
      <c r="K24" s="271"/>
      <c r="L24" s="599">
        <f t="shared" si="0"/>
        <v>4.07</v>
      </c>
      <c r="M24" s="598" t="str">
        <f t="shared" si="1"/>
        <v>II JA</v>
      </c>
      <c r="N24" s="270" t="s">
        <v>164</v>
      </c>
    </row>
    <row r="25" spans="1:14" s="269" customFormat="1" ht="15" customHeight="1" x14ac:dyDescent="0.2">
      <c r="A25" s="190">
        <v>15</v>
      </c>
      <c r="B25" s="276" t="s">
        <v>484</v>
      </c>
      <c r="C25" s="275" t="s">
        <v>483</v>
      </c>
      <c r="D25" s="274">
        <v>38174</v>
      </c>
      <c r="E25" s="224" t="s">
        <v>100</v>
      </c>
      <c r="F25" s="273">
        <v>4.04</v>
      </c>
      <c r="G25" s="272">
        <v>4.07</v>
      </c>
      <c r="H25" s="272">
        <v>4.0599999999999996</v>
      </c>
      <c r="I25" s="272"/>
      <c r="J25" s="272"/>
      <c r="K25" s="271"/>
      <c r="L25" s="599">
        <f t="shared" si="0"/>
        <v>4.07</v>
      </c>
      <c r="M25" s="598" t="str">
        <f t="shared" si="1"/>
        <v>II JA</v>
      </c>
      <c r="N25" s="270" t="s">
        <v>61</v>
      </c>
    </row>
    <row r="26" spans="1:14" s="269" customFormat="1" ht="15" customHeight="1" x14ac:dyDescent="0.2">
      <c r="A26" s="190">
        <v>16</v>
      </c>
      <c r="B26" s="276" t="s">
        <v>540</v>
      </c>
      <c r="C26" s="275" t="s">
        <v>539</v>
      </c>
      <c r="D26" s="274">
        <v>37663</v>
      </c>
      <c r="E26" s="224" t="s">
        <v>93</v>
      </c>
      <c r="F26" s="273">
        <v>3.81</v>
      </c>
      <c r="G26" s="272">
        <v>3.83</v>
      </c>
      <c r="H26" s="272">
        <v>4.04</v>
      </c>
      <c r="I26" s="272"/>
      <c r="J26" s="272"/>
      <c r="K26" s="271"/>
      <c r="L26" s="599">
        <f t="shared" si="0"/>
        <v>4.04</v>
      </c>
      <c r="M26" s="598" t="str">
        <f t="shared" si="1"/>
        <v>II JA</v>
      </c>
      <c r="N26" s="270" t="s">
        <v>448</v>
      </c>
    </row>
    <row r="27" spans="1:14" s="269" customFormat="1" ht="15" customHeight="1" x14ac:dyDescent="0.2">
      <c r="A27" s="190">
        <v>17</v>
      </c>
      <c r="B27" s="276" t="s">
        <v>508</v>
      </c>
      <c r="C27" s="275" t="s">
        <v>507</v>
      </c>
      <c r="D27" s="274">
        <v>37904</v>
      </c>
      <c r="E27" s="224" t="s">
        <v>30</v>
      </c>
      <c r="F27" s="273">
        <v>3.76</v>
      </c>
      <c r="G27" s="272">
        <v>3.73</v>
      </c>
      <c r="H27" s="272">
        <v>3.32</v>
      </c>
      <c r="I27" s="272"/>
      <c r="J27" s="272"/>
      <c r="K27" s="271"/>
      <c r="L27" s="599">
        <f t="shared" si="0"/>
        <v>3.76</v>
      </c>
      <c r="M27" s="598" t="str">
        <f t="shared" si="1"/>
        <v>III JA</v>
      </c>
      <c r="N27" s="270" t="s">
        <v>39</v>
      </c>
    </row>
    <row r="28" spans="1:14" s="269" customFormat="1" ht="15" customHeight="1" x14ac:dyDescent="0.2">
      <c r="A28" s="190">
        <v>18</v>
      </c>
      <c r="B28" s="276" t="s">
        <v>108</v>
      </c>
      <c r="C28" s="275" t="s">
        <v>537</v>
      </c>
      <c r="D28" s="274">
        <v>37357</v>
      </c>
      <c r="E28" s="224" t="s">
        <v>92</v>
      </c>
      <c r="F28" s="273" t="s">
        <v>173</v>
      </c>
      <c r="G28" s="272">
        <v>3.61</v>
      </c>
      <c r="H28" s="272">
        <v>3.4</v>
      </c>
      <c r="I28" s="272"/>
      <c r="J28" s="272"/>
      <c r="K28" s="271"/>
      <c r="L28" s="599">
        <f t="shared" si="0"/>
        <v>3.61</v>
      </c>
      <c r="M28" s="598" t="str">
        <f t="shared" si="1"/>
        <v>III JA</v>
      </c>
      <c r="N28" s="270" t="s">
        <v>293</v>
      </c>
    </row>
    <row r="29" spans="1:14" s="269" customFormat="1" ht="15" customHeight="1" x14ac:dyDescent="0.2">
      <c r="A29" s="190">
        <v>23</v>
      </c>
      <c r="B29" s="276" t="s">
        <v>690</v>
      </c>
      <c r="C29" s="275" t="s">
        <v>689</v>
      </c>
      <c r="D29" s="274">
        <v>37813</v>
      </c>
      <c r="E29" s="224" t="s">
        <v>1</v>
      </c>
      <c r="F29" s="273">
        <v>3.99</v>
      </c>
      <c r="G29" s="272">
        <v>3.75</v>
      </c>
      <c r="H29" s="272" t="s">
        <v>173</v>
      </c>
      <c r="I29" s="272"/>
      <c r="J29" s="272"/>
      <c r="K29" s="271"/>
      <c r="L29" s="599">
        <f t="shared" si="0"/>
        <v>3.99</v>
      </c>
      <c r="M29" s="598" t="str">
        <f t="shared" si="1"/>
        <v>II JA</v>
      </c>
      <c r="N29" s="270" t="s">
        <v>109</v>
      </c>
    </row>
    <row r="30" spans="1:14" s="269" customFormat="1" ht="15" customHeight="1" x14ac:dyDescent="0.2">
      <c r="A30" s="190">
        <v>22</v>
      </c>
      <c r="B30" s="276" t="s">
        <v>28</v>
      </c>
      <c r="C30" s="275" t="s">
        <v>519</v>
      </c>
      <c r="D30" s="274">
        <v>37772</v>
      </c>
      <c r="E30" s="224" t="s">
        <v>1</v>
      </c>
      <c r="F30" s="273">
        <v>3.83</v>
      </c>
      <c r="G30" s="272" t="s">
        <v>173</v>
      </c>
      <c r="H30" s="272" t="s">
        <v>173</v>
      </c>
      <c r="I30" s="272"/>
      <c r="J30" s="272"/>
      <c r="K30" s="271"/>
      <c r="L30" s="599">
        <f t="shared" si="0"/>
        <v>3.83</v>
      </c>
      <c r="M30" s="598" t="str">
        <f t="shared" si="1"/>
        <v>III JA</v>
      </c>
      <c r="N30" s="270" t="s">
        <v>109</v>
      </c>
    </row>
  </sheetData>
  <mergeCells count="4">
    <mergeCell ref="F9:K9"/>
    <mergeCell ref="A2:G2"/>
    <mergeCell ref="A3:G3"/>
    <mergeCell ref="A4:G4"/>
  </mergeCells>
  <printOptions horizontalCentered="1"/>
  <pageMargins left="0.51181102362204722" right="0.51181102362204722" top="0.35433070866141736" bottom="0.35433070866141736" header="0.39370078740157483" footer="0.19685039370078741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21"/>
  <sheetViews>
    <sheetView showZeros="0" zoomScaleNormal="100" workbookViewId="0">
      <selection activeCell="A9" sqref="A9"/>
    </sheetView>
  </sheetViews>
  <sheetFormatPr defaultColWidth="10.42578125" defaultRowHeight="12.75" x14ac:dyDescent="0.2"/>
  <cols>
    <col min="1" max="1" width="5.140625" style="179" customWidth="1"/>
    <col min="2" max="2" width="11.42578125" style="179" customWidth="1"/>
    <col min="3" max="3" width="16.7109375" style="179" customWidth="1"/>
    <col min="4" max="4" width="10.28515625" style="178" customWidth="1"/>
    <col min="5" max="5" width="13.85546875" style="179" customWidth="1"/>
    <col min="6" max="11" width="6.42578125" style="178" customWidth="1"/>
    <col min="12" max="12" width="6.42578125" style="571" customWidth="1"/>
    <col min="13" max="13" width="6.42578125" style="570" customWidth="1"/>
    <col min="14" max="14" width="18.28515625" style="569" customWidth="1"/>
    <col min="15" max="15" width="2.85546875" style="569" hidden="1" customWidth="1"/>
    <col min="16" max="16384" width="10.42578125" style="569"/>
  </cols>
  <sheetData>
    <row r="1" spans="1:15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5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5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N3" s="19" t="s">
        <v>84</v>
      </c>
    </row>
    <row r="4" spans="1:15" s="60" customFormat="1" ht="12.75" customHeight="1" x14ac:dyDescent="0.3">
      <c r="A4" s="174"/>
      <c r="B4" s="174"/>
      <c r="C4" s="174"/>
      <c r="D4" s="174"/>
      <c r="E4" s="174"/>
      <c r="F4" s="174"/>
      <c r="G4" s="174"/>
      <c r="N4" s="69" t="s">
        <v>1</v>
      </c>
    </row>
    <row r="5" spans="1:15" s="14" customFormat="1" ht="12.75" customHeight="1" x14ac:dyDescent="0.2">
      <c r="B5" s="584" t="s">
        <v>648</v>
      </c>
      <c r="D5" s="583" t="s">
        <v>647</v>
      </c>
      <c r="H5" s="15"/>
      <c r="N5" s="211"/>
    </row>
    <row r="6" spans="1:15" s="14" customFormat="1" ht="8.25" customHeight="1" x14ac:dyDescent="0.2">
      <c r="E6" s="16"/>
      <c r="H6" s="15"/>
    </row>
    <row r="7" spans="1:15" ht="15.75" customHeight="1" thickBot="1" x14ac:dyDescent="0.3">
      <c r="B7" s="207" t="s">
        <v>646</v>
      </c>
      <c r="C7" s="206"/>
      <c r="D7" s="205"/>
      <c r="E7" s="204"/>
      <c r="F7" s="283"/>
      <c r="G7" s="569"/>
      <c r="H7" s="283"/>
      <c r="I7" s="284"/>
      <c r="J7" s="284"/>
      <c r="K7" s="283"/>
      <c r="N7" s="282" t="s">
        <v>14</v>
      </c>
    </row>
    <row r="8" spans="1:15" x14ac:dyDescent="0.2">
      <c r="B8" s="263"/>
      <c r="C8" s="263"/>
      <c r="E8" s="200"/>
      <c r="F8" s="990" t="s">
        <v>195</v>
      </c>
      <c r="G8" s="991"/>
      <c r="H8" s="991"/>
      <c r="I8" s="991"/>
      <c r="J8" s="991"/>
      <c r="K8" s="992"/>
      <c r="N8" s="582"/>
    </row>
    <row r="9" spans="1:15" x14ac:dyDescent="0.2">
      <c r="A9" s="199" t="s">
        <v>45</v>
      </c>
      <c r="B9" s="198" t="s">
        <v>13</v>
      </c>
      <c r="C9" s="197" t="s">
        <v>12</v>
      </c>
      <c r="D9" s="195" t="s">
        <v>11</v>
      </c>
      <c r="E9" s="195" t="s">
        <v>10</v>
      </c>
      <c r="F9" s="196">
        <v>1</v>
      </c>
      <c r="G9" s="195">
        <v>2</v>
      </c>
      <c r="H9" s="195">
        <v>3</v>
      </c>
      <c r="I9" s="195">
        <v>4</v>
      </c>
      <c r="J9" s="195">
        <v>5</v>
      </c>
      <c r="K9" s="194">
        <v>6</v>
      </c>
      <c r="L9" s="581" t="s">
        <v>9</v>
      </c>
      <c r="M9" s="580" t="s">
        <v>8</v>
      </c>
      <c r="N9" s="579" t="s">
        <v>7</v>
      </c>
    </row>
    <row r="10" spans="1:15" s="572" customFormat="1" ht="15" customHeight="1" x14ac:dyDescent="0.2">
      <c r="A10" s="578">
        <v>1</v>
      </c>
      <c r="B10" s="276" t="s">
        <v>175</v>
      </c>
      <c r="C10" s="275" t="s">
        <v>645</v>
      </c>
      <c r="D10" s="274">
        <v>36625</v>
      </c>
      <c r="E10" s="576" t="s">
        <v>91</v>
      </c>
      <c r="F10" s="273" t="s">
        <v>173</v>
      </c>
      <c r="G10" s="272">
        <v>5.07</v>
      </c>
      <c r="H10" s="272">
        <v>5.17</v>
      </c>
      <c r="I10" s="272">
        <v>5.32</v>
      </c>
      <c r="J10" s="272" t="s">
        <v>173</v>
      </c>
      <c r="K10" s="271">
        <v>5.31</v>
      </c>
      <c r="L10" s="182">
        <f t="shared" ref="L10:L21" si="0">MAX(F10:H10,I10:K10)</f>
        <v>5.32</v>
      </c>
      <c r="M10" s="574" t="str">
        <f t="shared" ref="M10:M19" si="1">IF(ISBLANK(L10),"",IF(L10&gt;=6,"KSM",IF(L10&gt;=5.6,"I A",IF(L10&gt;=5.15,"II A",IF(L10&gt;=4.6,"III A",IF(L10&gt;=4.2,"I JA",IF(L10&gt;=3.85,"II JA",IF(L10&gt;=3.6,"III JA"))))))))</f>
        <v>II A</v>
      </c>
      <c r="N10" s="573" t="s">
        <v>385</v>
      </c>
      <c r="O10" s="569"/>
    </row>
    <row r="11" spans="1:15" ht="15" customHeight="1" x14ac:dyDescent="0.2">
      <c r="A11" s="578">
        <v>2</v>
      </c>
      <c r="B11" s="276" t="s">
        <v>381</v>
      </c>
      <c r="C11" s="275" t="s">
        <v>424</v>
      </c>
      <c r="D11" s="274">
        <v>36843</v>
      </c>
      <c r="E11" s="576" t="s">
        <v>102</v>
      </c>
      <c r="F11" s="273">
        <v>4.74</v>
      </c>
      <c r="G11" s="272">
        <v>4.87</v>
      </c>
      <c r="H11" s="272" t="s">
        <v>173</v>
      </c>
      <c r="I11" s="272">
        <v>4.84</v>
      </c>
      <c r="J11" s="272">
        <v>5.0599999999999996</v>
      </c>
      <c r="K11" s="271">
        <v>4.92</v>
      </c>
      <c r="L11" s="182">
        <f t="shared" si="0"/>
        <v>5.0599999999999996</v>
      </c>
      <c r="M11" s="574" t="str">
        <f t="shared" si="1"/>
        <v>III A</v>
      </c>
      <c r="N11" s="573" t="s">
        <v>104</v>
      </c>
    </row>
    <row r="12" spans="1:15" ht="15" customHeight="1" x14ac:dyDescent="0.2">
      <c r="A12" s="578">
        <v>3</v>
      </c>
      <c r="B12" s="276" t="s">
        <v>47</v>
      </c>
      <c r="C12" s="275" t="s">
        <v>67</v>
      </c>
      <c r="D12" s="274">
        <v>36863</v>
      </c>
      <c r="E12" s="576" t="s">
        <v>93</v>
      </c>
      <c r="F12" s="273" t="s">
        <v>173</v>
      </c>
      <c r="G12" s="272">
        <v>5.0199999999999996</v>
      </c>
      <c r="H12" s="272" t="s">
        <v>173</v>
      </c>
      <c r="I12" s="272">
        <v>5.05</v>
      </c>
      <c r="J12" s="272" t="s">
        <v>173</v>
      </c>
      <c r="K12" s="271">
        <v>4.99</v>
      </c>
      <c r="L12" s="182">
        <f t="shared" si="0"/>
        <v>5.05</v>
      </c>
      <c r="M12" s="574" t="str">
        <f t="shared" si="1"/>
        <v>III A</v>
      </c>
      <c r="N12" s="573" t="s">
        <v>299</v>
      </c>
    </row>
    <row r="13" spans="1:15" ht="15" customHeight="1" x14ac:dyDescent="0.2">
      <c r="A13" s="578">
        <v>4</v>
      </c>
      <c r="B13" s="276" t="s">
        <v>423</v>
      </c>
      <c r="C13" s="275" t="s">
        <v>422</v>
      </c>
      <c r="D13" s="274">
        <v>36670</v>
      </c>
      <c r="E13" s="576" t="s">
        <v>93</v>
      </c>
      <c r="F13" s="273">
        <v>4.6500000000000004</v>
      </c>
      <c r="G13" s="272">
        <v>4.4800000000000004</v>
      </c>
      <c r="H13" s="272">
        <v>4.4000000000000004</v>
      </c>
      <c r="I13" s="272">
        <v>4.5999999999999996</v>
      </c>
      <c r="J13" s="272">
        <v>4.76</v>
      </c>
      <c r="K13" s="271">
        <v>4.6399999999999997</v>
      </c>
      <c r="L13" s="182">
        <f t="shared" si="0"/>
        <v>4.76</v>
      </c>
      <c r="M13" s="574" t="str">
        <f t="shared" si="1"/>
        <v>III A</v>
      </c>
      <c r="N13" s="573" t="s">
        <v>299</v>
      </c>
    </row>
    <row r="14" spans="1:15" ht="15" customHeight="1" x14ac:dyDescent="0.2">
      <c r="A14" s="578">
        <v>5</v>
      </c>
      <c r="B14" s="276" t="s">
        <v>437</v>
      </c>
      <c r="C14" s="275" t="s">
        <v>436</v>
      </c>
      <c r="D14" s="274">
        <v>37018</v>
      </c>
      <c r="E14" s="576" t="s">
        <v>93</v>
      </c>
      <c r="F14" s="273">
        <v>4.1100000000000003</v>
      </c>
      <c r="G14" s="272">
        <v>4.2699999999999996</v>
      </c>
      <c r="H14" s="272">
        <v>4</v>
      </c>
      <c r="I14" s="272">
        <v>4.37</v>
      </c>
      <c r="J14" s="272">
        <v>4.51</v>
      </c>
      <c r="K14" s="271">
        <v>4.24</v>
      </c>
      <c r="L14" s="182">
        <f t="shared" si="0"/>
        <v>4.51</v>
      </c>
      <c r="M14" s="574" t="str">
        <f t="shared" si="1"/>
        <v>I JA</v>
      </c>
      <c r="N14" s="573" t="s">
        <v>299</v>
      </c>
    </row>
    <row r="15" spans="1:15" ht="15" customHeight="1" x14ac:dyDescent="0.2">
      <c r="A15" s="578">
        <v>6</v>
      </c>
      <c r="B15" s="276" t="s">
        <v>644</v>
      </c>
      <c r="C15" s="275" t="s">
        <v>643</v>
      </c>
      <c r="D15" s="274">
        <v>36913</v>
      </c>
      <c r="E15" s="576" t="s">
        <v>93</v>
      </c>
      <c r="F15" s="273">
        <v>4.18</v>
      </c>
      <c r="G15" s="272">
        <v>3.87</v>
      </c>
      <c r="H15" s="272">
        <v>4.49</v>
      </c>
      <c r="I15" s="272">
        <v>4.47</v>
      </c>
      <c r="J15" s="272">
        <v>4.16</v>
      </c>
      <c r="K15" s="271">
        <v>4.1399999999999997</v>
      </c>
      <c r="L15" s="182">
        <f t="shared" si="0"/>
        <v>4.49</v>
      </c>
      <c r="M15" s="574" t="str">
        <f t="shared" si="1"/>
        <v>I JA</v>
      </c>
      <c r="N15" s="573" t="s">
        <v>299</v>
      </c>
    </row>
    <row r="16" spans="1:15" ht="15" customHeight="1" x14ac:dyDescent="0.2">
      <c r="A16" s="578">
        <v>7</v>
      </c>
      <c r="B16" s="276" t="s">
        <v>249</v>
      </c>
      <c r="C16" s="275" t="s">
        <v>442</v>
      </c>
      <c r="D16" s="274">
        <v>36877</v>
      </c>
      <c r="E16" s="576" t="s">
        <v>276</v>
      </c>
      <c r="F16" s="273" t="s">
        <v>173</v>
      </c>
      <c r="G16" s="272">
        <v>4.41</v>
      </c>
      <c r="H16" s="272">
        <v>4.18</v>
      </c>
      <c r="I16" s="272" t="s">
        <v>173</v>
      </c>
      <c r="J16" s="272">
        <v>4.26</v>
      </c>
      <c r="K16" s="271">
        <v>4.46</v>
      </c>
      <c r="L16" s="182">
        <f t="shared" si="0"/>
        <v>4.46</v>
      </c>
      <c r="M16" s="574" t="str">
        <f t="shared" si="1"/>
        <v>I JA</v>
      </c>
      <c r="N16" s="573" t="s">
        <v>275</v>
      </c>
    </row>
    <row r="17" spans="1:14" ht="15" customHeight="1" x14ac:dyDescent="0.2">
      <c r="A17" s="578">
        <v>8</v>
      </c>
      <c r="B17" s="276" t="s">
        <v>369</v>
      </c>
      <c r="C17" s="275" t="s">
        <v>368</v>
      </c>
      <c r="D17" s="274">
        <v>37142</v>
      </c>
      <c r="E17" s="576" t="s">
        <v>93</v>
      </c>
      <c r="F17" s="273">
        <v>4.17</v>
      </c>
      <c r="G17" s="272">
        <v>4.07</v>
      </c>
      <c r="H17" s="272">
        <v>4.2300000000000004</v>
      </c>
      <c r="I17" s="272" t="s">
        <v>173</v>
      </c>
      <c r="J17" s="272">
        <v>4.3899999999999997</v>
      </c>
      <c r="K17" s="271">
        <v>4.4000000000000004</v>
      </c>
      <c r="L17" s="182">
        <f t="shared" si="0"/>
        <v>4.4000000000000004</v>
      </c>
      <c r="M17" s="574" t="str">
        <f t="shared" si="1"/>
        <v>I JA</v>
      </c>
      <c r="N17" s="573" t="s">
        <v>299</v>
      </c>
    </row>
    <row r="18" spans="1:14" s="572" customFormat="1" ht="15" customHeight="1" x14ac:dyDescent="0.2">
      <c r="A18" s="577">
        <v>9</v>
      </c>
      <c r="B18" s="276" t="s">
        <v>642</v>
      </c>
      <c r="C18" s="275" t="s">
        <v>641</v>
      </c>
      <c r="D18" s="274">
        <v>37243</v>
      </c>
      <c r="E18" s="576" t="s">
        <v>165</v>
      </c>
      <c r="F18" s="273">
        <v>3.3</v>
      </c>
      <c r="G18" s="272">
        <v>3.9</v>
      </c>
      <c r="H18" s="272">
        <v>4.22</v>
      </c>
      <c r="I18" s="272"/>
      <c r="J18" s="272"/>
      <c r="K18" s="271"/>
      <c r="L18" s="575">
        <f t="shared" si="0"/>
        <v>4.22</v>
      </c>
      <c r="M18" s="574" t="str">
        <f t="shared" si="1"/>
        <v>I JA</v>
      </c>
      <c r="N18" s="573" t="s">
        <v>164</v>
      </c>
    </row>
    <row r="19" spans="1:14" s="572" customFormat="1" ht="15" customHeight="1" x14ac:dyDescent="0.2">
      <c r="A19" s="577">
        <v>10</v>
      </c>
      <c r="B19" s="276" t="s">
        <v>184</v>
      </c>
      <c r="C19" s="275" t="s">
        <v>640</v>
      </c>
      <c r="D19" s="274">
        <v>36970</v>
      </c>
      <c r="E19" s="576" t="s">
        <v>94</v>
      </c>
      <c r="F19" s="273">
        <v>3.44</v>
      </c>
      <c r="G19" s="272">
        <v>4.12</v>
      </c>
      <c r="H19" s="272">
        <v>3.97</v>
      </c>
      <c r="I19" s="272"/>
      <c r="J19" s="272"/>
      <c r="K19" s="271"/>
      <c r="L19" s="575">
        <f t="shared" si="0"/>
        <v>4.12</v>
      </c>
      <c r="M19" s="574" t="str">
        <f t="shared" si="1"/>
        <v>II JA</v>
      </c>
      <c r="N19" s="573" t="s">
        <v>53</v>
      </c>
    </row>
    <row r="20" spans="1:14" s="572" customFormat="1" ht="15" customHeight="1" x14ac:dyDescent="0.2">
      <c r="A20" s="577">
        <v>11</v>
      </c>
      <c r="B20" s="276" t="s">
        <v>639</v>
      </c>
      <c r="C20" s="275" t="s">
        <v>638</v>
      </c>
      <c r="D20" s="274">
        <v>36542</v>
      </c>
      <c r="E20" s="576" t="s">
        <v>1</v>
      </c>
      <c r="F20" s="273" t="s">
        <v>173</v>
      </c>
      <c r="G20" s="272" t="s">
        <v>173</v>
      </c>
      <c r="H20" s="272" t="s">
        <v>173</v>
      </c>
      <c r="I20" s="272"/>
      <c r="J20" s="272"/>
      <c r="K20" s="271"/>
      <c r="L20" s="575">
        <f t="shared" si="0"/>
        <v>0</v>
      </c>
      <c r="M20" s="574"/>
      <c r="N20" s="573" t="s">
        <v>109</v>
      </c>
    </row>
    <row r="21" spans="1:14" s="572" customFormat="1" ht="15" customHeight="1" x14ac:dyDescent="0.2">
      <c r="A21" s="577">
        <v>12</v>
      </c>
      <c r="B21" s="276" t="s">
        <v>441</v>
      </c>
      <c r="C21" s="275" t="s">
        <v>440</v>
      </c>
      <c r="D21" s="274">
        <v>36887</v>
      </c>
      <c r="E21" s="576" t="s">
        <v>439</v>
      </c>
      <c r="F21" s="273" t="s">
        <v>173</v>
      </c>
      <c r="G21" s="272" t="s">
        <v>173</v>
      </c>
      <c r="H21" s="272" t="s">
        <v>173</v>
      </c>
      <c r="I21" s="272"/>
      <c r="J21" s="272"/>
      <c r="K21" s="271"/>
      <c r="L21" s="575">
        <f t="shared" si="0"/>
        <v>0</v>
      </c>
      <c r="M21" s="574"/>
      <c r="N21" s="573" t="s">
        <v>438</v>
      </c>
    </row>
  </sheetData>
  <mergeCells count="4">
    <mergeCell ref="F8:K8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N23"/>
  <sheetViews>
    <sheetView zoomScaleNormal="100" workbookViewId="0">
      <selection activeCell="A9" sqref="A9"/>
    </sheetView>
  </sheetViews>
  <sheetFormatPr defaultColWidth="10.42578125" defaultRowHeight="12.75" x14ac:dyDescent="0.2"/>
  <cols>
    <col min="1" max="1" width="5.140625" style="179" customWidth="1"/>
    <col min="2" max="2" width="11.28515625" style="179" customWidth="1"/>
    <col min="3" max="3" width="12.42578125" style="179" customWidth="1"/>
    <col min="4" max="4" width="10.28515625" style="178" customWidth="1"/>
    <col min="5" max="5" width="15.140625" style="179" customWidth="1"/>
    <col min="6" max="11" width="6.42578125" style="178" customWidth="1"/>
    <col min="12" max="12" width="6.42578125" style="268" customWidth="1"/>
    <col min="13" max="13" width="6.42578125" style="267" customWidth="1"/>
    <col min="14" max="14" width="20" style="266" customWidth="1"/>
    <col min="15" max="16384" width="10.42578125" style="266"/>
  </cols>
  <sheetData>
    <row r="1" spans="1:14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4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4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N3" s="19" t="s">
        <v>84</v>
      </c>
    </row>
    <row r="4" spans="1:14" s="60" customFormat="1" ht="12.75" customHeight="1" x14ac:dyDescent="0.3">
      <c r="A4" s="173"/>
      <c r="B4" s="173"/>
      <c r="C4" s="173"/>
      <c r="D4" s="173"/>
      <c r="E4" s="173"/>
      <c r="F4" s="173"/>
      <c r="G4" s="173"/>
      <c r="N4" s="69" t="s">
        <v>1</v>
      </c>
    </row>
    <row r="5" spans="1:14" s="14" customFormat="1" ht="12.75" customHeight="1" x14ac:dyDescent="0.2">
      <c r="A5" s="287"/>
      <c r="B5" s="71" t="s">
        <v>298</v>
      </c>
      <c r="C5" s="286"/>
      <c r="D5" s="285" t="s">
        <v>297</v>
      </c>
      <c r="G5" s="44"/>
      <c r="H5" s="15"/>
      <c r="N5" s="211"/>
    </row>
    <row r="6" spans="1:14" s="14" customFormat="1" ht="8.25" customHeight="1" x14ac:dyDescent="0.2">
      <c r="E6" s="16"/>
      <c r="H6" s="15"/>
    </row>
    <row r="7" spans="1:14" ht="15.75" customHeight="1" thickBot="1" x14ac:dyDescent="0.3">
      <c r="B7" s="207" t="s">
        <v>296</v>
      </c>
      <c r="C7" s="206"/>
      <c r="D7" s="205"/>
      <c r="E7" s="204"/>
      <c r="F7" s="283"/>
      <c r="G7" s="266"/>
      <c r="H7" s="283"/>
      <c r="I7" s="284"/>
      <c r="J7" s="284"/>
      <c r="K7" s="283"/>
      <c r="N7" s="282" t="s">
        <v>16</v>
      </c>
    </row>
    <row r="8" spans="1:14" x14ac:dyDescent="0.2">
      <c r="E8" s="200"/>
      <c r="F8" s="990" t="s">
        <v>195</v>
      </c>
      <c r="G8" s="991"/>
      <c r="H8" s="991"/>
      <c r="I8" s="991"/>
      <c r="J8" s="991"/>
      <c r="K8" s="992"/>
      <c r="L8" s="281"/>
      <c r="N8" s="280"/>
    </row>
    <row r="9" spans="1:14" x14ac:dyDescent="0.2">
      <c r="A9" s="199" t="s">
        <v>45</v>
      </c>
      <c r="B9" s="198" t="s">
        <v>13</v>
      </c>
      <c r="C9" s="197" t="s">
        <v>12</v>
      </c>
      <c r="D9" s="195" t="s">
        <v>11</v>
      </c>
      <c r="E9" s="195" t="s">
        <v>10</v>
      </c>
      <c r="F9" s="196">
        <v>1</v>
      </c>
      <c r="G9" s="195">
        <v>2</v>
      </c>
      <c r="H9" s="195">
        <v>3</v>
      </c>
      <c r="I9" s="195">
        <v>4</v>
      </c>
      <c r="J9" s="195">
        <v>5</v>
      </c>
      <c r="K9" s="194">
        <v>6</v>
      </c>
      <c r="L9" s="279" t="s">
        <v>9</v>
      </c>
      <c r="M9" s="278" t="s">
        <v>8</v>
      </c>
      <c r="N9" s="277" t="s">
        <v>7</v>
      </c>
    </row>
    <row r="10" spans="1:14" s="269" customFormat="1" ht="15" customHeight="1" x14ac:dyDescent="0.2">
      <c r="A10" s="190">
        <v>1</v>
      </c>
      <c r="B10" s="276" t="s">
        <v>149</v>
      </c>
      <c r="C10" s="275" t="s">
        <v>150</v>
      </c>
      <c r="D10" s="274">
        <v>37528</v>
      </c>
      <c r="E10" s="224" t="s">
        <v>30</v>
      </c>
      <c r="F10" s="273">
        <v>5.56</v>
      </c>
      <c r="G10" s="272">
        <v>5.45</v>
      </c>
      <c r="H10" s="272">
        <v>5.35</v>
      </c>
      <c r="I10" s="272">
        <v>5.6</v>
      </c>
      <c r="J10" s="272">
        <v>5.51</v>
      </c>
      <c r="K10" s="271" t="s">
        <v>173</v>
      </c>
      <c r="L10" s="220">
        <f t="shared" ref="L10:L23" si="0">MAX(F10:K10)</f>
        <v>5.6</v>
      </c>
      <c r="M10" s="219" t="str">
        <f t="shared" ref="M10:M22" si="1">IF(ISBLANK(L10),"",IF(L10&gt;=7.2,"KSM",IF(L10&gt;=6.7,"I A",IF(L10&gt;=6.2,"II A",IF(L10&gt;=5.6,"III A",IF(L10&gt;=5,"I JA",IF(L10&gt;=4.45,"II JA",IF(L10&gt;=4,"III JA"))))))))</f>
        <v>III A</v>
      </c>
      <c r="N10" s="270" t="s">
        <v>44</v>
      </c>
    </row>
    <row r="11" spans="1:14" ht="15" customHeight="1" x14ac:dyDescent="0.2">
      <c r="A11" s="190">
        <v>2</v>
      </c>
      <c r="B11" s="276" t="s">
        <v>295</v>
      </c>
      <c r="C11" s="275" t="s">
        <v>294</v>
      </c>
      <c r="D11" s="274">
        <v>37407</v>
      </c>
      <c r="E11" s="224" t="s">
        <v>92</v>
      </c>
      <c r="F11" s="273">
        <v>5</v>
      </c>
      <c r="G11" s="272">
        <v>5.12</v>
      </c>
      <c r="H11" s="272">
        <v>4.68</v>
      </c>
      <c r="I11" s="272">
        <v>4.7</v>
      </c>
      <c r="J11" s="272">
        <v>4.9800000000000004</v>
      </c>
      <c r="K11" s="271">
        <v>5.49</v>
      </c>
      <c r="L11" s="220">
        <f t="shared" si="0"/>
        <v>5.49</v>
      </c>
      <c r="M11" s="219" t="str">
        <f t="shared" si="1"/>
        <v>I JA</v>
      </c>
      <c r="N11" s="270" t="s">
        <v>293</v>
      </c>
    </row>
    <row r="12" spans="1:14" ht="15" customHeight="1" x14ac:dyDescent="0.2">
      <c r="A12" s="190">
        <v>3</v>
      </c>
      <c r="B12" s="276" t="s">
        <v>292</v>
      </c>
      <c r="C12" s="275" t="s">
        <v>291</v>
      </c>
      <c r="D12" s="274">
        <v>37372</v>
      </c>
      <c r="E12" s="224" t="s">
        <v>276</v>
      </c>
      <c r="F12" s="273">
        <v>5.26</v>
      </c>
      <c r="G12" s="272" t="s">
        <v>173</v>
      </c>
      <c r="H12" s="272" t="s">
        <v>227</v>
      </c>
      <c r="I12" s="272" t="s">
        <v>227</v>
      </c>
      <c r="J12" s="272" t="s">
        <v>227</v>
      </c>
      <c r="K12" s="271" t="s">
        <v>227</v>
      </c>
      <c r="L12" s="220">
        <f t="shared" si="0"/>
        <v>5.26</v>
      </c>
      <c r="M12" s="219" t="str">
        <f t="shared" si="1"/>
        <v>I JA</v>
      </c>
      <c r="N12" s="270" t="s">
        <v>275</v>
      </c>
    </row>
    <row r="13" spans="1:14" ht="15" customHeight="1" x14ac:dyDescent="0.2">
      <c r="A13" s="190">
        <v>4</v>
      </c>
      <c r="B13" s="276" t="s">
        <v>290</v>
      </c>
      <c r="C13" s="275" t="s">
        <v>289</v>
      </c>
      <c r="D13" s="274">
        <v>37333</v>
      </c>
      <c r="E13" s="224" t="s">
        <v>288</v>
      </c>
      <c r="F13" s="273" t="s">
        <v>173</v>
      </c>
      <c r="G13" s="272">
        <v>4.9800000000000004</v>
      </c>
      <c r="H13" s="272">
        <v>5.07</v>
      </c>
      <c r="I13" s="272">
        <v>5.15</v>
      </c>
      <c r="J13" s="272">
        <v>5.14</v>
      </c>
      <c r="K13" s="271">
        <v>5.22</v>
      </c>
      <c r="L13" s="220">
        <f t="shared" si="0"/>
        <v>5.22</v>
      </c>
      <c r="M13" s="219" t="str">
        <f t="shared" si="1"/>
        <v>I JA</v>
      </c>
      <c r="N13" s="270" t="s">
        <v>287</v>
      </c>
    </row>
    <row r="14" spans="1:14" ht="15" customHeight="1" x14ac:dyDescent="0.2">
      <c r="A14" s="190">
        <v>5</v>
      </c>
      <c r="B14" s="276" t="s">
        <v>286</v>
      </c>
      <c r="C14" s="275" t="s">
        <v>285</v>
      </c>
      <c r="D14" s="274">
        <v>37360</v>
      </c>
      <c r="E14" s="224" t="s">
        <v>95</v>
      </c>
      <c r="F14" s="273">
        <v>5</v>
      </c>
      <c r="G14" s="272" t="s">
        <v>173</v>
      </c>
      <c r="H14" s="272">
        <v>5.0599999999999996</v>
      </c>
      <c r="I14" s="272">
        <v>5.17</v>
      </c>
      <c r="J14" s="272" t="s">
        <v>173</v>
      </c>
      <c r="K14" s="271" t="s">
        <v>173</v>
      </c>
      <c r="L14" s="220">
        <f t="shared" si="0"/>
        <v>5.17</v>
      </c>
      <c r="M14" s="219" t="str">
        <f t="shared" si="1"/>
        <v>I JA</v>
      </c>
      <c r="N14" s="270" t="s">
        <v>107</v>
      </c>
    </row>
    <row r="15" spans="1:14" ht="15" customHeight="1" x14ac:dyDescent="0.2">
      <c r="A15" s="190">
        <v>6</v>
      </c>
      <c r="B15" s="276" t="s">
        <v>284</v>
      </c>
      <c r="C15" s="275" t="s">
        <v>283</v>
      </c>
      <c r="D15" s="274">
        <v>37523</v>
      </c>
      <c r="E15" s="224" t="s">
        <v>165</v>
      </c>
      <c r="F15" s="273">
        <v>5.17</v>
      </c>
      <c r="G15" s="272" t="s">
        <v>173</v>
      </c>
      <c r="H15" s="272" t="s">
        <v>173</v>
      </c>
      <c r="I15" s="272" t="s">
        <v>173</v>
      </c>
      <c r="J15" s="272">
        <v>5.04</v>
      </c>
      <c r="K15" s="271" t="s">
        <v>173</v>
      </c>
      <c r="L15" s="220">
        <f t="shared" si="0"/>
        <v>5.17</v>
      </c>
      <c r="M15" s="219" t="str">
        <f t="shared" si="1"/>
        <v>I JA</v>
      </c>
      <c r="N15" s="270" t="s">
        <v>164</v>
      </c>
    </row>
    <row r="16" spans="1:14" ht="15" customHeight="1" x14ac:dyDescent="0.2">
      <c r="A16" s="190">
        <v>7</v>
      </c>
      <c r="B16" s="276" t="s">
        <v>282</v>
      </c>
      <c r="C16" s="275" t="s">
        <v>281</v>
      </c>
      <c r="D16" s="274">
        <v>37361</v>
      </c>
      <c r="E16" s="224" t="s">
        <v>1</v>
      </c>
      <c r="F16" s="273">
        <v>4.99</v>
      </c>
      <c r="G16" s="272">
        <v>4.84</v>
      </c>
      <c r="H16" s="272" t="s">
        <v>173</v>
      </c>
      <c r="I16" s="272">
        <v>4.9000000000000004</v>
      </c>
      <c r="J16" s="272">
        <v>4.66</v>
      </c>
      <c r="K16" s="271">
        <v>4.74</v>
      </c>
      <c r="L16" s="220">
        <f t="shared" si="0"/>
        <v>4.99</v>
      </c>
      <c r="M16" s="219" t="str">
        <f t="shared" si="1"/>
        <v>II JA</v>
      </c>
      <c r="N16" s="270" t="s">
        <v>201</v>
      </c>
    </row>
    <row r="17" spans="1:14" ht="15" customHeight="1" x14ac:dyDescent="0.2">
      <c r="A17" s="190">
        <v>8</v>
      </c>
      <c r="B17" s="276" t="s">
        <v>280</v>
      </c>
      <c r="C17" s="275" t="s">
        <v>279</v>
      </c>
      <c r="D17" s="274">
        <v>37660</v>
      </c>
      <c r="E17" s="224" t="s">
        <v>102</v>
      </c>
      <c r="F17" s="273">
        <v>4.21</v>
      </c>
      <c r="G17" s="272" t="s">
        <v>173</v>
      </c>
      <c r="H17" s="272">
        <v>4.7699999999999996</v>
      </c>
      <c r="I17" s="272">
        <v>4.6399999999999997</v>
      </c>
      <c r="J17" s="272">
        <v>4.8499999999999996</v>
      </c>
      <c r="K17" s="271">
        <v>4.79</v>
      </c>
      <c r="L17" s="220">
        <f t="shared" si="0"/>
        <v>4.8499999999999996</v>
      </c>
      <c r="M17" s="219" t="str">
        <f t="shared" si="1"/>
        <v>II JA</v>
      </c>
      <c r="N17" s="270" t="s">
        <v>104</v>
      </c>
    </row>
    <row r="18" spans="1:14" s="269" customFormat="1" ht="15" customHeight="1" x14ac:dyDescent="0.2">
      <c r="A18" s="190">
        <v>9</v>
      </c>
      <c r="B18" s="276" t="s">
        <v>278</v>
      </c>
      <c r="C18" s="275" t="s">
        <v>277</v>
      </c>
      <c r="D18" s="274">
        <v>37908</v>
      </c>
      <c r="E18" s="224" t="s">
        <v>276</v>
      </c>
      <c r="F18" s="273">
        <v>4.55</v>
      </c>
      <c r="G18" s="272">
        <v>4.7300000000000004</v>
      </c>
      <c r="H18" s="272" t="s">
        <v>173</v>
      </c>
      <c r="I18" s="272"/>
      <c r="J18" s="272"/>
      <c r="K18" s="271"/>
      <c r="L18" s="220">
        <f t="shared" si="0"/>
        <v>4.7300000000000004</v>
      </c>
      <c r="M18" s="219" t="str">
        <f t="shared" si="1"/>
        <v>II JA</v>
      </c>
      <c r="N18" s="270" t="s">
        <v>275</v>
      </c>
    </row>
    <row r="19" spans="1:14" s="269" customFormat="1" ht="15" customHeight="1" x14ac:dyDescent="0.2">
      <c r="A19" s="190">
        <v>10</v>
      </c>
      <c r="B19" s="276" t="s">
        <v>64</v>
      </c>
      <c r="C19" s="275" t="s">
        <v>274</v>
      </c>
      <c r="D19" s="274">
        <v>38006</v>
      </c>
      <c r="E19" s="224" t="s">
        <v>98</v>
      </c>
      <c r="F19" s="273">
        <v>4.71</v>
      </c>
      <c r="G19" s="272">
        <v>4.7</v>
      </c>
      <c r="H19" s="272" t="s">
        <v>173</v>
      </c>
      <c r="I19" s="272"/>
      <c r="J19" s="272"/>
      <c r="K19" s="271"/>
      <c r="L19" s="220">
        <f t="shared" si="0"/>
        <v>4.71</v>
      </c>
      <c r="M19" s="219" t="str">
        <f t="shared" si="1"/>
        <v>II JA</v>
      </c>
      <c r="N19" s="270" t="s">
        <v>23</v>
      </c>
    </row>
    <row r="20" spans="1:14" s="269" customFormat="1" ht="15" customHeight="1" x14ac:dyDescent="0.2">
      <c r="A20" s="190">
        <v>11</v>
      </c>
      <c r="B20" s="276" t="s">
        <v>273</v>
      </c>
      <c r="C20" s="275" t="s">
        <v>272</v>
      </c>
      <c r="D20" s="274">
        <v>37837</v>
      </c>
      <c r="E20" s="224" t="s">
        <v>98</v>
      </c>
      <c r="F20" s="273">
        <v>4.51</v>
      </c>
      <c r="G20" s="272">
        <v>3.9</v>
      </c>
      <c r="H20" s="272">
        <v>4.5999999999999996</v>
      </c>
      <c r="I20" s="272"/>
      <c r="J20" s="272"/>
      <c r="K20" s="271"/>
      <c r="L20" s="220">
        <f t="shared" si="0"/>
        <v>4.5999999999999996</v>
      </c>
      <c r="M20" s="219" t="str">
        <f t="shared" si="1"/>
        <v>II JA</v>
      </c>
      <c r="N20" s="270" t="s">
        <v>23</v>
      </c>
    </row>
    <row r="21" spans="1:14" s="269" customFormat="1" ht="15" customHeight="1" x14ac:dyDescent="0.2">
      <c r="A21" s="190">
        <v>12</v>
      </c>
      <c r="B21" s="276" t="s">
        <v>271</v>
      </c>
      <c r="C21" s="275" t="s">
        <v>270</v>
      </c>
      <c r="D21" s="274">
        <v>37993</v>
      </c>
      <c r="E21" s="224" t="s">
        <v>100</v>
      </c>
      <c r="F21" s="273">
        <v>4.0599999999999996</v>
      </c>
      <c r="G21" s="272">
        <v>4.3499999999999996</v>
      </c>
      <c r="H21" s="272" t="s">
        <v>173</v>
      </c>
      <c r="I21" s="272"/>
      <c r="J21" s="272"/>
      <c r="K21" s="271"/>
      <c r="L21" s="220">
        <f t="shared" si="0"/>
        <v>4.3499999999999996</v>
      </c>
      <c r="M21" s="219" t="str">
        <f t="shared" si="1"/>
        <v>III JA</v>
      </c>
      <c r="N21" s="270" t="s">
        <v>61</v>
      </c>
    </row>
    <row r="22" spans="1:14" s="269" customFormat="1" ht="15" customHeight="1" x14ac:dyDescent="0.2">
      <c r="A22" s="190">
        <v>13</v>
      </c>
      <c r="B22" s="276" t="s">
        <v>269</v>
      </c>
      <c r="C22" s="275" t="s">
        <v>268</v>
      </c>
      <c r="D22" s="274">
        <v>37693</v>
      </c>
      <c r="E22" s="224" t="s">
        <v>93</v>
      </c>
      <c r="F22" s="273">
        <v>4.22</v>
      </c>
      <c r="G22" s="272">
        <v>3.97</v>
      </c>
      <c r="H22" s="272">
        <v>4.0999999999999996</v>
      </c>
      <c r="I22" s="272"/>
      <c r="J22" s="272"/>
      <c r="K22" s="271"/>
      <c r="L22" s="220">
        <f t="shared" si="0"/>
        <v>4.22</v>
      </c>
      <c r="M22" s="219" t="str">
        <f t="shared" si="1"/>
        <v>III JA</v>
      </c>
      <c r="N22" s="270" t="s">
        <v>267</v>
      </c>
    </row>
    <row r="23" spans="1:14" s="269" customFormat="1" ht="15" customHeight="1" x14ac:dyDescent="0.2">
      <c r="A23" s="190">
        <v>14</v>
      </c>
      <c r="B23" s="276" t="s">
        <v>266</v>
      </c>
      <c r="C23" s="275" t="s">
        <v>265</v>
      </c>
      <c r="D23" s="274" t="s">
        <v>264</v>
      </c>
      <c r="E23" s="224" t="s">
        <v>1</v>
      </c>
      <c r="F23" s="273">
        <v>3.98</v>
      </c>
      <c r="G23" s="272">
        <v>3.68</v>
      </c>
      <c r="H23" s="272">
        <v>3.7</v>
      </c>
      <c r="I23" s="272"/>
      <c r="J23" s="272"/>
      <c r="K23" s="271"/>
      <c r="L23" s="220">
        <f t="shared" si="0"/>
        <v>3.98</v>
      </c>
      <c r="M23" s="219"/>
      <c r="N23" s="270" t="s">
        <v>201</v>
      </c>
    </row>
  </sheetData>
  <mergeCells count="4">
    <mergeCell ref="A1:G1"/>
    <mergeCell ref="A2:G2"/>
    <mergeCell ref="A3:G3"/>
    <mergeCell ref="F8:K8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9"/>
  <sheetViews>
    <sheetView zoomScaleNormal="100" zoomScaleSheetLayoutView="115" workbookViewId="0">
      <selection activeCell="A12" sqref="A12"/>
    </sheetView>
  </sheetViews>
  <sheetFormatPr defaultColWidth="9.140625" defaultRowHeight="12.75" x14ac:dyDescent="0.2"/>
  <cols>
    <col min="1" max="1" width="5.140625" style="409" customWidth="1"/>
    <col min="2" max="2" width="10.7109375" style="409" customWidth="1"/>
    <col min="3" max="3" width="14.28515625" style="409" customWidth="1"/>
    <col min="4" max="4" width="8.7109375" style="410" customWidth="1"/>
    <col min="5" max="5" width="12.85546875" style="410" customWidth="1"/>
    <col min="6" max="7" width="6" style="412" customWidth="1"/>
    <col min="8" max="8" width="5.42578125" style="411" customWidth="1"/>
    <col min="9" max="9" width="21.28515625" style="410" customWidth="1"/>
    <col min="10" max="10" width="4.42578125" style="409" hidden="1" customWidth="1"/>
    <col min="11" max="16384" width="9.140625" style="409"/>
  </cols>
  <sheetData>
    <row r="1" spans="1:9" s="441" customFormat="1" ht="20.25" x14ac:dyDescent="0.3">
      <c r="A1" s="913" t="s">
        <v>81</v>
      </c>
      <c r="B1" s="913"/>
      <c r="C1" s="913"/>
      <c r="D1" s="913"/>
      <c r="E1" s="913"/>
      <c r="F1" s="913"/>
      <c r="G1" s="913"/>
    </row>
    <row r="2" spans="1:9" s="441" customFormat="1" ht="20.25" x14ac:dyDescent="0.3">
      <c r="A2" s="913" t="s">
        <v>0</v>
      </c>
      <c r="B2" s="913"/>
      <c r="C2" s="913"/>
      <c r="D2" s="913"/>
      <c r="E2" s="913"/>
      <c r="F2" s="913"/>
      <c r="G2" s="913"/>
    </row>
    <row r="3" spans="1:9" s="441" customFormat="1" ht="20.25" x14ac:dyDescent="0.3">
      <c r="A3" s="913" t="s">
        <v>2</v>
      </c>
      <c r="B3" s="913"/>
      <c r="C3" s="913"/>
      <c r="D3" s="913"/>
      <c r="E3" s="913"/>
      <c r="F3" s="913"/>
      <c r="G3" s="913"/>
      <c r="I3" s="445" t="s">
        <v>84</v>
      </c>
    </row>
    <row r="4" spans="1:9" s="441" customFormat="1" ht="12.75" customHeight="1" x14ac:dyDescent="0.3">
      <c r="A4" s="443"/>
      <c r="B4" s="443"/>
      <c r="C4" s="443"/>
      <c r="D4" s="444"/>
      <c r="E4" s="443"/>
      <c r="F4" s="443"/>
      <c r="G4" s="443"/>
      <c r="I4" s="442" t="s">
        <v>1</v>
      </c>
    </row>
    <row r="5" spans="1:9" ht="12.75" customHeight="1" x14ac:dyDescent="0.2">
      <c r="B5" s="439" t="s">
        <v>472</v>
      </c>
      <c r="C5" s="438"/>
      <c r="D5" s="439" t="s">
        <v>471</v>
      </c>
      <c r="E5" s="409"/>
      <c r="F5" s="439"/>
      <c r="G5" s="438"/>
      <c r="H5" s="409"/>
    </row>
    <row r="6" spans="1:9" s="437" customFormat="1" ht="12.75" customHeight="1" x14ac:dyDescent="0.2">
      <c r="D6" s="439"/>
      <c r="E6" s="440"/>
      <c r="F6" s="439"/>
      <c r="G6" s="438"/>
      <c r="I6" s="410"/>
    </row>
    <row r="7" spans="1:9" s="437" customFormat="1" ht="8.25" customHeight="1" x14ac:dyDescent="0.2">
      <c r="D7" s="439"/>
      <c r="E7" s="440"/>
      <c r="F7" s="439"/>
      <c r="G7" s="438"/>
      <c r="I7" s="410"/>
    </row>
    <row r="8" spans="1:9" ht="15.75" x14ac:dyDescent="0.25">
      <c r="B8" s="434" t="s">
        <v>470</v>
      </c>
      <c r="C8" s="435"/>
      <c r="D8" s="436"/>
      <c r="E8" s="435"/>
      <c r="F8" s="409"/>
      <c r="H8" s="434"/>
      <c r="I8" s="433" t="s">
        <v>14</v>
      </c>
    </row>
    <row r="9" spans="1:9" ht="12.75" customHeight="1" x14ac:dyDescent="0.2"/>
    <row r="10" spans="1:9" ht="12.75" customHeight="1" x14ac:dyDescent="0.2">
      <c r="C10" s="426">
        <v>1</v>
      </c>
      <c r="D10" s="426" t="s">
        <v>427</v>
      </c>
      <c r="E10" s="425">
        <v>5</v>
      </c>
      <c r="I10" s="424"/>
    </row>
    <row r="11" spans="1:9" ht="6" customHeight="1" x14ac:dyDescent="0.2"/>
    <row r="12" spans="1:9" x14ac:dyDescent="0.2">
      <c r="A12" s="431" t="s">
        <v>260</v>
      </c>
      <c r="B12" s="432" t="s">
        <v>13</v>
      </c>
      <c r="C12" s="419" t="s">
        <v>12</v>
      </c>
      <c r="D12" s="431" t="s">
        <v>11</v>
      </c>
      <c r="E12" s="430" t="s">
        <v>10</v>
      </c>
      <c r="F12" s="429" t="s">
        <v>469</v>
      </c>
      <c r="G12" s="429" t="s">
        <v>468</v>
      </c>
      <c r="H12" s="428" t="s">
        <v>8</v>
      </c>
      <c r="I12" s="427" t="s">
        <v>7</v>
      </c>
    </row>
    <row r="13" spans="1:9" ht="15" customHeight="1" x14ac:dyDescent="0.2">
      <c r="A13" s="422">
        <v>1</v>
      </c>
      <c r="B13" s="420" t="s">
        <v>467</v>
      </c>
      <c r="C13" s="419" t="s">
        <v>466</v>
      </c>
      <c r="D13" s="418">
        <v>37099</v>
      </c>
      <c r="E13" s="417" t="s">
        <v>30</v>
      </c>
      <c r="F13" s="416">
        <v>8.85</v>
      </c>
      <c r="G13" s="415"/>
      <c r="H13" s="414" t="str">
        <f>IF(ISBLANK(F13),"",IF(F13&lt;=7.7,"KSM",IF(F13&lt;=8,"I A",IF(F13&lt;=8.44,"II A",IF(F13&lt;=9.04,"III A",IF(F13&lt;=9.64,"I JA",IF(F13&lt;=10.04,"II JA",IF(F13&lt;=10.34,"III JA"))))))))</f>
        <v>III A</v>
      </c>
      <c r="I13" s="413" t="s">
        <v>39</v>
      </c>
    </row>
    <row r="14" spans="1:9" ht="15" customHeight="1" x14ac:dyDescent="0.2">
      <c r="A14" s="422">
        <v>2</v>
      </c>
      <c r="B14" s="420" t="s">
        <v>465</v>
      </c>
      <c r="C14" s="419" t="s">
        <v>464</v>
      </c>
      <c r="D14" s="418">
        <v>37112</v>
      </c>
      <c r="E14" s="417" t="s">
        <v>182</v>
      </c>
      <c r="F14" s="416">
        <v>9.11</v>
      </c>
      <c r="G14" s="415"/>
      <c r="H14" s="414" t="str">
        <f>IF(ISBLANK(F14),"",IF(F14&lt;=7.7,"KSM",IF(F14&lt;=8,"I A",IF(F14&lt;=8.44,"II A",IF(F14&lt;=9.04,"III A",IF(F14&lt;=9.64,"I JA",IF(F14&lt;=10.04,"II JA",IF(F14&lt;=10.34,"III JA"))))))))</f>
        <v>I JA</v>
      </c>
      <c r="I14" s="413" t="s">
        <v>419</v>
      </c>
    </row>
    <row r="15" spans="1:9" ht="15" customHeight="1" x14ac:dyDescent="0.2">
      <c r="A15" s="422">
        <v>3</v>
      </c>
      <c r="B15" s="420" t="s">
        <v>463</v>
      </c>
      <c r="C15" s="419" t="s">
        <v>462</v>
      </c>
      <c r="D15" s="418">
        <v>37182</v>
      </c>
      <c r="E15" s="417" t="s">
        <v>93</v>
      </c>
      <c r="F15" s="423">
        <v>8.4700000000000006</v>
      </c>
      <c r="G15" s="415"/>
      <c r="H15" s="414" t="str">
        <f>IF(ISBLANK(F15),"",IF(F15&lt;=7.7,"KSM",IF(F15&lt;=8,"I A",IF(F15&lt;=8.44,"II A",IF(F15&lt;=9.04,"III A",IF(F15&lt;=9.64,"I JA",IF(F15&lt;=10.04,"II JA",IF(F15&lt;=10.34,"III JA"))))))))</f>
        <v>III A</v>
      </c>
      <c r="I15" s="413" t="s">
        <v>299</v>
      </c>
    </row>
    <row r="16" spans="1:9" ht="15" customHeight="1" x14ac:dyDescent="0.2">
      <c r="A16" s="422">
        <v>4</v>
      </c>
      <c r="B16" s="420" t="s">
        <v>437</v>
      </c>
      <c r="C16" s="419" t="s">
        <v>461</v>
      </c>
      <c r="D16" s="418">
        <v>37184</v>
      </c>
      <c r="E16" s="417" t="s">
        <v>94</v>
      </c>
      <c r="F16" s="416">
        <v>8.56</v>
      </c>
      <c r="G16" s="415"/>
      <c r="H16" s="414" t="str">
        <f>IF(ISBLANK(F16),"",IF(F16&lt;=7.7,"KSM",IF(F16&lt;=8,"I A",IF(F16&lt;=8.44,"II A",IF(F16&lt;=9.04,"III A",IF(F16&lt;=9.64,"I JA",IF(F16&lt;=10.04,"II JA",IF(F16&lt;=10.34,"III JA"))))))))</f>
        <v>III A</v>
      </c>
      <c r="I16" s="413" t="s">
        <v>460</v>
      </c>
    </row>
    <row r="17" spans="1:10" ht="6" customHeight="1" x14ac:dyDescent="0.2"/>
    <row r="18" spans="1:10" ht="12.75" customHeight="1" x14ac:dyDescent="0.2">
      <c r="C18" s="426">
        <v>2</v>
      </c>
      <c r="D18" s="426" t="s">
        <v>427</v>
      </c>
      <c r="E18" s="425">
        <v>5</v>
      </c>
      <c r="I18" s="424"/>
    </row>
    <row r="19" spans="1:10" ht="6" customHeight="1" x14ac:dyDescent="0.2"/>
    <row r="20" spans="1:10" ht="15" customHeight="1" x14ac:dyDescent="0.2">
      <c r="A20" s="422">
        <v>1</v>
      </c>
      <c r="B20" s="420" t="s">
        <v>184</v>
      </c>
      <c r="C20" s="419" t="s">
        <v>303</v>
      </c>
      <c r="D20" s="418">
        <v>36593</v>
      </c>
      <c r="E20" s="417" t="s">
        <v>30</v>
      </c>
      <c r="F20" s="416">
        <v>8.81</v>
      </c>
      <c r="G20" s="415"/>
      <c r="H20" s="414" t="str">
        <f>IF(ISBLANK(F20),"",IF(F20&lt;=7.7,"KSM",IF(F20&lt;=8,"I A",IF(F20&lt;=8.44,"II A",IF(F20&lt;=9.04,"III A",IF(F20&lt;=9.64,"I JA",IF(F20&lt;=10.04,"II JA",IF(F20&lt;=10.34,"III JA"))))))))</f>
        <v>III A</v>
      </c>
      <c r="I20" s="413" t="s">
        <v>39</v>
      </c>
    </row>
    <row r="21" spans="1:10" ht="15" customHeight="1" x14ac:dyDescent="0.2">
      <c r="A21" s="422">
        <v>2</v>
      </c>
      <c r="B21" s="420" t="s">
        <v>249</v>
      </c>
      <c r="C21" s="419" t="s">
        <v>459</v>
      </c>
      <c r="D21" s="418">
        <v>36594</v>
      </c>
      <c r="E21" s="417" t="s">
        <v>439</v>
      </c>
      <c r="F21" s="423">
        <v>7.87</v>
      </c>
      <c r="G21" s="415"/>
      <c r="H21" s="414" t="str">
        <f>IF(ISBLANK(F21),"",IF(F21&lt;=7.7,"KSM",IF(F21&lt;=8,"I A",IF(F21&lt;=8.44,"II A",IF(F21&lt;=9.04,"III A",IF(F21&lt;=9.64,"I JA",IF(F21&lt;=10.04,"II JA",IF(F21&lt;=10.34,"III JA"))))))))</f>
        <v>I A</v>
      </c>
      <c r="I21" s="413" t="s">
        <v>438</v>
      </c>
    </row>
    <row r="22" spans="1:10" ht="15" customHeight="1" x14ac:dyDescent="0.2">
      <c r="A22" s="422">
        <v>3</v>
      </c>
      <c r="B22" s="420" t="s">
        <v>458</v>
      </c>
      <c r="C22" s="419" t="s">
        <v>457</v>
      </c>
      <c r="D22" s="418">
        <v>36601</v>
      </c>
      <c r="E22" s="417" t="s">
        <v>92</v>
      </c>
      <c r="F22" s="416">
        <v>9.0299999999999994</v>
      </c>
      <c r="G22" s="415"/>
      <c r="H22" s="414" t="str">
        <f>IF(ISBLANK(F22),"",IF(F22&lt;=7.7,"KSM",IF(F22&lt;=8,"I A",IF(F22&lt;=8.44,"II A",IF(F22&lt;=9.04,"III A",IF(F22&lt;=9.64,"I JA",IF(F22&lt;=10.04,"II JA",IF(F22&lt;=10.34,"III JA"))))))))</f>
        <v>III A</v>
      </c>
      <c r="I22" s="413" t="s">
        <v>213</v>
      </c>
    </row>
    <row r="23" spans="1:10" ht="15" customHeight="1" x14ac:dyDescent="0.2">
      <c r="A23" s="422">
        <v>4</v>
      </c>
      <c r="B23" s="420" t="s">
        <v>456</v>
      </c>
      <c r="C23" s="419" t="s">
        <v>455</v>
      </c>
      <c r="D23" s="418">
        <v>36910</v>
      </c>
      <c r="E23" s="417" t="s">
        <v>165</v>
      </c>
      <c r="F23" s="416">
        <v>9.58</v>
      </c>
      <c r="G23" s="415"/>
      <c r="H23" s="414" t="str">
        <f>IF(ISBLANK(F23),"",IF(F23&lt;=7.7,"KSM",IF(F23&lt;=8,"I A",IF(F23&lt;=8.44,"II A",IF(F23&lt;=9.04,"III A",IF(F23&lt;=9.64,"I JA",IF(F23&lt;=10.04,"II JA",IF(F23&lt;=10.34,"III JA"))))))))</f>
        <v>I JA</v>
      </c>
      <c r="I23" s="413" t="s">
        <v>164</v>
      </c>
    </row>
    <row r="24" spans="1:10" ht="15" customHeight="1" x14ac:dyDescent="0.2">
      <c r="A24" s="422">
        <v>5</v>
      </c>
      <c r="B24" s="420" t="s">
        <v>426</v>
      </c>
      <c r="C24" s="419" t="s">
        <v>454</v>
      </c>
      <c r="D24" s="418">
        <v>36942</v>
      </c>
      <c r="E24" s="417" t="s">
        <v>365</v>
      </c>
      <c r="F24" s="416">
        <v>8.74</v>
      </c>
      <c r="G24" s="415"/>
      <c r="H24" s="414" t="str">
        <f>IF(ISBLANK(F24),"",IF(F24&lt;=7.7,"KSM",IF(F24&lt;=8,"I A",IF(F24&lt;=8.44,"II A",IF(F24&lt;=9.04,"III A",IF(F24&lt;=9.64,"I JA",IF(F24&lt;=10.04,"II JA",IF(F24&lt;=10.34,"III JA"))))))))</f>
        <v>III A</v>
      </c>
      <c r="I24" s="413" t="s">
        <v>453</v>
      </c>
    </row>
    <row r="26" spans="1:10" ht="6" customHeight="1" x14ac:dyDescent="0.2"/>
    <row r="27" spans="1:10" ht="12.75" customHeight="1" x14ac:dyDescent="0.2">
      <c r="C27" s="426">
        <v>3</v>
      </c>
      <c r="D27" s="426" t="s">
        <v>427</v>
      </c>
      <c r="E27" s="425">
        <v>5</v>
      </c>
      <c r="I27" s="424"/>
    </row>
    <row r="28" spans="1:10" ht="6" customHeight="1" x14ac:dyDescent="0.2"/>
    <row r="29" spans="1:10" ht="15" customHeight="1" x14ac:dyDescent="0.2">
      <c r="A29" s="422">
        <v>1</v>
      </c>
      <c r="B29" s="420" t="s">
        <v>452</v>
      </c>
      <c r="C29" s="419" t="s">
        <v>451</v>
      </c>
      <c r="D29" s="418">
        <v>36688</v>
      </c>
      <c r="E29" s="417" t="s">
        <v>92</v>
      </c>
      <c r="F29" s="416">
        <v>8.74</v>
      </c>
      <c r="G29" s="415"/>
      <c r="H29" s="414" t="str">
        <f>IF(ISBLANK(F29),"",IF(F29&lt;=7.7,"KSM",IF(F29&lt;=8,"I A",IF(F29&lt;=8.44,"II A",IF(F29&lt;=9.04,"III A",IF(F29&lt;=9.64,"I JA",IF(F29&lt;=10.04,"II JA",IF(F29&lt;=10.34,"III JA"))))))))</f>
        <v>III A</v>
      </c>
      <c r="I29" s="413" t="s">
        <v>213</v>
      </c>
    </row>
    <row r="30" spans="1:10" ht="15" customHeight="1" x14ac:dyDescent="0.2">
      <c r="A30" s="422">
        <v>2</v>
      </c>
      <c r="B30" s="420" t="s">
        <v>450</v>
      </c>
      <c r="C30" s="419" t="s">
        <v>449</v>
      </c>
      <c r="D30" s="418">
        <v>36730</v>
      </c>
      <c r="E30" s="417" t="s">
        <v>93</v>
      </c>
      <c r="F30" s="423">
        <v>8.4499999999999993</v>
      </c>
      <c r="G30" s="415"/>
      <c r="H30" s="414" t="str">
        <f>IF(ISBLANK(F30),"",IF(F30&lt;=7.7,"KSM",IF(F30&lt;=8,"I A",IF(F30&lt;=8.44,"II A",IF(F30&lt;=9.04,"III A",IF(F30&lt;=9.64,"I JA",IF(F30&lt;=10.04,"II JA",IF(F30&lt;=10.34,"III JA"))))))))</f>
        <v>III A</v>
      </c>
      <c r="I30" s="413" t="s">
        <v>448</v>
      </c>
    </row>
    <row r="31" spans="1:10" ht="15" customHeight="1" x14ac:dyDescent="0.2">
      <c r="A31" s="422">
        <v>3</v>
      </c>
      <c r="B31" s="420" t="s">
        <v>447</v>
      </c>
      <c r="C31" s="419" t="s">
        <v>446</v>
      </c>
      <c r="D31" s="418">
        <v>36811</v>
      </c>
      <c r="E31" s="417" t="s">
        <v>445</v>
      </c>
      <c r="F31" s="416" t="s">
        <v>379</v>
      </c>
      <c r="G31" s="415"/>
      <c r="H31" s="414"/>
      <c r="I31" s="413" t="s">
        <v>444</v>
      </c>
      <c r="J31" s="409" t="s">
        <v>443</v>
      </c>
    </row>
    <row r="32" spans="1:10" ht="15" customHeight="1" x14ac:dyDescent="0.2">
      <c r="A32" s="422">
        <v>4</v>
      </c>
      <c r="B32" s="420" t="s">
        <v>249</v>
      </c>
      <c r="C32" s="419" t="s">
        <v>442</v>
      </c>
      <c r="D32" s="418">
        <v>36877</v>
      </c>
      <c r="E32" s="417" t="s">
        <v>276</v>
      </c>
      <c r="F32" s="416">
        <v>9.1999999999999993</v>
      </c>
      <c r="G32" s="415"/>
      <c r="H32" s="414" t="str">
        <f>IF(ISBLANK(F32),"",IF(F32&lt;=7.7,"KSM",IF(F32&lt;=8,"I A",IF(F32&lt;=8.44,"II A",IF(F32&lt;=9.04,"III A",IF(F32&lt;=9.64,"I JA",IF(F32&lt;=10.04,"II JA",IF(F32&lt;=10.34,"III JA"))))))))</f>
        <v>I JA</v>
      </c>
      <c r="I32" s="413" t="s">
        <v>275</v>
      </c>
    </row>
    <row r="33" spans="1:10" ht="15" customHeight="1" x14ac:dyDescent="0.2">
      <c r="A33" s="422">
        <v>5</v>
      </c>
      <c r="B33" s="420" t="s">
        <v>441</v>
      </c>
      <c r="C33" s="419" t="s">
        <v>440</v>
      </c>
      <c r="D33" s="418">
        <v>36887</v>
      </c>
      <c r="E33" s="417" t="s">
        <v>439</v>
      </c>
      <c r="F33" s="416">
        <v>8.6999999999999993</v>
      </c>
      <c r="G33" s="415"/>
      <c r="H33" s="414" t="str">
        <f>IF(ISBLANK(F33),"",IF(F33&lt;=7.7,"KSM",IF(F33&lt;=8,"I A",IF(F33&lt;=8.44,"II A",IF(F33&lt;=9.04,"III A",IF(F33&lt;=9.64,"I JA",IF(F33&lt;=10.04,"II JA",IF(F33&lt;=10.34,"III JA"))))))))</f>
        <v>III A</v>
      </c>
      <c r="I33" s="413" t="s">
        <v>438</v>
      </c>
    </row>
    <row r="34" spans="1:10" ht="5.25" customHeight="1" x14ac:dyDescent="0.2"/>
    <row r="35" spans="1:10" ht="12.75" customHeight="1" x14ac:dyDescent="0.2">
      <c r="C35" s="426">
        <v>4</v>
      </c>
      <c r="D35" s="426" t="s">
        <v>427</v>
      </c>
      <c r="E35" s="425">
        <v>5</v>
      </c>
      <c r="I35" s="424"/>
    </row>
    <row r="36" spans="1:10" ht="6" customHeight="1" x14ac:dyDescent="0.2"/>
    <row r="37" spans="1:10" ht="15" customHeight="1" x14ac:dyDescent="0.2">
      <c r="A37" s="422">
        <v>1</v>
      </c>
      <c r="B37" s="420" t="s">
        <v>437</v>
      </c>
      <c r="C37" s="419" t="s">
        <v>436</v>
      </c>
      <c r="D37" s="418">
        <v>37018</v>
      </c>
      <c r="E37" s="417" t="s">
        <v>93</v>
      </c>
      <c r="F37" s="416">
        <v>9.08</v>
      </c>
      <c r="G37" s="415"/>
      <c r="H37" s="414" t="str">
        <f>IF(ISBLANK(F37),"",IF(F37&lt;=7.7,"KSM",IF(F37&lt;=8,"I A",IF(F37&lt;=8.44,"II A",IF(F37&lt;=9.04,"III A",IF(F37&lt;=9.64,"I JA",IF(F37&lt;=10.04,"II JA",IF(F37&lt;=10.34,"III JA"))))))))</f>
        <v>I JA</v>
      </c>
      <c r="I37" s="413" t="s">
        <v>299</v>
      </c>
    </row>
    <row r="38" spans="1:10" ht="15" customHeight="1" x14ac:dyDescent="0.2">
      <c r="A38" s="422">
        <v>2</v>
      </c>
      <c r="B38" s="420" t="s">
        <v>52</v>
      </c>
      <c r="C38" s="419" t="s">
        <v>51</v>
      </c>
      <c r="D38" s="418">
        <v>36667</v>
      </c>
      <c r="E38" s="417" t="s">
        <v>435</v>
      </c>
      <c r="F38" s="423">
        <v>7.94</v>
      </c>
      <c r="G38" s="415"/>
      <c r="H38" s="414" t="str">
        <f>IF(ISBLANK(F38),"",IF(F38&lt;=7.7,"KSM",IF(F38&lt;=8,"I A",IF(F38&lt;=8.44,"II A",IF(F38&lt;=9.04,"III A",IF(F38&lt;=9.64,"I JA",IF(F38&lt;=10.04,"II JA",IF(F38&lt;=10.34,"III JA"))))))))</f>
        <v>I A</v>
      </c>
      <c r="I38" s="413" t="s">
        <v>434</v>
      </c>
      <c r="J38" s="409" t="s">
        <v>433</v>
      </c>
    </row>
    <row r="39" spans="1:10" ht="15" customHeight="1" x14ac:dyDescent="0.2">
      <c r="A39" s="422">
        <v>3</v>
      </c>
      <c r="B39" s="420" t="s">
        <v>432</v>
      </c>
      <c r="C39" s="419" t="s">
        <v>431</v>
      </c>
      <c r="D39" s="418">
        <v>37220</v>
      </c>
      <c r="E39" s="417" t="s">
        <v>30</v>
      </c>
      <c r="F39" s="416">
        <v>9.0500000000000007</v>
      </c>
      <c r="G39" s="415"/>
      <c r="H39" s="414" t="str">
        <f>IF(ISBLANK(F39),"",IF(F39&lt;=7.7,"KSM",IF(F39&lt;=8,"I A",IF(F39&lt;=8.44,"II A",IF(F39&lt;=9.04,"III A",IF(F39&lt;=9.64,"I JA",IF(F39&lt;=10.04,"II JA",IF(F39&lt;=10.34,"III JA"))))))))</f>
        <v>I JA</v>
      </c>
      <c r="I39" s="413" t="s">
        <v>261</v>
      </c>
    </row>
    <row r="40" spans="1:10" ht="15" customHeight="1" x14ac:dyDescent="0.2">
      <c r="A40" s="422">
        <v>4</v>
      </c>
      <c r="B40" s="420" t="s">
        <v>57</v>
      </c>
      <c r="C40" s="419" t="s">
        <v>56</v>
      </c>
      <c r="D40" s="418">
        <v>36657</v>
      </c>
      <c r="E40" s="417" t="s">
        <v>430</v>
      </c>
      <c r="F40" s="423">
        <v>8.0500000000000007</v>
      </c>
      <c r="G40" s="415"/>
      <c r="H40" s="414" t="str">
        <f>IF(ISBLANK(F40),"",IF(F40&lt;=7.7,"KSM",IF(F40&lt;=8,"I A",IF(F40&lt;=8.44,"II A",IF(F40&lt;=9.04,"III A",IF(F40&lt;=9.64,"I JA",IF(F40&lt;=10.04,"II JA",IF(F40&lt;=10.34,"III JA"))))))))</f>
        <v>II A</v>
      </c>
      <c r="I40" s="413" t="s">
        <v>429</v>
      </c>
      <c r="J40" s="409" t="s">
        <v>428</v>
      </c>
    </row>
    <row r="41" spans="1:10" ht="15" customHeight="1" x14ac:dyDescent="0.2">
      <c r="A41" s="422">
        <v>5</v>
      </c>
      <c r="B41" s="420" t="s">
        <v>364</v>
      </c>
      <c r="C41" s="419" t="s">
        <v>363</v>
      </c>
      <c r="D41" s="418">
        <v>36900</v>
      </c>
      <c r="E41" s="417" t="s">
        <v>98</v>
      </c>
      <c r="F41" s="416">
        <v>9.2899999999999991</v>
      </c>
      <c r="G41" s="415"/>
      <c r="H41" s="414" t="str">
        <f>IF(ISBLANK(F41),"",IF(F41&lt;=7.7,"KSM",IF(F41&lt;=8,"I A",IF(F41&lt;=8.44,"II A",IF(F41&lt;=9.04,"III A",IF(F41&lt;=9.64,"I JA",IF(F41&lt;=10.04,"II JA",IF(F41&lt;=10.34,"III JA"))))))))</f>
        <v>I JA</v>
      </c>
      <c r="I41" s="413" t="s">
        <v>23</v>
      </c>
    </row>
    <row r="42" spans="1:10" ht="5.25" customHeight="1" x14ac:dyDescent="0.2"/>
    <row r="43" spans="1:10" ht="12.75" customHeight="1" x14ac:dyDescent="0.2">
      <c r="C43" s="426">
        <v>4</v>
      </c>
      <c r="D43" s="426" t="s">
        <v>427</v>
      </c>
      <c r="E43" s="425">
        <v>5</v>
      </c>
      <c r="I43" s="424"/>
    </row>
    <row r="44" spans="1:10" ht="6" customHeight="1" x14ac:dyDescent="0.2"/>
    <row r="45" spans="1:10" ht="15" customHeight="1" x14ac:dyDescent="0.2">
      <c r="A45" s="422">
        <v>1</v>
      </c>
      <c r="B45" s="420" t="s">
        <v>426</v>
      </c>
      <c r="C45" s="419" t="s">
        <v>425</v>
      </c>
      <c r="D45" s="418">
        <v>36655</v>
      </c>
      <c r="E45" s="417" t="s">
        <v>91</v>
      </c>
      <c r="F45" s="416">
        <v>8.9700000000000006</v>
      </c>
      <c r="G45" s="415"/>
      <c r="H45" s="414" t="str">
        <f>IF(ISBLANK(F45),"",IF(F45&lt;=7.7,"KSM",IF(F45&lt;=8,"I A",IF(F45&lt;=8.44,"II A",IF(F45&lt;=9.04,"III A",IF(F45&lt;=9.64,"I JA",IF(F45&lt;=10.04,"II JA",IF(F45&lt;=10.34,"III JA"))))))))</f>
        <v>III A</v>
      </c>
      <c r="I45" s="413" t="s">
        <v>385</v>
      </c>
    </row>
    <row r="46" spans="1:10" ht="15" customHeight="1" x14ac:dyDescent="0.2">
      <c r="A46" s="422">
        <v>2</v>
      </c>
      <c r="B46" s="420" t="s">
        <v>304</v>
      </c>
      <c r="C46" s="419" t="s">
        <v>305</v>
      </c>
      <c r="D46" s="418">
        <v>37195</v>
      </c>
      <c r="E46" s="417" t="s">
        <v>30</v>
      </c>
      <c r="F46" s="423">
        <v>8.16</v>
      </c>
      <c r="G46" s="415"/>
      <c r="H46" s="414" t="str">
        <f>IF(ISBLANK(F46),"",IF(F46&lt;=7.7,"KSM",IF(F46&lt;=8,"I A",IF(F46&lt;=8.44,"II A",IF(F46&lt;=9.04,"III A",IF(F46&lt;=9.64,"I JA",IF(F46&lt;=10.04,"II JA",IF(F46&lt;=10.34,"III JA"))))))))</f>
        <v>II A</v>
      </c>
      <c r="I46" s="413" t="s">
        <v>39</v>
      </c>
    </row>
    <row r="47" spans="1:10" ht="15" customHeight="1" x14ac:dyDescent="0.2">
      <c r="A47" s="422">
        <v>3</v>
      </c>
      <c r="B47" s="420" t="s">
        <v>381</v>
      </c>
      <c r="C47" s="419" t="s">
        <v>424</v>
      </c>
      <c r="D47" s="418">
        <v>36843</v>
      </c>
      <c r="E47" s="417" t="s">
        <v>102</v>
      </c>
      <c r="F47" s="416">
        <v>8.57</v>
      </c>
      <c r="G47" s="415"/>
      <c r="H47" s="414" t="str">
        <f>IF(ISBLANK(F47),"",IF(F47&lt;=7.7,"KSM",IF(F47&lt;=8,"I A",IF(F47&lt;=8.44,"II A",IF(F47&lt;=9.04,"III A",IF(F47&lt;=9.64,"I JA",IF(F47&lt;=10.04,"II JA",IF(F47&lt;=10.34,"III JA"))))))))</f>
        <v>III A</v>
      </c>
      <c r="I47" s="413" t="s">
        <v>104</v>
      </c>
    </row>
    <row r="48" spans="1:10" ht="15" customHeight="1" x14ac:dyDescent="0.2">
      <c r="A48" s="422">
        <v>4</v>
      </c>
      <c r="B48" s="420" t="s">
        <v>423</v>
      </c>
      <c r="C48" s="419" t="s">
        <v>422</v>
      </c>
      <c r="D48" s="418">
        <v>36670</v>
      </c>
      <c r="E48" s="417" t="s">
        <v>93</v>
      </c>
      <c r="F48" s="416">
        <v>8.8000000000000007</v>
      </c>
      <c r="G48" s="415"/>
      <c r="H48" s="414"/>
      <c r="I48" s="413" t="s">
        <v>299</v>
      </c>
    </row>
    <row r="49" spans="1:9" ht="15" customHeight="1" x14ac:dyDescent="0.2">
      <c r="A49" s="421" t="s">
        <v>20</v>
      </c>
      <c r="B49" s="420" t="s">
        <v>421</v>
      </c>
      <c r="C49" s="419" t="s">
        <v>420</v>
      </c>
      <c r="D49" s="418">
        <v>36245</v>
      </c>
      <c r="E49" s="417" t="s">
        <v>182</v>
      </c>
      <c r="F49" s="416">
        <v>9.59</v>
      </c>
      <c r="G49" s="415"/>
      <c r="H49" s="414" t="str">
        <f>IF(ISBLANK(F49),"",IF(F49&lt;=7.7,"KSM",IF(F49&lt;=8,"I A",IF(F49&lt;=8.44,"II A",IF(F49&lt;=9.04,"III A",IF(F49&lt;=9.64,"I JA",IF(F49&lt;=10.04,"II JA",IF(F49&lt;=10.34,"III JA"))))))))</f>
        <v>I JA</v>
      </c>
      <c r="I49" s="413" t="s">
        <v>419</v>
      </c>
    </row>
  </sheetData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O25"/>
  <sheetViews>
    <sheetView zoomScaleNormal="100" workbookViewId="0">
      <selection activeCell="A9" sqref="A9"/>
    </sheetView>
  </sheetViews>
  <sheetFormatPr defaultColWidth="10.42578125" defaultRowHeight="12.75" x14ac:dyDescent="0.2"/>
  <cols>
    <col min="1" max="1" width="5.140625" style="217" customWidth="1"/>
    <col min="2" max="2" width="11.42578125" style="217" customWidth="1"/>
    <col min="3" max="3" width="13.140625" style="217" customWidth="1"/>
    <col min="4" max="4" width="10.28515625" style="216" customWidth="1"/>
    <col min="5" max="5" width="14.140625" style="217" customWidth="1"/>
    <col min="6" max="6" width="6.85546875" style="216" customWidth="1"/>
    <col min="7" max="8" width="6.42578125" style="216" customWidth="1"/>
    <col min="9" max="9" width="6.42578125" style="216" hidden="1" customWidth="1"/>
    <col min="10" max="12" width="6.42578125" style="216" customWidth="1"/>
    <col min="13" max="13" width="7.85546875" style="215" customWidth="1"/>
    <col min="14" max="14" width="7.85546875" style="214" customWidth="1"/>
    <col min="15" max="15" width="17.28515625" style="213" customWidth="1"/>
    <col min="16" max="16384" width="10.42578125" style="213"/>
  </cols>
  <sheetData>
    <row r="1" spans="1:15" s="250" customFormat="1" ht="20.25" x14ac:dyDescent="0.3">
      <c r="A1" s="914" t="s">
        <v>81</v>
      </c>
      <c r="B1" s="914"/>
      <c r="C1" s="914"/>
      <c r="D1" s="914"/>
      <c r="E1" s="914"/>
      <c r="F1" s="914"/>
      <c r="G1" s="914"/>
    </row>
    <row r="2" spans="1:15" s="250" customFormat="1" ht="20.25" x14ac:dyDescent="0.3">
      <c r="A2" s="914" t="s">
        <v>0</v>
      </c>
      <c r="B2" s="914"/>
      <c r="C2" s="914"/>
      <c r="D2" s="914"/>
      <c r="E2" s="914"/>
      <c r="F2" s="914"/>
      <c r="G2" s="914"/>
    </row>
    <row r="3" spans="1:15" s="250" customFormat="1" ht="20.25" x14ac:dyDescent="0.3">
      <c r="A3" s="914" t="s">
        <v>2</v>
      </c>
      <c r="B3" s="914"/>
      <c r="C3" s="914"/>
      <c r="D3" s="914"/>
      <c r="E3" s="914"/>
      <c r="F3" s="914"/>
      <c r="G3" s="914"/>
      <c r="O3" s="253" t="s">
        <v>84</v>
      </c>
    </row>
    <row r="4" spans="1:15" s="250" customFormat="1" ht="12.75" customHeight="1" x14ac:dyDescent="0.3">
      <c r="A4" s="252"/>
      <c r="B4" s="252"/>
      <c r="C4" s="252"/>
      <c r="D4" s="252"/>
      <c r="E4" s="252"/>
      <c r="F4" s="252"/>
      <c r="G4" s="252"/>
      <c r="O4" s="251" t="s">
        <v>1</v>
      </c>
    </row>
    <row r="5" spans="1:15" s="244" customFormat="1" ht="12.75" customHeight="1" x14ac:dyDescent="0.2">
      <c r="B5" s="249" t="s">
        <v>233</v>
      </c>
      <c r="D5" s="248" t="s">
        <v>232</v>
      </c>
      <c r="H5" s="245"/>
      <c r="I5" s="245"/>
      <c r="O5" s="247"/>
    </row>
    <row r="6" spans="1:15" s="244" customFormat="1" ht="8.25" customHeight="1" x14ac:dyDescent="0.2">
      <c r="E6" s="246"/>
      <c r="H6" s="245"/>
      <c r="I6" s="245"/>
    </row>
    <row r="7" spans="1:15" ht="15.75" customHeight="1" thickBot="1" x14ac:dyDescent="0.3">
      <c r="B7" s="243" t="s">
        <v>231</v>
      </c>
      <c r="C7" s="242"/>
      <c r="D7" s="241"/>
      <c r="E7" s="240"/>
      <c r="G7" s="213"/>
      <c r="J7" s="217"/>
      <c r="K7" s="217"/>
      <c r="O7" s="239" t="s">
        <v>14</v>
      </c>
    </row>
    <row r="8" spans="1:15" x14ac:dyDescent="0.2">
      <c r="F8" s="993" t="s">
        <v>195</v>
      </c>
      <c r="G8" s="994"/>
      <c r="H8" s="994"/>
      <c r="I8" s="994"/>
      <c r="J8" s="994"/>
      <c r="K8" s="994"/>
      <c r="L8" s="995"/>
    </row>
    <row r="9" spans="1:15" x14ac:dyDescent="0.2">
      <c r="A9" s="238" t="s">
        <v>45</v>
      </c>
      <c r="B9" s="237" t="s">
        <v>13</v>
      </c>
      <c r="C9" s="236" t="s">
        <v>12</v>
      </c>
      <c r="D9" s="233" t="s">
        <v>11</v>
      </c>
      <c r="E9" s="233" t="s">
        <v>10</v>
      </c>
      <c r="F9" s="235">
        <v>1</v>
      </c>
      <c r="G9" s="233">
        <v>2</v>
      </c>
      <c r="H9" s="234">
        <v>3</v>
      </c>
      <c r="I9" s="234"/>
      <c r="J9" s="233">
        <v>4</v>
      </c>
      <c r="K9" s="233">
        <v>5</v>
      </c>
      <c r="L9" s="232">
        <v>6</v>
      </c>
      <c r="M9" s="231" t="s">
        <v>9</v>
      </c>
      <c r="N9" s="230" t="s">
        <v>8</v>
      </c>
      <c r="O9" s="229" t="s">
        <v>7</v>
      </c>
    </row>
    <row r="10" spans="1:15" ht="15" customHeight="1" x14ac:dyDescent="0.2">
      <c r="A10" s="228">
        <v>1</v>
      </c>
      <c r="B10" s="227" t="s">
        <v>73</v>
      </c>
      <c r="C10" s="226" t="s">
        <v>230</v>
      </c>
      <c r="D10" s="225">
        <v>36600</v>
      </c>
      <c r="E10" s="224" t="s">
        <v>102</v>
      </c>
      <c r="F10" s="223" t="s">
        <v>173</v>
      </c>
      <c r="G10" s="222">
        <v>6.74</v>
      </c>
      <c r="H10" s="222">
        <v>6.43</v>
      </c>
      <c r="I10" s="222">
        <f t="shared" ref="I10:I25" si="0">MAX(F10:H10)</f>
        <v>6.74</v>
      </c>
      <c r="J10" s="222">
        <v>6.46</v>
      </c>
      <c r="K10" s="222">
        <v>5.56</v>
      </c>
      <c r="L10" s="221">
        <v>6.21</v>
      </c>
      <c r="M10" s="220">
        <f t="shared" ref="M10:M25" si="1">MAX(F10:L10)</f>
        <v>6.74</v>
      </c>
      <c r="N10" s="219" t="str">
        <f t="shared" ref="N10:N22" si="2">IF(ISBLANK(M10),"",IF(M10&gt;=7.2,"KSM",IF(M10&gt;=6.7,"I A",IF(M10&gt;=6.2,"II A",IF(M10&gt;=5.6,"III A",IF(M10&gt;=5,"I JA",IF(M10&gt;=4.45,"II JA",IF(M10&gt;=4,"III JA"))))))))</f>
        <v>I A</v>
      </c>
      <c r="O10" s="218" t="s">
        <v>103</v>
      </c>
    </row>
    <row r="11" spans="1:15" ht="15" customHeight="1" x14ac:dyDescent="0.2">
      <c r="A11" s="228">
        <v>2</v>
      </c>
      <c r="B11" s="227" t="s">
        <v>229</v>
      </c>
      <c r="C11" s="226" t="s">
        <v>228</v>
      </c>
      <c r="D11" s="225">
        <v>36642</v>
      </c>
      <c r="E11" s="224" t="s">
        <v>102</v>
      </c>
      <c r="F11" s="223">
        <v>6.16</v>
      </c>
      <c r="G11" s="222">
        <v>6.28</v>
      </c>
      <c r="H11" s="222">
        <v>6.1</v>
      </c>
      <c r="I11" s="222">
        <f t="shared" si="0"/>
        <v>6.28</v>
      </c>
      <c r="J11" s="222" t="s">
        <v>173</v>
      </c>
      <c r="K11" s="222">
        <v>5.65</v>
      </c>
      <c r="L11" s="221" t="s">
        <v>227</v>
      </c>
      <c r="M11" s="220">
        <f t="shared" si="1"/>
        <v>6.28</v>
      </c>
      <c r="N11" s="219" t="str">
        <f t="shared" si="2"/>
        <v>II A</v>
      </c>
      <c r="O11" s="218" t="s">
        <v>103</v>
      </c>
    </row>
    <row r="12" spans="1:15" ht="15" customHeight="1" x14ac:dyDescent="0.2">
      <c r="A12" s="228">
        <v>3</v>
      </c>
      <c r="B12" s="227" t="s">
        <v>226</v>
      </c>
      <c r="C12" s="226" t="s">
        <v>225</v>
      </c>
      <c r="D12" s="225">
        <v>37158</v>
      </c>
      <c r="E12" s="224" t="s">
        <v>30</v>
      </c>
      <c r="F12" s="223" t="s">
        <v>173</v>
      </c>
      <c r="G12" s="222">
        <v>6.04</v>
      </c>
      <c r="H12" s="222">
        <v>5.82</v>
      </c>
      <c r="I12" s="222">
        <f t="shared" si="0"/>
        <v>6.04</v>
      </c>
      <c r="J12" s="222">
        <v>6.04</v>
      </c>
      <c r="K12" s="222">
        <v>5.96</v>
      </c>
      <c r="L12" s="221">
        <v>6.14</v>
      </c>
      <c r="M12" s="220">
        <f t="shared" si="1"/>
        <v>6.14</v>
      </c>
      <c r="N12" s="219" t="str">
        <f t="shared" si="2"/>
        <v>III A</v>
      </c>
      <c r="O12" s="218" t="s">
        <v>224</v>
      </c>
    </row>
    <row r="13" spans="1:15" ht="15" customHeight="1" x14ac:dyDescent="0.2">
      <c r="A13" s="228">
        <v>4</v>
      </c>
      <c r="B13" s="227" t="s">
        <v>223</v>
      </c>
      <c r="C13" s="226" t="s">
        <v>222</v>
      </c>
      <c r="D13" s="225">
        <v>36705</v>
      </c>
      <c r="E13" s="224" t="s">
        <v>30</v>
      </c>
      <c r="F13" s="223">
        <v>6.09</v>
      </c>
      <c r="G13" s="222">
        <v>6.1</v>
      </c>
      <c r="H13" s="222">
        <v>6</v>
      </c>
      <c r="I13" s="222">
        <f t="shared" si="0"/>
        <v>6.1</v>
      </c>
      <c r="J13" s="222">
        <v>5.77</v>
      </c>
      <c r="K13" s="222">
        <v>5.81</v>
      </c>
      <c r="L13" s="221">
        <v>6.03</v>
      </c>
      <c r="M13" s="220">
        <f t="shared" si="1"/>
        <v>6.1</v>
      </c>
      <c r="N13" s="219" t="str">
        <f t="shared" si="2"/>
        <v>III A</v>
      </c>
      <c r="O13" s="218" t="s">
        <v>101</v>
      </c>
    </row>
    <row r="14" spans="1:15" ht="15" customHeight="1" x14ac:dyDescent="0.2">
      <c r="A14" s="228">
        <v>5</v>
      </c>
      <c r="B14" s="227" t="s">
        <v>221</v>
      </c>
      <c r="C14" s="226" t="s">
        <v>220</v>
      </c>
      <c r="D14" s="225">
        <v>37023</v>
      </c>
      <c r="E14" s="224" t="s">
        <v>217</v>
      </c>
      <c r="F14" s="223" t="s">
        <v>173</v>
      </c>
      <c r="G14" s="222">
        <v>5.85</v>
      </c>
      <c r="H14" s="222">
        <v>5.99</v>
      </c>
      <c r="I14" s="222">
        <f t="shared" si="0"/>
        <v>5.99</v>
      </c>
      <c r="J14" s="222" t="s">
        <v>173</v>
      </c>
      <c r="K14" s="222" t="s">
        <v>173</v>
      </c>
      <c r="L14" s="221" t="s">
        <v>173</v>
      </c>
      <c r="M14" s="220">
        <f t="shared" si="1"/>
        <v>5.99</v>
      </c>
      <c r="N14" s="219" t="str">
        <f t="shared" si="2"/>
        <v>III A</v>
      </c>
      <c r="O14" s="218" t="s">
        <v>219</v>
      </c>
    </row>
    <row r="15" spans="1:15" ht="15" customHeight="1" x14ac:dyDescent="0.2">
      <c r="A15" s="228">
        <v>6</v>
      </c>
      <c r="B15" s="227" t="s">
        <v>62</v>
      </c>
      <c r="C15" s="226" t="s">
        <v>218</v>
      </c>
      <c r="D15" s="225">
        <v>36620</v>
      </c>
      <c r="E15" s="224" t="s">
        <v>217</v>
      </c>
      <c r="F15" s="223">
        <v>5.57</v>
      </c>
      <c r="G15" s="222">
        <v>5.6</v>
      </c>
      <c r="H15" s="222">
        <v>5.68</v>
      </c>
      <c r="I15" s="222">
        <f t="shared" si="0"/>
        <v>5.68</v>
      </c>
      <c r="J15" s="222">
        <v>5.67</v>
      </c>
      <c r="K15" s="222" t="s">
        <v>173</v>
      </c>
      <c r="L15" s="221">
        <v>5.73</v>
      </c>
      <c r="M15" s="220">
        <f t="shared" si="1"/>
        <v>5.73</v>
      </c>
      <c r="N15" s="219" t="str">
        <f t="shared" si="2"/>
        <v>III A</v>
      </c>
      <c r="O15" s="218" t="s">
        <v>216</v>
      </c>
    </row>
    <row r="16" spans="1:15" ht="15" customHeight="1" x14ac:dyDescent="0.2">
      <c r="A16" s="228">
        <v>7</v>
      </c>
      <c r="B16" s="227" t="s">
        <v>132</v>
      </c>
      <c r="C16" s="226" t="s">
        <v>144</v>
      </c>
      <c r="D16" s="225">
        <v>37061</v>
      </c>
      <c r="E16" s="224" t="s">
        <v>92</v>
      </c>
      <c r="F16" s="223" t="s">
        <v>173</v>
      </c>
      <c r="G16" s="222">
        <v>5.51</v>
      </c>
      <c r="H16" s="222">
        <v>5.56</v>
      </c>
      <c r="I16" s="222">
        <f t="shared" si="0"/>
        <v>5.56</v>
      </c>
      <c r="J16" s="222">
        <v>5.18</v>
      </c>
      <c r="K16" s="222">
        <v>5.12</v>
      </c>
      <c r="L16" s="221">
        <v>5.38</v>
      </c>
      <c r="M16" s="220">
        <f t="shared" si="1"/>
        <v>5.56</v>
      </c>
      <c r="N16" s="219" t="str">
        <f t="shared" si="2"/>
        <v>I JA</v>
      </c>
      <c r="O16" s="218" t="s">
        <v>105</v>
      </c>
    </row>
    <row r="17" spans="1:15" ht="15" customHeight="1" x14ac:dyDescent="0.2">
      <c r="A17" s="228">
        <v>8</v>
      </c>
      <c r="B17" s="227" t="s">
        <v>215</v>
      </c>
      <c r="C17" s="226" t="s">
        <v>214</v>
      </c>
      <c r="D17" s="225">
        <v>37092</v>
      </c>
      <c r="E17" s="224" t="s">
        <v>94</v>
      </c>
      <c r="F17" s="223">
        <v>4.97</v>
      </c>
      <c r="G17" s="222">
        <v>5.01</v>
      </c>
      <c r="H17" s="222">
        <v>5.47</v>
      </c>
      <c r="I17" s="222">
        <f t="shared" si="0"/>
        <v>5.47</v>
      </c>
      <c r="J17" s="222">
        <v>5.46</v>
      </c>
      <c r="K17" s="222">
        <v>5.27</v>
      </c>
      <c r="L17" s="221">
        <v>5.31</v>
      </c>
      <c r="M17" s="220">
        <f t="shared" si="1"/>
        <v>5.47</v>
      </c>
      <c r="N17" s="219" t="str">
        <f t="shared" si="2"/>
        <v>I JA</v>
      </c>
      <c r="O17" s="218" t="s">
        <v>53</v>
      </c>
    </row>
    <row r="18" spans="1:15" ht="15" customHeight="1" x14ac:dyDescent="0.2">
      <c r="A18" s="228">
        <v>9</v>
      </c>
      <c r="B18" s="227" t="s">
        <v>73</v>
      </c>
      <c r="C18" s="226" t="s">
        <v>63</v>
      </c>
      <c r="D18" s="225">
        <v>37127</v>
      </c>
      <c r="E18" s="224" t="s">
        <v>92</v>
      </c>
      <c r="F18" s="223">
        <v>5.05</v>
      </c>
      <c r="G18" s="222">
        <v>5.16</v>
      </c>
      <c r="H18" s="222">
        <v>4.9800000000000004</v>
      </c>
      <c r="I18" s="222">
        <f t="shared" si="0"/>
        <v>5.16</v>
      </c>
      <c r="J18" s="222"/>
      <c r="K18" s="222"/>
      <c r="L18" s="221"/>
      <c r="M18" s="220">
        <f t="shared" si="1"/>
        <v>5.16</v>
      </c>
      <c r="N18" s="219" t="str">
        <f t="shared" si="2"/>
        <v>I JA</v>
      </c>
      <c r="O18" s="218" t="s">
        <v>213</v>
      </c>
    </row>
    <row r="19" spans="1:15" ht="15" customHeight="1" x14ac:dyDescent="0.2">
      <c r="A19" s="228">
        <v>10</v>
      </c>
      <c r="B19" s="227" t="s">
        <v>73</v>
      </c>
      <c r="C19" s="226" t="s">
        <v>212</v>
      </c>
      <c r="D19" s="225">
        <v>36899</v>
      </c>
      <c r="E19" s="224" t="s">
        <v>211</v>
      </c>
      <c r="F19" s="223" t="s">
        <v>173</v>
      </c>
      <c r="G19" s="222">
        <v>5.15</v>
      </c>
      <c r="H19" s="222">
        <v>5.08</v>
      </c>
      <c r="I19" s="222">
        <f t="shared" si="0"/>
        <v>5.15</v>
      </c>
      <c r="J19" s="222"/>
      <c r="K19" s="222"/>
      <c r="L19" s="221"/>
      <c r="M19" s="220">
        <f t="shared" si="1"/>
        <v>5.15</v>
      </c>
      <c r="N19" s="219" t="str">
        <f t="shared" si="2"/>
        <v>I JA</v>
      </c>
      <c r="O19" s="218" t="s">
        <v>210</v>
      </c>
    </row>
    <row r="20" spans="1:15" ht="15" customHeight="1" x14ac:dyDescent="0.2">
      <c r="A20" s="228">
        <v>11</v>
      </c>
      <c r="B20" s="227" t="s">
        <v>106</v>
      </c>
      <c r="C20" s="226" t="s">
        <v>138</v>
      </c>
      <c r="D20" s="225">
        <v>36528</v>
      </c>
      <c r="E20" s="224" t="s">
        <v>92</v>
      </c>
      <c r="F20" s="223">
        <v>4.72</v>
      </c>
      <c r="G20" s="222">
        <v>5.13</v>
      </c>
      <c r="H20" s="222">
        <v>5.01</v>
      </c>
      <c r="I20" s="222">
        <f t="shared" si="0"/>
        <v>5.13</v>
      </c>
      <c r="J20" s="222"/>
      <c r="K20" s="222"/>
      <c r="L20" s="221"/>
      <c r="M20" s="220">
        <f t="shared" si="1"/>
        <v>5.13</v>
      </c>
      <c r="N20" s="219" t="str">
        <f t="shared" si="2"/>
        <v>I JA</v>
      </c>
      <c r="O20" s="218" t="s">
        <v>105</v>
      </c>
    </row>
    <row r="21" spans="1:15" ht="15" customHeight="1" x14ac:dyDescent="0.2">
      <c r="A21" s="228">
        <v>12</v>
      </c>
      <c r="B21" s="227" t="s">
        <v>209</v>
      </c>
      <c r="C21" s="226" t="s">
        <v>208</v>
      </c>
      <c r="D21" s="225">
        <v>36644</v>
      </c>
      <c r="E21" s="224" t="s">
        <v>102</v>
      </c>
      <c r="F21" s="223">
        <v>4.92</v>
      </c>
      <c r="G21" s="222">
        <v>4.66</v>
      </c>
      <c r="H21" s="222">
        <v>4.6100000000000003</v>
      </c>
      <c r="I21" s="222">
        <f t="shared" si="0"/>
        <v>4.92</v>
      </c>
      <c r="J21" s="222"/>
      <c r="K21" s="222"/>
      <c r="L21" s="221"/>
      <c r="M21" s="220">
        <f t="shared" si="1"/>
        <v>4.92</v>
      </c>
      <c r="N21" s="219" t="str">
        <f t="shared" si="2"/>
        <v>II JA</v>
      </c>
      <c r="O21" s="218" t="s">
        <v>104</v>
      </c>
    </row>
    <row r="22" spans="1:15" ht="15" customHeight="1" x14ac:dyDescent="0.2">
      <c r="A22" s="228">
        <v>13</v>
      </c>
      <c r="B22" s="227" t="s">
        <v>207</v>
      </c>
      <c r="C22" s="226" t="s">
        <v>206</v>
      </c>
      <c r="D22" s="225">
        <v>37153</v>
      </c>
      <c r="E22" s="224" t="s">
        <v>94</v>
      </c>
      <c r="F22" s="223">
        <v>4.49</v>
      </c>
      <c r="G22" s="222" t="s">
        <v>173</v>
      </c>
      <c r="H22" s="222">
        <v>4.51</v>
      </c>
      <c r="I22" s="222">
        <f t="shared" si="0"/>
        <v>4.51</v>
      </c>
      <c r="J22" s="222"/>
      <c r="K22" s="222"/>
      <c r="L22" s="221"/>
      <c r="M22" s="220">
        <f t="shared" si="1"/>
        <v>4.51</v>
      </c>
      <c r="N22" s="219" t="str">
        <f t="shared" si="2"/>
        <v>II JA</v>
      </c>
      <c r="O22" s="218" t="s">
        <v>53</v>
      </c>
    </row>
    <row r="23" spans="1:15" ht="15" customHeight="1" x14ac:dyDescent="0.2">
      <c r="A23" s="228">
        <v>14</v>
      </c>
      <c r="B23" s="227" t="s">
        <v>205</v>
      </c>
      <c r="C23" s="226" t="s">
        <v>204</v>
      </c>
      <c r="D23" s="225">
        <v>36862</v>
      </c>
      <c r="E23" s="224" t="s">
        <v>92</v>
      </c>
      <c r="F23" s="223" t="s">
        <v>173</v>
      </c>
      <c r="G23" s="222" t="s">
        <v>173</v>
      </c>
      <c r="H23" s="222" t="s">
        <v>173</v>
      </c>
      <c r="I23" s="222">
        <f t="shared" si="0"/>
        <v>0</v>
      </c>
      <c r="J23" s="222"/>
      <c r="K23" s="222"/>
      <c r="L23" s="221"/>
      <c r="M23" s="220">
        <f t="shared" si="1"/>
        <v>0</v>
      </c>
      <c r="N23" s="219"/>
      <c r="O23" s="218" t="s">
        <v>105</v>
      </c>
    </row>
    <row r="24" spans="1:15" ht="15" customHeight="1" x14ac:dyDescent="0.2">
      <c r="A24" s="228" t="s">
        <v>20</v>
      </c>
      <c r="B24" s="227" t="s">
        <v>136</v>
      </c>
      <c r="C24" s="226" t="s">
        <v>137</v>
      </c>
      <c r="D24" s="225">
        <v>36114</v>
      </c>
      <c r="E24" s="224" t="s">
        <v>100</v>
      </c>
      <c r="F24" s="223">
        <v>5.54</v>
      </c>
      <c r="G24" s="222">
        <v>5.83</v>
      </c>
      <c r="H24" s="222">
        <v>5.65</v>
      </c>
      <c r="I24" s="222">
        <f t="shared" si="0"/>
        <v>5.83</v>
      </c>
      <c r="J24" s="222"/>
      <c r="K24" s="222"/>
      <c r="L24" s="221"/>
      <c r="M24" s="220">
        <f t="shared" si="1"/>
        <v>5.83</v>
      </c>
      <c r="N24" s="219" t="str">
        <f>IF(ISBLANK(M24),"",IF(M24&gt;=7.2,"KSM",IF(M24&gt;=6.7,"I A",IF(M24&gt;=6.2,"II A",IF(M24&gt;=5.6,"III A",IF(M24&gt;=5,"I JA",IF(M24&gt;=4.45,"II JA",IF(M24&gt;=4,"III JA"))))))))</f>
        <v>III A</v>
      </c>
      <c r="O24" s="218" t="s">
        <v>61</v>
      </c>
    </row>
    <row r="25" spans="1:15" ht="15" customHeight="1" x14ac:dyDescent="0.2">
      <c r="A25" s="228" t="s">
        <v>20</v>
      </c>
      <c r="B25" s="227" t="s">
        <v>203</v>
      </c>
      <c r="C25" s="226" t="s">
        <v>202</v>
      </c>
      <c r="D25" s="225">
        <v>36353</v>
      </c>
      <c r="E25" s="224" t="s">
        <v>1</v>
      </c>
      <c r="F25" s="223">
        <v>5.42</v>
      </c>
      <c r="G25" s="222">
        <v>5.45</v>
      </c>
      <c r="H25" s="222">
        <v>5.58</v>
      </c>
      <c r="I25" s="222">
        <f t="shared" si="0"/>
        <v>5.58</v>
      </c>
      <c r="J25" s="222"/>
      <c r="K25" s="222"/>
      <c r="L25" s="221"/>
      <c r="M25" s="220">
        <f t="shared" si="1"/>
        <v>5.58</v>
      </c>
      <c r="N25" s="219" t="str">
        <f>IF(ISBLANK(M25),"",IF(M25&gt;=7.2,"KSM",IF(M25&gt;=6.7,"I A",IF(M25&gt;=6.2,"II A",IF(M25&gt;=5.6,"III A",IF(M25&gt;=5,"I JA",IF(M25&gt;=4.45,"II JA",IF(M25&gt;=4,"III JA"))))))))</f>
        <v>I JA</v>
      </c>
      <c r="O25" s="218" t="s">
        <v>201</v>
      </c>
    </row>
  </sheetData>
  <mergeCells count="4">
    <mergeCell ref="A1:G1"/>
    <mergeCell ref="A2:G2"/>
    <mergeCell ref="A3:G3"/>
    <mergeCell ref="F8:L8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9"/>
  <sheetViews>
    <sheetView showZeros="0" zoomScaleNormal="100" workbookViewId="0">
      <selection activeCell="A10" sqref="A10"/>
    </sheetView>
  </sheetViews>
  <sheetFormatPr defaultColWidth="10.42578125" defaultRowHeight="12.75" x14ac:dyDescent="0.2"/>
  <cols>
    <col min="1" max="1" width="5.140625" style="179" customWidth="1"/>
    <col min="2" max="2" width="14.42578125" style="179" customWidth="1"/>
    <col min="3" max="3" width="13" style="179" customWidth="1"/>
    <col min="4" max="4" width="10.28515625" style="178" customWidth="1"/>
    <col min="5" max="5" width="15" style="179" customWidth="1"/>
    <col min="6" max="11" width="6.28515625" style="178" customWidth="1"/>
    <col min="12" max="12" width="8" style="257" customWidth="1"/>
    <col min="13" max="13" width="6.28515625" style="256" customWidth="1"/>
    <col min="14" max="14" width="19.140625" style="255" customWidth="1"/>
    <col min="15" max="16384" width="10.42578125" style="255"/>
  </cols>
  <sheetData>
    <row r="1" spans="1:14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4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4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N3" s="19" t="s">
        <v>84</v>
      </c>
    </row>
    <row r="4" spans="1:14" s="60" customFormat="1" ht="12.75" customHeight="1" x14ac:dyDescent="0.3">
      <c r="A4" s="173"/>
      <c r="B4" s="173"/>
      <c r="C4" s="173"/>
      <c r="D4" s="173"/>
      <c r="E4" s="173"/>
      <c r="F4" s="173"/>
      <c r="G4" s="173"/>
      <c r="N4" s="69" t="s">
        <v>1</v>
      </c>
    </row>
    <row r="5" spans="1:14" s="14" customFormat="1" ht="12.75" customHeight="1" x14ac:dyDescent="0.2">
      <c r="B5" s="117" t="s">
        <v>254</v>
      </c>
      <c r="D5" s="212" t="s">
        <v>253</v>
      </c>
      <c r="G5" s="208"/>
      <c r="H5" s="15"/>
      <c r="N5" s="211"/>
    </row>
    <row r="6" spans="1:14" s="14" customFormat="1" ht="8.25" customHeight="1" x14ac:dyDescent="0.2">
      <c r="E6" s="16"/>
      <c r="H6" s="15"/>
    </row>
    <row r="7" spans="1:14" ht="15.75" customHeight="1" x14ac:dyDescent="0.25">
      <c r="B7" s="207" t="s">
        <v>252</v>
      </c>
      <c r="C7" s="206"/>
      <c r="D7" s="205"/>
      <c r="E7" s="204"/>
      <c r="G7" s="265"/>
      <c r="H7" s="255"/>
      <c r="I7" s="179"/>
      <c r="J7" s="179"/>
      <c r="N7" s="264" t="s">
        <v>16</v>
      </c>
    </row>
    <row r="8" spans="1:14" ht="9.6" customHeight="1" thickBot="1" x14ac:dyDescent="0.3">
      <c r="B8" s="207"/>
      <c r="C8" s="206"/>
      <c r="D8" s="205"/>
      <c r="E8" s="204"/>
      <c r="G8" s="265"/>
      <c r="H8" s="255"/>
      <c r="I8" s="179"/>
      <c r="J8" s="179"/>
      <c r="N8" s="264"/>
    </row>
    <row r="9" spans="1:14" x14ac:dyDescent="0.2">
      <c r="A9" s="263"/>
      <c r="B9" s="263"/>
      <c r="C9" s="263"/>
      <c r="D9" s="262"/>
      <c r="E9" s="261"/>
      <c r="F9" s="996" t="s">
        <v>195</v>
      </c>
      <c r="G9" s="997"/>
      <c r="H9" s="997"/>
      <c r="I9" s="997"/>
      <c r="J9" s="997"/>
      <c r="K9" s="998"/>
    </row>
    <row r="10" spans="1:14" x14ac:dyDescent="0.2">
      <c r="A10" s="199" t="s">
        <v>45</v>
      </c>
      <c r="B10" s="198" t="s">
        <v>13</v>
      </c>
      <c r="C10" s="197" t="s">
        <v>12</v>
      </c>
      <c r="D10" s="195" t="s">
        <v>11</v>
      </c>
      <c r="E10" s="195" t="s">
        <v>10</v>
      </c>
      <c r="F10" s="196">
        <v>1</v>
      </c>
      <c r="G10" s="195">
        <v>2</v>
      </c>
      <c r="H10" s="195">
        <v>3</v>
      </c>
      <c r="I10" s="195">
        <v>4</v>
      </c>
      <c r="J10" s="195">
        <v>5</v>
      </c>
      <c r="K10" s="194">
        <v>6</v>
      </c>
      <c r="L10" s="260" t="s">
        <v>9</v>
      </c>
      <c r="M10" s="259" t="s">
        <v>8</v>
      </c>
      <c r="N10" s="258" t="s">
        <v>7</v>
      </c>
    </row>
    <row r="11" spans="1:14" ht="15" customHeight="1" x14ac:dyDescent="0.2">
      <c r="A11" s="190">
        <v>1</v>
      </c>
      <c r="B11" s="189" t="s">
        <v>251</v>
      </c>
      <c r="C11" s="188" t="s">
        <v>250</v>
      </c>
      <c r="D11" s="187">
        <v>38173</v>
      </c>
      <c r="E11" s="186" t="s">
        <v>98</v>
      </c>
      <c r="F11" s="185">
        <v>10.55</v>
      </c>
      <c r="G11" s="184">
        <v>10.79</v>
      </c>
      <c r="H11" s="184">
        <v>10.98</v>
      </c>
      <c r="I11" s="184">
        <v>10.87</v>
      </c>
      <c r="J11" s="184">
        <v>10.76</v>
      </c>
      <c r="K11" s="183" t="s">
        <v>173</v>
      </c>
      <c r="L11" s="182">
        <f t="shared" ref="L11:L18" si="0">MAX(F11:H11,I11:K11)</f>
        <v>10.98</v>
      </c>
      <c r="M11" s="181" t="str">
        <f t="shared" ref="M11:M17" si="1">IF(ISBLANK(L11),"",IF(L11&gt;=15.2,"KSM",IF(L11&gt;=13.2,"I A",IF(L11&gt;=11,"II A",IF(L11&gt;=9.5,"III A",IF(L11&gt;=8,"I JA",IF(L11&gt;=7.2,"II JA",IF(L11&gt;=6.5,"III JA"))))))))</f>
        <v>III A</v>
      </c>
      <c r="N11" s="180" t="s">
        <v>172</v>
      </c>
    </row>
    <row r="12" spans="1:14" ht="15" customHeight="1" x14ac:dyDescent="0.2">
      <c r="A12" s="190">
        <v>2</v>
      </c>
      <c r="B12" s="189" t="s">
        <v>249</v>
      </c>
      <c r="C12" s="188" t="s">
        <v>248</v>
      </c>
      <c r="D12" s="187">
        <v>37321</v>
      </c>
      <c r="E12" s="186" t="s">
        <v>1</v>
      </c>
      <c r="F12" s="185">
        <v>8.35</v>
      </c>
      <c r="G12" s="184">
        <v>9.19</v>
      </c>
      <c r="H12" s="184">
        <v>9.42</v>
      </c>
      <c r="I12" s="184">
        <v>9.57</v>
      </c>
      <c r="J12" s="184">
        <v>8.91</v>
      </c>
      <c r="K12" s="183">
        <v>9.1999999999999993</v>
      </c>
      <c r="L12" s="182">
        <f t="shared" si="0"/>
        <v>9.57</v>
      </c>
      <c r="M12" s="181" t="str">
        <f t="shared" si="1"/>
        <v>III A</v>
      </c>
      <c r="N12" s="180" t="s">
        <v>201</v>
      </c>
    </row>
    <row r="13" spans="1:14" ht="15" customHeight="1" x14ac:dyDescent="0.2">
      <c r="A13" s="190">
        <v>3</v>
      </c>
      <c r="B13" s="189" t="s">
        <v>247</v>
      </c>
      <c r="C13" s="188" t="s">
        <v>246</v>
      </c>
      <c r="D13" s="187">
        <v>37287</v>
      </c>
      <c r="E13" s="186" t="s">
        <v>30</v>
      </c>
      <c r="F13" s="185">
        <v>8.51</v>
      </c>
      <c r="G13" s="184" t="s">
        <v>173</v>
      </c>
      <c r="H13" s="184">
        <v>8.5500000000000007</v>
      </c>
      <c r="I13" s="184">
        <v>7.27</v>
      </c>
      <c r="J13" s="184">
        <v>9.01</v>
      </c>
      <c r="K13" s="183">
        <v>9.17</v>
      </c>
      <c r="L13" s="182">
        <f t="shared" si="0"/>
        <v>9.17</v>
      </c>
      <c r="M13" s="181" t="str">
        <f t="shared" si="1"/>
        <v>I JA</v>
      </c>
      <c r="N13" s="180" t="s">
        <v>99</v>
      </c>
    </row>
    <row r="14" spans="1:14" ht="15" customHeight="1" x14ac:dyDescent="0.2">
      <c r="A14" s="190">
        <v>4</v>
      </c>
      <c r="B14" s="189" t="s">
        <v>245</v>
      </c>
      <c r="C14" s="188" t="s">
        <v>244</v>
      </c>
      <c r="D14" s="187">
        <v>37613</v>
      </c>
      <c r="E14" s="186" t="s">
        <v>1</v>
      </c>
      <c r="F14" s="185">
        <v>7.4</v>
      </c>
      <c r="G14" s="184">
        <v>7.69</v>
      </c>
      <c r="H14" s="184">
        <v>7.36</v>
      </c>
      <c r="I14" s="184">
        <v>7.39</v>
      </c>
      <c r="J14" s="184">
        <v>8.09</v>
      </c>
      <c r="K14" s="183">
        <v>7.2</v>
      </c>
      <c r="L14" s="182">
        <f t="shared" si="0"/>
        <v>8.09</v>
      </c>
      <c r="M14" s="181" t="str">
        <f t="shared" si="1"/>
        <v>I JA</v>
      </c>
      <c r="N14" s="180" t="s">
        <v>234</v>
      </c>
    </row>
    <row r="15" spans="1:14" ht="15" customHeight="1" x14ac:dyDescent="0.2">
      <c r="A15" s="190">
        <v>5</v>
      </c>
      <c r="B15" s="189" t="s">
        <v>243</v>
      </c>
      <c r="C15" s="188" t="s">
        <v>242</v>
      </c>
      <c r="D15" s="187">
        <v>38017</v>
      </c>
      <c r="E15" s="186" t="s">
        <v>100</v>
      </c>
      <c r="F15" s="185">
        <v>7.81</v>
      </c>
      <c r="G15" s="184">
        <v>7.78</v>
      </c>
      <c r="H15" s="184">
        <v>8.02</v>
      </c>
      <c r="I15" s="184">
        <v>7.87</v>
      </c>
      <c r="J15" s="184">
        <v>7.79</v>
      </c>
      <c r="K15" s="183">
        <v>8.06</v>
      </c>
      <c r="L15" s="182">
        <f t="shared" si="0"/>
        <v>8.06</v>
      </c>
      <c r="M15" s="181" t="str">
        <f t="shared" si="1"/>
        <v>I JA</v>
      </c>
      <c r="N15" s="180" t="s">
        <v>61</v>
      </c>
    </row>
    <row r="16" spans="1:14" ht="15" customHeight="1" x14ac:dyDescent="0.2">
      <c r="A16" s="190">
        <v>6</v>
      </c>
      <c r="B16" s="189" t="s">
        <v>241</v>
      </c>
      <c r="C16" s="188" t="s">
        <v>240</v>
      </c>
      <c r="D16" s="187">
        <v>38039</v>
      </c>
      <c r="E16" s="186" t="s">
        <v>94</v>
      </c>
      <c r="F16" s="185">
        <v>7.41</v>
      </c>
      <c r="G16" s="184">
        <v>7.62</v>
      </c>
      <c r="H16" s="184">
        <v>7.57</v>
      </c>
      <c r="I16" s="184">
        <v>7.63</v>
      </c>
      <c r="J16" s="184">
        <v>7.55</v>
      </c>
      <c r="K16" s="183">
        <v>7.34</v>
      </c>
      <c r="L16" s="182">
        <f t="shared" si="0"/>
        <v>7.63</v>
      </c>
      <c r="M16" s="181" t="str">
        <f t="shared" si="1"/>
        <v>II JA</v>
      </c>
      <c r="N16" s="180" t="s">
        <v>239</v>
      </c>
    </row>
    <row r="17" spans="1:14" ht="15" customHeight="1" x14ac:dyDescent="0.2">
      <c r="A17" s="190">
        <v>7</v>
      </c>
      <c r="B17" s="189" t="s">
        <v>46</v>
      </c>
      <c r="C17" s="188" t="s">
        <v>238</v>
      </c>
      <c r="D17" s="187">
        <v>37865</v>
      </c>
      <c r="E17" s="186" t="s">
        <v>94</v>
      </c>
      <c r="F17" s="185">
        <v>7.19</v>
      </c>
      <c r="G17" s="184">
        <v>7.12</v>
      </c>
      <c r="H17" s="184">
        <v>7.1</v>
      </c>
      <c r="I17" s="184">
        <v>7.38</v>
      </c>
      <c r="J17" s="184">
        <v>7.06</v>
      </c>
      <c r="K17" s="183">
        <v>7.13</v>
      </c>
      <c r="L17" s="182">
        <f t="shared" si="0"/>
        <v>7.38</v>
      </c>
      <c r="M17" s="181" t="str">
        <f t="shared" si="1"/>
        <v>II JA</v>
      </c>
      <c r="N17" s="180" t="s">
        <v>237</v>
      </c>
    </row>
    <row r="18" spans="1:14" ht="15" customHeight="1" x14ac:dyDescent="0.2">
      <c r="A18" s="190">
        <v>8</v>
      </c>
      <c r="B18" s="189" t="s">
        <v>236</v>
      </c>
      <c r="C18" s="188" t="s">
        <v>235</v>
      </c>
      <c r="D18" s="187">
        <v>37515</v>
      </c>
      <c r="E18" s="186" t="s">
        <v>1</v>
      </c>
      <c r="F18" s="185">
        <v>6.39</v>
      </c>
      <c r="G18" s="184">
        <v>5.84</v>
      </c>
      <c r="H18" s="184">
        <v>6.3</v>
      </c>
      <c r="I18" s="184">
        <v>5.84</v>
      </c>
      <c r="J18" s="184">
        <v>5.98</v>
      </c>
      <c r="K18" s="183">
        <v>5.95</v>
      </c>
      <c r="L18" s="182">
        <f t="shared" si="0"/>
        <v>6.39</v>
      </c>
      <c r="M18" s="181"/>
      <c r="N18" s="180" t="s">
        <v>234</v>
      </c>
    </row>
    <row r="19" spans="1:14" ht="15" customHeight="1" x14ac:dyDescent="0.2">
      <c r="A19" s="190"/>
      <c r="B19" s="189"/>
      <c r="C19" s="188"/>
      <c r="D19" s="187"/>
      <c r="E19" s="186"/>
      <c r="F19" s="185"/>
      <c r="G19" s="184"/>
      <c r="H19" s="184"/>
      <c r="I19" s="184"/>
      <c r="J19" s="184"/>
      <c r="K19" s="183"/>
      <c r="L19" s="182"/>
      <c r="M19" s="181"/>
      <c r="N19" s="180"/>
    </row>
  </sheetData>
  <mergeCells count="4">
    <mergeCell ref="F9:K9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22"/>
  <sheetViews>
    <sheetView showZeros="0" zoomScaleNormal="100" workbookViewId="0">
      <selection activeCell="A11" sqref="A11"/>
    </sheetView>
  </sheetViews>
  <sheetFormatPr defaultColWidth="10.42578125" defaultRowHeight="12.75" x14ac:dyDescent="0.2"/>
  <cols>
    <col min="1" max="1" width="5.140625" style="179" customWidth="1"/>
    <col min="2" max="2" width="11.28515625" style="179" customWidth="1"/>
    <col min="3" max="3" width="15.140625" style="179" customWidth="1"/>
    <col min="4" max="4" width="11.28515625" style="178" customWidth="1"/>
    <col min="5" max="5" width="14.42578125" style="179" customWidth="1"/>
    <col min="6" max="11" width="6.28515625" style="178" customWidth="1"/>
    <col min="12" max="12" width="7.42578125" style="177" customWidth="1"/>
    <col min="13" max="13" width="6.28515625" style="176" customWidth="1"/>
    <col min="14" max="14" width="21.7109375" style="175" customWidth="1"/>
    <col min="15" max="16384" width="10.42578125" style="175"/>
  </cols>
  <sheetData>
    <row r="1" spans="1:14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4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4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N3" s="19" t="s">
        <v>84</v>
      </c>
    </row>
    <row r="4" spans="1:14" s="60" customFormat="1" ht="12.75" customHeight="1" x14ac:dyDescent="0.3">
      <c r="A4" s="173"/>
      <c r="B4" s="173"/>
      <c r="C4" s="173"/>
      <c r="D4" s="173"/>
      <c r="E4" s="173"/>
      <c r="F4" s="173"/>
      <c r="G4" s="173"/>
      <c r="N4" s="69" t="s">
        <v>1</v>
      </c>
    </row>
    <row r="5" spans="1:14" s="14" customFormat="1" ht="12.75" customHeight="1" x14ac:dyDescent="0.2">
      <c r="B5" s="117" t="s">
        <v>200</v>
      </c>
      <c r="D5" s="212" t="s">
        <v>199</v>
      </c>
      <c r="H5" s="15"/>
      <c r="N5" s="211"/>
    </row>
    <row r="6" spans="1:14" s="209" customFormat="1" ht="12.75" customHeight="1" x14ac:dyDescent="0.2">
      <c r="B6" s="117" t="s">
        <v>198</v>
      </c>
      <c r="D6" s="210" t="s">
        <v>197</v>
      </c>
      <c r="F6" s="116"/>
      <c r="H6" s="15"/>
    </row>
    <row r="7" spans="1:14" s="14" customFormat="1" ht="8.25" customHeight="1" x14ac:dyDescent="0.2">
      <c r="C7" s="208"/>
    </row>
    <row r="8" spans="1:14" ht="15.75" customHeight="1" x14ac:dyDescent="0.25">
      <c r="B8" s="207" t="s">
        <v>196</v>
      </c>
      <c r="C8" s="206"/>
      <c r="D8" s="205"/>
      <c r="E8" s="204"/>
      <c r="G8" s="175"/>
      <c r="I8" s="179"/>
      <c r="J8" s="179"/>
      <c r="N8" s="203" t="s">
        <v>14</v>
      </c>
    </row>
    <row r="9" spans="1:14" ht="9.6" customHeight="1" thickBot="1" x14ac:dyDescent="0.3">
      <c r="B9" s="207"/>
      <c r="C9" s="206"/>
      <c r="D9" s="205"/>
      <c r="E9" s="204"/>
      <c r="G9" s="175"/>
      <c r="I9" s="179"/>
      <c r="J9" s="179"/>
      <c r="N9" s="203"/>
    </row>
    <row r="10" spans="1:14" x14ac:dyDescent="0.2">
      <c r="A10" s="202"/>
      <c r="B10" s="202"/>
      <c r="C10" s="202"/>
      <c r="D10" s="201"/>
      <c r="E10" s="200"/>
      <c r="F10" s="990" t="s">
        <v>195</v>
      </c>
      <c r="G10" s="991"/>
      <c r="H10" s="991"/>
      <c r="I10" s="991"/>
      <c r="J10" s="991"/>
      <c r="K10" s="992"/>
    </row>
    <row r="11" spans="1:14" x14ac:dyDescent="0.2">
      <c r="A11" s="199" t="s">
        <v>45</v>
      </c>
      <c r="B11" s="198" t="s">
        <v>13</v>
      </c>
      <c r="C11" s="197" t="s">
        <v>12</v>
      </c>
      <c r="D11" s="195" t="s">
        <v>11</v>
      </c>
      <c r="E11" s="194" t="s">
        <v>10</v>
      </c>
      <c r="F11" s="196">
        <v>1</v>
      </c>
      <c r="G11" s="195">
        <v>2</v>
      </c>
      <c r="H11" s="195">
        <v>3</v>
      </c>
      <c r="I11" s="195">
        <v>4</v>
      </c>
      <c r="J11" s="195">
        <v>5</v>
      </c>
      <c r="K11" s="194">
        <v>6</v>
      </c>
      <c r="L11" s="193" t="s">
        <v>9</v>
      </c>
      <c r="M11" s="192" t="s">
        <v>8</v>
      </c>
      <c r="N11" s="191" t="s">
        <v>7</v>
      </c>
    </row>
    <row r="12" spans="1:14" ht="15" customHeight="1" x14ac:dyDescent="0.2">
      <c r="A12" s="190">
        <v>1</v>
      </c>
      <c r="B12" s="189" t="s">
        <v>184</v>
      </c>
      <c r="C12" s="188" t="s">
        <v>194</v>
      </c>
      <c r="D12" s="187">
        <v>36569</v>
      </c>
      <c r="E12" s="186" t="s">
        <v>30</v>
      </c>
      <c r="F12" s="185">
        <v>13.01</v>
      </c>
      <c r="G12" s="184">
        <v>13.46</v>
      </c>
      <c r="H12" s="184">
        <v>13.46</v>
      </c>
      <c r="I12" s="184">
        <v>13.03</v>
      </c>
      <c r="J12" s="184">
        <v>13.04</v>
      </c>
      <c r="K12" s="183">
        <v>13.19</v>
      </c>
      <c r="L12" s="182">
        <f t="shared" ref="L12:L22" si="0">MAX(F12:H12,I12:K12)</f>
        <v>13.46</v>
      </c>
      <c r="M12" s="181" t="str">
        <f t="shared" ref="M12:M21" si="1">IF(ISBLANK(L12),"",IF(L12&gt;=15.2,"KSM",IF(L12&gt;=13.2,"I A",IF(L12&gt;=11,"II A",IF(L12&gt;=9.5,"III A",IF(L12&gt;=8,"I JA",IF(L12&gt;=7.2,"II JA",IF(L12&gt;=6.5,"III JA"))))))))</f>
        <v>I A</v>
      </c>
      <c r="N12" s="180" t="s">
        <v>176</v>
      </c>
    </row>
    <row r="13" spans="1:14" ht="15" customHeight="1" x14ac:dyDescent="0.2">
      <c r="A13" s="190">
        <v>2</v>
      </c>
      <c r="B13" s="189" t="s">
        <v>193</v>
      </c>
      <c r="C13" s="188" t="s">
        <v>192</v>
      </c>
      <c r="D13" s="187">
        <v>37015</v>
      </c>
      <c r="E13" s="186" t="s">
        <v>30</v>
      </c>
      <c r="F13" s="185">
        <v>12.48</v>
      </c>
      <c r="G13" s="184">
        <v>12.67</v>
      </c>
      <c r="H13" s="184">
        <v>13.14</v>
      </c>
      <c r="I13" s="184" t="s">
        <v>173</v>
      </c>
      <c r="J13" s="184">
        <v>12.36</v>
      </c>
      <c r="K13" s="183">
        <v>13.02</v>
      </c>
      <c r="L13" s="182">
        <f t="shared" si="0"/>
        <v>13.14</v>
      </c>
      <c r="M13" s="181" t="str">
        <f t="shared" si="1"/>
        <v>II A</v>
      </c>
      <c r="N13" s="180" t="s">
        <v>176</v>
      </c>
    </row>
    <row r="14" spans="1:14" ht="15" customHeight="1" x14ac:dyDescent="0.2">
      <c r="A14" s="190">
        <v>3</v>
      </c>
      <c r="B14" s="189" t="s">
        <v>191</v>
      </c>
      <c r="C14" s="188" t="s">
        <v>190</v>
      </c>
      <c r="D14" s="187">
        <v>37003</v>
      </c>
      <c r="E14" s="186" t="s">
        <v>30</v>
      </c>
      <c r="F14" s="185">
        <v>12.46</v>
      </c>
      <c r="G14" s="184">
        <v>12.62</v>
      </c>
      <c r="H14" s="184">
        <v>12.5</v>
      </c>
      <c r="I14" s="184" t="s">
        <v>173</v>
      </c>
      <c r="J14" s="184" t="s">
        <v>173</v>
      </c>
      <c r="K14" s="183" t="s">
        <v>173</v>
      </c>
      <c r="L14" s="182">
        <f t="shared" si="0"/>
        <v>12.62</v>
      </c>
      <c r="M14" s="181" t="str">
        <f t="shared" si="1"/>
        <v>II A</v>
      </c>
      <c r="N14" s="180" t="s">
        <v>189</v>
      </c>
    </row>
    <row r="15" spans="1:14" ht="15" customHeight="1" x14ac:dyDescent="0.2">
      <c r="A15" s="190">
        <v>4</v>
      </c>
      <c r="B15" s="189" t="s">
        <v>188</v>
      </c>
      <c r="C15" s="188" t="s">
        <v>187</v>
      </c>
      <c r="D15" s="187">
        <v>36936</v>
      </c>
      <c r="E15" s="186" t="s">
        <v>186</v>
      </c>
      <c r="F15" s="185">
        <v>12</v>
      </c>
      <c r="G15" s="184">
        <v>12.14</v>
      </c>
      <c r="H15" s="184">
        <v>11.64</v>
      </c>
      <c r="I15" s="184" t="s">
        <v>173</v>
      </c>
      <c r="J15" s="184">
        <v>12.01</v>
      </c>
      <c r="K15" s="183" t="s">
        <v>173</v>
      </c>
      <c r="L15" s="182">
        <f t="shared" si="0"/>
        <v>12.14</v>
      </c>
      <c r="M15" s="181" t="str">
        <f t="shared" si="1"/>
        <v>II A</v>
      </c>
      <c r="N15" s="180" t="s">
        <v>185</v>
      </c>
    </row>
    <row r="16" spans="1:14" ht="15" customHeight="1" x14ac:dyDescent="0.2">
      <c r="A16" s="190">
        <v>5</v>
      </c>
      <c r="B16" s="189" t="s">
        <v>184</v>
      </c>
      <c r="C16" s="188" t="s">
        <v>183</v>
      </c>
      <c r="D16" s="187">
        <v>36666</v>
      </c>
      <c r="E16" s="186" t="s">
        <v>182</v>
      </c>
      <c r="F16" s="185">
        <v>11.92</v>
      </c>
      <c r="G16" s="184">
        <v>11.28</v>
      </c>
      <c r="H16" s="184">
        <v>11.03</v>
      </c>
      <c r="I16" s="184">
        <v>10.79</v>
      </c>
      <c r="J16" s="184">
        <v>10.83</v>
      </c>
      <c r="K16" s="183" t="s">
        <v>173</v>
      </c>
      <c r="L16" s="182">
        <f t="shared" si="0"/>
        <v>11.92</v>
      </c>
      <c r="M16" s="181" t="str">
        <f t="shared" si="1"/>
        <v>II A</v>
      </c>
      <c r="N16" s="180" t="s">
        <v>181</v>
      </c>
    </row>
    <row r="17" spans="1:14" ht="15" customHeight="1" x14ac:dyDescent="0.2">
      <c r="A17" s="190">
        <v>6</v>
      </c>
      <c r="B17" s="189" t="s">
        <v>180</v>
      </c>
      <c r="C17" s="188" t="s">
        <v>179</v>
      </c>
      <c r="D17" s="187">
        <v>36808</v>
      </c>
      <c r="E17" s="186" t="s">
        <v>98</v>
      </c>
      <c r="F17" s="185">
        <v>11.19</v>
      </c>
      <c r="G17" s="184">
        <v>11.12</v>
      </c>
      <c r="H17" s="184">
        <v>11.44</v>
      </c>
      <c r="I17" s="184">
        <v>11.49</v>
      </c>
      <c r="J17" s="184" t="s">
        <v>173</v>
      </c>
      <c r="K17" s="183">
        <v>11.4</v>
      </c>
      <c r="L17" s="182">
        <f t="shared" si="0"/>
        <v>11.49</v>
      </c>
      <c r="M17" s="181" t="str">
        <f t="shared" si="1"/>
        <v>II A</v>
      </c>
      <c r="N17" s="180" t="s">
        <v>172</v>
      </c>
    </row>
    <row r="18" spans="1:14" ht="15" customHeight="1" x14ac:dyDescent="0.2">
      <c r="A18" s="190">
        <v>7</v>
      </c>
      <c r="B18" s="189" t="s">
        <v>178</v>
      </c>
      <c r="C18" s="188" t="s">
        <v>177</v>
      </c>
      <c r="D18" s="187">
        <v>36912</v>
      </c>
      <c r="E18" s="186" t="s">
        <v>30</v>
      </c>
      <c r="F18" s="185" t="s">
        <v>173</v>
      </c>
      <c r="G18" s="184" t="s">
        <v>173</v>
      </c>
      <c r="H18" s="184">
        <v>9.1199999999999992</v>
      </c>
      <c r="I18" s="184">
        <v>9.73</v>
      </c>
      <c r="J18" s="184">
        <v>10.54</v>
      </c>
      <c r="K18" s="183">
        <v>10.37</v>
      </c>
      <c r="L18" s="182">
        <f t="shared" si="0"/>
        <v>10.54</v>
      </c>
      <c r="M18" s="181" t="str">
        <f t="shared" si="1"/>
        <v>III A</v>
      </c>
      <c r="N18" s="180" t="s">
        <v>176</v>
      </c>
    </row>
    <row r="19" spans="1:14" ht="15" customHeight="1" x14ac:dyDescent="0.2">
      <c r="A19" s="190">
        <v>8</v>
      </c>
      <c r="B19" s="189" t="s">
        <v>175</v>
      </c>
      <c r="C19" s="188" t="s">
        <v>174</v>
      </c>
      <c r="D19" s="187">
        <v>36768</v>
      </c>
      <c r="E19" s="186" t="s">
        <v>98</v>
      </c>
      <c r="F19" s="185">
        <v>9.56</v>
      </c>
      <c r="G19" s="184" t="s">
        <v>173</v>
      </c>
      <c r="H19" s="184" t="s">
        <v>173</v>
      </c>
      <c r="I19" s="184">
        <v>9.9700000000000006</v>
      </c>
      <c r="J19" s="184">
        <v>9.75</v>
      </c>
      <c r="K19" s="183">
        <v>10.3</v>
      </c>
      <c r="L19" s="182">
        <f t="shared" si="0"/>
        <v>10.3</v>
      </c>
      <c r="M19" s="181" t="str">
        <f t="shared" si="1"/>
        <v>III A</v>
      </c>
      <c r="N19" s="180" t="s">
        <v>172</v>
      </c>
    </row>
    <row r="20" spans="1:14" ht="15" customHeight="1" x14ac:dyDescent="0.2">
      <c r="A20" s="190">
        <v>9</v>
      </c>
      <c r="B20" s="189" t="s">
        <v>171</v>
      </c>
      <c r="C20" s="188" t="s">
        <v>170</v>
      </c>
      <c r="D20" s="187">
        <v>37139</v>
      </c>
      <c r="E20" s="186" t="s">
        <v>169</v>
      </c>
      <c r="F20" s="185">
        <v>8.6300000000000008</v>
      </c>
      <c r="G20" s="184">
        <v>8.32</v>
      </c>
      <c r="H20" s="184">
        <v>7.88</v>
      </c>
      <c r="I20" s="184"/>
      <c r="J20" s="184"/>
      <c r="K20" s="183"/>
      <c r="L20" s="182">
        <f t="shared" si="0"/>
        <v>8.6300000000000008</v>
      </c>
      <c r="M20" s="181" t="str">
        <f t="shared" si="1"/>
        <v>I JA</v>
      </c>
      <c r="N20" s="180" t="s">
        <v>168</v>
      </c>
    </row>
    <row r="21" spans="1:14" ht="15" customHeight="1" x14ac:dyDescent="0.2">
      <c r="A21" s="190">
        <v>10</v>
      </c>
      <c r="B21" s="189" t="s">
        <v>167</v>
      </c>
      <c r="C21" s="188" t="s">
        <v>166</v>
      </c>
      <c r="D21" s="187">
        <v>37100</v>
      </c>
      <c r="E21" s="186" t="s">
        <v>165</v>
      </c>
      <c r="F21" s="185">
        <v>6.09</v>
      </c>
      <c r="G21" s="184">
        <v>6.14</v>
      </c>
      <c r="H21" s="184">
        <v>6.63</v>
      </c>
      <c r="I21" s="184"/>
      <c r="J21" s="184"/>
      <c r="K21" s="183"/>
      <c r="L21" s="182">
        <f t="shared" si="0"/>
        <v>6.63</v>
      </c>
      <c r="M21" s="181" t="str">
        <f t="shared" si="1"/>
        <v>III JA</v>
      </c>
      <c r="N21" s="180" t="s">
        <v>164</v>
      </c>
    </row>
    <row r="22" spans="1:14" ht="15" customHeight="1" x14ac:dyDescent="0.2">
      <c r="A22" s="190"/>
      <c r="B22" s="189"/>
      <c r="C22" s="188"/>
      <c r="D22" s="187"/>
      <c r="E22" s="186"/>
      <c r="F22" s="185"/>
      <c r="G22" s="184"/>
      <c r="H22" s="184"/>
      <c r="I22" s="184"/>
      <c r="J22" s="184"/>
      <c r="K22" s="183"/>
      <c r="L22" s="182">
        <f t="shared" si="0"/>
        <v>0</v>
      </c>
      <c r="M22" s="181"/>
      <c r="N22" s="180"/>
    </row>
  </sheetData>
  <mergeCells count="4">
    <mergeCell ref="F10:K10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17"/>
  <sheetViews>
    <sheetView showZeros="0" zoomScaleNormal="100" workbookViewId="0">
      <selection activeCell="A9" sqref="A9"/>
    </sheetView>
  </sheetViews>
  <sheetFormatPr defaultColWidth="10.42578125" defaultRowHeight="12.75" x14ac:dyDescent="0.2"/>
  <cols>
    <col min="1" max="1" width="5.140625" style="179" customWidth="1"/>
    <col min="2" max="2" width="11.28515625" style="179" customWidth="1"/>
    <col min="3" max="3" width="16.7109375" style="179" customWidth="1"/>
    <col min="4" max="4" width="10.28515625" style="178" customWidth="1"/>
    <col min="5" max="5" width="13.85546875" style="179" customWidth="1"/>
    <col min="6" max="11" width="6.28515625" style="178" customWidth="1"/>
    <col min="12" max="12" width="6.28515625" style="291" customWidth="1"/>
    <col min="13" max="13" width="6.28515625" style="290" customWidth="1"/>
    <col min="14" max="14" width="21.7109375" style="289" customWidth="1"/>
    <col min="15" max="16384" width="10.42578125" style="289"/>
  </cols>
  <sheetData>
    <row r="1" spans="1:14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4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4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N3" s="19" t="s">
        <v>84</v>
      </c>
    </row>
    <row r="4" spans="1:14" s="60" customFormat="1" ht="12.75" customHeight="1" x14ac:dyDescent="0.3">
      <c r="A4" s="173"/>
      <c r="B4" s="173"/>
      <c r="C4" s="173"/>
      <c r="D4" s="173"/>
      <c r="E4" s="173"/>
      <c r="F4" s="173"/>
      <c r="G4" s="173"/>
      <c r="N4" s="69" t="s">
        <v>1</v>
      </c>
    </row>
    <row r="5" spans="1:14" s="14" customFormat="1" ht="12.75" customHeight="1" x14ac:dyDescent="0.2">
      <c r="B5" s="117" t="s">
        <v>351</v>
      </c>
      <c r="D5" s="212" t="s">
        <v>350</v>
      </c>
      <c r="G5" s="208"/>
      <c r="H5" s="15"/>
      <c r="N5" s="211"/>
    </row>
    <row r="6" spans="1:14" s="14" customFormat="1" ht="8.25" customHeight="1" x14ac:dyDescent="0.2">
      <c r="E6" s="16"/>
      <c r="H6" s="15"/>
    </row>
    <row r="7" spans="1:14" ht="15.75" customHeight="1" thickBot="1" x14ac:dyDescent="0.3">
      <c r="B7" s="207" t="s">
        <v>349</v>
      </c>
      <c r="C7" s="206"/>
      <c r="D7" s="205"/>
      <c r="E7" s="204"/>
      <c r="G7" s="265"/>
      <c r="H7" s="289"/>
      <c r="I7" s="179"/>
      <c r="J7" s="179"/>
      <c r="N7" s="264" t="s">
        <v>16</v>
      </c>
    </row>
    <row r="8" spans="1:14" x14ac:dyDescent="0.2">
      <c r="A8" s="202"/>
      <c r="B8" s="202"/>
      <c r="C8" s="202"/>
      <c r="D8" s="201"/>
      <c r="E8" s="200"/>
      <c r="F8" s="990" t="s">
        <v>195</v>
      </c>
      <c r="G8" s="991"/>
      <c r="H8" s="991"/>
      <c r="I8" s="991"/>
      <c r="J8" s="991"/>
      <c r="K8" s="992"/>
      <c r="L8" s="300"/>
      <c r="M8" s="299"/>
      <c r="N8" s="298"/>
    </row>
    <row r="9" spans="1:14" x14ac:dyDescent="0.2">
      <c r="A9" s="199" t="s">
        <v>45</v>
      </c>
      <c r="B9" s="198" t="s">
        <v>13</v>
      </c>
      <c r="C9" s="197" t="s">
        <v>12</v>
      </c>
      <c r="D9" s="195" t="s">
        <v>11</v>
      </c>
      <c r="E9" s="194" t="s">
        <v>10</v>
      </c>
      <c r="F9" s="196">
        <v>1</v>
      </c>
      <c r="G9" s="195">
        <v>2</v>
      </c>
      <c r="H9" s="195">
        <v>3</v>
      </c>
      <c r="I9" s="195">
        <v>4</v>
      </c>
      <c r="J9" s="195">
        <v>5</v>
      </c>
      <c r="K9" s="194">
        <v>6</v>
      </c>
      <c r="L9" s="297" t="s">
        <v>9</v>
      </c>
      <c r="M9" s="296" t="s">
        <v>8</v>
      </c>
      <c r="N9" s="295" t="s">
        <v>7</v>
      </c>
    </row>
    <row r="10" spans="1:14" ht="15" customHeight="1" x14ac:dyDescent="0.2">
      <c r="A10" s="190">
        <v>1</v>
      </c>
      <c r="B10" s="189" t="s">
        <v>320</v>
      </c>
      <c r="C10" s="188" t="s">
        <v>348</v>
      </c>
      <c r="D10" s="187">
        <v>37960</v>
      </c>
      <c r="E10" s="186" t="s">
        <v>30</v>
      </c>
      <c r="F10" s="185" t="s">
        <v>173</v>
      </c>
      <c r="G10" s="184">
        <v>15</v>
      </c>
      <c r="H10" s="184">
        <v>14.26</v>
      </c>
      <c r="I10" s="184">
        <v>14.85</v>
      </c>
      <c r="J10" s="184" t="s">
        <v>173</v>
      </c>
      <c r="K10" s="183">
        <v>14.6</v>
      </c>
      <c r="L10" s="294">
        <f t="shared" ref="L10:L17" si="0">MAX(F10:H10,I10:K10)</f>
        <v>15</v>
      </c>
      <c r="M10" s="293" t="str">
        <f t="shared" ref="M10:M15" si="1">IF(ISBLANK(L10),"",IF(L10&lt;9,"",IF(L10&gt;=17,"I A",IF(L10&gt;=14.9,"II A",IF(L10&gt;=13.2,"III A",IF(L10&gt;=11.4,"I JA",IF(L10&gt;=10,"II JA",IF(L10&gt;=9,"III JA"))))))))</f>
        <v>II A</v>
      </c>
      <c r="N10" s="292" t="s">
        <v>176</v>
      </c>
    </row>
    <row r="11" spans="1:14" ht="15" customHeight="1" x14ac:dyDescent="0.2">
      <c r="A11" s="190">
        <v>2</v>
      </c>
      <c r="B11" s="189" t="s">
        <v>347</v>
      </c>
      <c r="C11" s="188" t="s">
        <v>345</v>
      </c>
      <c r="D11" s="187">
        <v>37871</v>
      </c>
      <c r="E11" s="186" t="s">
        <v>94</v>
      </c>
      <c r="F11" s="185">
        <v>11.33</v>
      </c>
      <c r="G11" s="184">
        <v>11.83</v>
      </c>
      <c r="H11" s="184">
        <v>13.42</v>
      </c>
      <c r="I11" s="184">
        <v>11.6</v>
      </c>
      <c r="J11" s="184">
        <v>12.47</v>
      </c>
      <c r="K11" s="183">
        <v>11.94</v>
      </c>
      <c r="L11" s="294">
        <f t="shared" si="0"/>
        <v>13.42</v>
      </c>
      <c r="M11" s="293" t="str">
        <f t="shared" si="1"/>
        <v>III A</v>
      </c>
      <c r="N11" s="292" t="s">
        <v>237</v>
      </c>
    </row>
    <row r="12" spans="1:14" ht="15" customHeight="1" x14ac:dyDescent="0.2">
      <c r="A12" s="190">
        <v>3</v>
      </c>
      <c r="B12" s="189" t="s">
        <v>346</v>
      </c>
      <c r="C12" s="188" t="s">
        <v>345</v>
      </c>
      <c r="D12" s="187">
        <v>37334</v>
      </c>
      <c r="E12" s="186" t="s">
        <v>94</v>
      </c>
      <c r="F12" s="185">
        <v>11.32</v>
      </c>
      <c r="G12" s="184">
        <v>10.43</v>
      </c>
      <c r="H12" s="184">
        <v>10.31</v>
      </c>
      <c r="I12" s="184">
        <v>10.78</v>
      </c>
      <c r="J12" s="184">
        <v>9.84</v>
      </c>
      <c r="K12" s="183">
        <v>10.51</v>
      </c>
      <c r="L12" s="294">
        <f t="shared" si="0"/>
        <v>11.32</v>
      </c>
      <c r="M12" s="293" t="str">
        <f t="shared" si="1"/>
        <v>II JA</v>
      </c>
      <c r="N12" s="292" t="s">
        <v>237</v>
      </c>
    </row>
    <row r="13" spans="1:14" ht="15" customHeight="1" x14ac:dyDescent="0.2">
      <c r="A13" s="190">
        <v>4</v>
      </c>
      <c r="B13" s="189" t="s">
        <v>344</v>
      </c>
      <c r="C13" s="188" t="s">
        <v>343</v>
      </c>
      <c r="D13" s="187">
        <v>37716</v>
      </c>
      <c r="E13" s="186" t="s">
        <v>98</v>
      </c>
      <c r="F13" s="185">
        <v>8.5500000000000007</v>
      </c>
      <c r="G13" s="184">
        <v>10.5</v>
      </c>
      <c r="H13" s="184">
        <v>10.4</v>
      </c>
      <c r="I13" s="184">
        <v>9.68</v>
      </c>
      <c r="J13" s="184">
        <v>9.66</v>
      </c>
      <c r="K13" s="183">
        <v>9.99</v>
      </c>
      <c r="L13" s="294">
        <f t="shared" si="0"/>
        <v>10.5</v>
      </c>
      <c r="M13" s="293" t="str">
        <f t="shared" si="1"/>
        <v>II JA</v>
      </c>
      <c r="N13" s="292" t="s">
        <v>23</v>
      </c>
    </row>
    <row r="14" spans="1:14" ht="15" customHeight="1" x14ac:dyDescent="0.2">
      <c r="A14" s="190">
        <v>5</v>
      </c>
      <c r="B14" s="189" t="s">
        <v>132</v>
      </c>
      <c r="C14" s="188" t="s">
        <v>342</v>
      </c>
      <c r="D14" s="187">
        <v>37588</v>
      </c>
      <c r="E14" s="186" t="s">
        <v>1</v>
      </c>
      <c r="F14" s="185">
        <v>9.66</v>
      </c>
      <c r="G14" s="184">
        <v>9.84</v>
      </c>
      <c r="H14" s="184">
        <v>9.7899999999999991</v>
      </c>
      <c r="I14" s="184">
        <v>9.2799999999999994</v>
      </c>
      <c r="J14" s="184">
        <v>8.6</v>
      </c>
      <c r="K14" s="183">
        <v>8.34</v>
      </c>
      <c r="L14" s="294">
        <f t="shared" si="0"/>
        <v>9.84</v>
      </c>
      <c r="M14" s="293" t="str">
        <f t="shared" si="1"/>
        <v>III JA</v>
      </c>
      <c r="N14" s="292" t="s">
        <v>341</v>
      </c>
    </row>
    <row r="15" spans="1:14" ht="15" customHeight="1" x14ac:dyDescent="0.2">
      <c r="A15" s="190">
        <v>6</v>
      </c>
      <c r="B15" s="189" t="s">
        <v>340</v>
      </c>
      <c r="C15" s="188" t="s">
        <v>339</v>
      </c>
      <c r="D15" s="187">
        <v>37740</v>
      </c>
      <c r="E15" s="186" t="s">
        <v>100</v>
      </c>
      <c r="F15" s="185">
        <v>9.27</v>
      </c>
      <c r="G15" s="184">
        <v>8.41</v>
      </c>
      <c r="H15" s="184">
        <v>8.6</v>
      </c>
      <c r="I15" s="184">
        <v>8.56</v>
      </c>
      <c r="J15" s="184">
        <v>8.17</v>
      </c>
      <c r="K15" s="183">
        <v>8.8000000000000007</v>
      </c>
      <c r="L15" s="294">
        <f t="shared" si="0"/>
        <v>9.27</v>
      </c>
      <c r="M15" s="293" t="str">
        <f t="shared" si="1"/>
        <v>III JA</v>
      </c>
      <c r="N15" s="292" t="s">
        <v>61</v>
      </c>
    </row>
    <row r="16" spans="1:14" ht="15" customHeight="1" x14ac:dyDescent="0.2">
      <c r="A16" s="190">
        <v>7</v>
      </c>
      <c r="B16" s="189" t="s">
        <v>338</v>
      </c>
      <c r="C16" s="188" t="s">
        <v>337</v>
      </c>
      <c r="D16" s="187">
        <v>37811</v>
      </c>
      <c r="E16" s="186" t="s">
        <v>94</v>
      </c>
      <c r="F16" s="185">
        <v>8.6999999999999993</v>
      </c>
      <c r="G16" s="184">
        <v>8.31</v>
      </c>
      <c r="H16" s="184" t="s">
        <v>173</v>
      </c>
      <c r="I16" s="184" t="s">
        <v>173</v>
      </c>
      <c r="J16" s="184" t="s">
        <v>173</v>
      </c>
      <c r="K16" s="183" t="s">
        <v>173</v>
      </c>
      <c r="L16" s="294">
        <f t="shared" si="0"/>
        <v>8.6999999999999993</v>
      </c>
      <c r="M16" s="293"/>
      <c r="N16" s="292" t="s">
        <v>237</v>
      </c>
    </row>
    <row r="17" spans="1:14" ht="15" customHeight="1" x14ac:dyDescent="0.2">
      <c r="A17" s="190">
        <v>8</v>
      </c>
      <c r="B17" s="189" t="s">
        <v>336</v>
      </c>
      <c r="C17" s="188" t="s">
        <v>335</v>
      </c>
      <c r="D17" s="187">
        <v>37804</v>
      </c>
      <c r="E17" s="186" t="s">
        <v>1</v>
      </c>
      <c r="F17" s="185">
        <v>7.74</v>
      </c>
      <c r="G17" s="184">
        <v>8.0500000000000007</v>
      </c>
      <c r="H17" s="184">
        <v>7.83</v>
      </c>
      <c r="I17" s="184">
        <v>7.44</v>
      </c>
      <c r="J17" s="184">
        <v>7.32</v>
      </c>
      <c r="K17" s="183">
        <v>7.59</v>
      </c>
      <c r="L17" s="294">
        <f t="shared" si="0"/>
        <v>8.0500000000000007</v>
      </c>
      <c r="M17" s="293" t="str">
        <f>IF(ISBLANK(L17),"",IF(L17&lt;9,"",IF(L17&gt;=17,"I A",IF(L17&gt;=14.9,"II A",IF(L17&gt;=13.2,"III A",IF(L17&gt;=11.4,"I JA",IF(L17&gt;=10,"II JA",IF(L17&gt;=9,"III JA"))))))))</f>
        <v/>
      </c>
      <c r="N17" s="292" t="s">
        <v>334</v>
      </c>
    </row>
  </sheetData>
  <mergeCells count="4">
    <mergeCell ref="F8:K8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M16"/>
  <sheetViews>
    <sheetView showZeros="0" zoomScaleNormal="100" workbookViewId="0">
      <selection activeCell="A9" sqref="A9"/>
    </sheetView>
  </sheetViews>
  <sheetFormatPr defaultColWidth="10.42578125" defaultRowHeight="12.75" x14ac:dyDescent="0.2"/>
  <cols>
    <col min="1" max="1" width="5.140625" style="179" customWidth="1"/>
    <col min="2" max="2" width="11.28515625" style="179" customWidth="1"/>
    <col min="3" max="3" width="16.7109375" style="179" customWidth="1"/>
    <col min="4" max="4" width="10.28515625" style="178" customWidth="1"/>
    <col min="5" max="5" width="13.85546875" style="179" customWidth="1"/>
    <col min="6" max="11" width="6.28515625" style="178" customWidth="1"/>
    <col min="12" max="12" width="6.28515625" style="586" customWidth="1"/>
    <col min="13" max="13" width="21.7109375" style="585" customWidth="1"/>
    <col min="14" max="14" width="0" style="585" hidden="1" customWidth="1"/>
    <col min="15" max="16384" width="10.42578125" style="585"/>
  </cols>
  <sheetData>
    <row r="1" spans="1:13" s="60" customFormat="1" ht="20.25" x14ac:dyDescent="0.3">
      <c r="A1" s="915" t="s">
        <v>81</v>
      </c>
      <c r="B1" s="915"/>
      <c r="C1" s="915"/>
      <c r="D1" s="915"/>
      <c r="E1" s="915"/>
      <c r="F1" s="915"/>
      <c r="G1" s="915"/>
    </row>
    <row r="2" spans="1:13" s="60" customFormat="1" ht="20.25" x14ac:dyDescent="0.3">
      <c r="A2" s="915" t="s">
        <v>0</v>
      </c>
      <c r="B2" s="915"/>
      <c r="C2" s="915"/>
      <c r="D2" s="915"/>
      <c r="E2" s="915"/>
      <c r="F2" s="915"/>
      <c r="G2" s="915"/>
    </row>
    <row r="3" spans="1:13" s="60" customFormat="1" ht="20.25" x14ac:dyDescent="0.3">
      <c r="A3" s="915" t="s">
        <v>2</v>
      </c>
      <c r="B3" s="915"/>
      <c r="C3" s="915"/>
      <c r="D3" s="915"/>
      <c r="E3" s="915"/>
      <c r="F3" s="915"/>
      <c r="G3" s="915"/>
      <c r="M3" s="19" t="s">
        <v>84</v>
      </c>
    </row>
    <row r="4" spans="1:13" s="60" customFormat="1" ht="12.75" customHeight="1" x14ac:dyDescent="0.3">
      <c r="A4" s="174"/>
      <c r="B4" s="174"/>
      <c r="C4" s="174"/>
      <c r="D4" s="174"/>
      <c r="E4" s="174"/>
      <c r="F4" s="174"/>
      <c r="G4" s="174"/>
      <c r="M4" s="69" t="s">
        <v>1</v>
      </c>
    </row>
    <row r="5" spans="1:13" s="589" customFormat="1" ht="12.75" customHeight="1" x14ac:dyDescent="0.3">
      <c r="A5" s="14"/>
      <c r="B5" s="592" t="s">
        <v>670</v>
      </c>
      <c r="D5" s="591" t="s">
        <v>669</v>
      </c>
      <c r="G5" s="15"/>
      <c r="H5" s="14"/>
      <c r="J5" s="14"/>
      <c r="K5" s="14"/>
      <c r="L5" s="590"/>
      <c r="M5" s="211"/>
    </row>
    <row r="6" spans="1:13" s="14" customFormat="1" ht="8.25" customHeight="1" x14ac:dyDescent="0.2">
      <c r="E6" s="16"/>
      <c r="H6" s="15"/>
    </row>
    <row r="7" spans="1:13" ht="15.75" customHeight="1" thickBot="1" x14ac:dyDescent="0.3">
      <c r="B7" s="207" t="s">
        <v>668</v>
      </c>
      <c r="C7" s="206"/>
      <c r="D7" s="205"/>
      <c r="E7" s="204"/>
      <c r="F7" s="585"/>
      <c r="G7" s="265"/>
      <c r="I7" s="179"/>
      <c r="J7" s="179"/>
      <c r="M7" s="264" t="s">
        <v>14</v>
      </c>
    </row>
    <row r="8" spans="1:13" x14ac:dyDescent="0.2">
      <c r="F8" s="996" t="s">
        <v>195</v>
      </c>
      <c r="G8" s="997"/>
      <c r="H8" s="997"/>
      <c r="I8" s="997"/>
      <c r="J8" s="997"/>
      <c r="K8" s="998"/>
    </row>
    <row r="9" spans="1:13" x14ac:dyDescent="0.2">
      <c r="A9" s="199" t="s">
        <v>45</v>
      </c>
      <c r="B9" s="198" t="s">
        <v>13</v>
      </c>
      <c r="C9" s="197" t="s">
        <v>12</v>
      </c>
      <c r="D9" s="195" t="s">
        <v>11</v>
      </c>
      <c r="E9" s="195" t="s">
        <v>10</v>
      </c>
      <c r="F9" s="196">
        <v>1</v>
      </c>
      <c r="G9" s="195">
        <v>2</v>
      </c>
      <c r="H9" s="195">
        <v>3</v>
      </c>
      <c r="I9" s="195">
        <v>4</v>
      </c>
      <c r="J9" s="195">
        <v>5</v>
      </c>
      <c r="K9" s="194">
        <v>6</v>
      </c>
      <c r="L9" s="588" t="s">
        <v>9</v>
      </c>
      <c r="M9" s="587" t="s">
        <v>7</v>
      </c>
    </row>
    <row r="10" spans="1:13" s="289" customFormat="1" ht="15" customHeight="1" x14ac:dyDescent="0.2">
      <c r="A10" s="190">
        <v>1</v>
      </c>
      <c r="B10" s="189" t="s">
        <v>73</v>
      </c>
      <c r="C10" s="188" t="s">
        <v>667</v>
      </c>
      <c r="D10" s="187">
        <v>36568</v>
      </c>
      <c r="E10" s="186" t="s">
        <v>182</v>
      </c>
      <c r="F10" s="185">
        <v>14.68</v>
      </c>
      <c r="G10" s="184">
        <v>15.26</v>
      </c>
      <c r="H10" s="184">
        <v>15.73</v>
      </c>
      <c r="I10" s="184">
        <v>15.51</v>
      </c>
      <c r="J10" s="184">
        <v>15.7</v>
      </c>
      <c r="K10" s="183" t="s">
        <v>173</v>
      </c>
      <c r="L10" s="294">
        <f t="shared" ref="L10:L16" si="0">MAX(F10:H10,I10:K10)</f>
        <v>15.73</v>
      </c>
      <c r="M10" s="292" t="s">
        <v>341</v>
      </c>
    </row>
    <row r="11" spans="1:13" s="289" customFormat="1" ht="15" customHeight="1" x14ac:dyDescent="0.2">
      <c r="A11" s="190">
        <v>2</v>
      </c>
      <c r="B11" s="189" t="s">
        <v>73</v>
      </c>
      <c r="C11" s="188" t="s">
        <v>230</v>
      </c>
      <c r="D11" s="187">
        <v>36600</v>
      </c>
      <c r="E11" s="186" t="s">
        <v>102</v>
      </c>
      <c r="F11" s="185">
        <v>15.37</v>
      </c>
      <c r="G11" s="184">
        <v>14.98</v>
      </c>
      <c r="H11" s="184" t="s">
        <v>173</v>
      </c>
      <c r="I11" s="184" t="s">
        <v>173</v>
      </c>
      <c r="J11" s="184" t="s">
        <v>173</v>
      </c>
      <c r="K11" s="183" t="s">
        <v>173</v>
      </c>
      <c r="L11" s="294">
        <f t="shared" si="0"/>
        <v>15.37</v>
      </c>
      <c r="M11" s="292" t="s">
        <v>103</v>
      </c>
    </row>
    <row r="12" spans="1:13" s="289" customFormat="1" ht="15" customHeight="1" x14ac:dyDescent="0.2">
      <c r="A12" s="190">
        <v>3</v>
      </c>
      <c r="B12" s="189" t="s">
        <v>666</v>
      </c>
      <c r="C12" s="188" t="s">
        <v>665</v>
      </c>
      <c r="D12" s="187">
        <v>36681</v>
      </c>
      <c r="E12" s="186" t="s">
        <v>30</v>
      </c>
      <c r="F12" s="185" t="s">
        <v>173</v>
      </c>
      <c r="G12" s="184">
        <v>14.72</v>
      </c>
      <c r="H12" s="184">
        <v>14.68</v>
      </c>
      <c r="I12" s="184" t="s">
        <v>173</v>
      </c>
      <c r="J12" s="184" t="s">
        <v>173</v>
      </c>
      <c r="K12" s="183" t="s">
        <v>173</v>
      </c>
      <c r="L12" s="294">
        <f t="shared" si="0"/>
        <v>14.72</v>
      </c>
      <c r="M12" s="292" t="s">
        <v>176</v>
      </c>
    </row>
    <row r="13" spans="1:13" s="289" customFormat="1" ht="15" customHeight="1" x14ac:dyDescent="0.2">
      <c r="A13" s="190">
        <v>4</v>
      </c>
      <c r="B13" s="189" t="s">
        <v>664</v>
      </c>
      <c r="C13" s="188" t="s">
        <v>663</v>
      </c>
      <c r="D13" s="187">
        <v>37165</v>
      </c>
      <c r="E13" s="186" t="s">
        <v>182</v>
      </c>
      <c r="F13" s="185">
        <v>12.98</v>
      </c>
      <c r="G13" s="184" t="s">
        <v>173</v>
      </c>
      <c r="H13" s="184">
        <v>13.06</v>
      </c>
      <c r="I13" s="184">
        <v>12.9</v>
      </c>
      <c r="J13" s="184" t="s">
        <v>173</v>
      </c>
      <c r="K13" s="183">
        <v>12.51</v>
      </c>
      <c r="L13" s="294">
        <f t="shared" si="0"/>
        <v>13.06</v>
      </c>
      <c r="M13" s="292" t="s">
        <v>341</v>
      </c>
    </row>
    <row r="14" spans="1:13" s="289" customFormat="1" ht="15" customHeight="1" x14ac:dyDescent="0.2">
      <c r="A14" s="190">
        <v>5</v>
      </c>
      <c r="B14" s="189" t="s">
        <v>284</v>
      </c>
      <c r="C14" s="188" t="s">
        <v>662</v>
      </c>
      <c r="D14" s="187">
        <v>36611</v>
      </c>
      <c r="E14" s="186" t="s">
        <v>98</v>
      </c>
      <c r="F14" s="185" t="s">
        <v>173</v>
      </c>
      <c r="G14" s="184">
        <v>10.63</v>
      </c>
      <c r="H14" s="184">
        <v>10.27</v>
      </c>
      <c r="I14" s="184">
        <v>11.25</v>
      </c>
      <c r="J14" s="184">
        <v>11.08</v>
      </c>
      <c r="K14" s="183">
        <v>12.09</v>
      </c>
      <c r="L14" s="294">
        <f t="shared" si="0"/>
        <v>12.09</v>
      </c>
      <c r="M14" s="292" t="s">
        <v>172</v>
      </c>
    </row>
    <row r="15" spans="1:13" s="289" customFormat="1" ht="15" customHeight="1" x14ac:dyDescent="0.2">
      <c r="A15" s="190">
        <v>6</v>
      </c>
      <c r="B15" s="189" t="s">
        <v>661</v>
      </c>
      <c r="C15" s="188" t="s">
        <v>660</v>
      </c>
      <c r="D15" s="187">
        <v>36928</v>
      </c>
      <c r="E15" s="186" t="s">
        <v>94</v>
      </c>
      <c r="F15" s="185">
        <v>11.87</v>
      </c>
      <c r="G15" s="184">
        <v>11.89</v>
      </c>
      <c r="H15" s="184">
        <v>11.25</v>
      </c>
      <c r="I15" s="184">
        <v>11.55</v>
      </c>
      <c r="J15" s="184">
        <v>11.09</v>
      </c>
      <c r="K15" s="183" t="s">
        <v>173</v>
      </c>
      <c r="L15" s="294">
        <f t="shared" si="0"/>
        <v>11.89</v>
      </c>
      <c r="M15" s="292" t="s">
        <v>237</v>
      </c>
    </row>
    <row r="16" spans="1:13" s="289" customFormat="1" ht="15" customHeight="1" x14ac:dyDescent="0.2">
      <c r="A16" s="190">
        <v>7</v>
      </c>
      <c r="B16" s="189" t="s">
        <v>145</v>
      </c>
      <c r="C16" s="188" t="s">
        <v>659</v>
      </c>
      <c r="D16" s="187">
        <v>36872</v>
      </c>
      <c r="E16" s="186" t="s">
        <v>94</v>
      </c>
      <c r="F16" s="185">
        <v>11.03</v>
      </c>
      <c r="G16" s="184">
        <v>10.88</v>
      </c>
      <c r="H16" s="184">
        <v>11.06</v>
      </c>
      <c r="I16" s="184">
        <v>10.55</v>
      </c>
      <c r="J16" s="184">
        <v>11.44</v>
      </c>
      <c r="K16" s="183">
        <v>11.82</v>
      </c>
      <c r="L16" s="294">
        <f t="shared" si="0"/>
        <v>11.82</v>
      </c>
      <c r="M16" s="292" t="s">
        <v>237</v>
      </c>
    </row>
  </sheetData>
  <mergeCells count="4">
    <mergeCell ref="F8:K8"/>
    <mergeCell ref="A1:G1"/>
    <mergeCell ref="A2:G2"/>
    <mergeCell ref="A3:G3"/>
  </mergeCells>
  <printOptions horizontalCentered="1"/>
  <pageMargins left="0.51181102362204722" right="0.51181102362204722" top="0.35433070866141736" bottom="0.35433070866141736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6"/>
  <sheetViews>
    <sheetView zoomScaleNormal="100" zoomScaleSheetLayoutView="115" workbookViewId="0">
      <selection activeCell="A12" sqref="A12"/>
    </sheetView>
  </sheetViews>
  <sheetFormatPr defaultColWidth="9.140625" defaultRowHeight="12.75" x14ac:dyDescent="0.2"/>
  <cols>
    <col min="1" max="1" width="5.140625" style="409" customWidth="1"/>
    <col min="2" max="2" width="10.7109375" style="409" customWidth="1"/>
    <col min="3" max="3" width="14.28515625" style="409" customWidth="1"/>
    <col min="4" max="4" width="9.140625" style="410" customWidth="1"/>
    <col min="5" max="5" width="12.85546875" style="410" customWidth="1"/>
    <col min="6" max="6" width="6" style="412" customWidth="1"/>
    <col min="7" max="7" width="6.28515625" style="412" customWidth="1"/>
    <col min="8" max="8" width="5.42578125" style="411" customWidth="1"/>
    <col min="9" max="9" width="21.28515625" style="410" customWidth="1"/>
    <col min="10" max="10" width="4.42578125" style="409" hidden="1" customWidth="1"/>
    <col min="11" max="16384" width="9.140625" style="409"/>
  </cols>
  <sheetData>
    <row r="1" spans="1:10" s="441" customFormat="1" ht="20.25" x14ac:dyDescent="0.3">
      <c r="A1" s="913" t="s">
        <v>81</v>
      </c>
      <c r="B1" s="913"/>
      <c r="C1" s="913"/>
      <c r="D1" s="913"/>
      <c r="E1" s="913"/>
      <c r="F1" s="913"/>
      <c r="G1" s="913"/>
    </row>
    <row r="2" spans="1:10" s="441" customFormat="1" ht="20.25" x14ac:dyDescent="0.3">
      <c r="A2" s="913" t="s">
        <v>0</v>
      </c>
      <c r="B2" s="913"/>
      <c r="C2" s="913"/>
      <c r="D2" s="913"/>
      <c r="E2" s="913"/>
      <c r="F2" s="913"/>
      <c r="G2" s="913"/>
    </row>
    <row r="3" spans="1:10" s="441" customFormat="1" ht="20.25" x14ac:dyDescent="0.3">
      <c r="A3" s="913" t="s">
        <v>2</v>
      </c>
      <c r="B3" s="913"/>
      <c r="C3" s="913"/>
      <c r="D3" s="913"/>
      <c r="E3" s="913"/>
      <c r="F3" s="913"/>
      <c r="G3" s="913"/>
      <c r="I3" s="445" t="s">
        <v>84</v>
      </c>
    </row>
    <row r="4" spans="1:10" s="441" customFormat="1" ht="12.75" customHeight="1" x14ac:dyDescent="0.3">
      <c r="A4" s="443"/>
      <c r="B4" s="443"/>
      <c r="C4" s="443"/>
      <c r="D4" s="444"/>
      <c r="E4" s="443"/>
      <c r="F4" s="443"/>
      <c r="G4" s="443"/>
      <c r="I4" s="442" t="s">
        <v>1</v>
      </c>
    </row>
    <row r="5" spans="1:10" ht="12.75" customHeight="1" x14ac:dyDescent="0.2">
      <c r="B5" s="439" t="s">
        <v>472</v>
      </c>
      <c r="C5" s="438"/>
      <c r="D5" s="439" t="s">
        <v>471</v>
      </c>
      <c r="E5" s="409"/>
      <c r="F5" s="439"/>
      <c r="G5" s="438"/>
      <c r="H5" s="409"/>
    </row>
    <row r="6" spans="1:10" s="437" customFormat="1" ht="12.75" customHeight="1" x14ac:dyDescent="0.2">
      <c r="D6" s="439"/>
      <c r="E6" s="440"/>
      <c r="F6" s="439"/>
      <c r="G6" s="438"/>
      <c r="I6" s="410"/>
    </row>
    <row r="7" spans="1:10" s="437" customFormat="1" ht="8.25" customHeight="1" x14ac:dyDescent="0.2">
      <c r="D7" s="439"/>
      <c r="E7" s="440"/>
      <c r="F7" s="439"/>
      <c r="G7" s="438"/>
      <c r="I7" s="410"/>
    </row>
    <row r="8" spans="1:10" ht="15.75" x14ac:dyDescent="0.25">
      <c r="B8" s="434" t="s">
        <v>470</v>
      </c>
      <c r="C8" s="435"/>
      <c r="D8" s="436"/>
      <c r="E8" s="435"/>
      <c r="F8" s="409"/>
      <c r="H8" s="434"/>
      <c r="I8" s="433" t="s">
        <v>14</v>
      </c>
    </row>
    <row r="9" spans="1:10" ht="12.75" customHeight="1" x14ac:dyDescent="0.2"/>
    <row r="10" spans="1:10" ht="12.75" customHeight="1" x14ac:dyDescent="0.2">
      <c r="C10" s="426"/>
      <c r="D10" s="426"/>
      <c r="E10" s="425"/>
      <c r="I10" s="424"/>
    </row>
    <row r="11" spans="1:10" ht="6" customHeight="1" x14ac:dyDescent="0.2"/>
    <row r="12" spans="1:10" x14ac:dyDescent="0.2">
      <c r="A12" s="431" t="s">
        <v>45</v>
      </c>
      <c r="B12" s="432" t="s">
        <v>13</v>
      </c>
      <c r="C12" s="419" t="s">
        <v>12</v>
      </c>
      <c r="D12" s="431" t="s">
        <v>11</v>
      </c>
      <c r="E12" s="430" t="s">
        <v>10</v>
      </c>
      <c r="F12" s="429" t="s">
        <v>469</v>
      </c>
      <c r="G12" s="429" t="s">
        <v>468</v>
      </c>
      <c r="H12" s="428" t="s">
        <v>8</v>
      </c>
      <c r="I12" s="427" t="s">
        <v>7</v>
      </c>
    </row>
    <row r="13" spans="1:10" ht="15" customHeight="1" x14ac:dyDescent="0.2">
      <c r="A13" s="422">
        <v>1</v>
      </c>
      <c r="B13" s="420" t="s">
        <v>249</v>
      </c>
      <c r="C13" s="419" t="s">
        <v>459</v>
      </c>
      <c r="D13" s="418">
        <v>36594</v>
      </c>
      <c r="E13" s="417" t="s">
        <v>439</v>
      </c>
      <c r="F13" s="416">
        <v>7.87</v>
      </c>
      <c r="G13" s="415" t="s">
        <v>930</v>
      </c>
      <c r="H13" s="414" t="str">
        <f>IF(ISBLANK(F13),"",IF(F13&lt;=7.7,"KSM",IF(F13&lt;=8,"I A",IF(F13&lt;=8.44,"II A",IF(F13&lt;=9.04,"III A",IF(F13&lt;=9.64,"I JA",IF(F13&lt;=10.04,"II JA",IF(F13&lt;=10.34,"III JA"))))))))</f>
        <v>I A</v>
      </c>
      <c r="I13" s="413" t="s">
        <v>438</v>
      </c>
    </row>
    <row r="14" spans="1:10" ht="15" customHeight="1" x14ac:dyDescent="0.2">
      <c r="A14" s="422">
        <v>2</v>
      </c>
      <c r="B14" s="420" t="s">
        <v>52</v>
      </c>
      <c r="C14" s="419" t="s">
        <v>51</v>
      </c>
      <c r="D14" s="418">
        <v>36667</v>
      </c>
      <c r="E14" s="417" t="s">
        <v>435</v>
      </c>
      <c r="F14" s="416">
        <v>7.94</v>
      </c>
      <c r="G14" s="415">
        <v>7.91</v>
      </c>
      <c r="H14" s="414" t="str">
        <f>IF(ISBLANK(F14),"",IF(F14&lt;=7.7,"KSM",IF(F14&lt;=8,"I A",IF(F14&lt;=8.44,"II A",IF(F14&lt;=9.04,"III A",IF(F14&lt;=9.64,"I JA",IF(F14&lt;=10.04,"II JA",IF(F14&lt;=10.34,"III JA"))))))))</f>
        <v>I A</v>
      </c>
      <c r="I14" s="413" t="s">
        <v>434</v>
      </c>
      <c r="J14" s="409" t="s">
        <v>433</v>
      </c>
    </row>
    <row r="15" spans="1:10" ht="15" customHeight="1" x14ac:dyDescent="0.2">
      <c r="A15" s="422">
        <v>3</v>
      </c>
      <c r="B15" s="420" t="s">
        <v>57</v>
      </c>
      <c r="C15" s="419" t="s">
        <v>56</v>
      </c>
      <c r="D15" s="418">
        <v>36657</v>
      </c>
      <c r="E15" s="417" t="s">
        <v>430</v>
      </c>
      <c r="F15" s="416">
        <v>8.0500000000000007</v>
      </c>
      <c r="G15" s="415">
        <v>7.93</v>
      </c>
      <c r="H15" s="414" t="s">
        <v>473</v>
      </c>
      <c r="I15" s="413" t="s">
        <v>429</v>
      </c>
      <c r="J15" s="409" t="s">
        <v>428</v>
      </c>
    </row>
    <row r="16" spans="1:10" ht="15" customHeight="1" x14ac:dyDescent="0.2">
      <c r="A16" s="422">
        <v>4</v>
      </c>
      <c r="B16" s="420" t="s">
        <v>304</v>
      </c>
      <c r="C16" s="419" t="s">
        <v>305</v>
      </c>
      <c r="D16" s="418">
        <v>37195</v>
      </c>
      <c r="E16" s="417" t="s">
        <v>30</v>
      </c>
      <c r="F16" s="416">
        <v>8.16</v>
      </c>
      <c r="G16" s="415">
        <v>8.1300000000000008</v>
      </c>
      <c r="H16" s="414" t="str">
        <f>IF(ISBLANK(F16),"",IF(F16&lt;=7.7,"KSM",IF(F16&lt;=8,"I A",IF(F16&lt;=8.44,"II A",IF(F16&lt;=9.04,"III A",IF(F16&lt;=9.64,"I JA",IF(F16&lt;=10.04,"II JA",IF(F16&lt;=10.34,"III JA"))))))))</f>
        <v>II A</v>
      </c>
      <c r="I16" s="413" t="s">
        <v>39</v>
      </c>
    </row>
    <row r="17" spans="1:9" ht="15" customHeight="1" x14ac:dyDescent="0.2">
      <c r="A17" s="422">
        <v>5</v>
      </c>
      <c r="B17" s="420" t="s">
        <v>463</v>
      </c>
      <c r="C17" s="419" t="s">
        <v>462</v>
      </c>
      <c r="D17" s="418">
        <v>37182</v>
      </c>
      <c r="E17" s="417" t="s">
        <v>93</v>
      </c>
      <c r="F17" s="416">
        <v>8.4700000000000006</v>
      </c>
      <c r="G17" s="415">
        <v>8.5</v>
      </c>
      <c r="H17" s="414" t="str">
        <f>IF(ISBLANK(F17),"",IF(F17&lt;=7.7,"KSM",IF(F17&lt;=8,"I A",IF(F17&lt;=8.44,"II A",IF(F17&lt;=9.04,"III A",IF(F17&lt;=9.64,"I JA",IF(F17&lt;=10.04,"II JA",IF(F17&lt;=10.34,"III JA"))))))))</f>
        <v>III A</v>
      </c>
      <c r="I17" s="413" t="s">
        <v>299</v>
      </c>
    </row>
    <row r="18" spans="1:9" ht="15" customHeight="1" x14ac:dyDescent="0.2">
      <c r="A18" s="422">
        <v>6</v>
      </c>
      <c r="B18" s="420" t="s">
        <v>450</v>
      </c>
      <c r="C18" s="419" t="s">
        <v>449</v>
      </c>
      <c r="D18" s="418">
        <v>36730</v>
      </c>
      <c r="E18" s="417" t="s">
        <v>93</v>
      </c>
      <c r="F18" s="416">
        <v>8.4499999999999993</v>
      </c>
      <c r="G18" s="415">
        <v>8.5500000000000007</v>
      </c>
      <c r="H18" s="414" t="str">
        <f>IF(ISBLANK(F18),"",IF(F18&lt;=7.7,"KSM",IF(F18&lt;=8,"I A",IF(F18&lt;=8.44,"II A",IF(F18&lt;=9.04,"III A",IF(F18&lt;=9.64,"I JA",IF(F18&lt;=10.04,"II JA",IF(F18&lt;=10.34,"III JA"))))))))</f>
        <v>III A</v>
      </c>
      <c r="I18" s="413" t="s">
        <v>448</v>
      </c>
    </row>
    <row r="19" spans="1:9" x14ac:dyDescent="0.2">
      <c r="A19" s="431" t="s">
        <v>45</v>
      </c>
      <c r="B19" s="432" t="s">
        <v>13</v>
      </c>
      <c r="C19" s="419" t="s">
        <v>12</v>
      </c>
      <c r="D19" s="431" t="s">
        <v>11</v>
      </c>
      <c r="E19" s="430" t="s">
        <v>10</v>
      </c>
      <c r="F19" s="429" t="s">
        <v>469</v>
      </c>
      <c r="G19" s="429" t="s">
        <v>468</v>
      </c>
      <c r="H19" s="428" t="s">
        <v>8</v>
      </c>
      <c r="I19" s="427" t="s">
        <v>7</v>
      </c>
    </row>
    <row r="20" spans="1:9" ht="15" customHeight="1" x14ac:dyDescent="0.2">
      <c r="A20" s="422">
        <v>7</v>
      </c>
      <c r="B20" s="420" t="s">
        <v>437</v>
      </c>
      <c r="C20" s="419" t="s">
        <v>461</v>
      </c>
      <c r="D20" s="418">
        <v>37184</v>
      </c>
      <c r="E20" s="417" t="s">
        <v>94</v>
      </c>
      <c r="F20" s="416">
        <v>8.56</v>
      </c>
      <c r="G20" s="415"/>
      <c r="H20" s="414" t="str">
        <f t="shared" ref="H20:H36" si="0">IF(ISBLANK(F20),"",IF(F20&lt;=7.7,"KSM",IF(F20&lt;=8,"I A",IF(F20&lt;=8.44,"II A",IF(F20&lt;=9.04,"III A",IF(F20&lt;=9.64,"I JA",IF(F20&lt;=10.04,"II JA",IF(F20&lt;=10.34,"III JA"))))))))</f>
        <v>III A</v>
      </c>
      <c r="I20" s="413" t="s">
        <v>460</v>
      </c>
    </row>
    <row r="21" spans="1:9" ht="15" customHeight="1" x14ac:dyDescent="0.2">
      <c r="A21" s="422">
        <v>8</v>
      </c>
      <c r="B21" s="420" t="s">
        <v>381</v>
      </c>
      <c r="C21" s="419" t="s">
        <v>424</v>
      </c>
      <c r="D21" s="418">
        <v>36843</v>
      </c>
      <c r="E21" s="417" t="s">
        <v>102</v>
      </c>
      <c r="F21" s="416">
        <v>8.57</v>
      </c>
      <c r="G21" s="415"/>
      <c r="H21" s="414" t="str">
        <f t="shared" si="0"/>
        <v>III A</v>
      </c>
      <c r="I21" s="413" t="s">
        <v>104</v>
      </c>
    </row>
    <row r="22" spans="1:9" ht="15" customHeight="1" x14ac:dyDescent="0.2">
      <c r="A22" s="422">
        <v>9</v>
      </c>
      <c r="B22" s="420" t="s">
        <v>441</v>
      </c>
      <c r="C22" s="419" t="s">
        <v>440</v>
      </c>
      <c r="D22" s="418">
        <v>36887</v>
      </c>
      <c r="E22" s="417" t="s">
        <v>439</v>
      </c>
      <c r="F22" s="416">
        <v>8.6999999999999993</v>
      </c>
      <c r="G22" s="415"/>
      <c r="H22" s="414" t="str">
        <f t="shared" si="0"/>
        <v>III A</v>
      </c>
      <c r="I22" s="413" t="s">
        <v>438</v>
      </c>
    </row>
    <row r="23" spans="1:9" ht="15" customHeight="1" x14ac:dyDescent="0.2">
      <c r="A23" s="422">
        <v>10</v>
      </c>
      <c r="B23" s="420" t="s">
        <v>426</v>
      </c>
      <c r="C23" s="419" t="s">
        <v>454</v>
      </c>
      <c r="D23" s="418">
        <v>36942</v>
      </c>
      <c r="E23" s="417" t="s">
        <v>365</v>
      </c>
      <c r="F23" s="416">
        <v>8.74</v>
      </c>
      <c r="G23" s="415"/>
      <c r="H23" s="414" t="str">
        <f t="shared" si="0"/>
        <v>III A</v>
      </c>
      <c r="I23" s="413" t="s">
        <v>453</v>
      </c>
    </row>
    <row r="24" spans="1:9" ht="15" customHeight="1" x14ac:dyDescent="0.2">
      <c r="A24" s="422">
        <v>11</v>
      </c>
      <c r="B24" s="420" t="s">
        <v>452</v>
      </c>
      <c r="C24" s="419" t="s">
        <v>451</v>
      </c>
      <c r="D24" s="418">
        <v>36688</v>
      </c>
      <c r="E24" s="417" t="s">
        <v>92</v>
      </c>
      <c r="F24" s="416">
        <v>8.74</v>
      </c>
      <c r="G24" s="415"/>
      <c r="H24" s="414" t="str">
        <f t="shared" si="0"/>
        <v>III A</v>
      </c>
      <c r="I24" s="413" t="s">
        <v>213</v>
      </c>
    </row>
    <row r="25" spans="1:9" ht="15" customHeight="1" x14ac:dyDescent="0.2">
      <c r="A25" s="422">
        <v>12</v>
      </c>
      <c r="B25" s="420" t="s">
        <v>423</v>
      </c>
      <c r="C25" s="419" t="s">
        <v>422</v>
      </c>
      <c r="D25" s="418">
        <v>36670</v>
      </c>
      <c r="E25" s="417" t="s">
        <v>93</v>
      </c>
      <c r="F25" s="416">
        <v>8.8000000000000007</v>
      </c>
      <c r="G25" s="415"/>
      <c r="H25" s="414" t="str">
        <f t="shared" si="0"/>
        <v>III A</v>
      </c>
      <c r="I25" s="413" t="s">
        <v>299</v>
      </c>
    </row>
    <row r="26" spans="1:9" ht="15" customHeight="1" x14ac:dyDescent="0.2">
      <c r="A26" s="422">
        <v>13</v>
      </c>
      <c r="B26" s="420" t="s">
        <v>184</v>
      </c>
      <c r="C26" s="419" t="s">
        <v>303</v>
      </c>
      <c r="D26" s="418">
        <v>36593</v>
      </c>
      <c r="E26" s="417" t="s">
        <v>30</v>
      </c>
      <c r="F26" s="416">
        <v>8.81</v>
      </c>
      <c r="G26" s="415"/>
      <c r="H26" s="414" t="str">
        <f t="shared" si="0"/>
        <v>III A</v>
      </c>
      <c r="I26" s="413" t="s">
        <v>39</v>
      </c>
    </row>
    <row r="27" spans="1:9" ht="15" customHeight="1" x14ac:dyDescent="0.2">
      <c r="A27" s="422">
        <v>14</v>
      </c>
      <c r="B27" s="420" t="s">
        <v>467</v>
      </c>
      <c r="C27" s="419" t="s">
        <v>466</v>
      </c>
      <c r="D27" s="418">
        <v>37099</v>
      </c>
      <c r="E27" s="417" t="s">
        <v>30</v>
      </c>
      <c r="F27" s="416">
        <v>8.85</v>
      </c>
      <c r="G27" s="415"/>
      <c r="H27" s="414" t="str">
        <f t="shared" si="0"/>
        <v>III A</v>
      </c>
      <c r="I27" s="413" t="s">
        <v>39</v>
      </c>
    </row>
    <row r="28" spans="1:9" ht="15" customHeight="1" x14ac:dyDescent="0.2">
      <c r="A28" s="422">
        <v>15</v>
      </c>
      <c r="B28" s="420" t="s">
        <v>426</v>
      </c>
      <c r="C28" s="419" t="s">
        <v>425</v>
      </c>
      <c r="D28" s="418">
        <v>36655</v>
      </c>
      <c r="E28" s="417" t="s">
        <v>91</v>
      </c>
      <c r="F28" s="416">
        <v>8.9700000000000006</v>
      </c>
      <c r="G28" s="415"/>
      <c r="H28" s="414" t="str">
        <f t="shared" si="0"/>
        <v>III A</v>
      </c>
      <c r="I28" s="413" t="s">
        <v>385</v>
      </c>
    </row>
    <row r="29" spans="1:9" ht="15" customHeight="1" x14ac:dyDescent="0.2">
      <c r="A29" s="422">
        <v>16</v>
      </c>
      <c r="B29" s="420" t="s">
        <v>458</v>
      </c>
      <c r="C29" s="419" t="s">
        <v>457</v>
      </c>
      <c r="D29" s="418">
        <v>36601</v>
      </c>
      <c r="E29" s="417" t="s">
        <v>92</v>
      </c>
      <c r="F29" s="416">
        <v>9.0299999999999994</v>
      </c>
      <c r="G29" s="415"/>
      <c r="H29" s="414" t="str">
        <f t="shared" si="0"/>
        <v>III A</v>
      </c>
      <c r="I29" s="413" t="s">
        <v>213</v>
      </c>
    </row>
    <row r="30" spans="1:9" ht="15" customHeight="1" x14ac:dyDescent="0.2">
      <c r="A30" s="422">
        <v>17</v>
      </c>
      <c r="B30" s="420" t="s">
        <v>432</v>
      </c>
      <c r="C30" s="419" t="s">
        <v>431</v>
      </c>
      <c r="D30" s="418">
        <v>37220</v>
      </c>
      <c r="E30" s="417" t="s">
        <v>30</v>
      </c>
      <c r="F30" s="416">
        <v>9.0500000000000007</v>
      </c>
      <c r="G30" s="415"/>
      <c r="H30" s="414" t="str">
        <f t="shared" si="0"/>
        <v>I JA</v>
      </c>
      <c r="I30" s="413" t="s">
        <v>261</v>
      </c>
    </row>
    <row r="31" spans="1:9" ht="15" customHeight="1" x14ac:dyDescent="0.2">
      <c r="A31" s="422">
        <v>18</v>
      </c>
      <c r="B31" s="420" t="s">
        <v>437</v>
      </c>
      <c r="C31" s="419" t="s">
        <v>436</v>
      </c>
      <c r="D31" s="418">
        <v>37018</v>
      </c>
      <c r="E31" s="417" t="s">
        <v>93</v>
      </c>
      <c r="F31" s="416">
        <v>9.08</v>
      </c>
      <c r="G31" s="415"/>
      <c r="H31" s="414" t="str">
        <f t="shared" si="0"/>
        <v>I JA</v>
      </c>
      <c r="I31" s="413" t="s">
        <v>299</v>
      </c>
    </row>
    <row r="32" spans="1:9" ht="15" customHeight="1" x14ac:dyDescent="0.2">
      <c r="A32" s="422">
        <v>19</v>
      </c>
      <c r="B32" s="420" t="s">
        <v>465</v>
      </c>
      <c r="C32" s="419" t="s">
        <v>464</v>
      </c>
      <c r="D32" s="418">
        <v>37112</v>
      </c>
      <c r="E32" s="417" t="s">
        <v>182</v>
      </c>
      <c r="F32" s="416">
        <v>9.11</v>
      </c>
      <c r="G32" s="415"/>
      <c r="H32" s="414" t="str">
        <f t="shared" si="0"/>
        <v>I JA</v>
      </c>
      <c r="I32" s="413" t="s">
        <v>419</v>
      </c>
    </row>
    <row r="33" spans="1:9" ht="15" customHeight="1" x14ac:dyDescent="0.2">
      <c r="A33" s="422">
        <v>20</v>
      </c>
      <c r="B33" s="420" t="s">
        <v>249</v>
      </c>
      <c r="C33" s="419" t="s">
        <v>442</v>
      </c>
      <c r="D33" s="418">
        <v>36877</v>
      </c>
      <c r="E33" s="417" t="s">
        <v>276</v>
      </c>
      <c r="F33" s="416">
        <v>9.1999999999999993</v>
      </c>
      <c r="G33" s="415"/>
      <c r="H33" s="414" t="str">
        <f t="shared" si="0"/>
        <v>I JA</v>
      </c>
      <c r="I33" s="413" t="s">
        <v>275</v>
      </c>
    </row>
    <row r="34" spans="1:9" ht="15" customHeight="1" x14ac:dyDescent="0.2">
      <c r="A34" s="422">
        <v>21</v>
      </c>
      <c r="B34" s="420" t="s">
        <v>364</v>
      </c>
      <c r="C34" s="419" t="s">
        <v>363</v>
      </c>
      <c r="D34" s="418">
        <v>36900</v>
      </c>
      <c r="E34" s="417" t="s">
        <v>98</v>
      </c>
      <c r="F34" s="416">
        <v>9.2899999999999991</v>
      </c>
      <c r="G34" s="415"/>
      <c r="H34" s="414" t="str">
        <f t="shared" si="0"/>
        <v>I JA</v>
      </c>
      <c r="I34" s="413" t="s">
        <v>23</v>
      </c>
    </row>
    <row r="35" spans="1:9" ht="15" customHeight="1" x14ac:dyDescent="0.2">
      <c r="A35" s="422">
        <v>22</v>
      </c>
      <c r="B35" s="420" t="s">
        <v>456</v>
      </c>
      <c r="C35" s="419" t="s">
        <v>455</v>
      </c>
      <c r="D35" s="418">
        <v>36910</v>
      </c>
      <c r="E35" s="417" t="s">
        <v>165</v>
      </c>
      <c r="F35" s="416">
        <v>9.58</v>
      </c>
      <c r="G35" s="415"/>
      <c r="H35" s="414" t="str">
        <f t="shared" si="0"/>
        <v>I JA</v>
      </c>
      <c r="I35" s="413" t="s">
        <v>164</v>
      </c>
    </row>
    <row r="36" spans="1:9" ht="15" customHeight="1" x14ac:dyDescent="0.2">
      <c r="A36" s="422" t="s">
        <v>20</v>
      </c>
      <c r="B36" s="420" t="s">
        <v>421</v>
      </c>
      <c r="C36" s="419" t="s">
        <v>420</v>
      </c>
      <c r="D36" s="418">
        <v>36245</v>
      </c>
      <c r="E36" s="417" t="s">
        <v>182</v>
      </c>
      <c r="F36" s="416">
        <v>9.59</v>
      </c>
      <c r="G36" s="415"/>
      <c r="H36" s="414" t="str">
        <f t="shared" si="0"/>
        <v>I JA</v>
      </c>
      <c r="I36" s="413" t="s">
        <v>419</v>
      </c>
    </row>
  </sheetData>
  <mergeCells count="3">
    <mergeCell ref="A1:G1"/>
    <mergeCell ref="A2:G2"/>
    <mergeCell ref="A3:G3"/>
  </mergeCells>
  <pageMargins left="0.51181102362204722" right="0.3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9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28515625" style="500" customWidth="1"/>
    <col min="2" max="2" width="10.7109375" style="500" customWidth="1"/>
    <col min="3" max="3" width="12.140625" style="500" customWidth="1"/>
    <col min="4" max="4" width="8.85546875" style="513" customWidth="1"/>
    <col min="5" max="5" width="12.5703125" style="501" customWidth="1"/>
    <col min="6" max="6" width="6.5703125" style="540" customWidth="1"/>
    <col min="7" max="8" width="6.42578125" style="539" customWidth="1"/>
    <col min="9" max="9" width="22.7109375" style="501" bestFit="1" customWidth="1"/>
    <col min="10" max="10" width="3.7109375" style="500" hidden="1" customWidth="1"/>
    <col min="11" max="11" width="2.42578125" style="500" hidden="1" customWidth="1"/>
    <col min="12" max="16384" width="9.140625" style="500"/>
  </cols>
  <sheetData>
    <row r="1" spans="1:9" s="250" customFormat="1" ht="20.25" x14ac:dyDescent="0.3">
      <c r="A1" s="914" t="s">
        <v>81</v>
      </c>
      <c r="B1" s="914"/>
      <c r="C1" s="914"/>
      <c r="D1" s="914"/>
      <c r="E1" s="914"/>
      <c r="F1" s="914"/>
      <c r="G1" s="914"/>
    </row>
    <row r="2" spans="1:9" s="250" customFormat="1" ht="20.25" x14ac:dyDescent="0.3">
      <c r="A2" s="914" t="s">
        <v>0</v>
      </c>
      <c r="B2" s="914"/>
      <c r="C2" s="914"/>
      <c r="D2" s="914"/>
      <c r="E2" s="914"/>
      <c r="F2" s="914"/>
      <c r="G2" s="914"/>
    </row>
    <row r="3" spans="1:9" s="250" customFormat="1" ht="20.25" x14ac:dyDescent="0.3">
      <c r="A3" s="914" t="s">
        <v>2</v>
      </c>
      <c r="B3" s="914"/>
      <c r="C3" s="914"/>
      <c r="D3" s="914"/>
      <c r="E3" s="914"/>
      <c r="F3" s="914"/>
      <c r="G3" s="914"/>
      <c r="I3" s="253" t="s">
        <v>84</v>
      </c>
    </row>
    <row r="4" spans="1:9" s="250" customFormat="1" ht="12.75" customHeight="1" x14ac:dyDescent="0.3">
      <c r="A4" s="254"/>
      <c r="B4" s="254"/>
      <c r="C4" s="254"/>
      <c r="D4" s="538"/>
      <c r="E4" s="254"/>
      <c r="F4" s="254"/>
      <c r="G4" s="254"/>
      <c r="I4" s="251" t="s">
        <v>1</v>
      </c>
    </row>
    <row r="5" spans="1:9" ht="12.75" customHeight="1" x14ac:dyDescent="0.2">
      <c r="B5" s="536" t="s">
        <v>631</v>
      </c>
      <c r="C5" s="536"/>
      <c r="D5" s="536" t="s">
        <v>630</v>
      </c>
      <c r="E5" s="500"/>
      <c r="F5" s="566"/>
      <c r="G5" s="565"/>
      <c r="H5" s="500"/>
    </row>
    <row r="6" spans="1:9" s="531" customFormat="1" ht="8.25" customHeight="1" x14ac:dyDescent="0.2">
      <c r="D6" s="534"/>
      <c r="E6" s="534"/>
      <c r="F6" s="540"/>
      <c r="G6" s="539"/>
      <c r="H6" s="539"/>
      <c r="I6" s="564"/>
    </row>
    <row r="7" spans="1:9" ht="15.75" x14ac:dyDescent="0.25">
      <c r="B7" s="563" t="s">
        <v>629</v>
      </c>
      <c r="C7" s="528"/>
      <c r="D7" s="562"/>
      <c r="E7" s="561"/>
      <c r="H7" s="560"/>
      <c r="I7" s="525" t="s">
        <v>16</v>
      </c>
    </row>
    <row r="8" spans="1:9" ht="12.75" customHeight="1" x14ac:dyDescent="0.2">
      <c r="F8" s="559"/>
      <c r="G8" s="552"/>
      <c r="H8" s="559"/>
    </row>
    <row r="9" spans="1:9" ht="12.75" customHeight="1" x14ac:dyDescent="0.2">
      <c r="C9" s="550">
        <v>1</v>
      </c>
      <c r="D9" s="549" t="s">
        <v>427</v>
      </c>
      <c r="E9" s="514">
        <v>6</v>
      </c>
      <c r="G9" s="540"/>
      <c r="H9" s="540"/>
      <c r="I9" s="558"/>
    </row>
    <row r="10" spans="1:9" ht="6" customHeight="1" x14ac:dyDescent="0.2">
      <c r="G10" s="540"/>
      <c r="H10" s="540" t="str">
        <f>IF(ISBLANK(F10),"",IF(F10&lt;=7,"KSM",IF(F10&lt;=7.24,"I A",IF(F10&lt;=7.54,"II A",IF(F10&lt;=7.94,"III A",IF(F10&lt;=8.44,"I JA",IF(F10&lt;=8.84,"II JA",IF(F10&lt;=9.14,"III JA"))))))))</f>
        <v/>
      </c>
    </row>
    <row r="11" spans="1:9" x14ac:dyDescent="0.2">
      <c r="A11" s="518" t="s">
        <v>260</v>
      </c>
      <c r="B11" s="557" t="s">
        <v>13</v>
      </c>
      <c r="C11" s="556" t="s">
        <v>12</v>
      </c>
      <c r="D11" s="518" t="s">
        <v>11</v>
      </c>
      <c r="E11" s="555" t="s">
        <v>10</v>
      </c>
      <c r="F11" s="555" t="s">
        <v>9</v>
      </c>
      <c r="G11" s="555" t="s">
        <v>628</v>
      </c>
      <c r="H11" s="555" t="s">
        <v>8</v>
      </c>
      <c r="I11" s="554" t="s">
        <v>7</v>
      </c>
    </row>
    <row r="12" spans="1:9" s="541" customFormat="1" ht="15" customHeight="1" x14ac:dyDescent="0.2">
      <c r="A12" s="506">
        <v>1</v>
      </c>
      <c r="B12" s="547" t="s">
        <v>273</v>
      </c>
      <c r="C12" s="546" t="s">
        <v>272</v>
      </c>
      <c r="D12" s="545">
        <v>37837</v>
      </c>
      <c r="E12" s="544" t="s">
        <v>98</v>
      </c>
      <c r="F12" s="543">
        <v>8.09</v>
      </c>
      <c r="G12" s="542"/>
      <c r="H12" s="506" t="str">
        <f>IF(ISBLANK(F12),"",IF(F12&lt;=7,"KSM",IF(F12&lt;=7.24,"I A",IF(F12&lt;=7.54,"II A",IF(F12&lt;=7.94,"III A",IF(F12&lt;=8.44,"I JA",IF(F12&lt;=8.84,"II JA",IF(F12&lt;=9.14,"III JA"))))))))</f>
        <v>I JA</v>
      </c>
      <c r="I12" s="505" t="s">
        <v>23</v>
      </c>
    </row>
    <row r="13" spans="1:9" s="541" customFormat="1" ht="15" customHeight="1" x14ac:dyDescent="0.2">
      <c r="A13" s="506">
        <v>2</v>
      </c>
      <c r="B13" s="547" t="s">
        <v>627</v>
      </c>
      <c r="C13" s="546" t="s">
        <v>626</v>
      </c>
      <c r="D13" s="545">
        <v>38177</v>
      </c>
      <c r="E13" s="544" t="s">
        <v>94</v>
      </c>
      <c r="F13" s="543">
        <v>10.01</v>
      </c>
      <c r="G13" s="542"/>
      <c r="H13" s="506"/>
      <c r="I13" s="505" t="s">
        <v>239</v>
      </c>
    </row>
    <row r="14" spans="1:9" s="541" customFormat="1" ht="15" customHeight="1" x14ac:dyDescent="0.2">
      <c r="A14" s="506">
        <v>3</v>
      </c>
      <c r="B14" s="547" t="s">
        <v>286</v>
      </c>
      <c r="C14" s="546" t="s">
        <v>285</v>
      </c>
      <c r="D14" s="545">
        <v>37360</v>
      </c>
      <c r="E14" s="544" t="s">
        <v>95</v>
      </c>
      <c r="F14" s="543">
        <v>8.1300000000000008</v>
      </c>
      <c r="G14" s="542"/>
      <c r="H14" s="506" t="str">
        <f>IF(ISBLANK(F14),"",IF(F14&lt;=7,"KSM",IF(F14&lt;=7.24,"I A",IF(F14&lt;=7.54,"II A",IF(F14&lt;=7.94,"III A",IF(F14&lt;=8.44,"I JA",IF(F14&lt;=8.84,"II JA",IF(F14&lt;=9.14,"III JA"))))))))</f>
        <v>I JA</v>
      </c>
      <c r="I14" s="505" t="s">
        <v>107</v>
      </c>
    </row>
    <row r="15" spans="1:9" s="541" customFormat="1" ht="15" customHeight="1" x14ac:dyDescent="0.2">
      <c r="A15" s="506">
        <v>4</v>
      </c>
      <c r="B15" s="547" t="s">
        <v>625</v>
      </c>
      <c r="C15" s="546" t="s">
        <v>624</v>
      </c>
      <c r="D15" s="545">
        <v>37399</v>
      </c>
      <c r="E15" s="544" t="s">
        <v>1</v>
      </c>
      <c r="F15" s="543">
        <v>8.44</v>
      </c>
      <c r="G15" s="542"/>
      <c r="H15" s="506" t="str">
        <f>IF(ISBLANK(F15),"",IF(F15&lt;=7,"KSM",IF(F15&lt;=7.24,"I A",IF(F15&lt;=7.54,"II A",IF(F15&lt;=7.94,"III A",IF(F15&lt;=8.44,"I JA",IF(F15&lt;=8.84,"II JA",IF(F15&lt;=9.14,"III JA"))))))))</f>
        <v>I JA</v>
      </c>
      <c r="I15" s="505" t="s">
        <v>606</v>
      </c>
    </row>
    <row r="16" spans="1:9" s="541" customFormat="1" ht="15" customHeight="1" x14ac:dyDescent="0.2">
      <c r="A16" s="506">
        <v>5</v>
      </c>
      <c r="B16" s="547" t="s">
        <v>292</v>
      </c>
      <c r="C16" s="546" t="s">
        <v>291</v>
      </c>
      <c r="D16" s="545">
        <v>37372</v>
      </c>
      <c r="E16" s="544" t="s">
        <v>276</v>
      </c>
      <c r="F16" s="553">
        <v>7.69</v>
      </c>
      <c r="G16" s="542"/>
      <c r="H16" s="506" t="str">
        <f>IF(ISBLANK(F16),"",IF(F16&lt;=7,"KSM",IF(F16&lt;=7.24,"I A",IF(F16&lt;=7.54,"II A",IF(F16&lt;=7.94,"III A",IF(F16&lt;=8.44,"I JA",IF(F16&lt;=8.84,"II JA",IF(F16&lt;=9.14,"III JA"))))))))</f>
        <v>III A</v>
      </c>
      <c r="I16" s="505" t="s">
        <v>275</v>
      </c>
    </row>
    <row r="17" spans="1:9" ht="6" customHeight="1" x14ac:dyDescent="0.2">
      <c r="F17" s="551"/>
      <c r="G17" s="552"/>
      <c r="H17" s="551"/>
    </row>
    <row r="18" spans="1:9" ht="12.75" customHeight="1" x14ac:dyDescent="0.2">
      <c r="C18" s="550">
        <v>2</v>
      </c>
      <c r="D18" s="549" t="s">
        <v>427</v>
      </c>
      <c r="E18" s="514">
        <v>6</v>
      </c>
      <c r="G18" s="540"/>
      <c r="H18" s="540"/>
      <c r="I18" s="548"/>
    </row>
    <row r="19" spans="1:9" ht="6" customHeight="1" x14ac:dyDescent="0.2">
      <c r="G19" s="540"/>
      <c r="H19" s="540" t="str">
        <f>IF(ISBLANK(F19),"",IF(F19&lt;=7,"KSM",IF(F19&lt;=7.24,"I A",IF(F19&lt;=7.54,"II A",IF(F19&lt;=7.94,"III A",IF(F19&lt;=8.44,"I JA",IF(F19&lt;=8.84,"II JA",IF(F19&lt;=9.14,"III JA"))))))))</f>
        <v/>
      </c>
    </row>
    <row r="20" spans="1:9" s="541" customFormat="1" ht="15" customHeight="1" x14ac:dyDescent="0.2">
      <c r="A20" s="506">
        <v>1</v>
      </c>
      <c r="B20" s="547" t="s">
        <v>623</v>
      </c>
      <c r="C20" s="546" t="s">
        <v>622</v>
      </c>
      <c r="D20" s="545">
        <v>37302</v>
      </c>
      <c r="E20" s="544" t="s">
        <v>165</v>
      </c>
      <c r="F20" s="543">
        <v>8.65</v>
      </c>
      <c r="G20" s="542"/>
      <c r="H20" s="506" t="str">
        <f>IF(ISBLANK(F20),"",IF(F20&lt;=7,"KSM",IF(F20&lt;=7.24,"I A",IF(F20&lt;=7.54,"II A",IF(F20&lt;=7.94,"III A",IF(F20&lt;=8.44,"I JA",IF(F20&lt;=8.84,"II JA",IF(F20&lt;=9.14,"III JA"))))))))</f>
        <v>II JA</v>
      </c>
      <c r="I20" s="505" t="s">
        <v>164</v>
      </c>
    </row>
    <row r="21" spans="1:9" s="541" customFormat="1" ht="15" customHeight="1" x14ac:dyDescent="0.2">
      <c r="A21" s="506">
        <v>2</v>
      </c>
      <c r="B21" s="547" t="s">
        <v>621</v>
      </c>
      <c r="C21" s="546" t="s">
        <v>620</v>
      </c>
      <c r="D21" s="545">
        <v>37312</v>
      </c>
      <c r="E21" s="544" t="s">
        <v>365</v>
      </c>
      <c r="F21" s="543">
        <v>8.31</v>
      </c>
      <c r="G21" s="542"/>
      <c r="H21" s="506" t="str">
        <f>IF(ISBLANK(F21),"",IF(F21&lt;=7,"KSM",IF(F21&lt;=7.24,"I A",IF(F21&lt;=7.54,"II A",IF(F21&lt;=7.94,"III A",IF(F21&lt;=8.44,"I JA",IF(F21&lt;=8.84,"II JA",IF(F21&lt;=9.14,"III JA"))))))))</f>
        <v>I JA</v>
      </c>
      <c r="I21" s="505" t="s">
        <v>332</v>
      </c>
    </row>
    <row r="22" spans="1:9" s="541" customFormat="1" ht="15" customHeight="1" x14ac:dyDescent="0.2">
      <c r="A22" s="506">
        <v>3</v>
      </c>
      <c r="B22" s="547" t="s">
        <v>619</v>
      </c>
      <c r="C22" s="546" t="s">
        <v>618</v>
      </c>
      <c r="D22" s="545">
        <v>37317</v>
      </c>
      <c r="E22" s="544" t="s">
        <v>93</v>
      </c>
      <c r="F22" s="543" t="s">
        <v>379</v>
      </c>
      <c r="G22" s="542"/>
      <c r="H22" s="506"/>
      <c r="I22" s="270" t="s">
        <v>267</v>
      </c>
    </row>
    <row r="23" spans="1:9" s="541" customFormat="1" ht="15" customHeight="1" x14ac:dyDescent="0.2">
      <c r="A23" s="506">
        <v>4</v>
      </c>
      <c r="B23" s="547" t="s">
        <v>212</v>
      </c>
      <c r="C23" s="546" t="s">
        <v>617</v>
      </c>
      <c r="D23" s="545">
        <v>37322</v>
      </c>
      <c r="E23" s="544" t="s">
        <v>94</v>
      </c>
      <c r="F23" s="553">
        <v>7.89</v>
      </c>
      <c r="G23" s="542"/>
      <c r="H23" s="506" t="str">
        <f>IF(ISBLANK(F23),"",IF(F23&lt;=7,"KSM",IF(F23&lt;=7.24,"I A",IF(F23&lt;=7.54,"II A",IF(F23&lt;=7.94,"III A",IF(F23&lt;=8.44,"I JA",IF(F23&lt;=8.84,"II JA",IF(F23&lt;=9.14,"III JA"))))))))</f>
        <v>III A</v>
      </c>
      <c r="I23" s="505" t="s">
        <v>616</v>
      </c>
    </row>
    <row r="24" spans="1:9" s="541" customFormat="1" ht="15" customHeight="1" x14ac:dyDescent="0.2">
      <c r="A24" s="506">
        <v>5</v>
      </c>
      <c r="B24" s="547" t="s">
        <v>316</v>
      </c>
      <c r="C24" s="546" t="s">
        <v>317</v>
      </c>
      <c r="D24" s="545">
        <v>37350</v>
      </c>
      <c r="E24" s="544" t="s">
        <v>94</v>
      </c>
      <c r="F24" s="553">
        <v>7.75</v>
      </c>
      <c r="G24" s="542"/>
      <c r="H24" s="506" t="str">
        <f>IF(ISBLANK(F24),"",IF(F24&lt;=7,"KSM",IF(F24&lt;=7.24,"I A",IF(F24&lt;=7.54,"II A",IF(F24&lt;=7.94,"III A",IF(F24&lt;=8.44,"I JA",IF(F24&lt;=8.84,"II JA",IF(F24&lt;=9.14,"III JA"))))))))</f>
        <v>III A</v>
      </c>
      <c r="I24" s="505" t="s">
        <v>319</v>
      </c>
    </row>
    <row r="25" spans="1:9" ht="6" customHeight="1" x14ac:dyDescent="0.2">
      <c r="F25" s="551"/>
      <c r="G25" s="552"/>
      <c r="H25" s="551"/>
    </row>
    <row r="26" spans="1:9" ht="12.75" customHeight="1" x14ac:dyDescent="0.2">
      <c r="C26" s="550">
        <v>3</v>
      </c>
      <c r="D26" s="549" t="s">
        <v>427</v>
      </c>
      <c r="E26" s="514">
        <v>6</v>
      </c>
      <c r="G26" s="540"/>
      <c r="H26" s="540"/>
      <c r="I26" s="548"/>
    </row>
    <row r="27" spans="1:9" ht="6" customHeight="1" x14ac:dyDescent="0.2">
      <c r="G27" s="540"/>
      <c r="H27" s="540" t="str">
        <f>IF(ISBLANK(F27),"",IF(F27&lt;=7,"KSM",IF(F27&lt;=7.24,"I A",IF(F27&lt;=7.54,"II A",IF(F27&lt;=7.94,"III A",IF(F27&lt;=8.44,"I JA",IF(F27&lt;=8.84,"II JA",IF(F27&lt;=9.14,"III JA"))))))))</f>
        <v/>
      </c>
    </row>
    <row r="28" spans="1:9" s="541" customFormat="1" ht="15" customHeight="1" x14ac:dyDescent="0.2">
      <c r="A28" s="506">
        <v>1</v>
      </c>
      <c r="B28" s="547" t="s">
        <v>256</v>
      </c>
      <c r="C28" s="546" t="s">
        <v>615</v>
      </c>
      <c r="D28" s="545">
        <v>37443</v>
      </c>
      <c r="E28" s="544" t="s">
        <v>1</v>
      </c>
      <c r="F28" s="553">
        <v>7.76</v>
      </c>
      <c r="G28" s="542"/>
      <c r="H28" s="506" t="str">
        <f>IF(ISBLANK(F28),"",IF(F28&lt;=7,"KSM",IF(F28&lt;=7.24,"I A",IF(F28&lt;=7.54,"II A",IF(F28&lt;=7.94,"III A",IF(F28&lt;=8.44,"I JA",IF(F28&lt;=8.84,"II JA",IF(F28&lt;=9.14,"III JA"))))))))</f>
        <v>III A</v>
      </c>
      <c r="I28" s="505" t="s">
        <v>201</v>
      </c>
    </row>
    <row r="29" spans="1:9" s="541" customFormat="1" ht="15" customHeight="1" x14ac:dyDescent="0.2">
      <c r="A29" s="506">
        <v>2</v>
      </c>
      <c r="B29" s="547" t="s">
        <v>295</v>
      </c>
      <c r="C29" s="546" t="s">
        <v>294</v>
      </c>
      <c r="D29" s="545">
        <v>37407</v>
      </c>
      <c r="E29" s="544" t="s">
        <v>92</v>
      </c>
      <c r="F29" s="543">
        <v>8.3800000000000008</v>
      </c>
      <c r="G29" s="542"/>
      <c r="H29" s="506" t="str">
        <f>IF(ISBLANK(F29),"",IF(F29&lt;=7,"KSM",IF(F29&lt;=7.24,"I A",IF(F29&lt;=7.54,"II A",IF(F29&lt;=7.94,"III A",IF(F29&lt;=8.44,"I JA",IF(F29&lt;=8.84,"II JA",IF(F29&lt;=9.14,"III JA"))))))))</f>
        <v>I JA</v>
      </c>
      <c r="I29" s="505" t="s">
        <v>293</v>
      </c>
    </row>
    <row r="30" spans="1:9" s="541" customFormat="1" ht="15" customHeight="1" x14ac:dyDescent="0.2">
      <c r="A30" s="506">
        <v>3</v>
      </c>
      <c r="B30" s="547" t="s">
        <v>614</v>
      </c>
      <c r="C30" s="546" t="s">
        <v>613</v>
      </c>
      <c r="D30" s="545">
        <v>37423</v>
      </c>
      <c r="E30" s="544" t="s">
        <v>94</v>
      </c>
      <c r="F30" s="543">
        <v>8.41</v>
      </c>
      <c r="G30" s="542"/>
      <c r="H30" s="506" t="str">
        <f>IF(ISBLANK(F30),"",IF(F30&lt;=7,"KSM",IF(F30&lt;=7.24,"I A",IF(F30&lt;=7.54,"II A",IF(F30&lt;=7.94,"III A",IF(F30&lt;=8.44,"I JA",IF(F30&lt;=8.84,"II JA",IF(F30&lt;=9.14,"III JA"))))))))</f>
        <v>I JA</v>
      </c>
      <c r="I30" s="505" t="s">
        <v>319</v>
      </c>
    </row>
    <row r="31" spans="1:9" s="541" customFormat="1" ht="15" customHeight="1" x14ac:dyDescent="0.2">
      <c r="A31" s="506">
        <v>4</v>
      </c>
      <c r="B31" s="547" t="s">
        <v>612</v>
      </c>
      <c r="C31" s="546" t="s">
        <v>611</v>
      </c>
      <c r="D31" s="545">
        <v>37404</v>
      </c>
      <c r="E31" s="544" t="s">
        <v>182</v>
      </c>
      <c r="F31" s="553">
        <v>7.72</v>
      </c>
      <c r="G31" s="542"/>
      <c r="H31" s="506" t="str">
        <f>IF(ISBLANK(F31),"",IF(F31&lt;=7,"KSM",IF(F31&lt;=7.24,"I A",IF(F31&lt;=7.54,"II A",IF(F31&lt;=7.94,"III A",IF(F31&lt;=8.44,"I JA",IF(F31&lt;=8.84,"II JA",IF(F31&lt;=9.14,"III JA"))))))))</f>
        <v>III A</v>
      </c>
      <c r="I31" s="505" t="s">
        <v>419</v>
      </c>
    </row>
    <row r="32" spans="1:9" s="541" customFormat="1" ht="15" customHeight="1" x14ac:dyDescent="0.2">
      <c r="A32" s="506">
        <v>5</v>
      </c>
      <c r="B32" s="547" t="s">
        <v>608</v>
      </c>
      <c r="C32" s="546" t="s">
        <v>610</v>
      </c>
      <c r="D32" s="545">
        <v>37436</v>
      </c>
      <c r="E32" s="544" t="s">
        <v>276</v>
      </c>
      <c r="F32" s="543" t="s">
        <v>379</v>
      </c>
      <c r="G32" s="542"/>
      <c r="H32" s="506"/>
      <c r="I32" s="505" t="s">
        <v>275</v>
      </c>
    </row>
    <row r="33" spans="1:9" s="541" customFormat="1" ht="15" customHeight="1" x14ac:dyDescent="0.2">
      <c r="A33" s="506">
        <v>6</v>
      </c>
      <c r="B33" s="547" t="s">
        <v>566</v>
      </c>
      <c r="C33" s="546" t="s">
        <v>609</v>
      </c>
      <c r="D33" s="545">
        <v>37470</v>
      </c>
      <c r="E33" s="544" t="s">
        <v>94</v>
      </c>
      <c r="F33" s="543">
        <v>9.17</v>
      </c>
      <c r="G33" s="542"/>
      <c r="H33" s="506"/>
      <c r="I33" s="505" t="s">
        <v>319</v>
      </c>
    </row>
    <row r="34" spans="1:9" ht="6" customHeight="1" x14ac:dyDescent="0.2">
      <c r="F34" s="551"/>
      <c r="G34" s="552"/>
      <c r="H34" s="551"/>
    </row>
    <row r="35" spans="1:9" ht="12.75" customHeight="1" x14ac:dyDescent="0.2">
      <c r="C35" s="550">
        <v>4</v>
      </c>
      <c r="D35" s="549" t="s">
        <v>427</v>
      </c>
      <c r="E35" s="514">
        <v>6</v>
      </c>
      <c r="G35" s="540"/>
      <c r="H35" s="540"/>
      <c r="I35" s="548"/>
    </row>
    <row r="36" spans="1:9" ht="6" customHeight="1" x14ac:dyDescent="0.2">
      <c r="G36" s="540"/>
      <c r="H36" s="540" t="str">
        <f>IF(ISBLANK(F36),"",IF(F36&lt;=7,"KSM",IF(F36&lt;=7.24,"I A",IF(F36&lt;=7.54,"II A",IF(F36&lt;=7.94,"III A",IF(F36&lt;=8.44,"I JA",IF(F36&lt;=8.84,"II JA",IF(F36&lt;=9.14,"III JA"))))))))</f>
        <v/>
      </c>
    </row>
    <row r="37" spans="1:9" s="541" customFormat="1" ht="15" customHeight="1" x14ac:dyDescent="0.2">
      <c r="A37" s="506">
        <v>1</v>
      </c>
      <c r="B37" s="547" t="s">
        <v>608</v>
      </c>
      <c r="C37" s="546" t="s">
        <v>607</v>
      </c>
      <c r="D37" s="545">
        <v>37471</v>
      </c>
      <c r="E37" s="544" t="s">
        <v>1</v>
      </c>
      <c r="F37" s="543">
        <v>8.39</v>
      </c>
      <c r="G37" s="542"/>
      <c r="H37" s="506" t="str">
        <f>IF(ISBLANK(F37),"",IF(F37&lt;=7,"KSM",IF(F37&lt;=7.24,"I A",IF(F37&lt;=7.54,"II A",IF(F37&lt;=7.94,"III A",IF(F37&lt;=8.44,"I JA",IF(F37&lt;=8.84,"II JA",IF(F37&lt;=9.14,"III JA"))))))))</f>
        <v>I JA</v>
      </c>
      <c r="I37" s="505" t="s">
        <v>606</v>
      </c>
    </row>
    <row r="38" spans="1:9" s="541" customFormat="1" ht="15" customHeight="1" x14ac:dyDescent="0.2">
      <c r="A38" s="506">
        <v>2</v>
      </c>
      <c r="B38" s="547" t="s">
        <v>65</v>
      </c>
      <c r="C38" s="546" t="s">
        <v>605</v>
      </c>
      <c r="D38" s="545">
        <v>37560</v>
      </c>
      <c r="E38" s="544" t="s">
        <v>365</v>
      </c>
      <c r="F38" s="543">
        <v>8.0500000000000007</v>
      </c>
      <c r="G38" s="542"/>
      <c r="H38" s="506" t="str">
        <f>IF(ISBLANK(F38),"",IF(F38&lt;=7,"KSM",IF(F38&lt;=7.24,"I A",IF(F38&lt;=7.54,"II A",IF(F38&lt;=7.94,"III A",IF(F38&lt;=8.44,"I JA",IF(F38&lt;=8.84,"II JA",IF(F38&lt;=9.14,"III JA"))))))))</f>
        <v>I JA</v>
      </c>
      <c r="I38" s="505" t="s">
        <v>330</v>
      </c>
    </row>
    <row r="39" spans="1:9" s="541" customFormat="1" ht="15" customHeight="1" x14ac:dyDescent="0.2">
      <c r="A39" s="506">
        <v>3</v>
      </c>
      <c r="B39" s="547" t="s">
        <v>604</v>
      </c>
      <c r="C39" s="546" t="s">
        <v>603</v>
      </c>
      <c r="D39" s="545">
        <v>37578</v>
      </c>
      <c r="E39" s="544" t="s">
        <v>30</v>
      </c>
      <c r="F39" s="543">
        <v>8.15</v>
      </c>
      <c r="G39" s="542"/>
      <c r="H39" s="506" t="str">
        <f>IF(ISBLANK(F39),"",IF(F39&lt;=7,"KSM",IF(F39&lt;=7.24,"I A",IF(F39&lt;=7.54,"II A",IF(F39&lt;=7.94,"III A",IF(F39&lt;=8.44,"I JA",IF(F39&lt;=8.84,"II JA",IF(F39&lt;=9.14,"III JA"))))))))</f>
        <v>I JA</v>
      </c>
      <c r="I39" s="505" t="s">
        <v>99</v>
      </c>
    </row>
    <row r="40" spans="1:9" s="541" customFormat="1" ht="15" customHeight="1" x14ac:dyDescent="0.2">
      <c r="A40" s="506">
        <v>4</v>
      </c>
      <c r="B40" s="547" t="s">
        <v>338</v>
      </c>
      <c r="C40" s="546" t="s">
        <v>596</v>
      </c>
      <c r="D40" s="545">
        <v>37634</v>
      </c>
      <c r="E40" s="544" t="s">
        <v>92</v>
      </c>
      <c r="F40" s="543">
        <v>8.4700000000000006</v>
      </c>
      <c r="G40" s="542"/>
      <c r="H40" s="506" t="str">
        <f>IF(ISBLANK(F40),"",IF(F40&lt;=7,"KSM",IF(F40&lt;=7.24,"I A",IF(F40&lt;=7.54,"II A",IF(F40&lt;=7.94,"III A",IF(F40&lt;=8.44,"I JA",IF(F40&lt;=8.84,"II JA",IF(F40&lt;=9.14,"III JA"))))))))</f>
        <v>II JA</v>
      </c>
      <c r="I40" s="505" t="s">
        <v>293</v>
      </c>
    </row>
    <row r="41" spans="1:9" s="541" customFormat="1" ht="15" customHeight="1" x14ac:dyDescent="0.2">
      <c r="A41" s="506">
        <v>5</v>
      </c>
      <c r="B41" s="547" t="s">
        <v>22</v>
      </c>
      <c r="C41" s="546" t="s">
        <v>602</v>
      </c>
      <c r="D41" s="545">
        <v>37637</v>
      </c>
      <c r="E41" s="544" t="s">
        <v>276</v>
      </c>
      <c r="F41" s="543" t="s">
        <v>379</v>
      </c>
      <c r="G41" s="542"/>
      <c r="H41" s="506"/>
      <c r="I41" s="505" t="s">
        <v>275</v>
      </c>
    </row>
    <row r="42" spans="1:9" s="541" customFormat="1" ht="15" customHeight="1" x14ac:dyDescent="0.2">
      <c r="A42" s="506">
        <v>6</v>
      </c>
      <c r="B42" s="547" t="s">
        <v>346</v>
      </c>
      <c r="C42" s="546" t="s">
        <v>601</v>
      </c>
      <c r="D42" s="545">
        <v>38594</v>
      </c>
      <c r="E42" s="544" t="s">
        <v>94</v>
      </c>
      <c r="F42" s="543">
        <v>10.14</v>
      </c>
      <c r="G42" s="542"/>
      <c r="H42" s="506"/>
      <c r="I42" s="505" t="s">
        <v>239</v>
      </c>
    </row>
    <row r="43" spans="1:9" ht="6" customHeight="1" x14ac:dyDescent="0.2">
      <c r="F43" s="551"/>
      <c r="G43" s="552"/>
      <c r="H43" s="551"/>
    </row>
    <row r="44" spans="1:9" ht="12.75" customHeight="1" x14ac:dyDescent="0.2">
      <c r="C44" s="550">
        <v>5</v>
      </c>
      <c r="D44" s="549" t="s">
        <v>427</v>
      </c>
      <c r="E44" s="514">
        <v>6</v>
      </c>
      <c r="G44" s="540"/>
      <c r="H44" s="540"/>
      <c r="I44" s="548"/>
    </row>
    <row r="45" spans="1:9" ht="6" customHeight="1" x14ac:dyDescent="0.2">
      <c r="G45" s="540"/>
      <c r="H45" s="540" t="str">
        <f t="shared" ref="H45:H50" si="0">IF(ISBLANK(F45),"",IF(F45&lt;=7,"KSM",IF(F45&lt;=7.24,"I A",IF(F45&lt;=7.54,"II A",IF(F45&lt;=7.94,"III A",IF(F45&lt;=8.44,"I JA",IF(F45&lt;=8.84,"II JA",IF(F45&lt;=9.14,"III JA"))))))))</f>
        <v/>
      </c>
    </row>
    <row r="46" spans="1:9" s="541" customFormat="1" ht="15" customHeight="1" x14ac:dyDescent="0.2">
      <c r="A46" s="506">
        <v>1</v>
      </c>
      <c r="B46" s="547" t="s">
        <v>600</v>
      </c>
      <c r="C46" s="546" t="s">
        <v>599</v>
      </c>
      <c r="D46" s="545">
        <v>37400</v>
      </c>
      <c r="E46" s="544" t="s">
        <v>169</v>
      </c>
      <c r="F46" s="543">
        <v>8.36</v>
      </c>
      <c r="G46" s="542"/>
      <c r="H46" s="506" t="str">
        <f t="shared" si="0"/>
        <v>I JA</v>
      </c>
      <c r="I46" s="505" t="s">
        <v>168</v>
      </c>
    </row>
    <row r="47" spans="1:9" s="541" customFormat="1" ht="15" customHeight="1" x14ac:dyDescent="0.2">
      <c r="A47" s="506">
        <v>2</v>
      </c>
      <c r="B47" s="547" t="s">
        <v>280</v>
      </c>
      <c r="C47" s="546" t="s">
        <v>279</v>
      </c>
      <c r="D47" s="545">
        <v>37660</v>
      </c>
      <c r="E47" s="544" t="s">
        <v>102</v>
      </c>
      <c r="F47" s="543">
        <v>8.4600000000000009</v>
      </c>
      <c r="G47" s="542"/>
      <c r="H47" s="506" t="str">
        <f t="shared" si="0"/>
        <v>II JA</v>
      </c>
      <c r="I47" s="505" t="s">
        <v>104</v>
      </c>
    </row>
    <row r="48" spans="1:9" s="541" customFormat="1" ht="15" customHeight="1" x14ac:dyDescent="0.2">
      <c r="A48" s="506">
        <v>3</v>
      </c>
      <c r="B48" s="547" t="s">
        <v>106</v>
      </c>
      <c r="C48" s="546" t="s">
        <v>598</v>
      </c>
      <c r="D48" s="545">
        <v>37265</v>
      </c>
      <c r="E48" s="544" t="s">
        <v>30</v>
      </c>
      <c r="F48" s="543">
        <v>8.24</v>
      </c>
      <c r="G48" s="542"/>
      <c r="H48" s="506" t="str">
        <f t="shared" si="0"/>
        <v>I JA</v>
      </c>
      <c r="I48" s="505" t="s">
        <v>99</v>
      </c>
    </row>
    <row r="49" spans="1:9" s="541" customFormat="1" ht="15" customHeight="1" x14ac:dyDescent="0.2">
      <c r="A49" s="506">
        <v>4</v>
      </c>
      <c r="B49" s="547" t="s">
        <v>597</v>
      </c>
      <c r="C49" s="546" t="s">
        <v>596</v>
      </c>
      <c r="D49" s="545">
        <v>37634</v>
      </c>
      <c r="E49" s="544" t="s">
        <v>92</v>
      </c>
      <c r="F49" s="543">
        <v>7.98</v>
      </c>
      <c r="G49" s="542"/>
      <c r="H49" s="506" t="str">
        <f t="shared" si="0"/>
        <v>I JA</v>
      </c>
      <c r="I49" s="505" t="s">
        <v>293</v>
      </c>
    </row>
    <row r="50" spans="1:9" s="541" customFormat="1" ht="15" customHeight="1" x14ac:dyDescent="0.2">
      <c r="A50" s="506">
        <v>5</v>
      </c>
      <c r="B50" s="547" t="s">
        <v>22</v>
      </c>
      <c r="C50" s="546" t="s">
        <v>595</v>
      </c>
      <c r="D50" s="545">
        <v>37280</v>
      </c>
      <c r="E50" s="544" t="s">
        <v>91</v>
      </c>
      <c r="F50" s="553">
        <v>7.72</v>
      </c>
      <c r="G50" s="542"/>
      <c r="H50" s="506" t="str">
        <f t="shared" si="0"/>
        <v>III A</v>
      </c>
      <c r="I50" s="505" t="s">
        <v>370</v>
      </c>
    </row>
    <row r="51" spans="1:9" ht="6" customHeight="1" x14ac:dyDescent="0.2">
      <c r="F51" s="551"/>
      <c r="G51" s="552"/>
      <c r="H51" s="551"/>
    </row>
    <row r="52" spans="1:9" ht="12.75" customHeight="1" x14ac:dyDescent="0.2">
      <c r="C52" s="550">
        <v>6</v>
      </c>
      <c r="D52" s="549" t="s">
        <v>427</v>
      </c>
      <c r="E52" s="514">
        <v>6</v>
      </c>
      <c r="G52" s="540"/>
      <c r="H52" s="540"/>
      <c r="I52" s="548"/>
    </row>
    <row r="53" spans="1:9" ht="6" customHeight="1" x14ac:dyDescent="0.2">
      <c r="G53" s="540"/>
      <c r="H53" s="540" t="str">
        <f>IF(ISBLANK(F53),"",IF(F53&lt;=7,"KSM",IF(F53&lt;=7.24,"I A",IF(F53&lt;=7.54,"II A",IF(F53&lt;=7.94,"III A",IF(F53&lt;=8.44,"I JA",IF(F53&lt;=8.84,"II JA",IF(F53&lt;=9.14,"III JA"))))))))</f>
        <v/>
      </c>
    </row>
    <row r="54" spans="1:9" s="541" customFormat="1" ht="15" customHeight="1" x14ac:dyDescent="0.2">
      <c r="A54" s="506">
        <v>1</v>
      </c>
      <c r="B54" s="547" t="s">
        <v>594</v>
      </c>
      <c r="C54" s="546" t="s">
        <v>593</v>
      </c>
      <c r="D54" s="545">
        <v>37645</v>
      </c>
      <c r="E54" s="544" t="s">
        <v>365</v>
      </c>
      <c r="F54" s="543">
        <v>7.99</v>
      </c>
      <c r="G54" s="542"/>
      <c r="H54" s="506" t="str">
        <f>IF(ISBLANK(F54),"",IF(F54&lt;=7,"KSM",IF(F54&lt;=7.24,"I A",IF(F54&lt;=7.54,"II A",IF(F54&lt;=7.94,"III A",IF(F54&lt;=8.44,"I JA",IF(F54&lt;=8.84,"II JA",IF(F54&lt;=9.14,"III JA"))))))))</f>
        <v>I JA</v>
      </c>
      <c r="I54" s="505" t="s">
        <v>330</v>
      </c>
    </row>
    <row r="55" spans="1:9" s="541" customFormat="1" ht="15" customHeight="1" x14ac:dyDescent="0.2">
      <c r="A55" s="506">
        <v>2</v>
      </c>
      <c r="B55" s="547" t="s">
        <v>269</v>
      </c>
      <c r="C55" s="546" t="s">
        <v>268</v>
      </c>
      <c r="D55" s="545">
        <v>37693</v>
      </c>
      <c r="E55" s="544" t="s">
        <v>93</v>
      </c>
      <c r="F55" s="543">
        <v>8.67</v>
      </c>
      <c r="G55" s="542"/>
      <c r="H55" s="506" t="str">
        <f>IF(ISBLANK(F55),"",IF(F55&lt;=7,"KSM",IF(F55&lt;=7.24,"I A",IF(F55&lt;=7.54,"II A",IF(F55&lt;=7.94,"III A",IF(F55&lt;=8.44,"I JA",IF(F55&lt;=8.84,"II JA",IF(F55&lt;=9.14,"III JA"))))))))</f>
        <v>II JA</v>
      </c>
      <c r="I55" s="270" t="s">
        <v>267</v>
      </c>
    </row>
    <row r="56" spans="1:9" s="541" customFormat="1" ht="15" customHeight="1" x14ac:dyDescent="0.2">
      <c r="A56" s="506">
        <v>3</v>
      </c>
      <c r="B56" s="547" t="s">
        <v>391</v>
      </c>
      <c r="C56" s="546" t="s">
        <v>390</v>
      </c>
      <c r="D56" s="545">
        <v>37751</v>
      </c>
      <c r="E56" s="544" t="s">
        <v>98</v>
      </c>
      <c r="F56" s="543" t="s">
        <v>379</v>
      </c>
      <c r="G56" s="542"/>
      <c r="H56" s="506"/>
      <c r="I56" s="505" t="s">
        <v>23</v>
      </c>
    </row>
    <row r="57" spans="1:9" s="541" customFormat="1" ht="15" customHeight="1" x14ac:dyDescent="0.2">
      <c r="A57" s="506">
        <v>4</v>
      </c>
      <c r="B57" s="547" t="s">
        <v>255</v>
      </c>
      <c r="C57" s="546" t="s">
        <v>262</v>
      </c>
      <c r="D57" s="545">
        <v>37600</v>
      </c>
      <c r="E57" s="544" t="s">
        <v>30</v>
      </c>
      <c r="F57" s="543">
        <v>7.97</v>
      </c>
      <c r="G57" s="542"/>
      <c r="H57" s="506" t="str">
        <f>IF(ISBLANK(F57),"",IF(F57&lt;=7,"KSM",IF(F57&lt;=7.24,"I A",IF(F57&lt;=7.54,"II A",IF(F57&lt;=7.94,"III A",IF(F57&lt;=8.44,"I JA",IF(F57&lt;=8.84,"II JA",IF(F57&lt;=9.14,"III JA"))))))))</f>
        <v>I JA</v>
      </c>
      <c r="I57" s="505" t="s">
        <v>99</v>
      </c>
    </row>
    <row r="58" spans="1:9" s="541" customFormat="1" ht="15" customHeight="1" x14ac:dyDescent="0.2">
      <c r="A58" s="506">
        <v>5</v>
      </c>
      <c r="B58" s="547" t="s">
        <v>284</v>
      </c>
      <c r="C58" s="546" t="s">
        <v>592</v>
      </c>
      <c r="D58" s="545">
        <v>38790</v>
      </c>
      <c r="E58" s="544" t="s">
        <v>94</v>
      </c>
      <c r="F58" s="543">
        <v>9.61</v>
      </c>
      <c r="G58" s="542"/>
      <c r="H58" s="506"/>
      <c r="I58" s="505" t="s">
        <v>239</v>
      </c>
    </row>
    <row r="59" spans="1:9" s="541" customFormat="1" ht="15" customHeight="1" x14ac:dyDescent="0.2">
      <c r="A59" s="506">
        <v>6</v>
      </c>
      <c r="B59" s="547" t="s">
        <v>266</v>
      </c>
      <c r="C59" s="546" t="s">
        <v>265</v>
      </c>
      <c r="D59" s="545" t="s">
        <v>264</v>
      </c>
      <c r="E59" s="544" t="s">
        <v>1</v>
      </c>
      <c r="F59" s="543">
        <v>8.59</v>
      </c>
      <c r="G59" s="542"/>
      <c r="H59" s="506" t="str">
        <f>IF(ISBLANK(F59),"",IF(F59&lt;=7,"KSM",IF(F59&lt;=7.24,"I A",IF(F59&lt;=7.54,"II A",IF(F59&lt;=7.94,"III A",IF(F59&lt;=8.44,"I JA",IF(F59&lt;=8.84,"II JA",IF(F59&lt;=9.14,"III JA"))))))))</f>
        <v>II JA</v>
      </c>
      <c r="I59" s="505" t="s">
        <v>201</v>
      </c>
    </row>
  </sheetData>
  <mergeCells count="3">
    <mergeCell ref="A1:G1"/>
    <mergeCell ref="A2:G2"/>
    <mergeCell ref="A3:G3"/>
  </mergeCells>
  <pageMargins left="0.51181102362204722" right="0.51181102362204722" top="0.19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5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28515625" style="500" customWidth="1"/>
    <col min="2" max="2" width="10.7109375" style="500" customWidth="1"/>
    <col min="3" max="3" width="12.140625" style="500" customWidth="1"/>
    <col min="4" max="4" width="8.85546875" style="513" customWidth="1"/>
    <col min="5" max="5" width="12.5703125" style="501" customWidth="1"/>
    <col min="6" max="6" width="6.5703125" style="540" customWidth="1"/>
    <col min="7" max="8" width="6.42578125" style="539" customWidth="1"/>
    <col min="9" max="9" width="22.7109375" style="501" bestFit="1" customWidth="1"/>
    <col min="10" max="10" width="3.7109375" style="500" hidden="1" customWidth="1"/>
    <col min="11" max="11" width="2.42578125" style="500" hidden="1" customWidth="1"/>
    <col min="12" max="16384" width="9.140625" style="500"/>
  </cols>
  <sheetData>
    <row r="1" spans="1:9" s="250" customFormat="1" ht="20.25" x14ac:dyDescent="0.3">
      <c r="A1" s="914" t="s">
        <v>81</v>
      </c>
      <c r="B1" s="914"/>
      <c r="C1" s="914"/>
      <c r="D1" s="914"/>
      <c r="E1" s="914"/>
      <c r="F1" s="914"/>
      <c r="G1" s="914"/>
    </row>
    <row r="2" spans="1:9" s="250" customFormat="1" ht="20.25" x14ac:dyDescent="0.3">
      <c r="A2" s="914" t="s">
        <v>0</v>
      </c>
      <c r="B2" s="914"/>
      <c r="C2" s="914"/>
      <c r="D2" s="914"/>
      <c r="E2" s="914"/>
      <c r="F2" s="914"/>
      <c r="G2" s="914"/>
    </row>
    <row r="3" spans="1:9" s="250" customFormat="1" ht="20.25" x14ac:dyDescent="0.3">
      <c r="A3" s="914" t="s">
        <v>2</v>
      </c>
      <c r="B3" s="914"/>
      <c r="C3" s="914"/>
      <c r="D3" s="914"/>
      <c r="E3" s="914"/>
      <c r="F3" s="914"/>
      <c r="G3" s="914"/>
      <c r="I3" s="253" t="s">
        <v>84</v>
      </c>
    </row>
    <row r="4" spans="1:9" s="250" customFormat="1" ht="12.75" customHeight="1" x14ac:dyDescent="0.3">
      <c r="A4" s="254"/>
      <c r="B4" s="254"/>
      <c r="C4" s="254"/>
      <c r="D4" s="538"/>
      <c r="E4" s="254"/>
      <c r="F4" s="254"/>
      <c r="G4" s="254"/>
      <c r="I4" s="251" t="s">
        <v>1</v>
      </c>
    </row>
    <row r="5" spans="1:9" ht="12.75" customHeight="1" x14ac:dyDescent="0.2">
      <c r="B5" s="536" t="s">
        <v>631</v>
      </c>
      <c r="C5" s="536"/>
      <c r="D5" s="536" t="s">
        <v>630</v>
      </c>
      <c r="E5" s="500"/>
      <c r="F5" s="566"/>
      <c r="G5" s="565"/>
      <c r="H5" s="500"/>
    </row>
    <row r="6" spans="1:9" s="531" customFormat="1" ht="8.25" customHeight="1" x14ac:dyDescent="0.2">
      <c r="D6" s="534"/>
      <c r="E6" s="534"/>
      <c r="F6" s="540"/>
      <c r="G6" s="539"/>
      <c r="H6" s="539"/>
      <c r="I6" s="564"/>
    </row>
    <row r="7" spans="1:9" ht="15.75" x14ac:dyDescent="0.25">
      <c r="B7" s="563" t="s">
        <v>629</v>
      </c>
      <c r="C7" s="528"/>
      <c r="D7" s="562"/>
      <c r="E7" s="561"/>
      <c r="H7" s="560"/>
      <c r="I7" s="525" t="s">
        <v>16</v>
      </c>
    </row>
    <row r="8" spans="1:9" ht="12.75" customHeight="1" x14ac:dyDescent="0.2">
      <c r="F8" s="559"/>
      <c r="G8" s="552"/>
      <c r="H8" s="559"/>
    </row>
    <row r="9" spans="1:9" ht="12.75" customHeight="1" x14ac:dyDescent="0.2">
      <c r="C9" s="550"/>
      <c r="D9" s="549"/>
      <c r="E9" s="514"/>
      <c r="G9" s="540"/>
      <c r="H9" s="540"/>
      <c r="I9" s="558"/>
    </row>
    <row r="10" spans="1:9" ht="6" customHeight="1" x14ac:dyDescent="0.2">
      <c r="G10" s="540"/>
      <c r="H10" s="540" t="str">
        <f>IF(ISBLANK(F10),"",IF(F10&lt;=7,"KSM",IF(F10&lt;=7.24,"I A",IF(F10&lt;=7.54,"II A",IF(F10&lt;=7.94,"III A",IF(F10&lt;=8.44,"I JA",IF(F10&lt;=8.84,"II JA",IF(F10&lt;=9.14,"III JA"))))))))</f>
        <v/>
      </c>
    </row>
    <row r="11" spans="1:9" x14ac:dyDescent="0.2">
      <c r="A11" s="518" t="s">
        <v>45</v>
      </c>
      <c r="B11" s="557" t="s">
        <v>13</v>
      </c>
      <c r="C11" s="556" t="s">
        <v>12</v>
      </c>
      <c r="D11" s="518" t="s">
        <v>11</v>
      </c>
      <c r="E11" s="555" t="s">
        <v>10</v>
      </c>
      <c r="F11" s="555" t="s">
        <v>9</v>
      </c>
      <c r="G11" s="555" t="s">
        <v>628</v>
      </c>
      <c r="H11" s="555" t="s">
        <v>8</v>
      </c>
      <c r="I11" s="554" t="s">
        <v>7</v>
      </c>
    </row>
    <row r="12" spans="1:9" s="541" customFormat="1" ht="15" customHeight="1" x14ac:dyDescent="0.2">
      <c r="A12" s="506">
        <v>1</v>
      </c>
      <c r="B12" s="547" t="s">
        <v>256</v>
      </c>
      <c r="C12" s="546" t="s">
        <v>615</v>
      </c>
      <c r="D12" s="545">
        <v>37443</v>
      </c>
      <c r="E12" s="544" t="s">
        <v>1</v>
      </c>
      <c r="F12" s="543">
        <v>7.76</v>
      </c>
      <c r="G12" s="542" t="s">
        <v>637</v>
      </c>
      <c r="H12" s="506" t="str">
        <f t="shared" ref="H12:H17" si="0">IF(ISBLANK(F12),"",IF(F12&lt;=7,"KSM",IF(F12&lt;=7.24,"I A",IF(F12&lt;=7.54,"II A",IF(F12&lt;=7.94,"III A",IF(F12&lt;=8.44,"I JA",IF(F12&lt;=8.84,"II JA",IF(F12&lt;=9.14,"III JA"))))))))</f>
        <v>III A</v>
      </c>
      <c r="I12" s="505" t="s">
        <v>201</v>
      </c>
    </row>
    <row r="13" spans="1:9" s="541" customFormat="1" ht="15" customHeight="1" x14ac:dyDescent="0.2">
      <c r="A13" s="506">
        <v>2</v>
      </c>
      <c r="B13" s="547" t="s">
        <v>22</v>
      </c>
      <c r="C13" s="546" t="s">
        <v>595</v>
      </c>
      <c r="D13" s="545">
        <v>37280</v>
      </c>
      <c r="E13" s="544" t="s">
        <v>91</v>
      </c>
      <c r="F13" s="543">
        <v>7.72</v>
      </c>
      <c r="G13" s="542" t="s">
        <v>636</v>
      </c>
      <c r="H13" s="506" t="str">
        <f t="shared" si="0"/>
        <v>III A</v>
      </c>
      <c r="I13" s="505" t="s">
        <v>370</v>
      </c>
    </row>
    <row r="14" spans="1:9" s="541" customFormat="1" ht="15" customHeight="1" x14ac:dyDescent="0.2">
      <c r="A14" s="506">
        <v>3</v>
      </c>
      <c r="B14" s="547" t="s">
        <v>612</v>
      </c>
      <c r="C14" s="546" t="s">
        <v>611</v>
      </c>
      <c r="D14" s="545">
        <v>37404</v>
      </c>
      <c r="E14" s="544" t="s">
        <v>182</v>
      </c>
      <c r="F14" s="543">
        <v>7.72</v>
      </c>
      <c r="G14" s="542" t="s">
        <v>635</v>
      </c>
      <c r="H14" s="506" t="str">
        <f t="shared" si="0"/>
        <v>III A</v>
      </c>
      <c r="I14" s="505" t="s">
        <v>419</v>
      </c>
    </row>
    <row r="15" spans="1:9" s="541" customFormat="1" ht="15" customHeight="1" x14ac:dyDescent="0.2">
      <c r="A15" s="506">
        <v>4</v>
      </c>
      <c r="B15" s="547" t="s">
        <v>292</v>
      </c>
      <c r="C15" s="546" t="s">
        <v>291</v>
      </c>
      <c r="D15" s="545">
        <v>37372</v>
      </c>
      <c r="E15" s="544" t="s">
        <v>276</v>
      </c>
      <c r="F15" s="543">
        <v>7.69</v>
      </c>
      <c r="G15" s="542" t="s">
        <v>634</v>
      </c>
      <c r="H15" s="506" t="str">
        <f t="shared" si="0"/>
        <v>III A</v>
      </c>
      <c r="I15" s="505" t="s">
        <v>275</v>
      </c>
    </row>
    <row r="16" spans="1:9" s="541" customFormat="1" ht="15" customHeight="1" x14ac:dyDescent="0.2">
      <c r="A16" s="506">
        <v>5</v>
      </c>
      <c r="B16" s="547" t="s">
        <v>316</v>
      </c>
      <c r="C16" s="546" t="s">
        <v>317</v>
      </c>
      <c r="D16" s="545">
        <v>37350</v>
      </c>
      <c r="E16" s="544" t="s">
        <v>94</v>
      </c>
      <c r="F16" s="543">
        <v>7.75</v>
      </c>
      <c r="G16" s="542" t="s">
        <v>633</v>
      </c>
      <c r="H16" s="506" t="str">
        <f t="shared" si="0"/>
        <v>III A</v>
      </c>
      <c r="I16" s="505" t="s">
        <v>319</v>
      </c>
    </row>
    <row r="17" spans="1:9" s="541" customFormat="1" ht="15" customHeight="1" x14ac:dyDescent="0.2">
      <c r="A17" s="506">
        <v>6</v>
      </c>
      <c r="B17" s="547" t="s">
        <v>212</v>
      </c>
      <c r="C17" s="546" t="s">
        <v>617</v>
      </c>
      <c r="D17" s="545">
        <v>37322</v>
      </c>
      <c r="E17" s="544" t="s">
        <v>94</v>
      </c>
      <c r="F17" s="543">
        <v>7.89</v>
      </c>
      <c r="G17" s="542" t="s">
        <v>632</v>
      </c>
      <c r="H17" s="506" t="str">
        <f t="shared" si="0"/>
        <v>III A</v>
      </c>
      <c r="I17" s="505" t="s">
        <v>616</v>
      </c>
    </row>
    <row r="18" spans="1:9" x14ac:dyDescent="0.2">
      <c r="A18" s="518" t="s">
        <v>45</v>
      </c>
      <c r="B18" s="557" t="s">
        <v>13</v>
      </c>
      <c r="C18" s="556" t="s">
        <v>12</v>
      </c>
      <c r="D18" s="518" t="s">
        <v>11</v>
      </c>
      <c r="E18" s="555" t="s">
        <v>10</v>
      </c>
      <c r="F18" s="555" t="s">
        <v>9</v>
      </c>
      <c r="G18" s="555" t="s">
        <v>628</v>
      </c>
      <c r="H18" s="555" t="s">
        <v>8</v>
      </c>
      <c r="I18" s="554" t="s">
        <v>7</v>
      </c>
    </row>
    <row r="19" spans="1:9" s="541" customFormat="1" ht="15" customHeight="1" x14ac:dyDescent="0.2">
      <c r="A19" s="506">
        <v>7</v>
      </c>
      <c r="B19" s="547" t="s">
        <v>255</v>
      </c>
      <c r="C19" s="546" t="s">
        <v>262</v>
      </c>
      <c r="D19" s="545">
        <v>37600</v>
      </c>
      <c r="E19" s="544" t="s">
        <v>30</v>
      </c>
      <c r="F19" s="543">
        <v>7.97</v>
      </c>
      <c r="G19" s="542"/>
      <c r="H19" s="506" t="str">
        <f t="shared" ref="H19:H37" si="1">IF(ISBLANK(F19),"",IF(F19&lt;=7,"KSM",IF(F19&lt;=7.24,"I A",IF(F19&lt;=7.54,"II A",IF(F19&lt;=7.94,"III A",IF(F19&lt;=8.44,"I JA",IF(F19&lt;=8.84,"II JA",IF(F19&lt;=9.14,"III JA"))))))))</f>
        <v>I JA</v>
      </c>
      <c r="I19" s="505" t="s">
        <v>99</v>
      </c>
    </row>
    <row r="20" spans="1:9" s="541" customFormat="1" ht="15" customHeight="1" x14ac:dyDescent="0.2">
      <c r="A20" s="506">
        <v>8</v>
      </c>
      <c r="B20" s="547" t="s">
        <v>597</v>
      </c>
      <c r="C20" s="546" t="s">
        <v>596</v>
      </c>
      <c r="D20" s="545">
        <v>37634</v>
      </c>
      <c r="E20" s="544" t="s">
        <v>92</v>
      </c>
      <c r="F20" s="543">
        <v>7.98</v>
      </c>
      <c r="G20" s="542"/>
      <c r="H20" s="506" t="str">
        <f t="shared" si="1"/>
        <v>I JA</v>
      </c>
      <c r="I20" s="568" t="s">
        <v>293</v>
      </c>
    </row>
    <row r="21" spans="1:9" s="541" customFormat="1" ht="15" customHeight="1" x14ac:dyDescent="0.2">
      <c r="A21" s="506">
        <v>9</v>
      </c>
      <c r="B21" s="547" t="s">
        <v>594</v>
      </c>
      <c r="C21" s="546" t="s">
        <v>593</v>
      </c>
      <c r="D21" s="545">
        <v>37645</v>
      </c>
      <c r="E21" s="544" t="s">
        <v>365</v>
      </c>
      <c r="F21" s="543">
        <v>7.99</v>
      </c>
      <c r="G21" s="542"/>
      <c r="H21" s="506" t="str">
        <f t="shared" si="1"/>
        <v>I JA</v>
      </c>
      <c r="I21" s="505" t="s">
        <v>330</v>
      </c>
    </row>
    <row r="22" spans="1:9" s="541" customFormat="1" ht="15" customHeight="1" x14ac:dyDescent="0.2">
      <c r="A22" s="506">
        <v>10</v>
      </c>
      <c r="B22" s="547" t="s">
        <v>65</v>
      </c>
      <c r="C22" s="546" t="s">
        <v>605</v>
      </c>
      <c r="D22" s="545">
        <v>37560</v>
      </c>
      <c r="E22" s="544" t="s">
        <v>365</v>
      </c>
      <c r="F22" s="543">
        <v>8.0500000000000007</v>
      </c>
      <c r="G22" s="542"/>
      <c r="H22" s="506" t="str">
        <f t="shared" si="1"/>
        <v>I JA</v>
      </c>
      <c r="I22" s="505" t="s">
        <v>330</v>
      </c>
    </row>
    <row r="23" spans="1:9" s="541" customFormat="1" ht="15" customHeight="1" x14ac:dyDescent="0.2">
      <c r="A23" s="506">
        <v>11</v>
      </c>
      <c r="B23" s="547" t="s">
        <v>273</v>
      </c>
      <c r="C23" s="546" t="s">
        <v>272</v>
      </c>
      <c r="D23" s="545">
        <v>37837</v>
      </c>
      <c r="E23" s="544" t="s">
        <v>98</v>
      </c>
      <c r="F23" s="543">
        <v>8.09</v>
      </c>
      <c r="G23" s="542"/>
      <c r="H23" s="506" t="str">
        <f t="shared" si="1"/>
        <v>I JA</v>
      </c>
      <c r="I23" s="505" t="s">
        <v>23</v>
      </c>
    </row>
    <row r="24" spans="1:9" s="541" customFormat="1" ht="15" customHeight="1" x14ac:dyDescent="0.2">
      <c r="A24" s="506">
        <v>12</v>
      </c>
      <c r="B24" s="547" t="s">
        <v>286</v>
      </c>
      <c r="C24" s="546" t="s">
        <v>285</v>
      </c>
      <c r="D24" s="545">
        <v>37360</v>
      </c>
      <c r="E24" s="544" t="s">
        <v>95</v>
      </c>
      <c r="F24" s="543">
        <v>8.1300000000000008</v>
      </c>
      <c r="G24" s="542"/>
      <c r="H24" s="506" t="str">
        <f t="shared" si="1"/>
        <v>I JA</v>
      </c>
      <c r="I24" s="505" t="s">
        <v>107</v>
      </c>
    </row>
    <row r="25" spans="1:9" s="541" customFormat="1" ht="15" customHeight="1" x14ac:dyDescent="0.2">
      <c r="A25" s="506">
        <v>13</v>
      </c>
      <c r="B25" s="547" t="s">
        <v>604</v>
      </c>
      <c r="C25" s="546" t="s">
        <v>603</v>
      </c>
      <c r="D25" s="545">
        <v>37578</v>
      </c>
      <c r="E25" s="544" t="s">
        <v>30</v>
      </c>
      <c r="F25" s="543">
        <v>8.15</v>
      </c>
      <c r="G25" s="542"/>
      <c r="H25" s="506" t="str">
        <f t="shared" si="1"/>
        <v>I JA</v>
      </c>
      <c r="I25" s="505" t="s">
        <v>99</v>
      </c>
    </row>
    <row r="26" spans="1:9" s="541" customFormat="1" ht="15" customHeight="1" x14ac:dyDescent="0.2">
      <c r="A26" s="506">
        <v>14</v>
      </c>
      <c r="B26" s="547" t="s">
        <v>106</v>
      </c>
      <c r="C26" s="546" t="s">
        <v>598</v>
      </c>
      <c r="D26" s="545">
        <v>37265</v>
      </c>
      <c r="E26" s="544" t="s">
        <v>30</v>
      </c>
      <c r="F26" s="543">
        <v>8.24</v>
      </c>
      <c r="G26" s="542"/>
      <c r="H26" s="506" t="str">
        <f t="shared" si="1"/>
        <v>I JA</v>
      </c>
      <c r="I26" s="505" t="s">
        <v>99</v>
      </c>
    </row>
    <row r="27" spans="1:9" s="541" customFormat="1" ht="15" customHeight="1" x14ac:dyDescent="0.2">
      <c r="A27" s="506">
        <v>15</v>
      </c>
      <c r="B27" s="547" t="s">
        <v>621</v>
      </c>
      <c r="C27" s="546" t="s">
        <v>620</v>
      </c>
      <c r="D27" s="545">
        <v>37312</v>
      </c>
      <c r="E27" s="544" t="s">
        <v>365</v>
      </c>
      <c r="F27" s="543">
        <v>8.31</v>
      </c>
      <c r="G27" s="542"/>
      <c r="H27" s="506" t="str">
        <f t="shared" si="1"/>
        <v>I JA</v>
      </c>
      <c r="I27" s="505" t="s">
        <v>332</v>
      </c>
    </row>
    <row r="28" spans="1:9" s="541" customFormat="1" ht="15" customHeight="1" x14ac:dyDescent="0.2">
      <c r="A28" s="506">
        <v>16</v>
      </c>
      <c r="B28" s="547" t="s">
        <v>600</v>
      </c>
      <c r="C28" s="546" t="s">
        <v>599</v>
      </c>
      <c r="D28" s="545">
        <v>37400</v>
      </c>
      <c r="E28" s="544" t="s">
        <v>169</v>
      </c>
      <c r="F28" s="543">
        <v>8.36</v>
      </c>
      <c r="G28" s="542"/>
      <c r="H28" s="506" t="str">
        <f t="shared" si="1"/>
        <v>I JA</v>
      </c>
      <c r="I28" s="505" t="s">
        <v>168</v>
      </c>
    </row>
    <row r="29" spans="1:9" s="541" customFormat="1" ht="15" customHeight="1" x14ac:dyDescent="0.2">
      <c r="A29" s="506">
        <v>17</v>
      </c>
      <c r="B29" s="547" t="s">
        <v>295</v>
      </c>
      <c r="C29" s="546" t="s">
        <v>294</v>
      </c>
      <c r="D29" s="545">
        <v>37407</v>
      </c>
      <c r="E29" s="544" t="s">
        <v>92</v>
      </c>
      <c r="F29" s="543">
        <v>8.3800000000000008</v>
      </c>
      <c r="G29" s="542"/>
      <c r="H29" s="506" t="str">
        <f t="shared" si="1"/>
        <v>I JA</v>
      </c>
      <c r="I29" s="505" t="s">
        <v>293</v>
      </c>
    </row>
    <row r="30" spans="1:9" s="541" customFormat="1" ht="15" customHeight="1" x14ac:dyDescent="0.2">
      <c r="A30" s="506">
        <v>18</v>
      </c>
      <c r="B30" s="547" t="s">
        <v>608</v>
      </c>
      <c r="C30" s="546" t="s">
        <v>607</v>
      </c>
      <c r="D30" s="545">
        <v>37471</v>
      </c>
      <c r="E30" s="544" t="s">
        <v>1</v>
      </c>
      <c r="F30" s="543">
        <v>8.39</v>
      </c>
      <c r="G30" s="542"/>
      <c r="H30" s="506" t="str">
        <f t="shared" si="1"/>
        <v>I JA</v>
      </c>
      <c r="I30" s="505" t="s">
        <v>606</v>
      </c>
    </row>
    <row r="31" spans="1:9" s="541" customFormat="1" ht="15" customHeight="1" x14ac:dyDescent="0.2">
      <c r="A31" s="506">
        <v>19</v>
      </c>
      <c r="B31" s="547" t="s">
        <v>614</v>
      </c>
      <c r="C31" s="546" t="s">
        <v>613</v>
      </c>
      <c r="D31" s="545">
        <v>37423</v>
      </c>
      <c r="E31" s="544" t="s">
        <v>94</v>
      </c>
      <c r="F31" s="543">
        <v>8.41</v>
      </c>
      <c r="G31" s="542"/>
      <c r="H31" s="506" t="str">
        <f t="shared" si="1"/>
        <v>I JA</v>
      </c>
      <c r="I31" s="505" t="s">
        <v>319</v>
      </c>
    </row>
    <row r="32" spans="1:9" s="541" customFormat="1" ht="15" customHeight="1" x14ac:dyDescent="0.2">
      <c r="A32" s="506">
        <v>20</v>
      </c>
      <c r="B32" s="547" t="s">
        <v>625</v>
      </c>
      <c r="C32" s="546" t="s">
        <v>624</v>
      </c>
      <c r="D32" s="545">
        <v>37399</v>
      </c>
      <c r="E32" s="544" t="s">
        <v>1</v>
      </c>
      <c r="F32" s="543">
        <v>8.44</v>
      </c>
      <c r="G32" s="542"/>
      <c r="H32" s="506" t="str">
        <f t="shared" si="1"/>
        <v>I JA</v>
      </c>
      <c r="I32" s="505" t="s">
        <v>606</v>
      </c>
    </row>
    <row r="33" spans="1:9" s="541" customFormat="1" ht="15" customHeight="1" x14ac:dyDescent="0.2">
      <c r="A33" s="506">
        <v>21</v>
      </c>
      <c r="B33" s="547" t="s">
        <v>280</v>
      </c>
      <c r="C33" s="546" t="s">
        <v>279</v>
      </c>
      <c r="D33" s="545">
        <v>37660</v>
      </c>
      <c r="E33" s="544" t="s">
        <v>102</v>
      </c>
      <c r="F33" s="543">
        <v>8.4600000000000009</v>
      </c>
      <c r="G33" s="542"/>
      <c r="H33" s="506" t="str">
        <f t="shared" si="1"/>
        <v>II JA</v>
      </c>
      <c r="I33" s="505" t="s">
        <v>104</v>
      </c>
    </row>
    <row r="34" spans="1:9" s="541" customFormat="1" ht="15" customHeight="1" x14ac:dyDescent="0.2">
      <c r="A34" s="506">
        <v>22</v>
      </c>
      <c r="B34" s="547" t="s">
        <v>338</v>
      </c>
      <c r="C34" s="546" t="s">
        <v>596</v>
      </c>
      <c r="D34" s="545">
        <v>37634</v>
      </c>
      <c r="E34" s="544" t="s">
        <v>92</v>
      </c>
      <c r="F34" s="543">
        <v>8.4700000000000006</v>
      </c>
      <c r="G34" s="542"/>
      <c r="H34" s="506" t="str">
        <f t="shared" si="1"/>
        <v>II JA</v>
      </c>
      <c r="I34" s="505" t="s">
        <v>293</v>
      </c>
    </row>
    <row r="35" spans="1:9" s="541" customFormat="1" ht="15" customHeight="1" x14ac:dyDescent="0.2">
      <c r="A35" s="506">
        <v>23</v>
      </c>
      <c r="B35" s="547" t="s">
        <v>266</v>
      </c>
      <c r="C35" s="546" t="s">
        <v>265</v>
      </c>
      <c r="D35" s="545" t="s">
        <v>264</v>
      </c>
      <c r="E35" s="544" t="s">
        <v>1</v>
      </c>
      <c r="F35" s="543">
        <v>8.59</v>
      </c>
      <c r="G35" s="542"/>
      <c r="H35" s="506" t="str">
        <f t="shared" si="1"/>
        <v>II JA</v>
      </c>
      <c r="I35" s="505" t="s">
        <v>201</v>
      </c>
    </row>
    <row r="36" spans="1:9" s="541" customFormat="1" ht="15" customHeight="1" x14ac:dyDescent="0.2">
      <c r="A36" s="506">
        <v>24</v>
      </c>
      <c r="B36" s="547" t="s">
        <v>623</v>
      </c>
      <c r="C36" s="546" t="s">
        <v>622</v>
      </c>
      <c r="D36" s="545">
        <v>37302</v>
      </c>
      <c r="E36" s="544" t="s">
        <v>165</v>
      </c>
      <c r="F36" s="543">
        <v>8.65</v>
      </c>
      <c r="G36" s="542"/>
      <c r="H36" s="506" t="str">
        <f t="shared" si="1"/>
        <v>II JA</v>
      </c>
      <c r="I36" s="505" t="s">
        <v>164</v>
      </c>
    </row>
    <row r="37" spans="1:9" s="541" customFormat="1" ht="15" customHeight="1" x14ac:dyDescent="0.2">
      <c r="A37" s="506">
        <v>25</v>
      </c>
      <c r="B37" s="547" t="s">
        <v>269</v>
      </c>
      <c r="C37" s="546" t="s">
        <v>268</v>
      </c>
      <c r="D37" s="545">
        <v>37693</v>
      </c>
      <c r="E37" s="544" t="s">
        <v>93</v>
      </c>
      <c r="F37" s="543">
        <v>8.67</v>
      </c>
      <c r="G37" s="542"/>
      <c r="H37" s="506" t="str">
        <f t="shared" si="1"/>
        <v>II JA</v>
      </c>
      <c r="I37" s="567" t="s">
        <v>267</v>
      </c>
    </row>
    <row r="38" spans="1:9" s="541" customFormat="1" ht="15" customHeight="1" x14ac:dyDescent="0.2">
      <c r="A38" s="506">
        <v>26</v>
      </c>
      <c r="B38" s="547" t="s">
        <v>566</v>
      </c>
      <c r="C38" s="546" t="s">
        <v>609</v>
      </c>
      <c r="D38" s="545">
        <v>37470</v>
      </c>
      <c r="E38" s="544" t="s">
        <v>94</v>
      </c>
      <c r="F38" s="543">
        <v>9.17</v>
      </c>
      <c r="G38" s="542"/>
      <c r="H38" s="506"/>
      <c r="I38" s="505" t="s">
        <v>319</v>
      </c>
    </row>
    <row r="39" spans="1:9" s="541" customFormat="1" ht="15" customHeight="1" x14ac:dyDescent="0.2">
      <c r="A39" s="506">
        <v>27</v>
      </c>
      <c r="B39" s="547" t="s">
        <v>284</v>
      </c>
      <c r="C39" s="546" t="s">
        <v>592</v>
      </c>
      <c r="D39" s="545">
        <v>38790</v>
      </c>
      <c r="E39" s="544" t="s">
        <v>94</v>
      </c>
      <c r="F39" s="543">
        <v>9.61</v>
      </c>
      <c r="G39" s="542"/>
      <c r="H39" s="506"/>
      <c r="I39" s="505" t="s">
        <v>239</v>
      </c>
    </row>
    <row r="40" spans="1:9" s="541" customFormat="1" ht="15" customHeight="1" x14ac:dyDescent="0.2">
      <c r="A40" s="506">
        <v>28</v>
      </c>
      <c r="B40" s="547" t="s">
        <v>627</v>
      </c>
      <c r="C40" s="546" t="s">
        <v>626</v>
      </c>
      <c r="D40" s="545">
        <v>38177</v>
      </c>
      <c r="E40" s="544" t="s">
        <v>94</v>
      </c>
      <c r="F40" s="543">
        <v>10.01</v>
      </c>
      <c r="G40" s="542"/>
      <c r="H40" s="506"/>
      <c r="I40" s="505" t="s">
        <v>239</v>
      </c>
    </row>
    <row r="41" spans="1:9" s="541" customFormat="1" ht="15" customHeight="1" x14ac:dyDescent="0.2">
      <c r="A41" s="506">
        <v>29</v>
      </c>
      <c r="B41" s="547" t="s">
        <v>346</v>
      </c>
      <c r="C41" s="546" t="s">
        <v>601</v>
      </c>
      <c r="D41" s="545">
        <v>38594</v>
      </c>
      <c r="E41" s="544" t="s">
        <v>94</v>
      </c>
      <c r="F41" s="543">
        <v>10.14</v>
      </c>
      <c r="G41" s="542"/>
      <c r="H41" s="506"/>
      <c r="I41" s="568" t="s">
        <v>239</v>
      </c>
    </row>
    <row r="42" spans="1:9" s="541" customFormat="1" ht="15" customHeight="1" x14ac:dyDescent="0.2">
      <c r="A42" s="506"/>
      <c r="B42" s="547" t="s">
        <v>619</v>
      </c>
      <c r="C42" s="546" t="s">
        <v>618</v>
      </c>
      <c r="D42" s="545">
        <v>37317</v>
      </c>
      <c r="E42" s="544" t="s">
        <v>93</v>
      </c>
      <c r="F42" s="543" t="s">
        <v>379</v>
      </c>
      <c r="G42" s="542"/>
      <c r="H42" s="506"/>
      <c r="I42" s="567" t="s">
        <v>267</v>
      </c>
    </row>
    <row r="43" spans="1:9" s="541" customFormat="1" ht="15" customHeight="1" x14ac:dyDescent="0.2">
      <c r="A43" s="506"/>
      <c r="B43" s="547" t="s">
        <v>608</v>
      </c>
      <c r="C43" s="546" t="s">
        <v>610</v>
      </c>
      <c r="D43" s="545">
        <v>37436</v>
      </c>
      <c r="E43" s="544" t="s">
        <v>276</v>
      </c>
      <c r="F43" s="543" t="s">
        <v>379</v>
      </c>
      <c r="G43" s="542"/>
      <c r="H43" s="506"/>
      <c r="I43" s="505" t="s">
        <v>275</v>
      </c>
    </row>
    <row r="44" spans="1:9" s="541" customFormat="1" ht="15" customHeight="1" x14ac:dyDescent="0.2">
      <c r="A44" s="506"/>
      <c r="B44" s="547" t="s">
        <v>22</v>
      </c>
      <c r="C44" s="546" t="s">
        <v>602</v>
      </c>
      <c r="D44" s="545">
        <v>37637</v>
      </c>
      <c r="E44" s="544" t="s">
        <v>276</v>
      </c>
      <c r="F44" s="543" t="s">
        <v>379</v>
      </c>
      <c r="G44" s="542"/>
      <c r="H44" s="506"/>
      <c r="I44" s="505" t="s">
        <v>275</v>
      </c>
    </row>
    <row r="45" spans="1:9" s="541" customFormat="1" ht="15" customHeight="1" x14ac:dyDescent="0.2">
      <c r="A45" s="506"/>
      <c r="B45" s="547" t="s">
        <v>391</v>
      </c>
      <c r="C45" s="546" t="s">
        <v>390</v>
      </c>
      <c r="D45" s="545">
        <v>37751</v>
      </c>
      <c r="E45" s="544" t="s">
        <v>98</v>
      </c>
      <c r="F45" s="543" t="s">
        <v>379</v>
      </c>
      <c r="G45" s="542"/>
      <c r="H45" s="506"/>
      <c r="I45" s="505" t="s">
        <v>23</v>
      </c>
    </row>
  </sheetData>
  <mergeCells count="3">
    <mergeCell ref="A1:G1"/>
    <mergeCell ref="A2:G2"/>
    <mergeCell ref="A3:G3"/>
  </mergeCells>
  <pageMargins left="0.51181102362204722" right="0.51181102362204722" top="0.19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59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28515625" style="500" customWidth="1"/>
    <col min="2" max="2" width="10.5703125" style="500" customWidth="1"/>
    <col min="3" max="3" width="13.140625" style="500" customWidth="1"/>
    <col min="4" max="4" width="10.28515625" style="500" customWidth="1"/>
    <col min="5" max="5" width="14" style="501" customWidth="1"/>
    <col min="6" max="6" width="6.42578125" style="503" customWidth="1"/>
    <col min="7" max="7" width="6.28515625" style="503" customWidth="1"/>
    <col min="8" max="8" width="6.140625" style="502" customWidth="1"/>
    <col min="9" max="9" width="22.7109375" style="501" customWidth="1"/>
    <col min="10" max="10" width="4.5703125" style="500" hidden="1" customWidth="1"/>
    <col min="11" max="16384" width="9.140625" style="500"/>
  </cols>
  <sheetData>
    <row r="1" spans="1:12" s="250" customFormat="1" ht="20.25" x14ac:dyDescent="0.3">
      <c r="A1" s="914" t="s">
        <v>81</v>
      </c>
      <c r="B1" s="914"/>
      <c r="C1" s="914"/>
      <c r="D1" s="914"/>
      <c r="E1" s="914"/>
      <c r="F1" s="914"/>
      <c r="G1" s="914"/>
    </row>
    <row r="2" spans="1:12" s="250" customFormat="1" ht="20.25" x14ac:dyDescent="0.3">
      <c r="A2" s="914" t="s">
        <v>0</v>
      </c>
      <c r="B2" s="914"/>
      <c r="C2" s="914"/>
      <c r="D2" s="914"/>
      <c r="E2" s="914"/>
      <c r="F2" s="914"/>
      <c r="G2" s="914"/>
    </row>
    <row r="3" spans="1:12" s="250" customFormat="1" ht="20.25" x14ac:dyDescent="0.3">
      <c r="A3" s="914" t="s">
        <v>2</v>
      </c>
      <c r="B3" s="914"/>
      <c r="C3" s="914"/>
      <c r="D3" s="914"/>
      <c r="E3" s="914"/>
      <c r="F3" s="914"/>
      <c r="G3" s="914"/>
      <c r="I3" s="253" t="s">
        <v>84</v>
      </c>
    </row>
    <row r="4" spans="1:12" s="250" customFormat="1" ht="12.75" customHeight="1" x14ac:dyDescent="0.3">
      <c r="A4" s="254"/>
      <c r="B4" s="254"/>
      <c r="C4" s="254"/>
      <c r="D4" s="538"/>
      <c r="E4" s="254"/>
      <c r="F4" s="254"/>
      <c r="G4" s="254"/>
      <c r="I4" s="251" t="s">
        <v>1</v>
      </c>
    </row>
    <row r="5" spans="1:12" ht="12.75" customHeight="1" x14ac:dyDescent="0.2">
      <c r="B5" s="536" t="s">
        <v>591</v>
      </c>
      <c r="D5" s="536" t="s">
        <v>590</v>
      </c>
      <c r="E5" s="537"/>
      <c r="F5" s="500"/>
      <c r="G5" s="536"/>
      <c r="H5" s="535"/>
    </row>
    <row r="6" spans="1:12" s="531" customFormat="1" ht="8.25" customHeight="1" x14ac:dyDescent="0.2">
      <c r="E6" s="534"/>
      <c r="H6" s="533"/>
      <c r="I6" s="532"/>
    </row>
    <row r="7" spans="1:12" ht="15.75" x14ac:dyDescent="0.25">
      <c r="B7" s="530" t="s">
        <v>589</v>
      </c>
      <c r="C7" s="527"/>
      <c r="D7" s="529"/>
      <c r="E7" s="528"/>
      <c r="F7" s="527"/>
      <c r="H7" s="526"/>
      <c r="I7" s="525" t="s">
        <v>14</v>
      </c>
    </row>
    <row r="8" spans="1:12" ht="12.75" customHeight="1" x14ac:dyDescent="0.2"/>
    <row r="9" spans="1:12" ht="12.75" customHeight="1" x14ac:dyDescent="0.2">
      <c r="C9" s="515">
        <v>1</v>
      </c>
      <c r="D9" s="515" t="s">
        <v>427</v>
      </c>
      <c r="E9" s="514">
        <v>6</v>
      </c>
      <c r="H9" s="330"/>
      <c r="I9" s="513"/>
    </row>
    <row r="10" spans="1:12" ht="6" customHeight="1" x14ac:dyDescent="0.2">
      <c r="H10" s="330"/>
    </row>
    <row r="11" spans="1:12" s="517" customFormat="1" x14ac:dyDescent="0.2">
      <c r="A11" s="518" t="s">
        <v>260</v>
      </c>
      <c r="B11" s="524" t="s">
        <v>13</v>
      </c>
      <c r="C11" s="523" t="s">
        <v>12</v>
      </c>
      <c r="D11" s="522" t="s">
        <v>11</v>
      </c>
      <c r="E11" s="521" t="s">
        <v>10</v>
      </c>
      <c r="F11" s="520" t="s">
        <v>469</v>
      </c>
      <c r="G11" s="520" t="s">
        <v>468</v>
      </c>
      <c r="H11" s="519" t="s">
        <v>8</v>
      </c>
      <c r="I11" s="518" t="s">
        <v>7</v>
      </c>
    </row>
    <row r="12" spans="1:12" x14ac:dyDescent="0.2">
      <c r="A12" s="506">
        <v>1</v>
      </c>
      <c r="B12" s="511" t="s">
        <v>326</v>
      </c>
      <c r="C12" s="510" t="s">
        <v>327</v>
      </c>
      <c r="D12" s="509">
        <v>36535</v>
      </c>
      <c r="E12" s="507" t="s">
        <v>94</v>
      </c>
      <c r="F12" s="508">
        <v>7.93</v>
      </c>
      <c r="G12" s="507"/>
      <c r="H12" s="506" t="str">
        <f t="shared" ref="H12:H17" si="0">IF(ISBLANK(F12),"",IF(F12&lt;=7,"KSM",IF(F12&lt;=7.24,"I A",IF(F12&lt;=7.54,"II A",IF(F12&lt;=7.94,"III A",IF(F12&lt;=8.44,"I JA",IF(F12&lt;=8.84,"II JA",IF(F12&lt;=9.14,"III JA"))))))))</f>
        <v>III A</v>
      </c>
      <c r="I12" s="505" t="s">
        <v>319</v>
      </c>
      <c r="J12" s="504"/>
      <c r="K12" s="330"/>
      <c r="L12" s="501"/>
    </row>
    <row r="13" spans="1:12" x14ac:dyDescent="0.2">
      <c r="A13" s="506">
        <v>2</v>
      </c>
      <c r="B13" s="511" t="s">
        <v>359</v>
      </c>
      <c r="C13" s="510" t="s">
        <v>588</v>
      </c>
      <c r="D13" s="509">
        <v>36538</v>
      </c>
      <c r="E13" s="507" t="s">
        <v>30</v>
      </c>
      <c r="F13" s="508">
        <v>7.73</v>
      </c>
      <c r="G13" s="507"/>
      <c r="H13" s="506" t="str">
        <f t="shared" si="0"/>
        <v>III A</v>
      </c>
      <c r="I13" s="505" t="s">
        <v>39</v>
      </c>
      <c r="J13" s="504"/>
      <c r="K13" s="330"/>
      <c r="L13" s="501"/>
    </row>
    <row r="14" spans="1:12" x14ac:dyDescent="0.2">
      <c r="A14" s="506">
        <v>3</v>
      </c>
      <c r="B14" s="511" t="s">
        <v>266</v>
      </c>
      <c r="C14" s="510" t="s">
        <v>587</v>
      </c>
      <c r="D14" s="509">
        <v>36581</v>
      </c>
      <c r="E14" s="507" t="s">
        <v>182</v>
      </c>
      <c r="F14" s="508">
        <v>7.79</v>
      </c>
      <c r="G14" s="507"/>
      <c r="H14" s="506" t="str">
        <f t="shared" si="0"/>
        <v>III A</v>
      </c>
      <c r="I14" s="505" t="s">
        <v>419</v>
      </c>
      <c r="J14" s="504" t="s">
        <v>586</v>
      </c>
      <c r="K14" s="330"/>
      <c r="L14" s="501"/>
    </row>
    <row r="15" spans="1:12" x14ac:dyDescent="0.2">
      <c r="A15" s="506">
        <v>4</v>
      </c>
      <c r="B15" s="511" t="s">
        <v>585</v>
      </c>
      <c r="C15" s="510" t="s">
        <v>584</v>
      </c>
      <c r="D15" s="509">
        <v>36740</v>
      </c>
      <c r="E15" s="507" t="s">
        <v>93</v>
      </c>
      <c r="F15" s="508">
        <v>7.85</v>
      </c>
      <c r="G15" s="507"/>
      <c r="H15" s="506" t="str">
        <f t="shared" si="0"/>
        <v>III A</v>
      </c>
      <c r="I15" s="505" t="s">
        <v>267</v>
      </c>
      <c r="J15" s="504"/>
      <c r="K15" s="330"/>
      <c r="L15" s="501"/>
    </row>
    <row r="16" spans="1:12" x14ac:dyDescent="0.2">
      <c r="A16" s="506">
        <v>5</v>
      </c>
      <c r="B16" s="511" t="s">
        <v>62</v>
      </c>
      <c r="C16" s="510" t="s">
        <v>583</v>
      </c>
      <c r="D16" s="509">
        <v>36678</v>
      </c>
      <c r="E16" s="507" t="s">
        <v>211</v>
      </c>
      <c r="F16" s="508">
        <v>7.75</v>
      </c>
      <c r="G16" s="507"/>
      <c r="H16" s="506" t="str">
        <f t="shared" si="0"/>
        <v>III A</v>
      </c>
      <c r="I16" s="505" t="s">
        <v>210</v>
      </c>
      <c r="J16" s="504"/>
      <c r="K16" s="330"/>
      <c r="L16" s="501"/>
    </row>
    <row r="17" spans="1:12" x14ac:dyDescent="0.2">
      <c r="A17" s="506">
        <v>6</v>
      </c>
      <c r="B17" s="511" t="s">
        <v>223</v>
      </c>
      <c r="C17" s="510" t="s">
        <v>222</v>
      </c>
      <c r="D17" s="509">
        <v>36705</v>
      </c>
      <c r="E17" s="507" t="s">
        <v>30</v>
      </c>
      <c r="F17" s="516">
        <v>7.55</v>
      </c>
      <c r="G17" s="507"/>
      <c r="H17" s="506" t="str">
        <f t="shared" si="0"/>
        <v>III A</v>
      </c>
      <c r="I17" s="505" t="s">
        <v>101</v>
      </c>
      <c r="J17" s="504"/>
      <c r="K17" s="330"/>
      <c r="L17" s="501"/>
    </row>
    <row r="18" spans="1:12" ht="6" customHeight="1" x14ac:dyDescent="0.2">
      <c r="H18" s="330"/>
    </row>
    <row r="19" spans="1:12" ht="12.75" customHeight="1" x14ac:dyDescent="0.2">
      <c r="C19" s="515">
        <v>2</v>
      </c>
      <c r="D19" s="515" t="s">
        <v>427</v>
      </c>
      <c r="E19" s="514">
        <v>6</v>
      </c>
      <c r="H19" s="330"/>
      <c r="I19" s="513"/>
    </row>
    <row r="20" spans="1:12" x14ac:dyDescent="0.2">
      <c r="A20" s="506">
        <v>1</v>
      </c>
      <c r="B20" s="511" t="s">
        <v>582</v>
      </c>
      <c r="C20" s="510" t="s">
        <v>581</v>
      </c>
      <c r="D20" s="509">
        <v>36854</v>
      </c>
      <c r="E20" s="507" t="s">
        <v>94</v>
      </c>
      <c r="F20" s="508" t="s">
        <v>379</v>
      </c>
      <c r="G20" s="507"/>
      <c r="H20" s="506"/>
      <c r="I20" s="505" t="s">
        <v>319</v>
      </c>
      <c r="J20" s="504"/>
      <c r="K20" s="330"/>
      <c r="L20" s="501"/>
    </row>
    <row r="21" spans="1:12" x14ac:dyDescent="0.2">
      <c r="A21" s="506">
        <v>2</v>
      </c>
      <c r="B21" s="511" t="s">
        <v>580</v>
      </c>
      <c r="C21" s="510" t="s">
        <v>579</v>
      </c>
      <c r="D21" s="509">
        <v>36871</v>
      </c>
      <c r="E21" s="507" t="s">
        <v>93</v>
      </c>
      <c r="F21" s="516">
        <v>7.63</v>
      </c>
      <c r="G21" s="507"/>
      <c r="H21" s="506" t="str">
        <f>IF(ISBLANK(F21),"",IF(F21&lt;=7,"KSM",IF(F21&lt;=7.24,"I A",IF(F21&lt;=7.54,"II A",IF(F21&lt;=7.94,"III A",IF(F21&lt;=8.44,"I JA",IF(F21&lt;=8.84,"II JA",IF(F21&lt;=9.14,"III JA"))))))))</f>
        <v>III A</v>
      </c>
      <c r="I21" s="505" t="s">
        <v>578</v>
      </c>
      <c r="J21" s="504"/>
      <c r="K21" s="330"/>
      <c r="L21" s="501"/>
    </row>
    <row r="22" spans="1:12" x14ac:dyDescent="0.2">
      <c r="A22" s="506">
        <v>3</v>
      </c>
      <c r="B22" s="511" t="s">
        <v>292</v>
      </c>
      <c r="C22" s="510" t="s">
        <v>577</v>
      </c>
      <c r="D22" s="509">
        <v>36883</v>
      </c>
      <c r="E22" s="507" t="s">
        <v>94</v>
      </c>
      <c r="F22" s="508" t="s">
        <v>379</v>
      </c>
      <c r="G22" s="507"/>
      <c r="H22" s="506"/>
      <c r="I22" s="505" t="s">
        <v>319</v>
      </c>
      <c r="J22" s="504"/>
      <c r="K22" s="330"/>
      <c r="L22" s="501"/>
    </row>
    <row r="23" spans="1:12" x14ac:dyDescent="0.2">
      <c r="A23" s="506">
        <v>4</v>
      </c>
      <c r="B23" s="511" t="s">
        <v>576</v>
      </c>
      <c r="C23" s="510" t="s">
        <v>575</v>
      </c>
      <c r="D23" s="509">
        <v>36896</v>
      </c>
      <c r="E23" s="507" t="s">
        <v>211</v>
      </c>
      <c r="F23" s="508" t="s">
        <v>379</v>
      </c>
      <c r="G23" s="507"/>
      <c r="H23" s="506"/>
      <c r="I23" s="505" t="s">
        <v>210</v>
      </c>
      <c r="J23" s="504"/>
      <c r="K23" s="330"/>
      <c r="L23" s="501"/>
    </row>
    <row r="24" spans="1:12" x14ac:dyDescent="0.2">
      <c r="A24" s="506">
        <v>5</v>
      </c>
      <c r="B24" s="511" t="s">
        <v>256</v>
      </c>
      <c r="C24" s="510" t="s">
        <v>257</v>
      </c>
      <c r="D24" s="509">
        <v>36904</v>
      </c>
      <c r="E24" s="507" t="s">
        <v>30</v>
      </c>
      <c r="F24" s="508">
        <v>7.94</v>
      </c>
      <c r="G24" s="507"/>
      <c r="H24" s="506" t="str">
        <f>IF(ISBLANK(F24),"",IF(F24&lt;=7,"KSM",IF(F24&lt;=7.24,"I A",IF(F24&lt;=7.54,"II A",IF(F24&lt;=7.94,"III A",IF(F24&lt;=8.44,"I JA",IF(F24&lt;=8.84,"II JA",IF(F24&lt;=9.14,"III JA"))))))))</f>
        <v>III A</v>
      </c>
      <c r="I24" s="505" t="s">
        <v>99</v>
      </c>
      <c r="J24" s="504"/>
      <c r="K24" s="330"/>
      <c r="L24" s="501"/>
    </row>
    <row r="25" spans="1:12" ht="6" customHeight="1" x14ac:dyDescent="0.2">
      <c r="H25" s="330"/>
    </row>
    <row r="26" spans="1:12" ht="12.75" customHeight="1" x14ac:dyDescent="0.2">
      <c r="C26" s="515">
        <v>3</v>
      </c>
      <c r="D26" s="515" t="s">
        <v>427</v>
      </c>
      <c r="E26" s="514">
        <v>6</v>
      </c>
      <c r="H26" s="330"/>
      <c r="I26" s="513"/>
    </row>
    <row r="27" spans="1:12" ht="6" customHeight="1" x14ac:dyDescent="0.2">
      <c r="H27" s="330"/>
    </row>
    <row r="28" spans="1:12" x14ac:dyDescent="0.2">
      <c r="A28" s="506">
        <v>1</v>
      </c>
      <c r="B28" s="511" t="s">
        <v>22</v>
      </c>
      <c r="C28" s="510" t="s">
        <v>312</v>
      </c>
      <c r="D28" s="509">
        <v>36948</v>
      </c>
      <c r="E28" s="507" t="s">
        <v>182</v>
      </c>
      <c r="F28" s="508">
        <v>7.73</v>
      </c>
      <c r="G28" s="507"/>
      <c r="H28" s="506" t="str">
        <f>IF(ISBLANK(F28),"",IF(F28&lt;=7,"KSM",IF(F28&lt;=7.24,"I A",IF(F28&lt;=7.54,"II A",IF(F28&lt;=7.94,"III A",IF(F28&lt;=8.44,"I JA",IF(F28&lt;=8.84,"II JA",IF(F28&lt;=9.14,"III JA"))))))))</f>
        <v>III A</v>
      </c>
      <c r="I28" s="505" t="s">
        <v>333</v>
      </c>
      <c r="J28" s="504"/>
      <c r="K28" s="330"/>
      <c r="L28" s="501"/>
    </row>
    <row r="29" spans="1:12" x14ac:dyDescent="0.2">
      <c r="A29" s="506">
        <v>2</v>
      </c>
      <c r="B29" s="511" t="s">
        <v>314</v>
      </c>
      <c r="C29" s="510" t="s">
        <v>574</v>
      </c>
      <c r="D29" s="509">
        <v>36971</v>
      </c>
      <c r="E29" s="507" t="s">
        <v>95</v>
      </c>
      <c r="F29" s="508">
        <v>7.82</v>
      </c>
      <c r="G29" s="507"/>
      <c r="H29" s="506" t="str">
        <f>IF(ISBLANK(F29),"",IF(F29&lt;=7,"KSM",IF(F29&lt;=7.24,"I A",IF(F29&lt;=7.54,"II A",IF(F29&lt;=7.94,"III A",IF(F29&lt;=8.44,"I JA",IF(F29&lt;=8.84,"II JA",IF(F29&lt;=9.14,"III JA"))))))))</f>
        <v>III A</v>
      </c>
      <c r="I29" s="505" t="s">
        <v>545</v>
      </c>
      <c r="J29" s="504"/>
      <c r="K29" s="330"/>
      <c r="L29" s="501"/>
    </row>
    <row r="30" spans="1:12" x14ac:dyDescent="0.2">
      <c r="A30" s="506">
        <v>3</v>
      </c>
      <c r="B30" s="511" t="s">
        <v>314</v>
      </c>
      <c r="C30" s="510" t="s">
        <v>315</v>
      </c>
      <c r="D30" s="509">
        <v>37019</v>
      </c>
      <c r="E30" s="507" t="s">
        <v>1</v>
      </c>
      <c r="F30" s="516">
        <v>7.43</v>
      </c>
      <c r="G30" s="507"/>
      <c r="H30" s="506" t="str">
        <f>IF(ISBLANK(F30),"",IF(F30&lt;=7,"KSM",IF(F30&lt;=7.24,"I A",IF(F30&lt;=7.54,"II A",IF(F30&lt;=7.94,"III A",IF(F30&lt;=8.44,"I JA",IF(F30&lt;=8.84,"II JA",IF(F30&lt;=9.14,"III JA"))))))))</f>
        <v>II A</v>
      </c>
      <c r="I30" s="505" t="s">
        <v>27</v>
      </c>
      <c r="J30" s="504" t="s">
        <v>573</v>
      </c>
      <c r="K30" s="330"/>
      <c r="L30" s="501"/>
    </row>
    <row r="31" spans="1:12" x14ac:dyDescent="0.2">
      <c r="A31" s="506">
        <v>4</v>
      </c>
      <c r="B31" s="511" t="s">
        <v>338</v>
      </c>
      <c r="C31" s="510" t="s">
        <v>572</v>
      </c>
      <c r="D31" s="509">
        <v>36578</v>
      </c>
      <c r="E31" s="507" t="s">
        <v>94</v>
      </c>
      <c r="F31" s="508">
        <v>8.0399999999999991</v>
      </c>
      <c r="G31" s="507"/>
      <c r="H31" s="506" t="str">
        <f>IF(ISBLANK(F31),"",IF(F31&lt;=7,"KSM",IF(F31&lt;=7.24,"I A",IF(F31&lt;=7.54,"II A",IF(F31&lt;=7.94,"III A",IF(F31&lt;=8.44,"I JA",IF(F31&lt;=8.84,"II JA",IF(F31&lt;=9.14,"III JA"))))))))</f>
        <v>I JA</v>
      </c>
      <c r="I31" s="505" t="s">
        <v>319</v>
      </c>
      <c r="J31" s="504"/>
      <c r="K31" s="330"/>
      <c r="L31" s="501"/>
    </row>
    <row r="32" spans="1:12" x14ac:dyDescent="0.2">
      <c r="A32" s="506">
        <v>5</v>
      </c>
      <c r="B32" s="511" t="s">
        <v>223</v>
      </c>
      <c r="C32" s="510" t="s">
        <v>571</v>
      </c>
      <c r="D32" s="509">
        <v>37077</v>
      </c>
      <c r="E32" s="507" t="s">
        <v>169</v>
      </c>
      <c r="F32" s="508">
        <v>7.99</v>
      </c>
      <c r="G32" s="507"/>
      <c r="H32" s="506" t="str">
        <f>IF(ISBLANK(F32),"",IF(F32&lt;=7,"KSM",IF(F32&lt;=7.24,"I A",IF(F32&lt;=7.54,"II A",IF(F32&lt;=7.94,"III A",IF(F32&lt;=8.44,"I JA",IF(F32&lt;=8.84,"II JA",IF(F32&lt;=9.14,"III JA"))))))))</f>
        <v>I JA</v>
      </c>
      <c r="I32" s="505" t="s">
        <v>168</v>
      </c>
      <c r="J32" s="504"/>
      <c r="K32" s="330"/>
      <c r="L32" s="501"/>
    </row>
    <row r="33" spans="1:12" ht="6" customHeight="1" x14ac:dyDescent="0.2">
      <c r="H33" s="330"/>
    </row>
    <row r="34" spans="1:12" ht="12.75" customHeight="1" x14ac:dyDescent="0.2">
      <c r="C34" s="515">
        <v>4</v>
      </c>
      <c r="D34" s="515" t="s">
        <v>427</v>
      </c>
      <c r="E34" s="514">
        <v>6</v>
      </c>
      <c r="H34" s="330"/>
      <c r="I34" s="513"/>
    </row>
    <row r="35" spans="1:12" x14ac:dyDescent="0.2">
      <c r="A35" s="506">
        <v>1</v>
      </c>
      <c r="B35" s="511" t="s">
        <v>320</v>
      </c>
      <c r="C35" s="510" t="s">
        <v>321</v>
      </c>
      <c r="D35" s="509">
        <v>36825</v>
      </c>
      <c r="E35" s="507" t="s">
        <v>94</v>
      </c>
      <c r="F35" s="508">
        <v>8.0399999999999991</v>
      </c>
      <c r="G35" s="507"/>
      <c r="H35" s="506" t="str">
        <f>IF(ISBLANK(F35),"",IF(F35&lt;=7,"KSM",IF(F35&lt;=7.24,"I A",IF(F35&lt;=7.54,"II A",IF(F35&lt;=7.94,"III A",IF(F35&lt;=8.44,"I JA",IF(F35&lt;=8.84,"II JA",IF(F35&lt;=9.14,"III JA"))))))))</f>
        <v>I JA</v>
      </c>
      <c r="I35" s="505" t="s">
        <v>319</v>
      </c>
      <c r="J35" s="504"/>
      <c r="K35" s="330"/>
      <c r="L35" s="501"/>
    </row>
    <row r="36" spans="1:12" x14ac:dyDescent="0.2">
      <c r="A36" s="506">
        <v>2</v>
      </c>
      <c r="B36" s="511" t="s">
        <v>352</v>
      </c>
      <c r="C36" s="510" t="s">
        <v>353</v>
      </c>
      <c r="D36" s="509">
        <v>36913</v>
      </c>
      <c r="E36" s="507" t="s">
        <v>98</v>
      </c>
      <c r="F36" s="508">
        <v>7.69</v>
      </c>
      <c r="G36" s="507"/>
      <c r="H36" s="506" t="str">
        <f>IF(ISBLANK(F36),"",IF(F36&lt;=7,"KSM",IF(F36&lt;=7.24,"I A",IF(F36&lt;=7.54,"II A",IF(F36&lt;=7.94,"III A",IF(F36&lt;=8.44,"I JA",IF(F36&lt;=8.84,"II JA",IF(F36&lt;=9.14,"III JA"))))))))</f>
        <v>III A</v>
      </c>
      <c r="I36" s="505" t="s">
        <v>23</v>
      </c>
      <c r="J36" s="504"/>
      <c r="K36" s="330"/>
      <c r="L36" s="501"/>
    </row>
    <row r="37" spans="1:12" x14ac:dyDescent="0.2">
      <c r="A37" s="506">
        <v>3</v>
      </c>
      <c r="B37" s="511" t="s">
        <v>570</v>
      </c>
      <c r="C37" s="510" t="s">
        <v>569</v>
      </c>
      <c r="D37" s="509">
        <v>37088</v>
      </c>
      <c r="E37" s="507" t="s">
        <v>95</v>
      </c>
      <c r="F37" s="508">
        <v>7.7</v>
      </c>
      <c r="G37" s="507"/>
      <c r="H37" s="506" t="str">
        <f>IF(ISBLANK(F37),"",IF(F37&lt;=7,"KSM",IF(F37&lt;=7.24,"I A",IF(F37&lt;=7.54,"II A",IF(F37&lt;=7.94,"III A",IF(F37&lt;=8.44,"I JA",IF(F37&lt;=8.84,"II JA",IF(F37&lt;=9.14,"III JA"))))))))</f>
        <v>III A</v>
      </c>
      <c r="I37" s="505" t="s">
        <v>545</v>
      </c>
      <c r="J37" s="504"/>
      <c r="K37" s="330"/>
      <c r="L37" s="501"/>
    </row>
    <row r="38" spans="1:12" x14ac:dyDescent="0.2">
      <c r="A38" s="506">
        <v>4</v>
      </c>
      <c r="B38" s="511" t="s">
        <v>310</v>
      </c>
      <c r="C38" s="510" t="s">
        <v>311</v>
      </c>
      <c r="D38" s="509">
        <v>37112</v>
      </c>
      <c r="E38" s="507"/>
      <c r="F38" s="508" t="s">
        <v>379</v>
      </c>
      <c r="G38" s="507"/>
      <c r="H38" s="506"/>
      <c r="I38" s="505" t="s">
        <v>332</v>
      </c>
      <c r="J38" s="504"/>
      <c r="K38" s="330"/>
      <c r="L38" s="501"/>
    </row>
    <row r="39" spans="1:12" x14ac:dyDescent="0.2">
      <c r="A39" s="506">
        <v>5</v>
      </c>
      <c r="B39" s="511" t="s">
        <v>284</v>
      </c>
      <c r="C39" s="510" t="s">
        <v>323</v>
      </c>
      <c r="D39" s="509">
        <v>37150</v>
      </c>
      <c r="E39" s="507" t="s">
        <v>94</v>
      </c>
      <c r="F39" s="508">
        <v>7.81</v>
      </c>
      <c r="G39" s="507"/>
      <c r="H39" s="506" t="str">
        <f>IF(ISBLANK(F39),"",IF(F39&lt;=7,"KSM",IF(F39&lt;=7.24,"I A",IF(F39&lt;=7.54,"II A",IF(F39&lt;=7.94,"III A",IF(F39&lt;=8.44,"I JA",IF(F39&lt;=8.84,"II JA",IF(F39&lt;=9.14,"III JA"))))))))</f>
        <v>III A</v>
      </c>
      <c r="I39" s="505" t="s">
        <v>329</v>
      </c>
      <c r="J39" s="504"/>
      <c r="K39" s="330"/>
      <c r="L39" s="501"/>
    </row>
    <row r="40" spans="1:12" x14ac:dyDescent="0.2">
      <c r="A40" s="506">
        <v>6</v>
      </c>
      <c r="B40" s="511" t="s">
        <v>209</v>
      </c>
      <c r="C40" s="510" t="s">
        <v>208</v>
      </c>
      <c r="D40" s="509">
        <v>36644</v>
      </c>
      <c r="E40" s="507" t="s">
        <v>102</v>
      </c>
      <c r="F40" s="508">
        <v>7.96</v>
      </c>
      <c r="G40" s="507"/>
      <c r="H40" s="506" t="str">
        <f>IF(ISBLANK(F40),"",IF(F40&lt;=7,"KSM",IF(F40&lt;=7.24,"I A",IF(F40&lt;=7.54,"II A",IF(F40&lt;=7.94,"III A",IF(F40&lt;=8.44,"I JA",IF(F40&lt;=8.84,"II JA",IF(F40&lt;=9.14,"III JA"))))))))</f>
        <v>I JA</v>
      </c>
      <c r="I40" s="505" t="s">
        <v>104</v>
      </c>
      <c r="J40" s="504"/>
      <c r="K40" s="330"/>
      <c r="L40" s="501"/>
    </row>
    <row r="41" spans="1:12" ht="6" customHeight="1" x14ac:dyDescent="0.2">
      <c r="H41" s="330"/>
    </row>
    <row r="42" spans="1:12" ht="12.75" customHeight="1" x14ac:dyDescent="0.2">
      <c r="C42" s="515">
        <v>5</v>
      </c>
      <c r="D42" s="515" t="s">
        <v>427</v>
      </c>
      <c r="E42" s="514">
        <v>6</v>
      </c>
      <c r="H42" s="330"/>
      <c r="I42" s="513"/>
    </row>
    <row r="43" spans="1:12" ht="6" customHeight="1" x14ac:dyDescent="0.2">
      <c r="H43" s="330"/>
    </row>
    <row r="44" spans="1:12" x14ac:dyDescent="0.2">
      <c r="A44" s="506">
        <v>1</v>
      </c>
      <c r="B44" s="511" t="s">
        <v>359</v>
      </c>
      <c r="C44" s="510" t="s">
        <v>360</v>
      </c>
      <c r="D44" s="509">
        <v>36791</v>
      </c>
      <c r="E44" s="507" t="s">
        <v>98</v>
      </c>
      <c r="F44" s="516">
        <v>7.62</v>
      </c>
      <c r="G44" s="507"/>
      <c r="H44" s="506" t="str">
        <f>IF(ISBLANK(F44),"",IF(F44&lt;=7,"KSM",IF(F44&lt;=7.24,"I A",IF(F44&lt;=7.54,"II A",IF(F44&lt;=7.94,"III A",IF(F44&lt;=8.44,"I JA",IF(F44&lt;=8.84,"II JA",IF(F44&lt;=9.14,"III JA"))))))))</f>
        <v>III A</v>
      </c>
      <c r="I44" s="505" t="s">
        <v>23</v>
      </c>
      <c r="J44" s="504"/>
      <c r="K44" s="330"/>
      <c r="L44" s="501"/>
    </row>
    <row r="45" spans="1:12" x14ac:dyDescent="0.2">
      <c r="A45" s="506">
        <v>2</v>
      </c>
      <c r="B45" s="511" t="s">
        <v>258</v>
      </c>
      <c r="C45" s="510" t="s">
        <v>259</v>
      </c>
      <c r="D45" s="509">
        <v>37209</v>
      </c>
      <c r="E45" s="507" t="s">
        <v>30</v>
      </c>
      <c r="F45" s="516">
        <v>7.64</v>
      </c>
      <c r="G45" s="507"/>
      <c r="H45" s="506" t="str">
        <f>IF(ISBLANK(F45),"",IF(F45&lt;=7,"KSM",IF(F45&lt;=7.24,"I A",IF(F45&lt;=7.54,"II A",IF(F45&lt;=7.94,"III A",IF(F45&lt;=8.44,"I JA",IF(F45&lt;=8.84,"II JA",IF(F45&lt;=9.14,"III JA"))))))))</f>
        <v>III A</v>
      </c>
      <c r="I45" s="505" t="s">
        <v>99</v>
      </c>
      <c r="J45" s="504"/>
      <c r="K45" s="330"/>
      <c r="L45" s="501"/>
    </row>
    <row r="46" spans="1:12" x14ac:dyDescent="0.2">
      <c r="A46" s="506">
        <v>3</v>
      </c>
      <c r="B46" s="511" t="s">
        <v>273</v>
      </c>
      <c r="C46" s="510" t="s">
        <v>313</v>
      </c>
      <c r="D46" s="509">
        <v>36921</v>
      </c>
      <c r="E46" s="507" t="s">
        <v>1</v>
      </c>
      <c r="F46" s="508">
        <v>7.79</v>
      </c>
      <c r="G46" s="507"/>
      <c r="H46" s="506" t="str">
        <f>IF(ISBLANK(F46),"",IF(F46&lt;=7,"KSM",IF(F46&lt;=7.24,"I A",IF(F46&lt;=7.54,"II A",IF(F46&lt;=7.94,"III A",IF(F46&lt;=8.44,"I JA",IF(F46&lt;=8.84,"II JA",IF(F46&lt;=9.14,"III JA"))))))))</f>
        <v>III A</v>
      </c>
      <c r="I46" s="505" t="s">
        <v>27</v>
      </c>
      <c r="J46" s="504" t="s">
        <v>568</v>
      </c>
      <c r="K46" s="330"/>
      <c r="L46" s="501"/>
    </row>
    <row r="47" spans="1:12" x14ac:dyDescent="0.2">
      <c r="A47" s="506">
        <v>4</v>
      </c>
      <c r="B47" s="511" t="s">
        <v>205</v>
      </c>
      <c r="C47" s="510" t="s">
        <v>204</v>
      </c>
      <c r="D47" s="509">
        <v>36862</v>
      </c>
      <c r="E47" s="507" t="s">
        <v>92</v>
      </c>
      <c r="F47" s="508" t="s">
        <v>379</v>
      </c>
      <c r="G47" s="507"/>
      <c r="H47" s="506"/>
      <c r="I47" s="505" t="s">
        <v>105</v>
      </c>
      <c r="J47" s="504"/>
      <c r="K47" s="330"/>
      <c r="L47" s="501"/>
    </row>
    <row r="48" spans="1:12" x14ac:dyDescent="0.2">
      <c r="A48" s="506">
        <v>5</v>
      </c>
      <c r="B48" s="511" t="s">
        <v>307</v>
      </c>
      <c r="C48" s="510" t="s">
        <v>308</v>
      </c>
      <c r="D48" s="509">
        <v>37167</v>
      </c>
      <c r="E48" s="507" t="s">
        <v>365</v>
      </c>
      <c r="F48" s="516">
        <v>7.66</v>
      </c>
      <c r="G48" s="507"/>
      <c r="H48" s="506" t="str">
        <f>IF(ISBLANK(F48),"",IF(F48&lt;=7,"KSM",IF(F48&lt;=7.24,"I A",IF(F48&lt;=7.54,"II A",IF(F48&lt;=7.94,"III A",IF(F48&lt;=8.44,"I JA",IF(F48&lt;=8.84,"II JA",IF(F48&lt;=9.14,"III JA"))))))))</f>
        <v>III A</v>
      </c>
      <c r="I48" s="505" t="s">
        <v>330</v>
      </c>
      <c r="J48" s="504"/>
      <c r="K48" s="330"/>
      <c r="L48" s="501"/>
    </row>
    <row r="49" spans="1:12" x14ac:dyDescent="0.2">
      <c r="A49" s="506"/>
      <c r="B49" s="511"/>
      <c r="C49" s="510"/>
      <c r="D49" s="509"/>
      <c r="E49" s="507"/>
      <c r="F49" s="508"/>
      <c r="G49" s="507"/>
      <c r="H49" s="506"/>
      <c r="I49" s="505"/>
      <c r="J49" s="504"/>
      <c r="K49" s="330"/>
      <c r="L49" s="501"/>
    </row>
    <row r="50" spans="1:12" ht="6" customHeight="1" x14ac:dyDescent="0.2">
      <c r="H50" s="330"/>
    </row>
    <row r="51" spans="1:12" ht="12.75" customHeight="1" x14ac:dyDescent="0.2">
      <c r="C51" s="515">
        <v>6</v>
      </c>
      <c r="D51" s="515" t="s">
        <v>427</v>
      </c>
      <c r="E51" s="514">
        <v>6</v>
      </c>
      <c r="H51" s="330"/>
      <c r="I51" s="513"/>
    </row>
    <row r="52" spans="1:12" ht="6" customHeight="1" x14ac:dyDescent="0.2">
      <c r="H52" s="330"/>
    </row>
    <row r="53" spans="1:12" ht="3.75" customHeight="1" x14ac:dyDescent="0.2">
      <c r="H53" s="330"/>
    </row>
    <row r="54" spans="1:12" x14ac:dyDescent="0.2">
      <c r="A54" s="512" t="s">
        <v>20</v>
      </c>
      <c r="B54" s="511" t="s">
        <v>203</v>
      </c>
      <c r="C54" s="510" t="s">
        <v>202</v>
      </c>
      <c r="D54" s="509">
        <v>36353</v>
      </c>
      <c r="E54" s="507" t="s">
        <v>1</v>
      </c>
      <c r="F54" s="508">
        <v>7.59</v>
      </c>
      <c r="G54" s="507"/>
      <c r="H54" s="506" t="str">
        <f>IF(ISBLANK(F54),"",IF(F54&lt;=7,"KSM",IF(F54&lt;=7.24,"I A",IF(F54&lt;=7.54,"II A",IF(F54&lt;=7.94,"III A",IF(F54&lt;=8.44,"I JA",IF(F54&lt;=8.84,"II JA",IF(F54&lt;=9.14,"III JA"))))))))</f>
        <v>III A</v>
      </c>
      <c r="I54" s="505" t="s">
        <v>201</v>
      </c>
      <c r="J54" s="504" t="s">
        <v>20</v>
      </c>
      <c r="K54" s="330"/>
      <c r="L54" s="501"/>
    </row>
    <row r="55" spans="1:12" x14ac:dyDescent="0.2">
      <c r="A55" s="506">
        <v>2</v>
      </c>
      <c r="B55" s="511" t="s">
        <v>566</v>
      </c>
      <c r="C55" s="510" t="s">
        <v>567</v>
      </c>
      <c r="D55" s="509">
        <v>37206</v>
      </c>
      <c r="E55" s="507" t="s">
        <v>94</v>
      </c>
      <c r="F55" s="508">
        <v>8.15</v>
      </c>
      <c r="G55" s="507"/>
      <c r="H55" s="506" t="str">
        <f>IF(ISBLANK(F55),"",IF(F55&lt;=7,"KSM",IF(F55&lt;=7.24,"I A",IF(F55&lt;=7.54,"II A",IF(F55&lt;=7.94,"III A",IF(F55&lt;=8.44,"I JA",IF(F55&lt;=8.84,"II JA",IF(F55&lt;=9.14,"III JA"))))))))</f>
        <v>I JA</v>
      </c>
      <c r="I55" s="505" t="s">
        <v>319</v>
      </c>
      <c r="J55" s="504"/>
      <c r="K55" s="330"/>
      <c r="L55" s="501"/>
    </row>
    <row r="56" spans="1:12" x14ac:dyDescent="0.2">
      <c r="A56" s="506">
        <v>3</v>
      </c>
      <c r="B56" s="511" t="s">
        <v>355</v>
      </c>
      <c r="C56" s="510" t="s">
        <v>356</v>
      </c>
      <c r="D56" s="509">
        <v>36812</v>
      </c>
      <c r="E56" s="507" t="s">
        <v>98</v>
      </c>
      <c r="F56" s="508" t="s">
        <v>379</v>
      </c>
      <c r="G56" s="507"/>
      <c r="H56" s="506"/>
      <c r="I56" s="505" t="s">
        <v>23</v>
      </c>
      <c r="J56" s="504"/>
      <c r="K56" s="330"/>
      <c r="L56" s="501"/>
    </row>
    <row r="57" spans="1:12" x14ac:dyDescent="0.2">
      <c r="A57" s="506">
        <v>4</v>
      </c>
      <c r="B57" s="511" t="s">
        <v>566</v>
      </c>
      <c r="C57" s="510" t="s">
        <v>228</v>
      </c>
      <c r="D57" s="509">
        <v>36642</v>
      </c>
      <c r="E57" s="507" t="s">
        <v>102</v>
      </c>
      <c r="F57" s="508">
        <v>7.7</v>
      </c>
      <c r="G57" s="507"/>
      <c r="H57" s="506" t="str">
        <f>IF(ISBLANK(F57),"",IF(F57&lt;=7,"KSM",IF(F57&lt;=7.24,"I A",IF(F57&lt;=7.54,"II A",IF(F57&lt;=7.94,"III A",IF(F57&lt;=8.44,"I JA",IF(F57&lt;=8.84,"II JA",IF(F57&lt;=9.14,"III JA"))))))))</f>
        <v>III A</v>
      </c>
      <c r="I57" s="505" t="s">
        <v>103</v>
      </c>
      <c r="J57" s="504"/>
      <c r="K57" s="330"/>
      <c r="L57" s="501"/>
    </row>
    <row r="58" spans="1:12" x14ac:dyDescent="0.2">
      <c r="A58" s="506">
        <v>5</v>
      </c>
      <c r="B58" s="511" t="s">
        <v>292</v>
      </c>
      <c r="C58" s="510" t="s">
        <v>565</v>
      </c>
      <c r="D58" s="509">
        <v>37026</v>
      </c>
      <c r="E58" s="507" t="s">
        <v>165</v>
      </c>
      <c r="F58" s="508">
        <v>8.2100000000000009</v>
      </c>
      <c r="G58" s="507"/>
      <c r="H58" s="506"/>
      <c r="I58" s="505" t="s">
        <v>564</v>
      </c>
      <c r="J58" s="504"/>
      <c r="K58" s="330"/>
      <c r="L58" s="501"/>
    </row>
    <row r="59" spans="1:12" x14ac:dyDescent="0.2">
      <c r="A59" s="512" t="s">
        <v>20</v>
      </c>
      <c r="B59" s="511" t="s">
        <v>563</v>
      </c>
      <c r="C59" s="510" t="s">
        <v>562</v>
      </c>
      <c r="D59" s="509">
        <v>36206</v>
      </c>
      <c r="E59" s="507" t="s">
        <v>1</v>
      </c>
      <c r="F59" s="508">
        <v>7.95</v>
      </c>
      <c r="G59" s="507"/>
      <c r="H59" s="506" t="str">
        <f>IF(ISBLANK(F59),"",IF(F59&lt;=7,"KSM",IF(F59&lt;=7.24,"I A",IF(F59&lt;=7.54,"II A",IF(F59&lt;=7.94,"III A",IF(F59&lt;=8.44,"I JA",IF(F59&lt;=8.84,"II JA",IF(F59&lt;=9.14,"III JA"))))))))</f>
        <v>I JA</v>
      </c>
      <c r="I59" s="505" t="s">
        <v>201</v>
      </c>
      <c r="J59" s="504" t="s">
        <v>20</v>
      </c>
      <c r="K59" s="330"/>
      <c r="L59" s="501"/>
    </row>
  </sheetData>
  <mergeCells count="3">
    <mergeCell ref="A1:G1"/>
    <mergeCell ref="A2:G2"/>
    <mergeCell ref="A3:G3"/>
  </mergeCells>
  <pageMargins left="0.27" right="0.18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45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5.28515625" style="500" customWidth="1"/>
    <col min="2" max="2" width="10.5703125" style="500" customWidth="1"/>
    <col min="3" max="3" width="13.140625" style="500" customWidth="1"/>
    <col min="4" max="4" width="10.28515625" style="500" customWidth="1"/>
    <col min="5" max="5" width="14" style="501" customWidth="1"/>
    <col min="6" max="6" width="6.42578125" style="503" customWidth="1"/>
    <col min="7" max="7" width="6.28515625" style="503" customWidth="1"/>
    <col min="8" max="8" width="6.140625" style="502" customWidth="1"/>
    <col min="9" max="9" width="22.7109375" style="501" customWidth="1"/>
    <col min="10" max="10" width="4.5703125" style="500" hidden="1" customWidth="1"/>
    <col min="11" max="16384" width="9.140625" style="500"/>
  </cols>
  <sheetData>
    <row r="1" spans="1:12" s="250" customFormat="1" ht="20.25" x14ac:dyDescent="0.3">
      <c r="A1" s="914" t="s">
        <v>81</v>
      </c>
      <c r="B1" s="914"/>
      <c r="C1" s="914"/>
      <c r="D1" s="914"/>
      <c r="E1" s="914"/>
      <c r="F1" s="914"/>
      <c r="G1" s="914"/>
    </row>
    <row r="2" spans="1:12" s="250" customFormat="1" ht="20.25" x14ac:dyDescent="0.3">
      <c r="A2" s="914" t="s">
        <v>0</v>
      </c>
      <c r="B2" s="914"/>
      <c r="C2" s="914"/>
      <c r="D2" s="914"/>
      <c r="E2" s="914"/>
      <c r="F2" s="914"/>
      <c r="G2" s="914"/>
    </row>
    <row r="3" spans="1:12" s="250" customFormat="1" ht="20.25" x14ac:dyDescent="0.3">
      <c r="A3" s="914" t="s">
        <v>2</v>
      </c>
      <c r="B3" s="914"/>
      <c r="C3" s="914"/>
      <c r="D3" s="914"/>
      <c r="E3" s="914"/>
      <c r="F3" s="914"/>
      <c r="G3" s="914"/>
      <c r="I3" s="253" t="s">
        <v>84</v>
      </c>
    </row>
    <row r="4" spans="1:12" s="250" customFormat="1" ht="12.75" customHeight="1" x14ac:dyDescent="0.3">
      <c r="A4" s="254"/>
      <c r="B4" s="254"/>
      <c r="C4" s="254"/>
      <c r="D4" s="538"/>
      <c r="E4" s="254"/>
      <c r="F4" s="254"/>
      <c r="G4" s="254"/>
      <c r="I4" s="251" t="s">
        <v>1</v>
      </c>
    </row>
    <row r="5" spans="1:12" ht="12.75" customHeight="1" x14ac:dyDescent="0.2">
      <c r="B5" s="536" t="s">
        <v>591</v>
      </c>
      <c r="D5" s="536" t="s">
        <v>590</v>
      </c>
      <c r="E5" s="537"/>
      <c r="F5" s="500"/>
      <c r="G5" s="536"/>
      <c r="H5" s="535"/>
    </row>
    <row r="6" spans="1:12" s="531" customFormat="1" ht="8.25" customHeight="1" x14ac:dyDescent="0.2">
      <c r="E6" s="534"/>
      <c r="H6" s="533"/>
      <c r="I6" s="532"/>
    </row>
    <row r="7" spans="1:12" ht="15.75" x14ac:dyDescent="0.25">
      <c r="B7" s="530" t="s">
        <v>589</v>
      </c>
      <c r="C7" s="527"/>
      <c r="D7" s="529"/>
      <c r="E7" s="528"/>
      <c r="F7" s="527"/>
      <c r="H7" s="526"/>
      <c r="I7" s="525" t="s">
        <v>14</v>
      </c>
    </row>
    <row r="8" spans="1:12" ht="12.75" customHeight="1" x14ac:dyDescent="0.2"/>
    <row r="9" spans="1:12" ht="12.75" customHeight="1" x14ac:dyDescent="0.2">
      <c r="C9" s="515"/>
      <c r="D9" s="515"/>
      <c r="E9" s="514"/>
      <c r="H9" s="330"/>
      <c r="I9" s="513"/>
    </row>
    <row r="10" spans="1:12" ht="6" customHeight="1" x14ac:dyDescent="0.2">
      <c r="H10" s="330"/>
    </row>
    <row r="11" spans="1:12" s="517" customFormat="1" x14ac:dyDescent="0.2">
      <c r="A11" s="518" t="s">
        <v>45</v>
      </c>
      <c r="B11" s="524" t="s">
        <v>13</v>
      </c>
      <c r="C11" s="523" t="s">
        <v>12</v>
      </c>
      <c r="D11" s="522" t="s">
        <v>11</v>
      </c>
      <c r="E11" s="521" t="s">
        <v>10</v>
      </c>
      <c r="F11" s="520" t="s">
        <v>469</v>
      </c>
      <c r="G11" s="520" t="s">
        <v>468</v>
      </c>
      <c r="H11" s="519" t="s">
        <v>8</v>
      </c>
      <c r="I11" s="518" t="s">
        <v>7</v>
      </c>
    </row>
    <row r="12" spans="1:12" x14ac:dyDescent="0.2">
      <c r="A12" s="506">
        <v>1</v>
      </c>
      <c r="B12" s="511" t="s">
        <v>314</v>
      </c>
      <c r="C12" s="510" t="s">
        <v>315</v>
      </c>
      <c r="D12" s="509">
        <v>37019</v>
      </c>
      <c r="E12" s="507" t="s">
        <v>1</v>
      </c>
      <c r="F12" s="508">
        <v>7.43</v>
      </c>
      <c r="G12" s="508">
        <v>7.35</v>
      </c>
      <c r="H12" s="506" t="str">
        <f t="shared" ref="H12:H17" si="0">IF(ISBLANK(F12),"",IF(F12&lt;=7,"KSM",IF(F12&lt;=7.24,"I A",IF(F12&lt;=7.54,"II A",IF(F12&lt;=7.94,"III A",IF(F12&lt;=8.44,"I JA",IF(F12&lt;=8.84,"II JA",IF(F12&lt;=9.14,"III JA"))))))))</f>
        <v>II A</v>
      </c>
      <c r="I12" s="505" t="s">
        <v>27</v>
      </c>
      <c r="J12" s="504" t="s">
        <v>573</v>
      </c>
      <c r="K12" s="330"/>
      <c r="L12" s="501"/>
    </row>
    <row r="13" spans="1:12" x14ac:dyDescent="0.2">
      <c r="A13" s="506">
        <v>2</v>
      </c>
      <c r="B13" s="511" t="s">
        <v>223</v>
      </c>
      <c r="C13" s="510" t="s">
        <v>222</v>
      </c>
      <c r="D13" s="509">
        <v>36705</v>
      </c>
      <c r="E13" s="507" t="s">
        <v>30</v>
      </c>
      <c r="F13" s="508">
        <v>7.55</v>
      </c>
      <c r="G13" s="508">
        <v>7.43</v>
      </c>
      <c r="H13" s="506" t="str">
        <f t="shared" si="0"/>
        <v>III A</v>
      </c>
      <c r="I13" s="505" t="s">
        <v>101</v>
      </c>
      <c r="J13" s="504"/>
      <c r="K13" s="330"/>
      <c r="L13" s="501"/>
    </row>
    <row r="14" spans="1:12" x14ac:dyDescent="0.2">
      <c r="A14" s="506">
        <v>3</v>
      </c>
      <c r="B14" s="511" t="s">
        <v>359</v>
      </c>
      <c r="C14" s="510" t="s">
        <v>360</v>
      </c>
      <c r="D14" s="509">
        <v>36791</v>
      </c>
      <c r="E14" s="507" t="s">
        <v>98</v>
      </c>
      <c r="F14" s="508">
        <v>7.62</v>
      </c>
      <c r="G14" s="508">
        <v>7.49</v>
      </c>
      <c r="H14" s="506" t="str">
        <f t="shared" si="0"/>
        <v>III A</v>
      </c>
      <c r="I14" s="505" t="s">
        <v>23</v>
      </c>
      <c r="J14" s="504"/>
      <c r="K14" s="330"/>
      <c r="L14" s="501"/>
    </row>
    <row r="15" spans="1:12" x14ac:dyDescent="0.2">
      <c r="A15" s="506">
        <v>4</v>
      </c>
      <c r="B15" s="511" t="s">
        <v>580</v>
      </c>
      <c r="C15" s="510" t="s">
        <v>579</v>
      </c>
      <c r="D15" s="509">
        <v>36871</v>
      </c>
      <c r="E15" s="507" t="s">
        <v>93</v>
      </c>
      <c r="F15" s="508">
        <v>7.63</v>
      </c>
      <c r="G15" s="508">
        <v>7.56</v>
      </c>
      <c r="H15" s="506" t="str">
        <f t="shared" si="0"/>
        <v>III A</v>
      </c>
      <c r="I15" s="505" t="s">
        <v>578</v>
      </c>
      <c r="J15" s="504"/>
      <c r="K15" s="330"/>
      <c r="L15" s="501"/>
    </row>
    <row r="16" spans="1:12" x14ac:dyDescent="0.2">
      <c r="A16" s="506">
        <v>5</v>
      </c>
      <c r="B16" s="511" t="s">
        <v>258</v>
      </c>
      <c r="C16" s="510" t="s">
        <v>259</v>
      </c>
      <c r="D16" s="509">
        <v>37209</v>
      </c>
      <c r="E16" s="507" t="s">
        <v>30</v>
      </c>
      <c r="F16" s="508">
        <v>7.64</v>
      </c>
      <c r="G16" s="508">
        <v>7.63</v>
      </c>
      <c r="H16" s="506" t="str">
        <f t="shared" si="0"/>
        <v>III A</v>
      </c>
      <c r="I16" s="505" t="s">
        <v>99</v>
      </c>
      <c r="J16" s="504"/>
      <c r="K16" s="330"/>
      <c r="L16" s="501"/>
    </row>
    <row r="17" spans="1:12" x14ac:dyDescent="0.2">
      <c r="A17" s="506">
        <v>6</v>
      </c>
      <c r="B17" s="511" t="s">
        <v>307</v>
      </c>
      <c r="C17" s="510" t="s">
        <v>308</v>
      </c>
      <c r="D17" s="509">
        <v>37167</v>
      </c>
      <c r="E17" s="507" t="s">
        <v>365</v>
      </c>
      <c r="F17" s="508">
        <v>7.66</v>
      </c>
      <c r="G17" s="508">
        <v>7.63</v>
      </c>
      <c r="H17" s="506" t="str">
        <f t="shared" si="0"/>
        <v>III A</v>
      </c>
      <c r="I17" s="505" t="s">
        <v>330</v>
      </c>
      <c r="J17" s="504"/>
      <c r="K17" s="330"/>
      <c r="L17" s="501"/>
    </row>
    <row r="18" spans="1:12" s="517" customFormat="1" x14ac:dyDescent="0.2">
      <c r="A18" s="518" t="s">
        <v>45</v>
      </c>
      <c r="B18" s="524" t="s">
        <v>13</v>
      </c>
      <c r="C18" s="523" t="s">
        <v>12</v>
      </c>
      <c r="D18" s="522" t="s">
        <v>11</v>
      </c>
      <c r="E18" s="521" t="s">
        <v>10</v>
      </c>
      <c r="F18" s="520" t="s">
        <v>469</v>
      </c>
      <c r="G18" s="520" t="s">
        <v>468</v>
      </c>
      <c r="H18" s="519" t="s">
        <v>8</v>
      </c>
      <c r="I18" s="518" t="s">
        <v>7</v>
      </c>
    </row>
    <row r="19" spans="1:12" x14ac:dyDescent="0.2">
      <c r="A19" s="506">
        <v>7</v>
      </c>
      <c r="B19" s="511" t="s">
        <v>352</v>
      </c>
      <c r="C19" s="510" t="s">
        <v>353</v>
      </c>
      <c r="D19" s="509">
        <v>36913</v>
      </c>
      <c r="E19" s="507" t="s">
        <v>98</v>
      </c>
      <c r="F19" s="508">
        <v>7.69</v>
      </c>
      <c r="G19" s="507"/>
      <c r="H19" s="506" t="str">
        <f t="shared" ref="H19:H36" si="1">IF(ISBLANK(F19),"",IF(F19&lt;=7,"KSM",IF(F19&lt;=7.24,"I A",IF(F19&lt;=7.54,"II A",IF(F19&lt;=7.94,"III A",IF(F19&lt;=8.44,"I JA",IF(F19&lt;=8.84,"II JA",IF(F19&lt;=9.14,"III JA"))))))))</f>
        <v>III A</v>
      </c>
      <c r="I19" s="505" t="s">
        <v>23</v>
      </c>
      <c r="J19" s="504"/>
      <c r="K19" s="330"/>
      <c r="L19" s="501"/>
    </row>
    <row r="20" spans="1:12" x14ac:dyDescent="0.2">
      <c r="A20" s="506">
        <v>8</v>
      </c>
      <c r="B20" s="511" t="s">
        <v>570</v>
      </c>
      <c r="C20" s="510" t="s">
        <v>569</v>
      </c>
      <c r="D20" s="509">
        <v>37088</v>
      </c>
      <c r="E20" s="507" t="s">
        <v>95</v>
      </c>
      <c r="F20" s="508">
        <v>7.7</v>
      </c>
      <c r="G20" s="507"/>
      <c r="H20" s="506" t="str">
        <f t="shared" si="1"/>
        <v>III A</v>
      </c>
      <c r="I20" s="505" t="s">
        <v>545</v>
      </c>
      <c r="J20" s="504"/>
      <c r="K20" s="330"/>
      <c r="L20" s="501"/>
    </row>
    <row r="21" spans="1:12" x14ac:dyDescent="0.2">
      <c r="A21" s="506">
        <v>8</v>
      </c>
      <c r="B21" s="511" t="s">
        <v>566</v>
      </c>
      <c r="C21" s="510" t="s">
        <v>228</v>
      </c>
      <c r="D21" s="509">
        <v>36642</v>
      </c>
      <c r="E21" s="507" t="s">
        <v>102</v>
      </c>
      <c r="F21" s="508">
        <v>7.7</v>
      </c>
      <c r="G21" s="507"/>
      <c r="H21" s="506" t="str">
        <f t="shared" si="1"/>
        <v>III A</v>
      </c>
      <c r="I21" s="505" t="s">
        <v>103</v>
      </c>
      <c r="J21" s="504"/>
      <c r="K21" s="330"/>
      <c r="L21" s="501"/>
    </row>
    <row r="22" spans="1:12" x14ac:dyDescent="0.2">
      <c r="A22" s="506">
        <v>10</v>
      </c>
      <c r="B22" s="511" t="s">
        <v>359</v>
      </c>
      <c r="C22" s="510" t="s">
        <v>588</v>
      </c>
      <c r="D22" s="509">
        <v>36538</v>
      </c>
      <c r="E22" s="507" t="s">
        <v>30</v>
      </c>
      <c r="F22" s="508">
        <v>7.73</v>
      </c>
      <c r="G22" s="507"/>
      <c r="H22" s="506" t="str">
        <f t="shared" si="1"/>
        <v>III A</v>
      </c>
      <c r="I22" s="505" t="s">
        <v>39</v>
      </c>
      <c r="J22" s="504"/>
      <c r="K22" s="330"/>
      <c r="L22" s="501"/>
    </row>
    <row r="23" spans="1:12" x14ac:dyDescent="0.2">
      <c r="A23" s="506">
        <v>10</v>
      </c>
      <c r="B23" s="511" t="s">
        <v>22</v>
      </c>
      <c r="C23" s="510" t="s">
        <v>312</v>
      </c>
      <c r="D23" s="509">
        <v>36948</v>
      </c>
      <c r="E23" s="507" t="s">
        <v>182</v>
      </c>
      <c r="F23" s="508">
        <v>7.73</v>
      </c>
      <c r="G23" s="507"/>
      <c r="H23" s="506" t="str">
        <f t="shared" si="1"/>
        <v>III A</v>
      </c>
      <c r="I23" s="505" t="s">
        <v>333</v>
      </c>
      <c r="J23" s="504"/>
      <c r="K23" s="330"/>
      <c r="L23" s="501"/>
    </row>
    <row r="24" spans="1:12" x14ac:dyDescent="0.2">
      <c r="A24" s="506">
        <v>12</v>
      </c>
      <c r="B24" s="511" t="s">
        <v>62</v>
      </c>
      <c r="C24" s="510" t="s">
        <v>583</v>
      </c>
      <c r="D24" s="509">
        <v>36678</v>
      </c>
      <c r="E24" s="507" t="s">
        <v>211</v>
      </c>
      <c r="F24" s="508">
        <v>7.75</v>
      </c>
      <c r="G24" s="507"/>
      <c r="H24" s="506" t="str">
        <f t="shared" si="1"/>
        <v>III A</v>
      </c>
      <c r="I24" s="505" t="s">
        <v>210</v>
      </c>
      <c r="J24" s="504"/>
      <c r="K24" s="330"/>
      <c r="L24" s="501"/>
    </row>
    <row r="25" spans="1:12" x14ac:dyDescent="0.2">
      <c r="A25" s="506">
        <v>13</v>
      </c>
      <c r="B25" s="511" t="s">
        <v>266</v>
      </c>
      <c r="C25" s="510" t="s">
        <v>587</v>
      </c>
      <c r="D25" s="509">
        <v>36581</v>
      </c>
      <c r="E25" s="507" t="s">
        <v>182</v>
      </c>
      <c r="F25" s="508">
        <v>7.79</v>
      </c>
      <c r="G25" s="507"/>
      <c r="H25" s="506" t="str">
        <f t="shared" si="1"/>
        <v>III A</v>
      </c>
      <c r="I25" s="505" t="s">
        <v>419</v>
      </c>
      <c r="J25" s="504" t="s">
        <v>586</v>
      </c>
      <c r="K25" s="330"/>
      <c r="L25" s="501"/>
    </row>
    <row r="26" spans="1:12" x14ac:dyDescent="0.2">
      <c r="A26" s="506">
        <v>13</v>
      </c>
      <c r="B26" s="511" t="s">
        <v>273</v>
      </c>
      <c r="C26" s="510" t="s">
        <v>313</v>
      </c>
      <c r="D26" s="509">
        <v>36921</v>
      </c>
      <c r="E26" s="507" t="s">
        <v>1</v>
      </c>
      <c r="F26" s="508">
        <v>7.79</v>
      </c>
      <c r="G26" s="507"/>
      <c r="H26" s="506" t="str">
        <f t="shared" si="1"/>
        <v>III A</v>
      </c>
      <c r="I26" s="505" t="s">
        <v>27</v>
      </c>
      <c r="J26" s="504" t="s">
        <v>568</v>
      </c>
      <c r="K26" s="330"/>
      <c r="L26" s="501"/>
    </row>
    <row r="27" spans="1:12" x14ac:dyDescent="0.2">
      <c r="A27" s="506">
        <v>15</v>
      </c>
      <c r="B27" s="511" t="s">
        <v>284</v>
      </c>
      <c r="C27" s="510" t="s">
        <v>323</v>
      </c>
      <c r="D27" s="509">
        <v>37150</v>
      </c>
      <c r="E27" s="507" t="s">
        <v>94</v>
      </c>
      <c r="F27" s="508">
        <v>7.81</v>
      </c>
      <c r="G27" s="507"/>
      <c r="H27" s="506" t="str">
        <f t="shared" si="1"/>
        <v>III A</v>
      </c>
      <c r="I27" s="505" t="s">
        <v>329</v>
      </c>
      <c r="J27" s="504"/>
      <c r="K27" s="330"/>
      <c r="L27" s="501"/>
    </row>
    <row r="28" spans="1:12" x14ac:dyDescent="0.2">
      <c r="A28" s="506">
        <v>16</v>
      </c>
      <c r="B28" s="511" t="s">
        <v>314</v>
      </c>
      <c r="C28" s="510" t="s">
        <v>574</v>
      </c>
      <c r="D28" s="509">
        <v>36971</v>
      </c>
      <c r="E28" s="507" t="s">
        <v>95</v>
      </c>
      <c r="F28" s="508">
        <v>7.82</v>
      </c>
      <c r="G28" s="507"/>
      <c r="H28" s="506" t="str">
        <f t="shared" si="1"/>
        <v>III A</v>
      </c>
      <c r="I28" s="505" t="s">
        <v>545</v>
      </c>
      <c r="J28" s="504"/>
      <c r="K28" s="330"/>
      <c r="L28" s="501"/>
    </row>
    <row r="29" spans="1:12" x14ac:dyDescent="0.2">
      <c r="A29" s="506">
        <v>17</v>
      </c>
      <c r="B29" s="511" t="s">
        <v>585</v>
      </c>
      <c r="C29" s="510" t="s">
        <v>584</v>
      </c>
      <c r="D29" s="509">
        <v>36740</v>
      </c>
      <c r="E29" s="507" t="s">
        <v>93</v>
      </c>
      <c r="F29" s="508">
        <v>7.85</v>
      </c>
      <c r="G29" s="507"/>
      <c r="H29" s="506" t="str">
        <f t="shared" si="1"/>
        <v>III A</v>
      </c>
      <c r="I29" s="505" t="s">
        <v>267</v>
      </c>
      <c r="J29" s="504"/>
      <c r="K29" s="330"/>
      <c r="L29" s="501"/>
    </row>
    <row r="30" spans="1:12" x14ac:dyDescent="0.2">
      <c r="A30" s="506">
        <v>18</v>
      </c>
      <c r="B30" s="511" t="s">
        <v>326</v>
      </c>
      <c r="C30" s="510" t="s">
        <v>327</v>
      </c>
      <c r="D30" s="509">
        <v>36535</v>
      </c>
      <c r="E30" s="507" t="s">
        <v>94</v>
      </c>
      <c r="F30" s="508">
        <v>7.93</v>
      </c>
      <c r="G30" s="507"/>
      <c r="H30" s="506" t="str">
        <f t="shared" si="1"/>
        <v>III A</v>
      </c>
      <c r="I30" s="505" t="s">
        <v>319</v>
      </c>
      <c r="J30" s="504"/>
      <c r="K30" s="330"/>
      <c r="L30" s="501"/>
    </row>
    <row r="31" spans="1:12" x14ac:dyDescent="0.2">
      <c r="A31" s="506">
        <v>19</v>
      </c>
      <c r="B31" s="511" t="s">
        <v>256</v>
      </c>
      <c r="C31" s="510" t="s">
        <v>257</v>
      </c>
      <c r="D31" s="509">
        <v>36904</v>
      </c>
      <c r="E31" s="507" t="s">
        <v>30</v>
      </c>
      <c r="F31" s="508">
        <v>7.94</v>
      </c>
      <c r="G31" s="507"/>
      <c r="H31" s="506" t="str">
        <f t="shared" si="1"/>
        <v>III A</v>
      </c>
      <c r="I31" s="505" t="s">
        <v>99</v>
      </c>
      <c r="J31" s="504"/>
      <c r="K31" s="330"/>
      <c r="L31" s="501"/>
    </row>
    <row r="32" spans="1:12" x14ac:dyDescent="0.2">
      <c r="A32" s="506">
        <v>20</v>
      </c>
      <c r="B32" s="511" t="s">
        <v>209</v>
      </c>
      <c r="C32" s="510" t="s">
        <v>208</v>
      </c>
      <c r="D32" s="509">
        <v>36644</v>
      </c>
      <c r="E32" s="507" t="s">
        <v>102</v>
      </c>
      <c r="F32" s="508">
        <v>7.96</v>
      </c>
      <c r="G32" s="507"/>
      <c r="H32" s="506" t="str">
        <f t="shared" si="1"/>
        <v>I JA</v>
      </c>
      <c r="I32" s="505" t="s">
        <v>104</v>
      </c>
      <c r="J32" s="504"/>
      <c r="K32" s="330"/>
      <c r="L32" s="501"/>
    </row>
    <row r="33" spans="1:12" x14ac:dyDescent="0.2">
      <c r="A33" s="506">
        <v>21</v>
      </c>
      <c r="B33" s="511" t="s">
        <v>223</v>
      </c>
      <c r="C33" s="510" t="s">
        <v>571</v>
      </c>
      <c r="D33" s="509">
        <v>37077</v>
      </c>
      <c r="E33" s="507" t="s">
        <v>169</v>
      </c>
      <c r="F33" s="508">
        <v>7.99</v>
      </c>
      <c r="G33" s="507"/>
      <c r="H33" s="506" t="str">
        <f t="shared" si="1"/>
        <v>I JA</v>
      </c>
      <c r="I33" s="505" t="s">
        <v>168</v>
      </c>
      <c r="J33" s="504"/>
      <c r="K33" s="330"/>
      <c r="L33" s="501"/>
    </row>
    <row r="34" spans="1:12" x14ac:dyDescent="0.2">
      <c r="A34" s="506">
        <v>22</v>
      </c>
      <c r="B34" s="511" t="s">
        <v>338</v>
      </c>
      <c r="C34" s="510" t="s">
        <v>572</v>
      </c>
      <c r="D34" s="509">
        <v>36578</v>
      </c>
      <c r="E34" s="507" t="s">
        <v>94</v>
      </c>
      <c r="F34" s="508">
        <v>8.0399999999999991</v>
      </c>
      <c r="G34" s="507"/>
      <c r="H34" s="506" t="str">
        <f t="shared" si="1"/>
        <v>I JA</v>
      </c>
      <c r="I34" s="505" t="s">
        <v>319</v>
      </c>
      <c r="J34" s="504"/>
      <c r="K34" s="330"/>
      <c r="L34" s="501"/>
    </row>
    <row r="35" spans="1:12" x14ac:dyDescent="0.2">
      <c r="A35" s="506">
        <v>22</v>
      </c>
      <c r="B35" s="511" t="s">
        <v>320</v>
      </c>
      <c r="C35" s="510" t="s">
        <v>321</v>
      </c>
      <c r="D35" s="509">
        <v>36825</v>
      </c>
      <c r="E35" s="507" t="s">
        <v>94</v>
      </c>
      <c r="F35" s="508">
        <v>8.0399999999999991</v>
      </c>
      <c r="G35" s="507"/>
      <c r="H35" s="506" t="str">
        <f t="shared" si="1"/>
        <v>I JA</v>
      </c>
      <c r="I35" s="505" t="s">
        <v>319</v>
      </c>
      <c r="J35" s="504"/>
      <c r="K35" s="330"/>
      <c r="L35" s="501"/>
    </row>
    <row r="36" spans="1:12" x14ac:dyDescent="0.2">
      <c r="A36" s="506">
        <v>24</v>
      </c>
      <c r="B36" s="511" t="s">
        <v>566</v>
      </c>
      <c r="C36" s="510" t="s">
        <v>567</v>
      </c>
      <c r="D36" s="509">
        <v>37206</v>
      </c>
      <c r="E36" s="507" t="s">
        <v>94</v>
      </c>
      <c r="F36" s="508">
        <v>8.15</v>
      </c>
      <c r="G36" s="507"/>
      <c r="H36" s="506" t="str">
        <f t="shared" si="1"/>
        <v>I JA</v>
      </c>
      <c r="I36" s="505" t="s">
        <v>319</v>
      </c>
      <c r="J36" s="504"/>
      <c r="K36" s="330"/>
      <c r="L36" s="501"/>
    </row>
    <row r="37" spans="1:12" x14ac:dyDescent="0.2">
      <c r="A37" s="506">
        <v>25</v>
      </c>
      <c r="B37" s="511" t="s">
        <v>292</v>
      </c>
      <c r="C37" s="510" t="s">
        <v>565</v>
      </c>
      <c r="D37" s="509">
        <v>37026</v>
      </c>
      <c r="E37" s="507" t="s">
        <v>165</v>
      </c>
      <c r="F37" s="508">
        <v>8.2100000000000009</v>
      </c>
      <c r="G37" s="507"/>
      <c r="H37" s="506"/>
      <c r="I37" s="505" t="s">
        <v>564</v>
      </c>
      <c r="J37" s="504"/>
      <c r="K37" s="330"/>
      <c r="L37" s="501"/>
    </row>
    <row r="38" spans="1:12" x14ac:dyDescent="0.2">
      <c r="A38" s="506" t="s">
        <v>20</v>
      </c>
      <c r="B38" s="511" t="s">
        <v>203</v>
      </c>
      <c r="C38" s="510" t="s">
        <v>202</v>
      </c>
      <c r="D38" s="509">
        <v>36353</v>
      </c>
      <c r="E38" s="507" t="s">
        <v>1</v>
      </c>
      <c r="F38" s="508">
        <v>7.59</v>
      </c>
      <c r="G38" s="507"/>
      <c r="H38" s="506" t="str">
        <f>IF(ISBLANK(F38),"",IF(F38&lt;=7,"KSM",IF(F38&lt;=7.24,"I A",IF(F38&lt;=7.54,"II A",IF(F38&lt;=7.94,"III A",IF(F38&lt;=8.44,"I JA",IF(F38&lt;=8.84,"II JA",IF(F38&lt;=9.14,"III JA"))))))))</f>
        <v>III A</v>
      </c>
      <c r="I38" s="505" t="s">
        <v>201</v>
      </c>
      <c r="J38" s="504" t="s">
        <v>20</v>
      </c>
      <c r="K38" s="330"/>
      <c r="L38" s="501"/>
    </row>
    <row r="39" spans="1:12" x14ac:dyDescent="0.2">
      <c r="A39" s="506" t="s">
        <v>20</v>
      </c>
      <c r="B39" s="511" t="s">
        <v>563</v>
      </c>
      <c r="C39" s="510" t="s">
        <v>562</v>
      </c>
      <c r="D39" s="509">
        <v>36206</v>
      </c>
      <c r="E39" s="507" t="s">
        <v>1</v>
      </c>
      <c r="F39" s="508">
        <v>7.95</v>
      </c>
      <c r="G39" s="507"/>
      <c r="H39" s="506" t="str">
        <f>IF(ISBLANK(F39),"",IF(F39&lt;=7,"KSM",IF(F39&lt;=7.24,"I A",IF(F39&lt;=7.54,"II A",IF(F39&lt;=7.94,"III A",IF(F39&lt;=8.44,"I JA",IF(F39&lt;=8.84,"II JA",IF(F39&lt;=9.14,"III JA"))))))))</f>
        <v>I JA</v>
      </c>
      <c r="I39" s="505" t="s">
        <v>201</v>
      </c>
      <c r="J39" s="504" t="s">
        <v>20</v>
      </c>
      <c r="K39" s="330"/>
      <c r="L39" s="501"/>
    </row>
    <row r="40" spans="1:12" x14ac:dyDescent="0.2">
      <c r="A40" s="506"/>
      <c r="B40" s="511" t="s">
        <v>582</v>
      </c>
      <c r="C40" s="510" t="s">
        <v>581</v>
      </c>
      <c r="D40" s="509">
        <v>36854</v>
      </c>
      <c r="E40" s="507" t="s">
        <v>94</v>
      </c>
      <c r="F40" s="508" t="s">
        <v>379</v>
      </c>
      <c r="G40" s="507"/>
      <c r="H40" s="506"/>
      <c r="I40" s="505" t="s">
        <v>319</v>
      </c>
      <c r="J40" s="504"/>
      <c r="K40" s="330"/>
      <c r="L40" s="501"/>
    </row>
    <row r="41" spans="1:12" x14ac:dyDescent="0.2">
      <c r="A41" s="506"/>
      <c r="B41" s="511" t="s">
        <v>292</v>
      </c>
      <c r="C41" s="510" t="s">
        <v>577</v>
      </c>
      <c r="D41" s="509">
        <v>36883</v>
      </c>
      <c r="E41" s="507" t="s">
        <v>94</v>
      </c>
      <c r="F41" s="508" t="s">
        <v>379</v>
      </c>
      <c r="G41" s="507"/>
      <c r="H41" s="506"/>
      <c r="I41" s="505" t="s">
        <v>319</v>
      </c>
      <c r="J41" s="504"/>
      <c r="K41" s="330"/>
      <c r="L41" s="501"/>
    </row>
    <row r="42" spans="1:12" x14ac:dyDescent="0.2">
      <c r="A42" s="506"/>
      <c r="B42" s="511" t="s">
        <v>576</v>
      </c>
      <c r="C42" s="510" t="s">
        <v>575</v>
      </c>
      <c r="D42" s="509">
        <v>36896</v>
      </c>
      <c r="E42" s="507" t="s">
        <v>211</v>
      </c>
      <c r="F42" s="508" t="s">
        <v>379</v>
      </c>
      <c r="G42" s="507"/>
      <c r="H42" s="506"/>
      <c r="I42" s="505" t="s">
        <v>210</v>
      </c>
      <c r="J42" s="504"/>
      <c r="K42" s="330"/>
      <c r="L42" s="501"/>
    </row>
    <row r="43" spans="1:12" x14ac:dyDescent="0.2">
      <c r="A43" s="506"/>
      <c r="B43" s="511" t="s">
        <v>310</v>
      </c>
      <c r="C43" s="510" t="s">
        <v>311</v>
      </c>
      <c r="D43" s="509">
        <v>37112</v>
      </c>
      <c r="E43" s="507"/>
      <c r="F43" s="508" t="s">
        <v>379</v>
      </c>
      <c r="G43" s="507"/>
      <c r="H43" s="506"/>
      <c r="I43" s="505" t="s">
        <v>332</v>
      </c>
      <c r="J43" s="504"/>
      <c r="K43" s="330"/>
      <c r="L43" s="501"/>
    </row>
    <row r="44" spans="1:12" x14ac:dyDescent="0.2">
      <c r="A44" s="506"/>
      <c r="B44" s="511" t="s">
        <v>205</v>
      </c>
      <c r="C44" s="510" t="s">
        <v>204</v>
      </c>
      <c r="D44" s="509">
        <v>36862</v>
      </c>
      <c r="E44" s="507" t="s">
        <v>92</v>
      </c>
      <c r="F44" s="508" t="s">
        <v>379</v>
      </c>
      <c r="G44" s="507"/>
      <c r="H44" s="506"/>
      <c r="I44" s="505" t="s">
        <v>105</v>
      </c>
      <c r="J44" s="504"/>
      <c r="K44" s="330"/>
      <c r="L44" s="501"/>
    </row>
    <row r="45" spans="1:12" x14ac:dyDescent="0.2">
      <c r="A45" s="506"/>
      <c r="B45" s="511" t="s">
        <v>355</v>
      </c>
      <c r="C45" s="510" t="s">
        <v>356</v>
      </c>
      <c r="D45" s="509">
        <v>36812</v>
      </c>
      <c r="E45" s="507" t="s">
        <v>98</v>
      </c>
      <c r="F45" s="508" t="s">
        <v>379</v>
      </c>
      <c r="G45" s="507"/>
      <c r="H45" s="506"/>
      <c r="I45" s="505" t="s">
        <v>23</v>
      </c>
      <c r="J45" s="504"/>
      <c r="K45" s="330"/>
      <c r="L45" s="501"/>
    </row>
  </sheetData>
  <mergeCells count="3">
    <mergeCell ref="A1:G1"/>
    <mergeCell ref="A2:G2"/>
    <mergeCell ref="A3:G3"/>
  </mergeCells>
  <pageMargins left="0.27" right="0.18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Viršelis</vt:lpstr>
      <vt:lpstr>60 Mj pb</vt:lpstr>
      <vt:lpstr>60 Mj (g)</vt:lpstr>
      <vt:lpstr>60 M pb</vt:lpstr>
      <vt:lpstr>60 M (g)</vt:lpstr>
      <vt:lpstr>60 Vj pb</vt:lpstr>
      <vt:lpstr>60 Vj (g)</vt:lpstr>
      <vt:lpstr>60 V pb</vt:lpstr>
      <vt:lpstr>60 V (g)</vt:lpstr>
      <vt:lpstr>200 Mj pb</vt:lpstr>
      <vt:lpstr>200 Mj g</vt:lpstr>
      <vt:lpstr>200 M pb</vt:lpstr>
      <vt:lpstr>200 M g</vt:lpstr>
      <vt:lpstr>200 Vj pb</vt:lpstr>
      <vt:lpstr>200 Vj g</vt:lpstr>
      <vt:lpstr>200 V pb</vt:lpstr>
      <vt:lpstr>200 V g</vt:lpstr>
      <vt:lpstr>4x200 M </vt:lpstr>
      <vt:lpstr>4x200 V</vt:lpstr>
      <vt:lpstr>600 Mj </vt:lpstr>
      <vt:lpstr>600 M</vt:lpstr>
      <vt:lpstr>600 Vj</vt:lpstr>
      <vt:lpstr>600 V</vt:lpstr>
      <vt:lpstr>1000 Mj</vt:lpstr>
      <vt:lpstr>1000 M</vt:lpstr>
      <vt:lpstr>1000 Vj</vt:lpstr>
      <vt:lpstr>1000 V</vt:lpstr>
      <vt:lpstr>60bb Mj</vt:lpstr>
      <vt:lpstr>60bb M</vt:lpstr>
      <vt:lpstr>60bb Vj</vt:lpstr>
      <vt:lpstr>60bb V</vt:lpstr>
      <vt:lpstr>60bb V (g)</vt:lpstr>
      <vt:lpstr>Aukštis Mj</vt:lpstr>
      <vt:lpstr>Aukštis M</vt:lpstr>
      <vt:lpstr>AukštisVj</vt:lpstr>
      <vt:lpstr>AukštisV</vt:lpstr>
      <vt:lpstr>Tolis Mj</vt:lpstr>
      <vt:lpstr>Tolis M</vt:lpstr>
      <vt:lpstr>TolisVj</vt:lpstr>
      <vt:lpstr>Tolis V</vt:lpstr>
      <vt:lpstr>Rutulys Mj</vt:lpstr>
      <vt:lpstr>Rutulys M</vt:lpstr>
      <vt:lpstr>Rutulys Vj</vt:lpstr>
      <vt:lpstr>Rutulys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Steponas</cp:lastModifiedBy>
  <cp:lastPrinted>2017-02-26T17:02:00Z</cp:lastPrinted>
  <dcterms:created xsi:type="dcterms:W3CDTF">1996-10-14T23:33:28Z</dcterms:created>
  <dcterms:modified xsi:type="dcterms:W3CDTF">2017-02-26T20:47:47Z</dcterms:modified>
</cp:coreProperties>
</file>