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2210" tabRatio="905" activeTab="0"/>
  </bookViews>
  <sheets>
    <sheet name="60 m M par. bėg." sheetId="1" r:id="rId1"/>
    <sheet name="60 m M suv" sheetId="2" r:id="rId2"/>
    <sheet name="60 m B par. bėg." sheetId="3" r:id="rId3"/>
    <sheet name="60 m B suv." sheetId="4" r:id="rId4"/>
    <sheet name="60bb M " sheetId="5" r:id="rId5"/>
    <sheet name="60bb M suv" sheetId="6" r:id="rId6"/>
    <sheet name="60bb B" sheetId="7" r:id="rId7"/>
    <sheet name="60bb B suv" sheetId="8" r:id="rId8"/>
    <sheet name="200 m M bėg." sheetId="9" r:id="rId9"/>
    <sheet name="200 m M suv." sheetId="10" r:id="rId10"/>
    <sheet name="200 m B bėg." sheetId="11" r:id="rId11"/>
    <sheet name="200 m B suv." sheetId="12" r:id="rId12"/>
    <sheet name="1000 m M " sheetId="13" r:id="rId13"/>
    <sheet name="1000 m B" sheetId="14" r:id="rId14"/>
    <sheet name="Aukštis M" sheetId="15" r:id="rId15"/>
    <sheet name="Aukstis B" sheetId="16" r:id="rId16"/>
    <sheet name="Tolis M" sheetId="17" r:id="rId17"/>
    <sheet name="Tolis B" sheetId="18" r:id="rId18"/>
    <sheet name="Trišuolis M" sheetId="19" r:id="rId19"/>
    <sheet name="Trišuolis B " sheetId="20" r:id="rId20"/>
    <sheet name="Rutulys M" sheetId="21" r:id="rId21"/>
    <sheet name="Rutulys B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13">#REF!</definedName>
    <definedName name="rzfssm" localSheetId="11">#REF!</definedName>
    <definedName name="rzfssm" localSheetId="9">#REF!</definedName>
    <definedName name="rzfssm" localSheetId="3">#REF!</definedName>
    <definedName name="rzfssm" localSheetId="1">#REF!</definedName>
    <definedName name="rzfssm" localSheetId="7">#REF!</definedName>
    <definedName name="rzfssm" localSheetId="5">#REF!</definedName>
    <definedName name="rzfssm" localSheetId="15">#REF!</definedName>
    <definedName name="rzfssm" localSheetId="14">#REF!</definedName>
    <definedName name="rzfssm" localSheetId="21">#REF!</definedName>
    <definedName name="rzfssm" localSheetId="20">#REF!</definedName>
    <definedName name="rzfssm" localSheetId="17">#REF!</definedName>
    <definedName name="rzfssm" localSheetId="16">#REF!</definedName>
    <definedName name="rzfssm" localSheetId="19">#REF!</definedName>
    <definedName name="rzfssm" localSheetId="18">#REF!</definedName>
    <definedName name="rzfssm">#REF!</definedName>
    <definedName name="rzfsv" localSheetId="13">#REF!</definedName>
    <definedName name="rzfsv" localSheetId="11">#REF!</definedName>
    <definedName name="rzfsv" localSheetId="9">#REF!</definedName>
    <definedName name="rzfsv" localSheetId="3">#REF!</definedName>
    <definedName name="rzfsv" localSheetId="1">#REF!</definedName>
    <definedName name="rzfsv" localSheetId="7">#REF!</definedName>
    <definedName name="rzfsv" localSheetId="5">#REF!</definedName>
    <definedName name="rzfsv" localSheetId="15">#REF!</definedName>
    <definedName name="rzfsv" localSheetId="14">#REF!</definedName>
    <definedName name="rzfsv" localSheetId="21">#REF!</definedName>
    <definedName name="rzfsv" localSheetId="20">#REF!</definedName>
    <definedName name="rzfsv" localSheetId="17">#REF!</definedName>
    <definedName name="rzfsv" localSheetId="16">#REF!</definedName>
    <definedName name="rzfsv" localSheetId="19">#REF!</definedName>
    <definedName name="rzfsv" localSheetId="18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13">#REF!</definedName>
    <definedName name="rzim2" localSheetId="11">#REF!</definedName>
    <definedName name="rzim2" localSheetId="9">#REF!</definedName>
    <definedName name="rzim2" localSheetId="3">#REF!</definedName>
    <definedName name="rzim2" localSheetId="1">#REF!</definedName>
    <definedName name="rzim2" localSheetId="7">#REF!</definedName>
    <definedName name="rzim2" localSheetId="5">#REF!</definedName>
    <definedName name="rzim2" localSheetId="15">#REF!</definedName>
    <definedName name="rzim2" localSheetId="21">#REF!</definedName>
    <definedName name="rzim2" localSheetId="20">#REF!</definedName>
    <definedName name="rzim2" localSheetId="17">#REF!</definedName>
    <definedName name="rzim2" localSheetId="19">#REF!</definedName>
    <definedName name="rzim2" localSheetId="18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13">#REF!</definedName>
    <definedName name="rzsdfam" localSheetId="11">#REF!</definedName>
    <definedName name="rzsdfam" localSheetId="9">#REF!</definedName>
    <definedName name="rzsdfam" localSheetId="3">#REF!</definedName>
    <definedName name="rzsdfam" localSheetId="1">#REF!</definedName>
    <definedName name="rzsdfam" localSheetId="7">#REF!</definedName>
    <definedName name="rzsdfam" localSheetId="5">#REF!</definedName>
    <definedName name="rzsdfam" localSheetId="15">#REF!</definedName>
    <definedName name="rzsdfam" localSheetId="14">#REF!</definedName>
    <definedName name="rzsdfam" localSheetId="21">#REF!</definedName>
    <definedName name="rzsdfam" localSheetId="20">#REF!</definedName>
    <definedName name="rzsdfam" localSheetId="17">#REF!</definedName>
    <definedName name="rzsdfam" localSheetId="16">#REF!</definedName>
    <definedName name="rzsdfam" localSheetId="19">#REF!</definedName>
    <definedName name="rzsdfam" localSheetId="18">#REF!</definedName>
    <definedName name="rzsdfam">#REF!</definedName>
    <definedName name="rzsfam">'[1]60m bb M'!$B$9:$S$89</definedName>
    <definedName name="rzsfav" localSheetId="13">#REF!</definedName>
    <definedName name="rzsfav" localSheetId="11">#REF!</definedName>
    <definedName name="rzsfav" localSheetId="9">#REF!</definedName>
    <definedName name="rzsfav" localSheetId="3">#REF!</definedName>
    <definedName name="rzsfav" localSheetId="1">#REF!</definedName>
    <definedName name="rzsfav" localSheetId="7">#REF!</definedName>
    <definedName name="rzsfav" localSheetId="5">#REF!</definedName>
    <definedName name="rzsfav" localSheetId="15">#REF!</definedName>
    <definedName name="rzsfav" localSheetId="14">#REF!</definedName>
    <definedName name="rzsfav" localSheetId="21">#REF!</definedName>
    <definedName name="rzsfav" localSheetId="20">#REF!</definedName>
    <definedName name="rzsfav" localSheetId="17">#REF!</definedName>
    <definedName name="rzsfav" localSheetId="16">#REF!</definedName>
    <definedName name="rzsfav" localSheetId="19">#REF!</definedName>
    <definedName name="rzsfav" localSheetId="18">#REF!</definedName>
    <definedName name="rzsfav">#REF!</definedName>
    <definedName name="rzsm">'[1]60m M'!$B$8:$R$89</definedName>
    <definedName name="rzssfam" localSheetId="13">#REF!</definedName>
    <definedName name="rzssfam" localSheetId="11">#REF!</definedName>
    <definedName name="rzssfam" localSheetId="9">#REF!</definedName>
    <definedName name="rzssfam" localSheetId="3">#REF!</definedName>
    <definedName name="rzssfam" localSheetId="1">#REF!</definedName>
    <definedName name="rzssfam" localSheetId="7">#REF!</definedName>
    <definedName name="rzssfam" localSheetId="5">#REF!</definedName>
    <definedName name="rzssfam" localSheetId="15">#REF!</definedName>
    <definedName name="rzssfam" localSheetId="14">#REF!</definedName>
    <definedName name="rzssfam" localSheetId="21">#REF!</definedName>
    <definedName name="rzssfam" localSheetId="20">#REF!</definedName>
    <definedName name="rzssfam" localSheetId="17">#REF!</definedName>
    <definedName name="rzssfam" localSheetId="16">#REF!</definedName>
    <definedName name="rzssfam" localSheetId="19">#REF!</definedName>
    <definedName name="rzssfam" localSheetId="18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3">#REF!</definedName>
    <definedName name="rzswfam" localSheetId="11">#REF!</definedName>
    <definedName name="rzswfam" localSheetId="9">#REF!</definedName>
    <definedName name="rzswfam" localSheetId="3">#REF!</definedName>
    <definedName name="rzswfam" localSheetId="1">#REF!</definedName>
    <definedName name="rzswfam" localSheetId="7">#REF!</definedName>
    <definedName name="rzswfam" localSheetId="5">#REF!</definedName>
    <definedName name="rzswfam" localSheetId="15">#REF!</definedName>
    <definedName name="rzswfam" localSheetId="14">#REF!</definedName>
    <definedName name="rzswfam" localSheetId="21">#REF!</definedName>
    <definedName name="rzswfam" localSheetId="20">#REF!</definedName>
    <definedName name="rzswfam" localSheetId="17">#REF!</definedName>
    <definedName name="rzswfam" localSheetId="16">#REF!</definedName>
    <definedName name="rzswfam" localSheetId="19">#REF!</definedName>
    <definedName name="rzswfam" localSheetId="18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13">#REF!</definedName>
    <definedName name="Sektoriu_Tolis_V_List" localSheetId="11">#REF!</definedName>
    <definedName name="Sektoriu_Tolis_V_List" localSheetId="9">#REF!</definedName>
    <definedName name="Sektoriu_Tolis_V_List" localSheetId="3">#REF!</definedName>
    <definedName name="Sektoriu_Tolis_V_List" localSheetId="1">#REF!</definedName>
    <definedName name="Sektoriu_Tolis_V_List" localSheetId="7">#REF!</definedName>
    <definedName name="Sektoriu_Tolis_V_List" localSheetId="5">#REF!</definedName>
    <definedName name="Sektoriu_Tolis_V_List" localSheetId="15">#REF!</definedName>
    <definedName name="Sektoriu_Tolis_V_List" localSheetId="14">#REF!</definedName>
    <definedName name="Sektoriu_Tolis_V_List" localSheetId="21">#REF!</definedName>
    <definedName name="Sektoriu_Tolis_V_List" localSheetId="20">#REF!</definedName>
    <definedName name="Sektoriu_Tolis_V_List" localSheetId="17">#REF!</definedName>
    <definedName name="Sektoriu_Tolis_V_List" localSheetId="16">#REF!</definedName>
    <definedName name="Sektoriu_Tolis_V_List" localSheetId="19">#REF!</definedName>
    <definedName name="Sektoriu_Tolis_V_List" localSheetId="18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3">#REF!</definedName>
    <definedName name="tskk" localSheetId="11">#REF!</definedName>
    <definedName name="tskk" localSheetId="9">#REF!</definedName>
    <definedName name="tskk" localSheetId="3">#REF!</definedName>
    <definedName name="tskk" localSheetId="1">#REF!</definedName>
    <definedName name="tskk" localSheetId="7">#REF!</definedName>
    <definedName name="tskk" localSheetId="5">#REF!</definedName>
    <definedName name="tskk" localSheetId="15">#REF!</definedName>
    <definedName name="tskk" localSheetId="14">#REF!</definedName>
    <definedName name="tskk" localSheetId="21">#REF!</definedName>
    <definedName name="tskk" localSheetId="20">#REF!</definedName>
    <definedName name="tskk" localSheetId="17">#REF!</definedName>
    <definedName name="tskk" localSheetId="16">#REF!</definedName>
    <definedName name="tskk" localSheetId="19">#REF!</definedName>
    <definedName name="tskk" localSheetId="18">#REF!</definedName>
    <definedName name="tskk">#REF!</definedName>
    <definedName name="uzb">'[3]startlist'!$E$1:$H$28</definedName>
    <definedName name="vaišis" localSheetId="13">#REF!</definedName>
    <definedName name="vaišis" localSheetId="11">#REF!</definedName>
    <definedName name="vaišis" localSheetId="9">#REF!</definedName>
    <definedName name="vaišis" localSheetId="3">#REF!</definedName>
    <definedName name="vaišis" localSheetId="1">#REF!</definedName>
    <definedName name="vaišis" localSheetId="7">#REF!</definedName>
    <definedName name="vaišis" localSheetId="5">#REF!</definedName>
    <definedName name="vaišis" localSheetId="15">#REF!</definedName>
    <definedName name="vaišis" localSheetId="14">#REF!</definedName>
    <definedName name="vaišis" localSheetId="21">#REF!</definedName>
    <definedName name="vaišis" localSheetId="20">#REF!</definedName>
    <definedName name="vaišis" localSheetId="17">#REF!</definedName>
    <definedName name="vaišis" localSheetId="16">#REF!</definedName>
    <definedName name="vaišis" localSheetId="19">#REF!</definedName>
    <definedName name="vaišis" localSheetId="18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<sst xmlns="http://schemas.openxmlformats.org/spreadsheetml/2006/main" count="1855" uniqueCount="468">
  <si>
    <t>Vardas</t>
  </si>
  <si>
    <t>Pavardė</t>
  </si>
  <si>
    <t>Gim.data</t>
  </si>
  <si>
    <t>Komanda</t>
  </si>
  <si>
    <t>Treneris</t>
  </si>
  <si>
    <t>Šiušaitė</t>
  </si>
  <si>
    <t>Kaltinėnai</t>
  </si>
  <si>
    <t>S.Čėsna</t>
  </si>
  <si>
    <t>Gerda</t>
  </si>
  <si>
    <t>Gabrielė</t>
  </si>
  <si>
    <t>Kasputytė</t>
  </si>
  <si>
    <t>Justas</t>
  </si>
  <si>
    <t>Čėsna</t>
  </si>
  <si>
    <t>Matas</t>
  </si>
  <si>
    <t>Noreika</t>
  </si>
  <si>
    <t>Antanas</t>
  </si>
  <si>
    <t>Augustė</t>
  </si>
  <si>
    <t>Raseiniai</t>
  </si>
  <si>
    <t>Gabija</t>
  </si>
  <si>
    <t>Marcinkutė</t>
  </si>
  <si>
    <t>2003-04-19</t>
  </si>
  <si>
    <t>E.Petrokas</t>
  </si>
  <si>
    <t>Paulius</t>
  </si>
  <si>
    <t>Živatkauskas</t>
  </si>
  <si>
    <t>2003-12-02</t>
  </si>
  <si>
    <t>Urtė</t>
  </si>
  <si>
    <t>Kščenavičiūtė</t>
  </si>
  <si>
    <t>2002-04-22</t>
  </si>
  <si>
    <t>Dovilė</t>
  </si>
  <si>
    <t>Pocevičiūtė</t>
  </si>
  <si>
    <t>Ališauskaitė</t>
  </si>
  <si>
    <t>2002-02-28</t>
  </si>
  <si>
    <t>E.Petrokas.A.Pranckevičius</t>
  </si>
  <si>
    <t>Gintas</t>
  </si>
  <si>
    <t>Gintaras</t>
  </si>
  <si>
    <t>2003-04-08</t>
  </si>
  <si>
    <t>Klaidas</t>
  </si>
  <si>
    <t>Kristina</t>
  </si>
  <si>
    <t>Žygimantas</t>
  </si>
  <si>
    <t>Lukošius</t>
  </si>
  <si>
    <t>2002-01-16</t>
  </si>
  <si>
    <t>Domantas</t>
  </si>
  <si>
    <t>Labutis</t>
  </si>
  <si>
    <t>2003-06-06</t>
  </si>
  <si>
    <t>Z.Rajunčius</t>
  </si>
  <si>
    <t>Aurimas</t>
  </si>
  <si>
    <t>Narijauskas</t>
  </si>
  <si>
    <t>2003-03-11</t>
  </si>
  <si>
    <t>Šilutė</t>
  </si>
  <si>
    <t>S. Oželis</t>
  </si>
  <si>
    <t>L. Leikuvienė</t>
  </si>
  <si>
    <t>Rudytė</t>
  </si>
  <si>
    <t>Bartkutė</t>
  </si>
  <si>
    <t>2003-06-22</t>
  </si>
  <si>
    <t>Jorė</t>
  </si>
  <si>
    <t>Lapinskaitė</t>
  </si>
  <si>
    <t>Mantas</t>
  </si>
  <si>
    <t>Stonkus</t>
  </si>
  <si>
    <t>2002-06-06</t>
  </si>
  <si>
    <t>Osvaldas</t>
  </si>
  <si>
    <t>Guščius</t>
  </si>
  <si>
    <t>2002-08-05</t>
  </si>
  <si>
    <t>Bataitytė</t>
  </si>
  <si>
    <t>2002-11-22</t>
  </si>
  <si>
    <t>Dija</t>
  </si>
  <si>
    <t>Jasaitė</t>
  </si>
  <si>
    <t>2002-12-16</t>
  </si>
  <si>
    <t>Erestida</t>
  </si>
  <si>
    <t>Bagdonaitė</t>
  </si>
  <si>
    <t>2002-06-11</t>
  </si>
  <si>
    <t>Geistė</t>
  </si>
  <si>
    <t>Undraitytė</t>
  </si>
  <si>
    <t>2003-04-12</t>
  </si>
  <si>
    <t>Karina</t>
  </si>
  <si>
    <t>Seminauskaitė</t>
  </si>
  <si>
    <t>2003-08-23</t>
  </si>
  <si>
    <t>Austėja</t>
  </si>
  <si>
    <t>Skuodas</t>
  </si>
  <si>
    <t>A. Donėla</t>
  </si>
  <si>
    <t xml:space="preserve">Laurynas </t>
  </si>
  <si>
    <t>Jonušas</t>
  </si>
  <si>
    <t>2002-05-22</t>
  </si>
  <si>
    <t>Dominykas</t>
  </si>
  <si>
    <t>Šmita</t>
  </si>
  <si>
    <t>2002-02-05</t>
  </si>
  <si>
    <t>Merūnas</t>
  </si>
  <si>
    <t>Martinkus</t>
  </si>
  <si>
    <t>2002-01-01</t>
  </si>
  <si>
    <t>Augustinas</t>
  </si>
  <si>
    <t>Preibys</t>
  </si>
  <si>
    <t>2002-03-26</t>
  </si>
  <si>
    <t>A. Jasmontas</t>
  </si>
  <si>
    <t>Dovydas</t>
  </si>
  <si>
    <t>Donėla</t>
  </si>
  <si>
    <t>2002-07-02</t>
  </si>
  <si>
    <t>Rokas</t>
  </si>
  <si>
    <t>Viluckas</t>
  </si>
  <si>
    <t>2002-04-14</t>
  </si>
  <si>
    <t>Petrauskas</t>
  </si>
  <si>
    <t>2002-07-06</t>
  </si>
  <si>
    <t>Irūnė</t>
  </si>
  <si>
    <t>Butkutė</t>
  </si>
  <si>
    <t>2002-05-06</t>
  </si>
  <si>
    <t>Jonkus</t>
  </si>
  <si>
    <t>2002-07-11</t>
  </si>
  <si>
    <t>Arūnas</t>
  </si>
  <si>
    <t>Šličius</t>
  </si>
  <si>
    <t>2003-06-11</t>
  </si>
  <si>
    <t>Akvilė</t>
  </si>
  <si>
    <t>Pagėgiai</t>
  </si>
  <si>
    <t>A. Jankantienė</t>
  </si>
  <si>
    <t>Baužaitė</t>
  </si>
  <si>
    <t>A. Musvydas</t>
  </si>
  <si>
    <t xml:space="preserve">Karolina </t>
  </si>
  <si>
    <t>Dovydovaitė</t>
  </si>
  <si>
    <t>Jokubauskaitė</t>
  </si>
  <si>
    <t>Kuktorovas</t>
  </si>
  <si>
    <t>Roberta</t>
  </si>
  <si>
    <t>Evaldas</t>
  </si>
  <si>
    <t xml:space="preserve">Tauragė </t>
  </si>
  <si>
    <t>A. Šlepavičius</t>
  </si>
  <si>
    <t>Ema</t>
  </si>
  <si>
    <t>Sparnauskytė</t>
  </si>
  <si>
    <t>2003-11-22</t>
  </si>
  <si>
    <t>S.Bajorinaitė</t>
  </si>
  <si>
    <t>Bernikaitė</t>
  </si>
  <si>
    <t>2003-05-09</t>
  </si>
  <si>
    <t>Melanija</t>
  </si>
  <si>
    <t>Visockytė</t>
  </si>
  <si>
    <t>2003-11-06</t>
  </si>
  <si>
    <t>Lažaunikas</t>
  </si>
  <si>
    <t>2003-12-15</t>
  </si>
  <si>
    <t>Kovaliova</t>
  </si>
  <si>
    <t>Štakas</t>
  </si>
  <si>
    <t>2002-02-19</t>
  </si>
  <si>
    <t>Gina</t>
  </si>
  <si>
    <t>Mankutė</t>
  </si>
  <si>
    <t>2003-01-16</t>
  </si>
  <si>
    <t>Agnė</t>
  </si>
  <si>
    <t>Būdvytytė</t>
  </si>
  <si>
    <t>2004-07-24</t>
  </si>
  <si>
    <t>Guoda</t>
  </si>
  <si>
    <t>Šilalė</t>
  </si>
  <si>
    <t>Lukas</t>
  </si>
  <si>
    <t>R.Bendžius</t>
  </si>
  <si>
    <t>Ašmontas</t>
  </si>
  <si>
    <t>2002-11-15</t>
  </si>
  <si>
    <t>Telšiai</t>
  </si>
  <si>
    <t>L.Kaveckienė</t>
  </si>
  <si>
    <t>Aistė</t>
  </si>
  <si>
    <t>Ugnė</t>
  </si>
  <si>
    <t>Adomavičiūtė</t>
  </si>
  <si>
    <t>2002-06-21</t>
  </si>
  <si>
    <t>D.Pranckuvienė</t>
  </si>
  <si>
    <t>Mickutė</t>
  </si>
  <si>
    <t>Simonas</t>
  </si>
  <si>
    <t>Gustys</t>
  </si>
  <si>
    <t>Monika</t>
  </si>
  <si>
    <t>Motuzaitė</t>
  </si>
  <si>
    <t>2002-04-29</t>
  </si>
  <si>
    <t>Kornelijhus</t>
  </si>
  <si>
    <t>Sagaidokas</t>
  </si>
  <si>
    <t>2002-10-02</t>
  </si>
  <si>
    <t>2002-04-26</t>
  </si>
  <si>
    <t>Kretinga</t>
  </si>
  <si>
    <t>V.Lapinskas</t>
  </si>
  <si>
    <t>Pocius</t>
  </si>
  <si>
    <t>Vykintas</t>
  </si>
  <si>
    <t>Klaipėda</t>
  </si>
  <si>
    <t>V.Murašovas,A.Vilčinskienė, R.Adomaitienė</t>
  </si>
  <si>
    <t>Juras</t>
  </si>
  <si>
    <t>Barodkinas</t>
  </si>
  <si>
    <t>V.R.Murašovai</t>
  </si>
  <si>
    <t>Šapalas</t>
  </si>
  <si>
    <t>Eglė</t>
  </si>
  <si>
    <t>Bertašiūtė</t>
  </si>
  <si>
    <t>R.Murašovienė</t>
  </si>
  <si>
    <t>Kornelija</t>
  </si>
  <si>
    <t>Arnas Emilis</t>
  </si>
  <si>
    <t>Hiršas</t>
  </si>
  <si>
    <t>L.Bružas</t>
  </si>
  <si>
    <t>Jonas</t>
  </si>
  <si>
    <t>Dėdinas</t>
  </si>
  <si>
    <t>Remeikytė</t>
  </si>
  <si>
    <t>D.D.Senkai</t>
  </si>
  <si>
    <t>Šotikas</t>
  </si>
  <si>
    <t>2002-03-09</t>
  </si>
  <si>
    <t>Klimukaitė</t>
  </si>
  <si>
    <t>2003-02-07</t>
  </si>
  <si>
    <t>L.Milikauskatė</t>
  </si>
  <si>
    <t xml:space="preserve">Arnas </t>
  </si>
  <si>
    <t>Genys</t>
  </si>
  <si>
    <t>Rimkevičiūtė</t>
  </si>
  <si>
    <t>Povilas</t>
  </si>
  <si>
    <t>Paulikas</t>
  </si>
  <si>
    <t>L.Milikauskaitė</t>
  </si>
  <si>
    <t>Staponaitė</t>
  </si>
  <si>
    <t>K.Kozlovienė</t>
  </si>
  <si>
    <t>Martynas</t>
  </si>
  <si>
    <t>A.Šilauskas</t>
  </si>
  <si>
    <t>Satera</t>
  </si>
  <si>
    <t>Balčaitytė</t>
  </si>
  <si>
    <t>Rūta</t>
  </si>
  <si>
    <t>Vanesa</t>
  </si>
  <si>
    <t>Šivickaitė</t>
  </si>
  <si>
    <t>Simona</t>
  </si>
  <si>
    <t>Milerytė</t>
  </si>
  <si>
    <t>2003-09-02</t>
  </si>
  <si>
    <t>Gintarė</t>
  </si>
  <si>
    <t>Paulauskaitė</t>
  </si>
  <si>
    <t>2002-03-25</t>
  </si>
  <si>
    <t>Klaipėda,Vilkyčiai</t>
  </si>
  <si>
    <t>A.Šilauskas, B.Mulskis</t>
  </si>
  <si>
    <t>Deividas</t>
  </si>
  <si>
    <t>Virbinskis</t>
  </si>
  <si>
    <t>2002-04-25</t>
  </si>
  <si>
    <t>Marius</t>
  </si>
  <si>
    <t>Rudzevičius</t>
  </si>
  <si>
    <t>V.Baronienė</t>
  </si>
  <si>
    <t>Nemcevičiūtė</t>
  </si>
  <si>
    <t>2002-07-25</t>
  </si>
  <si>
    <t>Nedas</t>
  </si>
  <si>
    <t>Markauskas</t>
  </si>
  <si>
    <t>Anastasija</t>
  </si>
  <si>
    <t>A.Vilčinskienė, R.Adomaitienė</t>
  </si>
  <si>
    <t>Šarūnė</t>
  </si>
  <si>
    <t>Kunkytė</t>
  </si>
  <si>
    <t>Deimantė</t>
  </si>
  <si>
    <t>Taroza</t>
  </si>
  <si>
    <t>2002-04-03</t>
  </si>
  <si>
    <t>Titas</t>
  </si>
  <si>
    <t>Tamašauskas</t>
  </si>
  <si>
    <t>2002-03-01</t>
  </si>
  <si>
    <t>Ardas</t>
  </si>
  <si>
    <t>Malašauskas</t>
  </si>
  <si>
    <t>2003-05-03</t>
  </si>
  <si>
    <t>Varnaitė</t>
  </si>
  <si>
    <t>N.Krakiene</t>
  </si>
  <si>
    <t>Ksenija</t>
  </si>
  <si>
    <t>Koniševa</t>
  </si>
  <si>
    <t>Darija</t>
  </si>
  <si>
    <t>Mitrichina</t>
  </si>
  <si>
    <t>Daniil</t>
  </si>
  <si>
    <t>Škulepa</t>
  </si>
  <si>
    <t xml:space="preserve">Aironas </t>
  </si>
  <si>
    <t>Savickas</t>
  </si>
  <si>
    <t>M.Krakys</t>
  </si>
  <si>
    <t>Ostrianicaitė</t>
  </si>
  <si>
    <t>Bučinskaitė</t>
  </si>
  <si>
    <t>Davydovas</t>
  </si>
  <si>
    <t>M.N.Krakiai</t>
  </si>
  <si>
    <t>Edgaras</t>
  </si>
  <si>
    <t>Žebrauskas</t>
  </si>
  <si>
    <t>J.Beržinskienė</t>
  </si>
  <si>
    <t>Fausta</t>
  </si>
  <si>
    <t>Lekavičiūtė</t>
  </si>
  <si>
    <t>Kasparas</t>
  </si>
  <si>
    <t>Eimantas</t>
  </si>
  <si>
    <t>Tomas</t>
  </si>
  <si>
    <t>Venckus</t>
  </si>
  <si>
    <t>Volungytė</t>
  </si>
  <si>
    <t>E.Norvilas</t>
  </si>
  <si>
    <t>A.Pleskys</t>
  </si>
  <si>
    <t>Končauskis</t>
  </si>
  <si>
    <t>Neda</t>
  </si>
  <si>
    <t>Daugėlaitė</t>
  </si>
  <si>
    <t>Gargždai</t>
  </si>
  <si>
    <t>Kvaukaitė</t>
  </si>
  <si>
    <t>Grisaitytė</t>
  </si>
  <si>
    <t>Greta</t>
  </si>
  <si>
    <t>Meda</t>
  </si>
  <si>
    <t>Jocytė</t>
  </si>
  <si>
    <t>L.Gruzdienė</t>
  </si>
  <si>
    <t>Jankauskas</t>
  </si>
  <si>
    <t>Palanga</t>
  </si>
  <si>
    <t>A.Bajoras</t>
  </si>
  <si>
    <t>Lukrecija</t>
  </si>
  <si>
    <t>Ūsaitė</t>
  </si>
  <si>
    <t>2003-05-14</t>
  </si>
  <si>
    <t>Augustas</t>
  </si>
  <si>
    <t>Andriušis</t>
  </si>
  <si>
    <t>2002-07-28</t>
  </si>
  <si>
    <t>Augutytė</t>
  </si>
  <si>
    <t>2003-11-24</t>
  </si>
  <si>
    <t>Amanda</t>
  </si>
  <si>
    <t>Viličkaitė</t>
  </si>
  <si>
    <t>2002-03-27</t>
  </si>
  <si>
    <t>Kuprytė</t>
  </si>
  <si>
    <t>2002-02-21</t>
  </si>
  <si>
    <t>Plungė</t>
  </si>
  <si>
    <t>R.Šilenskienė</t>
  </si>
  <si>
    <t>Raudytė</t>
  </si>
  <si>
    <t>2002-05-10</t>
  </si>
  <si>
    <t>E.Jurgutis</t>
  </si>
  <si>
    <t>Vičytė</t>
  </si>
  <si>
    <t>Vygailė</t>
  </si>
  <si>
    <t>Valatkaitė</t>
  </si>
  <si>
    <t>2002-03-23</t>
  </si>
  <si>
    <t>Paula</t>
  </si>
  <si>
    <t>2002-08-17</t>
  </si>
  <si>
    <t>Rugilė</t>
  </si>
  <si>
    <t>M.Rudys</t>
  </si>
  <si>
    <t>Abartis</t>
  </si>
  <si>
    <t>Vilius</t>
  </si>
  <si>
    <t>Klaipėda, Lengvosios atletikos maniežas</t>
  </si>
  <si>
    <t>60m jaunutėms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</si>
  <si>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</si>
  <si>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</si>
  <si>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</si>
  <si>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</si>
  <si>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</si>
  <si>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</si>
  <si>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</si>
  <si>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</si>
  <si>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</si>
  <si>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bėgimas</t>
  </si>
  <si>
    <t>Takas</t>
  </si>
  <si>
    <t>60m jaunučiams</t>
  </si>
  <si>
    <t>60m b.b. jaunutėms</t>
  </si>
  <si>
    <t>b.k.</t>
  </si>
  <si>
    <t>60m b.b. jaunučiams</t>
  </si>
  <si>
    <t>0,76-7,75-12,00</t>
  </si>
  <si>
    <t>0,84-8,25-13,00</t>
  </si>
  <si>
    <t>200m jaunutėms</t>
  </si>
  <si>
    <t>200m jaunučiams</t>
  </si>
  <si>
    <t>Gimimo data</t>
  </si>
  <si>
    <t>Rezultatas</t>
  </si>
  <si>
    <t>Eilė</t>
  </si>
  <si>
    <t>1000m jaunutėms</t>
  </si>
  <si>
    <t>1000m jaunučiams</t>
  </si>
  <si>
    <t>Rezult.</t>
  </si>
  <si>
    <t>Kvl.l</t>
  </si>
  <si>
    <t>Šuolis į aukštį jaunučiams</t>
  </si>
  <si>
    <t>Šuolis į aukštį jaunutėms</t>
  </si>
  <si>
    <t>Bandymai</t>
  </si>
  <si>
    <t>Šuolis į tolį jaunutėms</t>
  </si>
  <si>
    <t>Šuolis į tolį jaunučiams</t>
  </si>
  <si>
    <t>Trišuolis jaunutėms</t>
  </si>
  <si>
    <t>Trišuolis jaunučiams</t>
  </si>
  <si>
    <t>Rutulio stūmimas jaunutėms</t>
  </si>
  <si>
    <t>3 kg.</t>
  </si>
  <si>
    <t>Rutulio stūmimas jaunučiams</t>
  </si>
  <si>
    <t>4 kg.</t>
  </si>
  <si>
    <t>"Žemaitijos taurė 2017" jaunučių ir jaunių II etapas</t>
  </si>
  <si>
    <t>b/k</t>
  </si>
  <si>
    <t>Janake</t>
  </si>
  <si>
    <t>Benetis</t>
  </si>
  <si>
    <t>Kauneckytė</t>
  </si>
  <si>
    <t>Paulikaitė</t>
  </si>
  <si>
    <t>Emilis</t>
  </si>
  <si>
    <t>Matias</t>
  </si>
  <si>
    <t>Danielė</t>
  </si>
  <si>
    <t>Račkauskaitė</t>
  </si>
  <si>
    <t>Pamela</t>
  </si>
  <si>
    <t>Baranauskaitė</t>
  </si>
  <si>
    <t>Žemgulis</t>
  </si>
  <si>
    <t>Veiviržėnai</t>
  </si>
  <si>
    <t>Kenstavičius</t>
  </si>
  <si>
    <t>Erlandas</t>
  </si>
  <si>
    <t>Eglynas</t>
  </si>
  <si>
    <t>Norkutė</t>
  </si>
  <si>
    <t>2002</t>
  </si>
  <si>
    <t>Dromantas</t>
  </si>
  <si>
    <t>K.Grikšas</t>
  </si>
  <si>
    <t>Norkevičiūtė</t>
  </si>
  <si>
    <t>Klaipėdos raj.</t>
  </si>
  <si>
    <t>L.Tučas</t>
  </si>
  <si>
    <t>Švėkšna</t>
  </si>
  <si>
    <t>A.Urmulevičius</t>
  </si>
  <si>
    <t>D.Grevienė</t>
  </si>
  <si>
    <t>Ernestas</t>
  </si>
  <si>
    <t>Grevys</t>
  </si>
  <si>
    <t>M.Urmulevičius</t>
  </si>
  <si>
    <t>Ovidijus</t>
  </si>
  <si>
    <t>Gaisrys</t>
  </si>
  <si>
    <t>Bumblytė</t>
  </si>
  <si>
    <t>Šarka</t>
  </si>
  <si>
    <t>Lukošiūtė</t>
  </si>
  <si>
    <t>A.Jankantienė</t>
  </si>
  <si>
    <t>Neimantas</t>
  </si>
  <si>
    <t>Orlovas</t>
  </si>
  <si>
    <t>Poškevičius</t>
  </si>
  <si>
    <t>Deira</t>
  </si>
  <si>
    <t>Gruzdytė</t>
  </si>
  <si>
    <t>Vaitkevičiūtė</t>
  </si>
  <si>
    <t>I.Rimkuvienė</t>
  </si>
  <si>
    <t>Kornelijus</t>
  </si>
  <si>
    <t>Burba</t>
  </si>
  <si>
    <t>Jencius</t>
  </si>
  <si>
    <t>Elina</t>
  </si>
  <si>
    <t>Živilė</t>
  </si>
  <si>
    <t>Stanevičiūtė</t>
  </si>
  <si>
    <t>Marozaitė</t>
  </si>
  <si>
    <t>A.Šlepavičius</t>
  </si>
  <si>
    <t>Tauragė</t>
  </si>
  <si>
    <t>Kristijonas</t>
  </si>
  <si>
    <t>Klimas</t>
  </si>
  <si>
    <t>Pukelis</t>
  </si>
  <si>
    <t>S.Oželis</t>
  </si>
  <si>
    <t>L.Leikuvienė</t>
  </si>
  <si>
    <t>Ūla</t>
  </si>
  <si>
    <t>Liveta</t>
  </si>
  <si>
    <t>Capaite</t>
  </si>
  <si>
    <t>Samanta</t>
  </si>
  <si>
    <t>Kovaliovaitė</t>
  </si>
  <si>
    <t>Estela</t>
  </si>
  <si>
    <t>Gusčius</t>
  </si>
  <si>
    <t>Meilė</t>
  </si>
  <si>
    <t>Budrikas</t>
  </si>
  <si>
    <t>Špokas</t>
  </si>
  <si>
    <t>Pilibavičius</t>
  </si>
  <si>
    <t>Černauskaitė</t>
  </si>
  <si>
    <t>x</t>
  </si>
  <si>
    <t>x</t>
  </si>
  <si>
    <t>DNS</t>
  </si>
  <si>
    <t>Vieta</t>
  </si>
  <si>
    <t>Monika</t>
  </si>
  <si>
    <t>Butginaitė</t>
  </si>
  <si>
    <t>Klaipėda</t>
  </si>
  <si>
    <t>A.Vilčinskienė</t>
  </si>
  <si>
    <t>-</t>
  </si>
  <si>
    <t>x</t>
  </si>
  <si>
    <t>1,15</t>
  </si>
  <si>
    <t>1,20</t>
  </si>
  <si>
    <t>1,25</t>
  </si>
  <si>
    <t>1,30</t>
  </si>
  <si>
    <t>1,40</t>
  </si>
  <si>
    <t>1,45</t>
  </si>
  <si>
    <t>1,50</t>
  </si>
  <si>
    <t>1,55</t>
  </si>
  <si>
    <t>1,60</t>
  </si>
  <si>
    <t>1,65</t>
  </si>
  <si>
    <t>1,70</t>
  </si>
  <si>
    <t>o</t>
  </si>
  <si>
    <t>_</t>
  </si>
  <si>
    <t>xxx</t>
  </si>
  <si>
    <t>IIA</t>
  </si>
  <si>
    <t>xo</t>
  </si>
  <si>
    <t>IIIA</t>
  </si>
  <si>
    <t>IJA</t>
  </si>
  <si>
    <t>IIIJA</t>
  </si>
  <si>
    <t>xxo</t>
  </si>
  <si>
    <t>1,35</t>
  </si>
  <si>
    <t>x</t>
  </si>
  <si>
    <t>x</t>
  </si>
  <si>
    <t>x</t>
  </si>
  <si>
    <t>1,75</t>
  </si>
  <si>
    <t>1,80</t>
  </si>
  <si>
    <t>O</t>
  </si>
  <si>
    <t>praleid</t>
  </si>
  <si>
    <t>XO</t>
  </si>
  <si>
    <t>XXX</t>
  </si>
  <si>
    <t>XXO</t>
  </si>
  <si>
    <t>IIJA</t>
  </si>
  <si>
    <t>A.Vilčinskienė, R.Adomaitoenė</t>
  </si>
  <si>
    <t>Patapaitė</t>
  </si>
  <si>
    <t>Olivija</t>
  </si>
  <si>
    <t>8.86</t>
  </si>
  <si>
    <t>8.64</t>
  </si>
  <si>
    <t>8.62</t>
  </si>
  <si>
    <t>8.61</t>
  </si>
  <si>
    <t>8.31</t>
  </si>
  <si>
    <t>7.99</t>
  </si>
  <si>
    <t>Airidas</t>
  </si>
  <si>
    <t>N.Krakienė</t>
  </si>
  <si>
    <t>Bliūdžius</t>
  </si>
  <si>
    <t>b/a</t>
  </si>
  <si>
    <t>M.Skamarakas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</si>
</sst>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yyyy\-mm\-dd"/>
    <numFmt numFmtId="174" formatCode="0.000"/>
    <numFmt numFmtId="175" formatCode="[$-427]yyyy\ &quot;m.&quot;\ mmmm\ d\ &quot;d.&quot;"/>
    <numFmt numFmtId="176" formatCode="yyyy/mm/dd;@"/>
    <numFmt numFmtId="177" formatCode="[$€-2]\ ###,000_);[Red]\([$€-2]\ ###,000\)"/>
    <numFmt numFmtId="178" formatCode="m:ss.00"/>
    <numFmt numFmtId="179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"/>
      <name val="Times New Roman"/>
      <family val="1"/>
    </font>
    <font>
      <i/>
      <sz val="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2"/>
      <color indexed="8"/>
      <name val="Arial"/>
      <family val="2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i/>
      <sz val="2"/>
      <color indexed="8"/>
      <name val="Times New Roman"/>
      <family val="1"/>
    </font>
    <font>
      <sz val="10"/>
      <color indexed="8"/>
      <name val="TimesLT"/>
      <family val="0"/>
    </font>
    <font>
      <b/>
      <sz val="10"/>
      <color indexed="8"/>
      <name val="TimesLT"/>
      <family val="0"/>
    </font>
    <font>
      <sz val="8"/>
      <color indexed="8"/>
      <name val="TimesLT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LT"/>
      <family val="0"/>
    </font>
    <font>
      <b/>
      <sz val="11"/>
      <color indexed="8"/>
      <name val="TimesLT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2"/>
      <color theme="1"/>
      <name val="Arial"/>
      <family val="2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i/>
      <sz val="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LT"/>
      <family val="0"/>
    </font>
    <font>
      <b/>
      <sz val="10"/>
      <color theme="1"/>
      <name val="TimesLT"/>
      <family val="0"/>
    </font>
    <font>
      <sz val="8"/>
      <color theme="1"/>
      <name val="TimesLT"/>
      <family val="0"/>
    </font>
    <font>
      <sz val="10"/>
      <color theme="1"/>
      <name val="Arial"/>
      <family val="0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LT"/>
      <family val="0"/>
    </font>
    <font>
      <b/>
      <sz val="11"/>
      <color theme="1"/>
      <name val="TimesLT"/>
      <family val="0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5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72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49" fontId="67" fillId="0" borderId="0" xfId="54" applyNumberFormat="1" applyFont="1" applyFill="1" applyAlignment="1">
      <alignment horizontal="right"/>
      <protection/>
    </xf>
    <xf numFmtId="0" fontId="67" fillId="0" borderId="0" xfId="54" applyFont="1" applyFill="1">
      <alignment/>
      <protection/>
    </xf>
    <xf numFmtId="2" fontId="4" fillId="33" borderId="11" xfId="55" applyNumberFormat="1" applyFont="1" applyFill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0" fontId="71" fillId="0" borderId="0" xfId="54" applyNumberFormat="1" applyFont="1" applyFill="1" applyBorder="1" applyAlignment="1" applyProtection="1">
      <alignment/>
      <protection/>
    </xf>
    <xf numFmtId="0" fontId="52" fillId="0" borderId="0" xfId="54" applyFont="1" applyFill="1" applyAlignment="1">
      <alignment horizontal="center"/>
      <protection/>
    </xf>
    <xf numFmtId="0" fontId="52" fillId="0" borderId="0" xfId="54" applyFont="1" applyFill="1">
      <alignment/>
      <protection/>
    </xf>
    <xf numFmtId="172" fontId="52" fillId="0" borderId="0" xfId="54" applyNumberFormat="1" applyFont="1" applyFill="1" applyAlignment="1">
      <alignment horizontal="center"/>
      <protection/>
    </xf>
    <xf numFmtId="0" fontId="72" fillId="0" borderId="0" xfId="54" applyNumberFormat="1" applyFont="1" applyFill="1" applyBorder="1" applyAlignment="1" applyProtection="1">
      <alignment horizontal="left"/>
      <protection/>
    </xf>
    <xf numFmtId="0" fontId="73" fillId="0" borderId="0" xfId="0" applyFont="1" applyAlignment="1">
      <alignment/>
    </xf>
    <xf numFmtId="0" fontId="71" fillId="0" borderId="0" xfId="54" applyNumberFormat="1" applyFont="1" applyFill="1" applyBorder="1" applyAlignment="1" applyProtection="1">
      <alignment horizontal="left"/>
      <protection/>
    </xf>
    <xf numFmtId="49" fontId="74" fillId="0" borderId="0" xfId="61" applyNumberFormat="1" applyFont="1">
      <alignment/>
      <protection/>
    </xf>
    <xf numFmtId="49" fontId="75" fillId="0" borderId="0" xfId="61" applyNumberFormat="1" applyFont="1" applyAlignment="1">
      <alignment horizontal="left"/>
      <protection/>
    </xf>
    <xf numFmtId="49" fontId="76" fillId="0" borderId="0" xfId="61" applyNumberFormat="1" applyFont="1" applyAlignment="1">
      <alignment horizontal="right"/>
      <protection/>
    </xf>
    <xf numFmtId="49" fontId="74" fillId="0" borderId="0" xfId="61" applyNumberFormat="1" applyFont="1" applyFill="1">
      <alignment/>
      <protection/>
    </xf>
    <xf numFmtId="49" fontId="77" fillId="0" borderId="10" xfId="61" applyNumberFormat="1" applyFont="1" applyBorder="1" applyAlignment="1">
      <alignment horizontal="center"/>
      <protection/>
    </xf>
    <xf numFmtId="49" fontId="77" fillId="0" borderId="12" xfId="61" applyNumberFormat="1" applyFont="1" applyBorder="1" applyAlignment="1">
      <alignment horizontal="right"/>
      <protection/>
    </xf>
    <xf numFmtId="49" fontId="77" fillId="0" borderId="13" xfId="61" applyNumberFormat="1" applyFont="1" applyBorder="1" applyAlignment="1">
      <alignment horizontal="left"/>
      <protection/>
    </xf>
    <xf numFmtId="49" fontId="78" fillId="0" borderId="10" xfId="61" applyNumberFormat="1" applyFont="1" applyBorder="1" applyAlignment="1">
      <alignment horizontal="center"/>
      <protection/>
    </xf>
    <xf numFmtId="49" fontId="78" fillId="0" borderId="10" xfId="61" applyNumberFormat="1" applyFont="1" applyFill="1" applyBorder="1" applyAlignment="1">
      <alignment horizontal="center"/>
      <protection/>
    </xf>
    <xf numFmtId="49" fontId="78" fillId="0" borderId="10" xfId="60" applyNumberFormat="1" applyFont="1" applyBorder="1" applyAlignment="1">
      <alignment horizontal="center"/>
      <protection/>
    </xf>
    <xf numFmtId="49" fontId="70" fillId="0" borderId="0" xfId="61" applyNumberFormat="1" applyFont="1">
      <alignment/>
      <protection/>
    </xf>
    <xf numFmtId="49" fontId="70" fillId="0" borderId="12" xfId="61" applyNumberFormat="1" applyFont="1" applyBorder="1" applyAlignment="1">
      <alignment horizontal="center"/>
      <protection/>
    </xf>
    <xf numFmtId="0" fontId="79" fillId="0" borderId="12" xfId="61" applyFont="1" applyBorder="1" applyAlignment="1">
      <alignment horizontal="right"/>
      <protection/>
    </xf>
    <xf numFmtId="0" fontId="80" fillId="0" borderId="13" xfId="61" applyFont="1" applyBorder="1" applyAlignment="1">
      <alignment horizontal="left"/>
      <protection/>
    </xf>
    <xf numFmtId="172" fontId="79" fillId="0" borderId="10" xfId="61" applyNumberFormat="1" applyFont="1" applyBorder="1" applyAlignment="1">
      <alignment horizontal="center"/>
      <protection/>
    </xf>
    <xf numFmtId="0" fontId="81" fillId="0" borderId="10" xfId="61" applyFont="1" applyBorder="1" applyAlignment="1">
      <alignment horizontal="left"/>
      <protection/>
    </xf>
    <xf numFmtId="2" fontId="70" fillId="0" borderId="10" xfId="61" applyNumberFormat="1" applyFont="1" applyBorder="1" applyAlignment="1">
      <alignment horizontal="center"/>
      <protection/>
    </xf>
    <xf numFmtId="49" fontId="70" fillId="0" borderId="10" xfId="61" applyNumberFormat="1" applyFont="1" applyFill="1" applyBorder="1" applyAlignment="1">
      <alignment horizontal="center"/>
      <protection/>
    </xf>
    <xf numFmtId="0" fontId="82" fillId="0" borderId="10" xfId="0" applyFont="1" applyBorder="1" applyAlignment="1">
      <alignment horizontal="center"/>
    </xf>
    <xf numFmtId="0" fontId="70" fillId="0" borderId="12" xfId="55" applyFont="1" applyBorder="1" applyAlignment="1">
      <alignment horizontal="right" vertical="center"/>
      <protection/>
    </xf>
    <xf numFmtId="0" fontId="77" fillId="0" borderId="13" xfId="55" applyFont="1" applyBorder="1" applyAlignment="1">
      <alignment horizontal="left" vertical="center"/>
      <protection/>
    </xf>
    <xf numFmtId="172" fontId="70" fillId="0" borderId="10" xfId="55" applyNumberFormat="1" applyFont="1" applyFill="1" applyBorder="1" applyAlignment="1">
      <alignment horizontal="center" vertical="center"/>
      <protection/>
    </xf>
    <xf numFmtId="0" fontId="83" fillId="0" borderId="10" xfId="55" applyFont="1" applyBorder="1" applyAlignment="1">
      <alignment horizontal="center" vertical="center"/>
      <protection/>
    </xf>
    <xf numFmtId="0" fontId="83" fillId="0" borderId="10" xfId="55" applyFont="1" applyBorder="1" applyAlignment="1">
      <alignment horizontal="left" vertical="center"/>
      <protection/>
    </xf>
    <xf numFmtId="49" fontId="70" fillId="0" borderId="0" xfId="61" applyNumberFormat="1" applyFont="1" applyFill="1">
      <alignment/>
      <protection/>
    </xf>
    <xf numFmtId="2" fontId="70" fillId="34" borderId="10" xfId="61" applyNumberFormat="1" applyFont="1" applyFill="1" applyBorder="1" applyAlignment="1">
      <alignment horizontal="center"/>
      <protection/>
    </xf>
    <xf numFmtId="49" fontId="70" fillId="35" borderId="10" xfId="61" applyNumberFormat="1" applyFont="1" applyFill="1" applyBorder="1" applyAlignment="1">
      <alignment horizontal="center"/>
      <protection/>
    </xf>
    <xf numFmtId="49" fontId="70" fillId="34" borderId="10" xfId="61" applyNumberFormat="1" applyFont="1" applyFill="1" applyBorder="1" applyAlignment="1">
      <alignment horizontal="center"/>
      <protection/>
    </xf>
    <xf numFmtId="0" fontId="82" fillId="0" borderId="10" xfId="0" applyFont="1" applyBorder="1" applyAlignment="1">
      <alignment horizontal="center"/>
    </xf>
    <xf numFmtId="0" fontId="70" fillId="0" borderId="12" xfId="0" applyFont="1" applyBorder="1" applyAlignment="1">
      <alignment horizontal="right"/>
    </xf>
    <xf numFmtId="49" fontId="77" fillId="0" borderId="13" xfId="0" applyNumberFormat="1" applyFont="1" applyBorder="1" applyAlignment="1">
      <alignment/>
    </xf>
    <xf numFmtId="0" fontId="70" fillId="0" borderId="14" xfId="55" applyFont="1" applyBorder="1" applyAlignment="1">
      <alignment horizontal="center" vertical="center"/>
      <protection/>
    </xf>
    <xf numFmtId="178" fontId="77" fillId="0" borderId="10" xfId="55" applyNumberFormat="1" applyFont="1" applyBorder="1" applyAlignment="1">
      <alignment horizontal="center" vertical="center"/>
      <protection/>
    </xf>
    <xf numFmtId="0" fontId="70" fillId="0" borderId="0" xfId="55" applyFont="1" applyAlignment="1">
      <alignment vertical="center"/>
      <protection/>
    </xf>
    <xf numFmtId="49" fontId="83" fillId="0" borderId="0" xfId="55" applyNumberFormat="1" applyFont="1" applyAlignment="1">
      <alignment horizontal="left" vertical="center"/>
      <protection/>
    </xf>
    <xf numFmtId="0" fontId="84" fillId="0" borderId="0" xfId="55" applyFont="1" applyAlignment="1">
      <alignment horizontal="left" vertical="center"/>
      <protection/>
    </xf>
    <xf numFmtId="0" fontId="83" fillId="0" borderId="0" xfId="55" applyFont="1" applyAlignment="1">
      <alignment vertical="center"/>
      <protection/>
    </xf>
    <xf numFmtId="49" fontId="70" fillId="0" borderId="0" xfId="55" applyNumberFormat="1" applyFont="1" applyAlignment="1">
      <alignment horizontal="center" vertical="center"/>
      <protection/>
    </xf>
    <xf numFmtId="0" fontId="70" fillId="0" borderId="10" xfId="55" applyFont="1" applyBorder="1" applyAlignment="1">
      <alignment horizontal="center" vertical="center"/>
      <protection/>
    </xf>
    <xf numFmtId="0" fontId="85" fillId="0" borderId="0" xfId="55" applyFont="1" applyAlignment="1">
      <alignment vertical="center"/>
      <protection/>
    </xf>
    <xf numFmtId="0" fontId="78" fillId="0" borderId="15" xfId="55" applyFont="1" applyBorder="1" applyAlignment="1">
      <alignment horizontal="right" vertical="center"/>
      <protection/>
    </xf>
    <xf numFmtId="0" fontId="78" fillId="0" borderId="11" xfId="55" applyFont="1" applyBorder="1" applyAlignment="1">
      <alignment horizontal="left" vertical="center"/>
      <protection/>
    </xf>
    <xf numFmtId="49" fontId="78" fillId="0" borderId="16" xfId="55" applyNumberFormat="1" applyFont="1" applyBorder="1" applyAlignment="1">
      <alignment horizontal="center" vertical="center"/>
      <protection/>
    </xf>
    <xf numFmtId="0" fontId="78" fillId="0" borderId="16" xfId="55" applyFont="1" applyBorder="1" applyAlignment="1">
      <alignment horizontal="center" vertical="center"/>
      <protection/>
    </xf>
    <xf numFmtId="0" fontId="78" fillId="0" borderId="16" xfId="55" applyFont="1" applyBorder="1" applyAlignment="1">
      <alignment horizontal="left" vertical="center" shrinkToFit="1"/>
      <protection/>
    </xf>
    <xf numFmtId="49" fontId="77" fillId="0" borderId="17" xfId="55" applyNumberFormat="1" applyFont="1" applyBorder="1" applyAlignment="1">
      <alignment horizontal="center" vertical="center"/>
      <protection/>
    </xf>
    <xf numFmtId="49" fontId="77" fillId="0" borderId="18" xfId="55" applyNumberFormat="1" applyFont="1" applyBorder="1" applyAlignment="1">
      <alignment horizontal="center" vertical="center"/>
      <protection/>
    </xf>
    <xf numFmtId="49" fontId="78" fillId="0" borderId="19" xfId="55" applyNumberFormat="1" applyFont="1" applyBorder="1" applyAlignment="1">
      <alignment horizontal="center" vertical="center"/>
      <protection/>
    </xf>
    <xf numFmtId="49" fontId="78" fillId="0" borderId="18" xfId="55" applyNumberFormat="1" applyFont="1" applyBorder="1" applyAlignment="1">
      <alignment horizontal="center" vertical="center"/>
      <protection/>
    </xf>
    <xf numFmtId="49" fontId="86" fillId="0" borderId="10" xfId="55" applyNumberFormat="1" applyFont="1" applyBorder="1" applyAlignment="1">
      <alignment horizontal="center" vertical="center"/>
      <protection/>
    </xf>
    <xf numFmtId="0" fontId="69" fillId="0" borderId="20" xfId="55" applyFont="1" applyBorder="1" applyAlignment="1">
      <alignment horizontal="right" vertical="center"/>
      <protection/>
    </xf>
    <xf numFmtId="0" fontId="86" fillId="0" borderId="20" xfId="55" applyFont="1" applyBorder="1" applyAlignment="1">
      <alignment horizontal="left" vertical="center"/>
      <protection/>
    </xf>
    <xf numFmtId="2" fontId="78" fillId="33" borderId="11" xfId="55" applyNumberFormat="1" applyFont="1" applyFill="1" applyBorder="1" applyAlignment="1">
      <alignment horizontal="center" vertical="center"/>
      <protection/>
    </xf>
    <xf numFmtId="2" fontId="70" fillId="0" borderId="10" xfId="55" applyNumberFormat="1" applyFont="1" applyBorder="1" applyAlignment="1">
      <alignment horizontal="center" vertical="center"/>
      <protection/>
    </xf>
    <xf numFmtId="49" fontId="70" fillId="0" borderId="12" xfId="61" applyNumberFormat="1" applyFont="1" applyBorder="1" applyAlignment="1">
      <alignment horizontal="center"/>
      <protection/>
    </xf>
    <xf numFmtId="2" fontId="10" fillId="33" borderId="10" xfId="55" applyNumberFormat="1" applyFont="1" applyFill="1" applyBorder="1" applyAlignment="1">
      <alignment horizontal="center" vertical="center"/>
      <protection/>
    </xf>
    <xf numFmtId="0" fontId="5" fillId="0" borderId="20" xfId="55" applyFont="1" applyBorder="1" applyAlignment="1">
      <alignment horizontal="right" vertical="center"/>
      <protection/>
    </xf>
    <xf numFmtId="0" fontId="11" fillId="0" borderId="20" xfId="55" applyFont="1" applyBorder="1" applyAlignment="1">
      <alignment horizontal="left" vertical="center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69" fillId="0" borderId="0" xfId="54" applyFont="1" applyFill="1" applyAlignment="1">
      <alignment horizontal="center"/>
      <protection/>
    </xf>
    <xf numFmtId="0" fontId="69" fillId="0" borderId="0" xfId="54" applyFont="1" applyFill="1">
      <alignment/>
      <protection/>
    </xf>
    <xf numFmtId="172" fontId="69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49" fontId="86" fillId="0" borderId="0" xfId="54" applyNumberFormat="1" applyFont="1" applyFill="1" applyAlignment="1">
      <alignment horizontal="right"/>
      <protection/>
    </xf>
    <xf numFmtId="0" fontId="86" fillId="0" borderId="0" xfId="54" applyFont="1" applyFill="1">
      <alignment/>
      <protection/>
    </xf>
    <xf numFmtId="49" fontId="13" fillId="0" borderId="0" xfId="61" applyNumberFormat="1" applyFont="1">
      <alignment/>
      <protection/>
    </xf>
    <xf numFmtId="49" fontId="14" fillId="0" borderId="0" xfId="61" applyNumberFormat="1" applyFont="1" applyAlignment="1">
      <alignment horizontal="right"/>
      <protection/>
    </xf>
    <xf numFmtId="0" fontId="15" fillId="0" borderId="0" xfId="55" applyFont="1" applyAlignment="1">
      <alignment vertical="center"/>
      <protection/>
    </xf>
    <xf numFmtId="0" fontId="16" fillId="0" borderId="0" xfId="55" applyFont="1" applyAlignment="1">
      <alignment vertical="center"/>
      <protection/>
    </xf>
    <xf numFmtId="49" fontId="15" fillId="0" borderId="0" xfId="55" applyNumberFormat="1" applyFont="1" applyAlignment="1">
      <alignment horizontal="left" vertical="center"/>
      <protection/>
    </xf>
    <xf numFmtId="0" fontId="15" fillId="0" borderId="0" xfId="55" applyFont="1" applyAlignment="1">
      <alignment vertical="center" shrinkToFit="1"/>
      <protection/>
    </xf>
    <xf numFmtId="2" fontId="17" fillId="0" borderId="0" xfId="55" applyNumberFormat="1" applyFont="1" applyBorder="1" applyAlignment="1">
      <alignment horizontal="center" vertical="center"/>
      <protection/>
    </xf>
    <xf numFmtId="49" fontId="3" fillId="0" borderId="0" xfId="55" applyNumberFormat="1" applyFont="1" applyAlignment="1">
      <alignment vertical="center"/>
      <protection/>
    </xf>
    <xf numFmtId="1" fontId="3" fillId="0" borderId="21" xfId="59" applyNumberFormat="1" applyFont="1" applyBorder="1" applyAlignment="1">
      <alignment horizontal="center" vertical="center"/>
      <protection/>
    </xf>
    <xf numFmtId="0" fontId="18" fillId="0" borderId="15" xfId="55" applyFont="1" applyBorder="1" applyAlignment="1">
      <alignment horizontal="right" vertical="center"/>
      <protection/>
    </xf>
    <xf numFmtId="0" fontId="18" fillId="0" borderId="11" xfId="55" applyFont="1" applyBorder="1" applyAlignment="1">
      <alignment horizontal="left" vertical="center"/>
      <protection/>
    </xf>
    <xf numFmtId="49" fontId="18" fillId="0" borderId="16" xfId="55" applyNumberFormat="1" applyFont="1" applyBorder="1" applyAlignment="1">
      <alignment horizontal="center" vertical="center"/>
      <protection/>
    </xf>
    <xf numFmtId="0" fontId="18" fillId="0" borderId="16" xfId="55" applyFont="1" applyBorder="1" applyAlignment="1">
      <alignment horizontal="center" vertical="center"/>
      <protection/>
    </xf>
    <xf numFmtId="0" fontId="18" fillId="0" borderId="22" xfId="55" applyFont="1" applyBorder="1" applyAlignment="1">
      <alignment horizontal="left" vertical="center" shrinkToFit="1"/>
      <protection/>
    </xf>
    <xf numFmtId="1" fontId="18" fillId="0" borderId="21" xfId="55" applyNumberFormat="1" applyFont="1" applyBorder="1" applyAlignment="1">
      <alignment horizontal="center" vertical="center"/>
      <protection/>
    </xf>
    <xf numFmtId="1" fontId="18" fillId="0" borderId="16" xfId="55" applyNumberFormat="1" applyFont="1" applyBorder="1" applyAlignment="1">
      <alignment horizontal="center" vertical="center"/>
      <protection/>
    </xf>
    <xf numFmtId="1" fontId="18" fillId="0" borderId="22" xfId="55" applyNumberFormat="1" applyFont="1" applyBorder="1" applyAlignment="1">
      <alignment horizontal="center" vertical="center"/>
      <protection/>
    </xf>
    <xf numFmtId="49" fontId="8" fillId="0" borderId="22" xfId="55" applyNumberFormat="1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center" vertical="center"/>
      <protection/>
    </xf>
    <xf numFmtId="172" fontId="2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left" vertical="center" shrinkToFi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55" applyFont="1" applyAlignment="1">
      <alignment vertical="center"/>
      <protection/>
    </xf>
    <xf numFmtId="0" fontId="5" fillId="0" borderId="12" xfId="61" applyFont="1" applyBorder="1" applyAlignment="1">
      <alignment horizontal="right"/>
      <protection/>
    </xf>
    <xf numFmtId="0" fontId="11" fillId="0" borderId="13" xfId="61" applyFont="1" applyBorder="1" applyAlignment="1">
      <alignment horizontal="left"/>
      <protection/>
    </xf>
    <xf numFmtId="172" fontId="2" fillId="0" borderId="10" xfId="61" applyNumberFormat="1" applyFont="1" applyBorder="1" applyAlignment="1">
      <alignment horizontal="center"/>
      <protection/>
    </xf>
    <xf numFmtId="0" fontId="15" fillId="0" borderId="10" xfId="61" applyFont="1" applyBorder="1" applyAlignment="1">
      <alignment horizontal="left"/>
      <protection/>
    </xf>
    <xf numFmtId="2" fontId="2" fillId="35" borderId="10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horizontal="left" vertical="center"/>
      <protection/>
    </xf>
    <xf numFmtId="2" fontId="2" fillId="0" borderId="0" xfId="55" applyNumberFormat="1" applyFont="1" applyAlignment="1">
      <alignment horizontal="center" vertical="center"/>
      <protection/>
    </xf>
    <xf numFmtId="2" fontId="17" fillId="0" borderId="0" xfId="55" applyNumberFormat="1" applyFont="1" applyAlignment="1">
      <alignment horizontal="center" vertical="center"/>
      <protection/>
    </xf>
    <xf numFmtId="49" fontId="17" fillId="0" borderId="0" xfId="55" applyNumberFormat="1" applyFont="1" applyAlignment="1">
      <alignment horizontal="center" vertical="center"/>
      <protection/>
    </xf>
    <xf numFmtId="2" fontId="2" fillId="0" borderId="10" xfId="55" applyNumberFormat="1" applyFont="1" applyBorder="1" applyAlignment="1" quotePrefix="1">
      <alignment horizontal="center" vertical="center"/>
      <protection/>
    </xf>
    <xf numFmtId="2" fontId="77" fillId="33" borderId="10" xfId="55" applyNumberFormat="1" applyFont="1" applyFill="1" applyBorder="1" applyAlignment="1">
      <alignment horizontal="center" vertical="center"/>
      <protection/>
    </xf>
    <xf numFmtId="0" fontId="69" fillId="34" borderId="0" xfId="54" applyFont="1" applyFill="1">
      <alignment/>
      <protection/>
    </xf>
    <xf numFmtId="49" fontId="18" fillId="0" borderId="22" xfId="55" applyNumberFormat="1" applyFont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/>
      <protection/>
    </xf>
    <xf numFmtId="49" fontId="74" fillId="0" borderId="0" xfId="61" applyNumberFormat="1" applyFont="1">
      <alignment/>
      <protection/>
    </xf>
    <xf numFmtId="0" fontId="69" fillId="0" borderId="0" xfId="55" applyFont="1" applyAlignment="1">
      <alignment vertical="center"/>
      <protection/>
    </xf>
    <xf numFmtId="0" fontId="87" fillId="0" borderId="15" xfId="55" applyFont="1" applyBorder="1" applyAlignment="1">
      <alignment horizontal="right" vertical="center"/>
      <protection/>
    </xf>
    <xf numFmtId="0" fontId="87" fillId="0" borderId="11" xfId="55" applyFont="1" applyBorder="1" applyAlignment="1">
      <alignment horizontal="left" vertical="center"/>
      <protection/>
    </xf>
    <xf numFmtId="0" fontId="69" fillId="0" borderId="12" xfId="55" applyFont="1" applyBorder="1" applyAlignment="1">
      <alignment horizontal="right" vertical="center"/>
      <protection/>
    </xf>
    <xf numFmtId="0" fontId="86" fillId="0" borderId="13" xfId="55" applyFont="1" applyBorder="1" applyAlignment="1">
      <alignment horizontal="left" vertical="center"/>
      <protection/>
    </xf>
    <xf numFmtId="0" fontId="70" fillId="0" borderId="12" xfId="55" applyFont="1" applyBorder="1" applyAlignment="1">
      <alignment horizontal="right" vertical="center"/>
      <protection/>
    </xf>
    <xf numFmtId="0" fontId="77" fillId="0" borderId="13" xfId="55" applyFont="1" applyBorder="1" applyAlignment="1">
      <alignment horizontal="left" vertical="center"/>
      <protection/>
    </xf>
    <xf numFmtId="0" fontId="74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85" fillId="0" borderId="0" xfId="54" applyNumberFormat="1" applyFont="1" applyFill="1" applyBorder="1" applyAlignment="1" applyProtection="1">
      <alignment/>
      <protection/>
    </xf>
    <xf numFmtId="0" fontId="70" fillId="0" borderId="0" xfId="54" applyFont="1" applyFill="1" applyAlignment="1">
      <alignment horizontal="center"/>
      <protection/>
    </xf>
    <xf numFmtId="0" fontId="70" fillId="0" borderId="0" xfId="54" applyFont="1" applyFill="1">
      <alignment/>
      <protection/>
    </xf>
    <xf numFmtId="0" fontId="70" fillId="0" borderId="0" xfId="54" applyNumberFormat="1" applyFont="1" applyFill="1" applyBorder="1" applyAlignment="1" applyProtection="1">
      <alignment horizontal="left"/>
      <protection/>
    </xf>
    <xf numFmtId="0" fontId="85" fillId="0" borderId="0" xfId="54" applyFont="1" applyFill="1" applyAlignment="1">
      <alignment horizontal="center"/>
      <protection/>
    </xf>
    <xf numFmtId="0" fontId="85" fillId="0" borderId="0" xfId="54" applyNumberFormat="1" applyFont="1" applyFill="1" applyBorder="1" applyAlignment="1" applyProtection="1">
      <alignment horizontal="left"/>
      <protection/>
    </xf>
    <xf numFmtId="0" fontId="85" fillId="0" borderId="0" xfId="54" applyFont="1" applyFill="1">
      <alignment/>
      <protection/>
    </xf>
    <xf numFmtId="49" fontId="89" fillId="0" borderId="0" xfId="54" applyNumberFormat="1" applyFont="1" applyFill="1" applyAlignment="1">
      <alignment horizontal="right"/>
      <protection/>
    </xf>
    <xf numFmtId="0" fontId="89" fillId="0" borderId="0" xfId="54" applyFont="1" applyFill="1">
      <alignment/>
      <protection/>
    </xf>
    <xf numFmtId="49" fontId="75" fillId="0" borderId="0" xfId="61" applyNumberFormat="1" applyFont="1" applyAlignment="1">
      <alignment horizontal="left"/>
      <protection/>
    </xf>
    <xf numFmtId="49" fontId="76" fillId="0" borderId="0" xfId="61" applyNumberFormat="1" applyFont="1" applyAlignment="1">
      <alignment horizontal="right"/>
      <protection/>
    </xf>
    <xf numFmtId="1" fontId="78" fillId="0" borderId="21" xfId="59" applyNumberFormat="1" applyFont="1" applyBorder="1" applyAlignment="1">
      <alignment horizontal="center" vertical="center"/>
      <protection/>
    </xf>
    <xf numFmtId="2" fontId="77" fillId="0" borderId="18" xfId="55" applyNumberFormat="1" applyFont="1" applyBorder="1" applyAlignment="1">
      <alignment horizontal="center" vertical="center"/>
      <protection/>
    </xf>
    <xf numFmtId="0" fontId="70" fillId="0" borderId="0" xfId="55" applyFont="1">
      <alignment/>
      <protection/>
    </xf>
    <xf numFmtId="172" fontId="70" fillId="0" borderId="10" xfId="55" applyNumberFormat="1" applyFont="1" applyFill="1" applyBorder="1" applyAlignment="1">
      <alignment horizontal="center" vertical="center"/>
      <protection/>
    </xf>
    <xf numFmtId="0" fontId="83" fillId="0" borderId="10" xfId="55" applyFont="1" applyBorder="1" applyAlignment="1">
      <alignment horizontal="center" vertical="center"/>
      <protection/>
    </xf>
    <xf numFmtId="0" fontId="83" fillId="0" borderId="10" xfId="55" applyFont="1" applyBorder="1" applyAlignment="1">
      <alignment horizontal="left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83" fillId="0" borderId="10" xfId="61" applyFont="1" applyBorder="1" applyAlignment="1">
      <alignment horizontal="left"/>
      <protection/>
    </xf>
    <xf numFmtId="0" fontId="70" fillId="34" borderId="14" xfId="55" applyFont="1" applyFill="1" applyBorder="1" applyAlignment="1">
      <alignment horizontal="center" vertical="center"/>
      <protection/>
    </xf>
    <xf numFmtId="0" fontId="83" fillId="0" borderId="10" xfId="55" applyFont="1" applyBorder="1" applyAlignment="1">
      <alignment horizontal="left" vertical="center" shrinkToFit="1"/>
      <protection/>
    </xf>
    <xf numFmtId="0" fontId="87" fillId="0" borderId="10" xfId="55" applyFont="1" applyBorder="1" applyAlignment="1">
      <alignment horizontal="center" vertical="center"/>
      <protection/>
    </xf>
    <xf numFmtId="0" fontId="87" fillId="0" borderId="10" xfId="55" applyFont="1" applyBorder="1" applyAlignment="1">
      <alignment horizontal="left" vertical="center"/>
      <protection/>
    </xf>
    <xf numFmtId="0" fontId="87" fillId="0" borderId="10" xfId="55" applyFont="1" applyBorder="1" applyAlignment="1">
      <alignment horizontal="left" vertical="center" shrinkToFit="1"/>
      <protection/>
    </xf>
    <xf numFmtId="0" fontId="90" fillId="0" borderId="0" xfId="54" applyNumberFormat="1" applyFont="1" applyFill="1" applyBorder="1" applyAlignment="1" applyProtection="1">
      <alignment/>
      <protection/>
    </xf>
    <xf numFmtId="0" fontId="83" fillId="0" borderId="0" xfId="55" applyFont="1" applyAlignment="1">
      <alignment vertical="center" shrinkToFit="1"/>
      <protection/>
    </xf>
    <xf numFmtId="2" fontId="77" fillId="0" borderId="0" xfId="55" applyNumberFormat="1" applyFont="1" applyBorder="1" applyAlignment="1">
      <alignment horizontal="center" vertical="center"/>
      <protection/>
    </xf>
    <xf numFmtId="49" fontId="78" fillId="0" borderId="0" xfId="55" applyNumberFormat="1" applyFont="1" applyAlignment="1">
      <alignment vertical="center"/>
      <protection/>
    </xf>
    <xf numFmtId="49" fontId="87" fillId="0" borderId="16" xfId="55" applyNumberFormat="1" applyFont="1" applyBorder="1" applyAlignment="1">
      <alignment horizontal="center" vertical="center"/>
      <protection/>
    </xf>
    <xf numFmtId="0" fontId="87" fillId="0" borderId="16" xfId="55" applyFont="1" applyBorder="1" applyAlignment="1">
      <alignment horizontal="center" vertical="center"/>
      <protection/>
    </xf>
    <xf numFmtId="0" fontId="87" fillId="0" borderId="22" xfId="55" applyFont="1" applyBorder="1" applyAlignment="1">
      <alignment horizontal="left" vertical="center" shrinkToFit="1"/>
      <protection/>
    </xf>
    <xf numFmtId="1" fontId="87" fillId="0" borderId="21" xfId="55" applyNumberFormat="1" applyFont="1" applyBorder="1" applyAlignment="1">
      <alignment horizontal="center" vertical="center"/>
      <protection/>
    </xf>
    <xf numFmtId="1" fontId="87" fillId="0" borderId="16" xfId="55" applyNumberFormat="1" applyFont="1" applyBorder="1" applyAlignment="1">
      <alignment horizontal="center" vertical="center"/>
      <protection/>
    </xf>
    <xf numFmtId="1" fontId="87" fillId="0" borderId="22" xfId="55" applyNumberFormat="1" applyFont="1" applyBorder="1" applyAlignment="1">
      <alignment horizontal="center" vertical="center"/>
      <protection/>
    </xf>
    <xf numFmtId="49" fontId="87" fillId="0" borderId="22" xfId="55" applyNumberFormat="1" applyFont="1" applyBorder="1" applyAlignment="1">
      <alignment horizontal="center" vertical="center"/>
      <protection/>
    </xf>
    <xf numFmtId="0" fontId="87" fillId="0" borderId="0" xfId="55" applyFont="1" applyAlignment="1">
      <alignment vertical="center"/>
      <protection/>
    </xf>
    <xf numFmtId="2" fontId="70" fillId="34" borderId="10" xfId="55" applyNumberFormat="1" applyFont="1" applyFill="1" applyBorder="1" applyAlignment="1">
      <alignment horizontal="center" vertical="center"/>
      <protection/>
    </xf>
    <xf numFmtId="2" fontId="70" fillId="35" borderId="10" xfId="55" applyNumberFormat="1" applyFont="1" applyFill="1" applyBorder="1" applyAlignment="1">
      <alignment horizontal="center" vertical="center"/>
      <protection/>
    </xf>
    <xf numFmtId="2" fontId="70" fillId="0" borderId="0" xfId="55" applyNumberFormat="1" applyFont="1" applyAlignment="1">
      <alignment horizontal="center" vertical="center"/>
      <protection/>
    </xf>
    <xf numFmtId="2" fontId="77" fillId="0" borderId="0" xfId="55" applyNumberFormat="1" applyFont="1" applyAlignment="1">
      <alignment horizontal="center" vertical="center"/>
      <protection/>
    </xf>
    <xf numFmtId="49" fontId="77" fillId="0" borderId="0" xfId="55" applyNumberFormat="1" applyFont="1" applyAlignment="1">
      <alignment horizontal="center" vertical="center"/>
      <protection/>
    </xf>
    <xf numFmtId="2" fontId="70" fillId="34" borderId="14" xfId="55" applyNumberFormat="1" applyFont="1" applyFill="1" applyBorder="1" applyAlignment="1">
      <alignment horizontal="center" vertical="center"/>
      <protection/>
    </xf>
    <xf numFmtId="172" fontId="70" fillId="0" borderId="10" xfId="55" applyNumberFormat="1" applyFont="1" applyFill="1" applyBorder="1" applyAlignment="1" quotePrefix="1">
      <alignment horizontal="center" vertical="center"/>
      <protection/>
    </xf>
    <xf numFmtId="0" fontId="69" fillId="0" borderId="12" xfId="61" applyFont="1" applyBorder="1" applyAlignment="1">
      <alignment horizontal="right"/>
      <protection/>
    </xf>
    <xf numFmtId="0" fontId="86" fillId="0" borderId="13" xfId="61" applyFont="1" applyBorder="1" applyAlignment="1">
      <alignment horizontal="left"/>
      <protection/>
    </xf>
    <xf numFmtId="172" fontId="70" fillId="0" borderId="10" xfId="61" applyNumberFormat="1" applyFont="1" applyBorder="1" applyAlignment="1">
      <alignment horizontal="center"/>
      <protection/>
    </xf>
    <xf numFmtId="2" fontId="70" fillId="0" borderId="10" xfId="55" applyNumberFormat="1" applyFont="1" applyBorder="1" applyAlignment="1" quotePrefix="1">
      <alignment horizontal="center" vertical="center"/>
      <protection/>
    </xf>
    <xf numFmtId="0" fontId="69" fillId="0" borderId="20" xfId="61" applyFont="1" applyBorder="1" applyAlignment="1">
      <alignment horizontal="right"/>
      <protection/>
    </xf>
    <xf numFmtId="0" fontId="86" fillId="0" borderId="20" xfId="61" applyFont="1" applyBorder="1" applyAlignment="1">
      <alignment horizontal="left"/>
      <protection/>
    </xf>
    <xf numFmtId="0" fontId="89" fillId="0" borderId="0" xfId="54" applyNumberFormat="1" applyFont="1" applyFill="1" applyBorder="1" applyAlignment="1" applyProtection="1">
      <alignment vertical="center"/>
      <protection/>
    </xf>
    <xf numFmtId="0" fontId="85" fillId="0" borderId="0" xfId="54" applyFont="1" applyFill="1" applyAlignment="1">
      <alignment horizontal="center" vertical="center"/>
      <protection/>
    </xf>
    <xf numFmtId="0" fontId="85" fillId="0" borderId="0" xfId="54" applyFont="1" applyFill="1" applyAlignment="1">
      <alignment vertical="center"/>
      <protection/>
    </xf>
    <xf numFmtId="172" fontId="85" fillId="0" borderId="0" xfId="54" applyNumberFormat="1" applyFont="1" applyFill="1" applyAlignment="1">
      <alignment horizontal="center" vertical="center"/>
      <protection/>
    </xf>
    <xf numFmtId="0" fontId="69" fillId="0" borderId="0" xfId="54" applyFont="1" applyFill="1" applyAlignment="1">
      <alignment horizontal="center" vertical="center"/>
      <protection/>
    </xf>
    <xf numFmtId="0" fontId="69" fillId="0" borderId="0" xfId="54" applyFont="1" applyFill="1" applyAlignment="1">
      <alignment vertical="center"/>
      <protection/>
    </xf>
    <xf numFmtId="0" fontId="70" fillId="0" borderId="0" xfId="54" applyNumberFormat="1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vertical="center"/>
    </xf>
    <xf numFmtId="0" fontId="85" fillId="0" borderId="0" xfId="54" applyNumberFormat="1" applyFont="1" applyFill="1" applyBorder="1" applyAlignment="1" applyProtection="1">
      <alignment horizontal="left" vertical="center"/>
      <protection/>
    </xf>
    <xf numFmtId="49" fontId="86" fillId="0" borderId="0" xfId="54" applyNumberFormat="1" applyFont="1" applyFill="1" applyAlignment="1">
      <alignment horizontal="right" vertical="center"/>
      <protection/>
    </xf>
    <xf numFmtId="0" fontId="86" fillId="0" borderId="0" xfId="54" applyFont="1" applyFill="1" applyAlignment="1">
      <alignment vertical="center"/>
      <protection/>
    </xf>
    <xf numFmtId="49" fontId="74" fillId="0" borderId="0" xfId="61" applyNumberFormat="1" applyFont="1" applyAlignment="1">
      <alignment vertical="center"/>
      <protection/>
    </xf>
    <xf numFmtId="49" fontId="75" fillId="0" borderId="0" xfId="61" applyNumberFormat="1" applyFont="1" applyAlignment="1">
      <alignment horizontal="left" vertical="center"/>
      <protection/>
    </xf>
    <xf numFmtId="49" fontId="76" fillId="0" borderId="0" xfId="61" applyNumberFormat="1" applyFont="1" applyAlignment="1">
      <alignment horizontal="right" vertical="center"/>
      <protection/>
    </xf>
    <xf numFmtId="172" fontId="87" fillId="0" borderId="10" xfId="61" applyNumberFormat="1" applyFont="1" applyBorder="1" applyAlignment="1">
      <alignment horizontal="center" vertical="center"/>
      <protection/>
    </xf>
    <xf numFmtId="0" fontId="87" fillId="0" borderId="10" xfId="61" applyFont="1" applyBorder="1" applyAlignment="1">
      <alignment horizontal="left" vertical="center"/>
      <protection/>
    </xf>
    <xf numFmtId="0" fontId="70" fillId="0" borderId="10" xfId="55" applyFont="1" applyBorder="1" applyAlignment="1">
      <alignment vertical="center"/>
      <protection/>
    </xf>
    <xf numFmtId="0" fontId="70" fillId="0" borderId="10" xfId="55" applyFont="1" applyBorder="1" applyAlignment="1">
      <alignment horizontal="center" vertical="center"/>
      <protection/>
    </xf>
    <xf numFmtId="0" fontId="69" fillId="0" borderId="12" xfId="55" applyFont="1" applyBorder="1" applyAlignment="1">
      <alignment horizontal="right" vertical="center"/>
      <protection/>
    </xf>
    <xf numFmtId="0" fontId="70" fillId="0" borderId="12" xfId="61" applyNumberFormat="1" applyFont="1" applyBorder="1" applyAlignment="1">
      <alignment horizontal="center"/>
      <protection/>
    </xf>
    <xf numFmtId="49" fontId="78" fillId="0" borderId="23" xfId="60" applyNumberFormat="1" applyFont="1" applyBorder="1" applyAlignment="1">
      <alignment horizontal="center"/>
      <protection/>
    </xf>
    <xf numFmtId="0" fontId="90" fillId="0" borderId="0" xfId="54" applyNumberFormat="1" applyFont="1" applyFill="1" applyBorder="1" applyAlignment="1" applyProtection="1">
      <alignment horizontal="left"/>
      <protection/>
    </xf>
    <xf numFmtId="49" fontId="77" fillId="0" borderId="10" xfId="61" applyNumberFormat="1" applyFont="1" applyBorder="1" applyAlignment="1">
      <alignment horizontal="center"/>
      <protection/>
    </xf>
    <xf numFmtId="49" fontId="77" fillId="0" borderId="12" xfId="61" applyNumberFormat="1" applyFont="1" applyBorder="1" applyAlignment="1">
      <alignment horizontal="right"/>
      <protection/>
    </xf>
    <xf numFmtId="49" fontId="77" fillId="0" borderId="13" xfId="61" applyNumberFormat="1" applyFont="1" applyBorder="1" applyAlignment="1">
      <alignment horizontal="left"/>
      <protection/>
    </xf>
    <xf numFmtId="49" fontId="78" fillId="0" borderId="10" xfId="61" applyNumberFormat="1" applyFont="1" applyBorder="1" applyAlignment="1">
      <alignment horizontal="center"/>
      <protection/>
    </xf>
    <xf numFmtId="49" fontId="70" fillId="0" borderId="0" xfId="61" applyNumberFormat="1" applyFont="1">
      <alignment/>
      <protection/>
    </xf>
    <xf numFmtId="0" fontId="88" fillId="0" borderId="10" xfId="0" applyFont="1" applyBorder="1" applyAlignment="1">
      <alignment horizontal="center"/>
    </xf>
    <xf numFmtId="49" fontId="70" fillId="0" borderId="0" xfId="61" applyNumberFormat="1" applyFont="1" applyFill="1">
      <alignment/>
      <protection/>
    </xf>
    <xf numFmtId="0" fontId="88" fillId="0" borderId="10" xfId="58" applyFont="1" applyBorder="1" applyAlignment="1">
      <alignment horizontal="center"/>
      <protection/>
    </xf>
    <xf numFmtId="49" fontId="70" fillId="34" borderId="10" xfId="61" applyNumberFormat="1" applyFont="1" applyFill="1" applyBorder="1" applyAlignment="1">
      <alignment horizontal="center"/>
      <protection/>
    </xf>
    <xf numFmtId="2" fontId="70" fillId="0" borderId="10" xfId="61" applyNumberFormat="1" applyFont="1" applyBorder="1" applyAlignment="1">
      <alignment horizontal="center"/>
      <protection/>
    </xf>
    <xf numFmtId="49" fontId="70" fillId="0" borderId="10" xfId="61" applyNumberFormat="1" applyFont="1" applyFill="1" applyBorder="1" applyAlignment="1">
      <alignment horizontal="center"/>
      <protection/>
    </xf>
    <xf numFmtId="0" fontId="70" fillId="0" borderId="10" xfId="58" applyFont="1" applyBorder="1" applyAlignment="1">
      <alignment horizontal="center"/>
      <protection/>
    </xf>
    <xf numFmtId="49" fontId="70" fillId="0" borderId="10" xfId="61" applyNumberFormat="1" applyFont="1" applyBorder="1" applyAlignment="1">
      <alignment horizontal="center"/>
      <protection/>
    </xf>
    <xf numFmtId="49" fontId="78" fillId="0" borderId="10" xfId="62" applyNumberFormat="1" applyFont="1" applyBorder="1" applyAlignment="1">
      <alignment horizontal="center"/>
      <protection/>
    </xf>
    <xf numFmtId="49" fontId="78" fillId="0" borderId="10" xfId="61" applyNumberFormat="1" applyFont="1" applyFill="1" applyBorder="1" applyAlignment="1">
      <alignment horizontal="center"/>
      <protection/>
    </xf>
    <xf numFmtId="49" fontId="74" fillId="0" borderId="0" xfId="61" applyNumberFormat="1" applyFont="1" applyFill="1">
      <alignment/>
      <protection/>
    </xf>
    <xf numFmtId="0" fontId="74" fillId="0" borderId="0" xfId="58" applyFont="1">
      <alignment/>
      <protection/>
    </xf>
    <xf numFmtId="0" fontId="70" fillId="0" borderId="12" xfId="61" applyFont="1" applyBorder="1" applyAlignment="1">
      <alignment horizontal="right"/>
      <protection/>
    </xf>
    <xf numFmtId="0" fontId="77" fillId="0" borderId="13" xfId="61" applyFont="1" applyBorder="1" applyAlignment="1">
      <alignment horizontal="left"/>
      <protection/>
    </xf>
    <xf numFmtId="2" fontId="2" fillId="0" borderId="10" xfId="61" applyNumberFormat="1" applyFont="1" applyBorder="1" applyAlignment="1">
      <alignment horizontal="center"/>
      <protection/>
    </xf>
    <xf numFmtId="49" fontId="70" fillId="35" borderId="0" xfId="61" applyNumberFormat="1" applyFont="1" applyFill="1">
      <alignment/>
      <protection/>
    </xf>
    <xf numFmtId="49" fontId="77" fillId="0" borderId="23" xfId="61" applyNumberFormat="1" applyFont="1" applyBorder="1" applyAlignment="1">
      <alignment horizontal="center"/>
      <protection/>
    </xf>
    <xf numFmtId="49" fontId="77" fillId="0" borderId="24" xfId="61" applyNumberFormat="1" applyFont="1" applyBorder="1" applyAlignment="1">
      <alignment horizontal="right"/>
      <protection/>
    </xf>
    <xf numFmtId="49" fontId="77" fillId="0" borderId="25" xfId="61" applyNumberFormat="1" applyFont="1" applyBorder="1" applyAlignment="1">
      <alignment horizontal="left"/>
      <protection/>
    </xf>
    <xf numFmtId="49" fontId="78" fillId="0" borderId="23" xfId="61" applyNumberFormat="1" applyFont="1" applyBorder="1" applyAlignment="1">
      <alignment horizontal="center"/>
      <protection/>
    </xf>
    <xf numFmtId="49" fontId="78" fillId="0" borderId="23" xfId="61" applyNumberFormat="1" applyFont="1" applyFill="1" applyBorder="1" applyAlignment="1">
      <alignment horizontal="center"/>
      <protection/>
    </xf>
    <xf numFmtId="0" fontId="70" fillId="0" borderId="26" xfId="61" applyNumberFormat="1" applyFont="1" applyBorder="1" applyAlignment="1">
      <alignment horizontal="center"/>
      <protection/>
    </xf>
    <xf numFmtId="172" fontId="70" fillId="0" borderId="27" xfId="61" applyNumberFormat="1" applyFont="1" applyBorder="1" applyAlignment="1">
      <alignment horizontal="center"/>
      <protection/>
    </xf>
    <xf numFmtId="2" fontId="70" fillId="0" borderId="27" xfId="61" applyNumberFormat="1" applyFont="1" applyBorder="1" applyAlignment="1">
      <alignment horizontal="center"/>
      <protection/>
    </xf>
    <xf numFmtId="0" fontId="70" fillId="0" borderId="28" xfId="0" applyFont="1" applyBorder="1" applyAlignment="1">
      <alignment horizontal="center"/>
    </xf>
    <xf numFmtId="0" fontId="70" fillId="0" borderId="29" xfId="61" applyNumberFormat="1" applyFont="1" applyBorder="1" applyAlignment="1">
      <alignment horizontal="center"/>
      <protection/>
    </xf>
    <xf numFmtId="0" fontId="70" fillId="0" borderId="30" xfId="0" applyFont="1" applyBorder="1" applyAlignment="1">
      <alignment horizontal="center"/>
    </xf>
    <xf numFmtId="0" fontId="70" fillId="0" borderId="31" xfId="61" applyNumberFormat="1" applyFont="1" applyBorder="1" applyAlignment="1">
      <alignment horizontal="center"/>
      <protection/>
    </xf>
    <xf numFmtId="172" fontId="70" fillId="0" borderId="14" xfId="61" applyNumberFormat="1" applyFont="1" applyBorder="1" applyAlignment="1">
      <alignment horizontal="center"/>
      <protection/>
    </xf>
    <xf numFmtId="0" fontId="83" fillId="0" borderId="14" xfId="61" applyFont="1" applyBorder="1" applyAlignment="1">
      <alignment horizontal="left"/>
      <protection/>
    </xf>
    <xf numFmtId="2" fontId="70" fillId="0" borderId="14" xfId="61" applyNumberFormat="1" applyFont="1" applyBorder="1" applyAlignment="1">
      <alignment horizontal="center"/>
      <protection/>
    </xf>
    <xf numFmtId="49" fontId="70" fillId="0" borderId="14" xfId="61" applyNumberFormat="1" applyFont="1" applyFill="1" applyBorder="1" applyAlignment="1">
      <alignment horizontal="center"/>
      <protection/>
    </xf>
    <xf numFmtId="0" fontId="70" fillId="0" borderId="14" xfId="0" applyFont="1" applyBorder="1" applyAlignment="1">
      <alignment horizontal="center"/>
    </xf>
    <xf numFmtId="0" fontId="70" fillId="0" borderId="12" xfId="61" applyNumberFormat="1" applyFont="1" applyBorder="1" applyAlignment="1">
      <alignment horizontal="center"/>
      <protection/>
    </xf>
    <xf numFmtId="49" fontId="77" fillId="0" borderId="10" xfId="61" applyNumberFormat="1" applyFont="1" applyFill="1" applyBorder="1" applyAlignment="1">
      <alignment horizontal="center"/>
      <protection/>
    </xf>
    <xf numFmtId="2" fontId="77" fillId="0" borderId="10" xfId="61" applyNumberFormat="1" applyFont="1" applyBorder="1" applyAlignment="1">
      <alignment horizontal="center"/>
      <protection/>
    </xf>
    <xf numFmtId="2" fontId="77" fillId="0" borderId="14" xfId="61" applyNumberFormat="1" applyFont="1" applyBorder="1" applyAlignment="1">
      <alignment horizontal="center"/>
      <protection/>
    </xf>
    <xf numFmtId="2" fontId="17" fillId="0" borderId="10" xfId="61" applyNumberFormat="1" applyFont="1" applyBorder="1" applyAlignment="1">
      <alignment horizontal="center"/>
      <protection/>
    </xf>
    <xf numFmtId="0" fontId="69" fillId="0" borderId="31" xfId="61" applyFont="1" applyBorder="1" applyAlignment="1">
      <alignment horizontal="right"/>
      <protection/>
    </xf>
    <xf numFmtId="0" fontId="86" fillId="0" borderId="32" xfId="61" applyFont="1" applyBorder="1" applyAlignment="1">
      <alignment horizontal="left"/>
      <protection/>
    </xf>
    <xf numFmtId="0" fontId="70" fillId="0" borderId="10" xfId="61" applyNumberFormat="1" applyFont="1" applyFill="1" applyBorder="1" applyAlignment="1">
      <alignment horizontal="center"/>
      <protection/>
    </xf>
    <xf numFmtId="0" fontId="77" fillId="0" borderId="27" xfId="61" applyNumberFormat="1" applyFont="1" applyFill="1" applyBorder="1" applyAlignment="1">
      <alignment horizontal="center"/>
      <protection/>
    </xf>
    <xf numFmtId="0" fontId="77" fillId="0" borderId="10" xfId="61" applyNumberFormat="1" applyFont="1" applyFill="1" applyBorder="1" applyAlignment="1">
      <alignment horizontal="center"/>
      <protection/>
    </xf>
    <xf numFmtId="0" fontId="69" fillId="0" borderId="33" xfId="61" applyFont="1" applyBorder="1" applyAlignment="1">
      <alignment horizontal="right"/>
      <protection/>
    </xf>
    <xf numFmtId="0" fontId="86" fillId="0" borderId="34" xfId="61" applyFont="1" applyBorder="1" applyAlignment="1">
      <alignment horizontal="left"/>
      <protection/>
    </xf>
    <xf numFmtId="0" fontId="70" fillId="0" borderId="27" xfId="61" applyFont="1" applyBorder="1" applyAlignment="1">
      <alignment horizontal="left"/>
      <protection/>
    </xf>
    <xf numFmtId="0" fontId="70" fillId="0" borderId="10" xfId="61" applyFont="1" applyBorder="1" applyAlignment="1">
      <alignment horizontal="left"/>
      <protection/>
    </xf>
    <xf numFmtId="0" fontId="70" fillId="0" borderId="14" xfId="61" applyFont="1" applyBorder="1" applyAlignment="1">
      <alignment horizontal="left"/>
      <protection/>
    </xf>
    <xf numFmtId="2" fontId="70" fillId="34" borderId="10" xfId="61" applyNumberFormat="1" applyFont="1" applyFill="1" applyBorder="1" applyAlignment="1">
      <alignment horizontal="center"/>
      <protection/>
    </xf>
    <xf numFmtId="0" fontId="70" fillId="0" borderId="10" xfId="55" applyFont="1" applyBorder="1" applyAlignment="1">
      <alignment horizontal="left" vertical="center"/>
      <protection/>
    </xf>
    <xf numFmtId="49" fontId="70" fillId="35" borderId="10" xfId="61" applyNumberFormat="1" applyFont="1" applyFill="1" applyBorder="1" applyAlignment="1">
      <alignment horizontal="center"/>
      <protection/>
    </xf>
    <xf numFmtId="49" fontId="70" fillId="34" borderId="0" xfId="61" applyNumberFormat="1" applyFont="1" applyFill="1">
      <alignment/>
      <protection/>
    </xf>
    <xf numFmtId="49" fontId="69" fillId="0" borderId="0" xfId="61" applyNumberFormat="1" applyFont="1">
      <alignment/>
      <protection/>
    </xf>
    <xf numFmtId="0" fontId="83" fillId="34" borderId="10" xfId="61" applyFont="1" applyFill="1" applyBorder="1" applyAlignment="1">
      <alignment horizontal="left"/>
      <protection/>
    </xf>
    <xf numFmtId="0" fontId="83" fillId="0" borderId="10" xfId="0" applyFont="1" applyBorder="1" applyAlignment="1">
      <alignment horizontal="left"/>
    </xf>
    <xf numFmtId="172" fontId="70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0" fontId="91" fillId="0" borderId="12" xfId="61" applyFont="1" applyBorder="1" applyAlignment="1">
      <alignment horizontal="right"/>
      <protection/>
    </xf>
    <xf numFmtId="0" fontId="92" fillId="0" borderId="13" xfId="61" applyFont="1" applyBorder="1" applyAlignment="1">
      <alignment horizontal="left"/>
      <protection/>
    </xf>
    <xf numFmtId="0" fontId="69" fillId="0" borderId="12" xfId="0" applyFont="1" applyBorder="1" applyAlignment="1">
      <alignment horizontal="right"/>
    </xf>
    <xf numFmtId="49" fontId="86" fillId="0" borderId="13" xfId="0" applyNumberFormat="1" applyFont="1" applyBorder="1" applyAlignment="1">
      <alignment/>
    </xf>
    <xf numFmtId="14" fontId="87" fillId="0" borderId="0" xfId="54" applyNumberFormat="1" applyFont="1" applyFill="1" applyBorder="1" applyAlignment="1" applyProtection="1">
      <alignment horizontal="center" vertical="center"/>
      <protection/>
    </xf>
    <xf numFmtId="14" fontId="93" fillId="0" borderId="0" xfId="54" applyNumberFormat="1" applyFont="1" applyFill="1" applyBorder="1" applyAlignment="1" applyProtection="1">
      <alignment horizontal="center" vertical="center"/>
      <protection/>
    </xf>
    <xf numFmtId="14" fontId="70" fillId="0" borderId="0" xfId="54" applyNumberFormat="1" applyFont="1" applyFill="1" applyBorder="1" applyAlignment="1" applyProtection="1">
      <alignment horizontal="center" vertical="center"/>
      <protection/>
    </xf>
    <xf numFmtId="2" fontId="70" fillId="0" borderId="35" xfId="55" applyNumberFormat="1" applyFont="1" applyBorder="1" applyAlignment="1">
      <alignment horizontal="center" vertical="center"/>
      <protection/>
    </xf>
    <xf numFmtId="2" fontId="70" fillId="0" borderId="36" xfId="55" applyNumberFormat="1" applyFont="1" applyBorder="1" applyAlignment="1">
      <alignment horizontal="center" vertical="center"/>
      <protection/>
    </xf>
    <xf numFmtId="2" fontId="70" fillId="0" borderId="37" xfId="55" applyNumberFormat="1" applyFont="1" applyBorder="1" applyAlignment="1">
      <alignment horizontal="center" vertical="center"/>
      <protection/>
    </xf>
    <xf numFmtId="14" fontId="8" fillId="0" borderId="0" xfId="54" applyNumberFormat="1" applyFont="1" applyFill="1" applyBorder="1" applyAlignment="1" applyProtection="1">
      <alignment horizontal="center" vertical="center"/>
      <protection/>
    </xf>
    <xf numFmtId="2" fontId="2" fillId="0" borderId="35" xfId="55" applyNumberFormat="1" applyFont="1" applyBorder="1" applyAlignment="1">
      <alignment horizontal="center" vertical="center"/>
      <protection/>
    </xf>
    <xf numFmtId="2" fontId="2" fillId="0" borderId="36" xfId="55" applyNumberFormat="1" applyFont="1" applyBorder="1" applyAlignment="1">
      <alignment horizontal="center" vertical="center"/>
      <protection/>
    </xf>
    <xf numFmtId="2" fontId="2" fillId="0" borderId="37" xfId="55" applyNumberFormat="1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" xfId="58"/>
    <cellStyle name="Normal 2 2 10_aukstis" xfId="59"/>
    <cellStyle name="Normal_2013-01-15" xfId="60"/>
    <cellStyle name="Normal_2013-01-15 2" xfId="61"/>
    <cellStyle name="Normal_2013-01-15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6.5742187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128" customFormat="1" ht="5.25"/>
    <row r="4" spans="1:8" s="75" customFormat="1" ht="18.75">
      <c r="A4" s="74"/>
      <c r="B4" s="200" t="s">
        <v>305</v>
      </c>
      <c r="E4" s="79">
        <v>1</v>
      </c>
      <c r="F4" s="80" t="s">
        <v>315</v>
      </c>
      <c r="H4" s="74"/>
    </row>
    <row r="5" spans="2:8" s="120" customFormat="1" ht="5.25">
      <c r="B5" s="139"/>
      <c r="F5" s="140"/>
      <c r="H5" s="216"/>
    </row>
    <row r="6" spans="1:9" ht="12.75">
      <c r="A6" s="201" t="s">
        <v>316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15" t="s">
        <v>307</v>
      </c>
      <c r="I6" s="24" t="s">
        <v>308</v>
      </c>
    </row>
    <row r="7" spans="1:9" ht="17.25" customHeight="1">
      <c r="A7" s="69" t="s">
        <v>309</v>
      </c>
      <c r="B7" s="218" t="s">
        <v>284</v>
      </c>
      <c r="C7" s="219" t="s">
        <v>285</v>
      </c>
      <c r="D7" s="175" t="s">
        <v>286</v>
      </c>
      <c r="E7" s="175" t="s">
        <v>274</v>
      </c>
      <c r="F7" s="148" t="s">
        <v>275</v>
      </c>
      <c r="G7" s="210">
        <v>9.05</v>
      </c>
      <c r="H7" s="211"/>
      <c r="I7" s="2" t="str">
        <f aca="true" t="shared" si="0" ref="I7:I12">IF(ISBLANK(G7),"",IF(G7&lt;=7.7,"KSM",IF(G7&lt;=8,"I A",IF(G7&lt;=8.44,"II A",IF(G7&lt;=9.04,"III A",IF(G7&lt;=9.64,"I JA",IF(G7&lt;=10.04,"II JA",IF(G7&lt;=10.34,"III JA"))))))))</f>
        <v>I JA</v>
      </c>
    </row>
    <row r="8" spans="1:9" ht="17.25" customHeight="1">
      <c r="A8" s="69" t="s">
        <v>310</v>
      </c>
      <c r="B8" s="218" t="s">
        <v>157</v>
      </c>
      <c r="C8" s="219" t="s">
        <v>158</v>
      </c>
      <c r="D8" s="175" t="s">
        <v>159</v>
      </c>
      <c r="E8" s="175" t="s">
        <v>147</v>
      </c>
      <c r="F8" s="148" t="s">
        <v>153</v>
      </c>
      <c r="G8" s="210">
        <v>8.82</v>
      </c>
      <c r="H8" s="211"/>
      <c r="I8" s="2" t="str">
        <f t="shared" si="0"/>
        <v>III A</v>
      </c>
    </row>
    <row r="9" spans="1:9" ht="17.25" customHeight="1">
      <c r="A9" s="69" t="s">
        <v>311</v>
      </c>
      <c r="B9" s="218" t="s">
        <v>174</v>
      </c>
      <c r="C9" s="219" t="s">
        <v>175</v>
      </c>
      <c r="D9" s="175">
        <v>37975</v>
      </c>
      <c r="E9" s="175" t="s">
        <v>168</v>
      </c>
      <c r="F9" s="148" t="s">
        <v>176</v>
      </c>
      <c r="G9" s="210">
        <v>9.38</v>
      </c>
      <c r="H9" s="211"/>
      <c r="I9" s="2" t="str">
        <f t="shared" si="0"/>
        <v>I JA</v>
      </c>
    </row>
    <row r="10" spans="1:9" ht="17.25" customHeight="1">
      <c r="A10" s="69" t="s">
        <v>312</v>
      </c>
      <c r="B10" s="218" t="s">
        <v>456</v>
      </c>
      <c r="C10" s="219" t="s">
        <v>455</v>
      </c>
      <c r="D10" s="175">
        <v>37257</v>
      </c>
      <c r="E10" s="175" t="s">
        <v>168</v>
      </c>
      <c r="F10" s="148" t="s">
        <v>454</v>
      </c>
      <c r="G10" s="210">
        <v>9.41</v>
      </c>
      <c r="H10" s="211"/>
      <c r="I10" s="2" t="str">
        <f t="shared" si="0"/>
        <v>I JA</v>
      </c>
    </row>
    <row r="11" spans="1:9" ht="17.25" customHeight="1">
      <c r="A11" s="69" t="s">
        <v>313</v>
      </c>
      <c r="B11" s="218" t="s">
        <v>9</v>
      </c>
      <c r="C11" s="219" t="s">
        <v>10</v>
      </c>
      <c r="D11" s="175">
        <v>37420</v>
      </c>
      <c r="E11" s="175" t="s">
        <v>6</v>
      </c>
      <c r="F11" s="148" t="s">
        <v>7</v>
      </c>
      <c r="G11" s="210">
        <v>8.88</v>
      </c>
      <c r="H11" s="211"/>
      <c r="I11" s="2" t="str">
        <f t="shared" si="0"/>
        <v>III A</v>
      </c>
    </row>
    <row r="12" spans="1:9" ht="17.25" customHeight="1">
      <c r="A12" s="69" t="s">
        <v>314</v>
      </c>
      <c r="B12" s="218" t="s">
        <v>225</v>
      </c>
      <c r="C12" s="219" t="s">
        <v>226</v>
      </c>
      <c r="D12" s="175">
        <v>37361</v>
      </c>
      <c r="E12" s="175" t="s">
        <v>168</v>
      </c>
      <c r="F12" s="148" t="s">
        <v>454</v>
      </c>
      <c r="G12" s="210">
        <v>9.03</v>
      </c>
      <c r="H12" s="211"/>
      <c r="I12" s="2" t="str">
        <f t="shared" si="0"/>
        <v>III A</v>
      </c>
    </row>
    <row r="13" spans="1:8" s="75" customFormat="1" ht="18.75">
      <c r="A13" s="74"/>
      <c r="B13" s="200"/>
      <c r="E13" s="75">
        <v>2</v>
      </c>
      <c r="F13" s="80" t="s">
        <v>315</v>
      </c>
      <c r="H13" s="74"/>
    </row>
    <row r="14" spans="1:9" ht="17.25" customHeight="1">
      <c r="A14" s="69" t="s">
        <v>309</v>
      </c>
      <c r="B14" s="218" t="s">
        <v>18</v>
      </c>
      <c r="C14" s="219" t="s">
        <v>287</v>
      </c>
      <c r="D14" s="175" t="s">
        <v>288</v>
      </c>
      <c r="E14" s="175" t="s">
        <v>289</v>
      </c>
      <c r="F14" s="148" t="s">
        <v>290</v>
      </c>
      <c r="G14" s="210">
        <v>7.98</v>
      </c>
      <c r="H14" s="211"/>
      <c r="I14" s="2" t="str">
        <f aca="true" t="shared" si="1" ref="I14:I19">IF(ISBLANK(G14),"",IF(G14&lt;=7.7,"KSM",IF(G14&lt;=8,"I A",IF(G14&lt;=8.44,"II A",IF(G14&lt;=9.04,"III A",IF(G14&lt;=9.64,"I JA",IF(G14&lt;=10.04,"II JA",IF(G14&lt;=10.34,"III JA"))))))))</f>
        <v>I A</v>
      </c>
    </row>
    <row r="15" spans="1:9" ht="17.25" customHeight="1">
      <c r="A15" s="69" t="s">
        <v>310</v>
      </c>
      <c r="B15" s="218" t="s">
        <v>205</v>
      </c>
      <c r="C15" s="219" t="s">
        <v>206</v>
      </c>
      <c r="D15" s="175" t="s">
        <v>207</v>
      </c>
      <c r="E15" s="175" t="s">
        <v>168</v>
      </c>
      <c r="F15" s="148" t="s">
        <v>199</v>
      </c>
      <c r="G15" s="210">
        <v>8.79</v>
      </c>
      <c r="H15" s="211"/>
      <c r="I15" s="2" t="str">
        <f t="shared" si="1"/>
        <v>III A</v>
      </c>
    </row>
    <row r="16" spans="1:9" ht="17.25" customHeight="1">
      <c r="A16" s="69" t="s">
        <v>311</v>
      </c>
      <c r="B16" s="218" t="s">
        <v>270</v>
      </c>
      <c r="C16" s="219" t="s">
        <v>271</v>
      </c>
      <c r="D16" s="175">
        <v>37808</v>
      </c>
      <c r="E16" s="175" t="s">
        <v>266</v>
      </c>
      <c r="F16" s="148" t="s">
        <v>272</v>
      </c>
      <c r="G16" s="210">
        <v>9.55</v>
      </c>
      <c r="H16" s="211"/>
      <c r="I16" s="2" t="str">
        <f t="shared" si="1"/>
        <v>I JA</v>
      </c>
    </row>
    <row r="17" spans="1:9" ht="17.25" customHeight="1">
      <c r="A17" s="69" t="s">
        <v>312</v>
      </c>
      <c r="B17" s="126" t="s">
        <v>64</v>
      </c>
      <c r="C17" s="127" t="s">
        <v>65</v>
      </c>
      <c r="D17" s="144" t="s">
        <v>66</v>
      </c>
      <c r="E17" s="145" t="s">
        <v>48</v>
      </c>
      <c r="F17" s="146" t="s">
        <v>50</v>
      </c>
      <c r="G17" s="210">
        <v>9.2</v>
      </c>
      <c r="H17" s="211"/>
      <c r="I17" s="2" t="str">
        <f t="shared" si="1"/>
        <v>I JA</v>
      </c>
    </row>
    <row r="18" spans="1:9" ht="17.25" customHeight="1">
      <c r="A18" s="69" t="s">
        <v>313</v>
      </c>
      <c r="B18" s="218" t="s">
        <v>269</v>
      </c>
      <c r="C18" s="219" t="s">
        <v>154</v>
      </c>
      <c r="D18" s="175">
        <v>37797</v>
      </c>
      <c r="E18" s="175" t="s">
        <v>266</v>
      </c>
      <c r="F18" s="148" t="s">
        <v>262</v>
      </c>
      <c r="G18" s="210">
        <v>8.61</v>
      </c>
      <c r="H18" s="211"/>
      <c r="I18" s="2" t="str">
        <f t="shared" si="1"/>
        <v>III A</v>
      </c>
    </row>
    <row r="19" spans="1:9" ht="17.25" customHeight="1">
      <c r="A19" s="69" t="s">
        <v>314</v>
      </c>
      <c r="B19" s="218"/>
      <c r="C19" s="219"/>
      <c r="D19" s="175"/>
      <c r="E19" s="175"/>
      <c r="F19" s="148"/>
      <c r="G19" s="210"/>
      <c r="H19" s="211"/>
      <c r="I19" s="2">
        <f t="shared" si="1"/>
      </c>
    </row>
    <row r="20" spans="1:8" s="75" customFormat="1" ht="18.75">
      <c r="A20" s="74"/>
      <c r="B20" s="200"/>
      <c r="E20" s="79" t="s">
        <v>311</v>
      </c>
      <c r="F20" s="80" t="s">
        <v>315</v>
      </c>
      <c r="H20" s="74"/>
    </row>
    <row r="21" spans="1:9" ht="17.25" customHeight="1">
      <c r="A21" s="69" t="s">
        <v>309</v>
      </c>
      <c r="B21" s="218" t="s">
        <v>117</v>
      </c>
      <c r="C21" s="219" t="s">
        <v>192</v>
      </c>
      <c r="D21" s="175">
        <v>37868</v>
      </c>
      <c r="E21" s="175" t="s">
        <v>168</v>
      </c>
      <c r="F21" s="148" t="s">
        <v>189</v>
      </c>
      <c r="G21" s="210">
        <v>9.16</v>
      </c>
      <c r="H21" s="211"/>
      <c r="I21" s="2" t="str">
        <f aca="true" t="shared" si="2" ref="I21:I26">IF(ISBLANK(G21),"",IF(G21&lt;=7.7,"KSM",IF(G21&lt;=8,"I A",IF(G21&lt;=8.44,"II A",IF(G21&lt;=9.04,"III A",IF(G21&lt;=9.64,"I JA",IF(G21&lt;=10.04,"II JA",IF(G21&lt;=10.34,"III JA"))))))))</f>
        <v>I JA</v>
      </c>
    </row>
    <row r="22" spans="1:9" ht="17.25" customHeight="1">
      <c r="A22" s="69" t="s">
        <v>310</v>
      </c>
      <c r="B22" s="218" t="s">
        <v>18</v>
      </c>
      <c r="C22" s="219" t="s">
        <v>282</v>
      </c>
      <c r="D22" s="175" t="s">
        <v>283</v>
      </c>
      <c r="E22" s="175" t="s">
        <v>274</v>
      </c>
      <c r="F22" s="148" t="s">
        <v>275</v>
      </c>
      <c r="G22" s="210">
        <v>9.71</v>
      </c>
      <c r="H22" s="211"/>
      <c r="I22" s="2" t="str">
        <f t="shared" si="2"/>
        <v>II JA</v>
      </c>
    </row>
    <row r="23" spans="1:9" ht="17.25" customHeight="1">
      <c r="A23" s="69" t="s">
        <v>311</v>
      </c>
      <c r="B23" s="218" t="s">
        <v>298</v>
      </c>
      <c r="C23" s="219" t="s">
        <v>68</v>
      </c>
      <c r="D23" s="175" t="s">
        <v>299</v>
      </c>
      <c r="E23" s="175" t="s">
        <v>289</v>
      </c>
      <c r="F23" s="148" t="s">
        <v>290</v>
      </c>
      <c r="G23" s="210">
        <v>8.68</v>
      </c>
      <c r="H23" s="211"/>
      <c r="I23" s="2" t="str">
        <f t="shared" si="2"/>
        <v>III A</v>
      </c>
    </row>
    <row r="24" spans="1:9" ht="17.25" customHeight="1">
      <c r="A24" s="69" t="s">
        <v>312</v>
      </c>
      <c r="B24" s="218" t="s">
        <v>70</v>
      </c>
      <c r="C24" s="219" t="s">
        <v>71</v>
      </c>
      <c r="D24" s="175" t="s">
        <v>72</v>
      </c>
      <c r="E24" s="175" t="s">
        <v>48</v>
      </c>
      <c r="F24" s="148" t="s">
        <v>50</v>
      </c>
      <c r="G24" s="210">
        <v>9.48</v>
      </c>
      <c r="H24" s="211"/>
      <c r="I24" s="2" t="str">
        <f t="shared" si="2"/>
        <v>I JA</v>
      </c>
    </row>
    <row r="25" spans="1:9" ht="17.25" customHeight="1">
      <c r="A25" s="69" t="s">
        <v>313</v>
      </c>
      <c r="B25" s="218" t="s">
        <v>18</v>
      </c>
      <c r="C25" s="219" t="s">
        <v>19</v>
      </c>
      <c r="D25" s="175" t="s">
        <v>20</v>
      </c>
      <c r="E25" s="175" t="s">
        <v>17</v>
      </c>
      <c r="F25" s="148" t="s">
        <v>21</v>
      </c>
      <c r="G25" s="210">
        <v>8.37</v>
      </c>
      <c r="H25" s="211"/>
      <c r="I25" s="2" t="str">
        <f t="shared" si="2"/>
        <v>II A</v>
      </c>
    </row>
    <row r="26" spans="1:9" ht="17.25" customHeight="1">
      <c r="A26" s="69" t="s">
        <v>314</v>
      </c>
      <c r="B26" s="218" t="s">
        <v>141</v>
      </c>
      <c r="C26" s="219" t="s">
        <v>128</v>
      </c>
      <c r="D26" s="108">
        <v>37492</v>
      </c>
      <c r="E26" s="108" t="s">
        <v>394</v>
      </c>
      <c r="F26" s="109" t="s">
        <v>393</v>
      </c>
      <c r="G26" s="220">
        <v>9.48</v>
      </c>
      <c r="H26" s="211"/>
      <c r="I26" s="2" t="str">
        <f t="shared" si="2"/>
        <v>I JA</v>
      </c>
    </row>
    <row r="27" spans="1:8" s="75" customFormat="1" ht="18.75">
      <c r="A27" s="74"/>
      <c r="B27" s="200"/>
      <c r="E27" s="79" t="s">
        <v>312</v>
      </c>
      <c r="F27" s="80" t="s">
        <v>315</v>
      </c>
      <c r="H27" s="74"/>
    </row>
    <row r="28" spans="1:10" ht="17.25" customHeight="1">
      <c r="A28" s="69" t="s">
        <v>309</v>
      </c>
      <c r="B28" s="218" t="s">
        <v>177</v>
      </c>
      <c r="C28" s="219" t="s">
        <v>196</v>
      </c>
      <c r="D28" s="175">
        <v>38362</v>
      </c>
      <c r="E28" s="175" t="s">
        <v>266</v>
      </c>
      <c r="F28" s="148" t="s">
        <v>272</v>
      </c>
      <c r="G28" s="210">
        <v>8.94</v>
      </c>
      <c r="H28" s="211"/>
      <c r="I28" s="2" t="str">
        <f>IF(ISBLANK(G28),"",IF(G28&lt;=7.7,"KSM",IF(G28&lt;=8,"I A",IF(G28&lt;=8.44,"II A",IF(G28&lt;=9.04,"III A",IF(G28&lt;=9.64,"I JA",IF(G28&lt;=10.04,"II JA",IF(G28&lt;=10.34,"III JA"))))))))</f>
        <v>III A</v>
      </c>
      <c r="J28" s="221" t="s">
        <v>344</v>
      </c>
    </row>
    <row r="29" spans="1:10" ht="17.25" customHeight="1">
      <c r="A29" s="69" t="s">
        <v>310</v>
      </c>
      <c r="B29" s="126" t="s">
        <v>401</v>
      </c>
      <c r="C29" s="127" t="s">
        <v>402</v>
      </c>
      <c r="D29" s="144">
        <v>38154</v>
      </c>
      <c r="E29" s="145" t="s">
        <v>142</v>
      </c>
      <c r="F29" s="146" t="s">
        <v>144</v>
      </c>
      <c r="G29" s="210">
        <v>9.41</v>
      </c>
      <c r="H29" s="211"/>
      <c r="I29" s="2" t="str">
        <f>IF(ISBLANK(G29),"",IF(G29&lt;=7.7,"KSM",IF(G29&lt;=8,"I A",IF(G29&lt;=8.44,"II A",IF(G29&lt;=9.04,"III A",IF(G29&lt;=9.64,"I JA",IF(G29&lt;=10.04,"II JA",IF(G29&lt;=10.34,"III JA"))))))))</f>
        <v>I JA</v>
      </c>
      <c r="J29" s="221" t="s">
        <v>344</v>
      </c>
    </row>
    <row r="30" spans="1:10" ht="17.25" customHeight="1">
      <c r="A30" s="69" t="s">
        <v>311</v>
      </c>
      <c r="B30" s="218" t="s">
        <v>202</v>
      </c>
      <c r="C30" s="219" t="s">
        <v>384</v>
      </c>
      <c r="D30" s="175">
        <v>38142</v>
      </c>
      <c r="E30" s="175" t="s">
        <v>266</v>
      </c>
      <c r="F30" s="148" t="s">
        <v>272</v>
      </c>
      <c r="G30" s="210">
        <v>9.68</v>
      </c>
      <c r="H30" s="211"/>
      <c r="I30" s="2" t="str">
        <f>IF(ISBLANK(G30),"",IF(G30&lt;=7.7,"KSM",IF(G30&lt;=8,"I A",IF(G30&lt;=8.44,"II A",IF(G30&lt;=9.04,"III A",IF(G30&lt;=9.64,"I JA",IF(G30&lt;=10.04,"II JA",IF(G30&lt;=10.34,"III JA"))))))))</f>
        <v>II JA</v>
      </c>
      <c r="J30" s="221" t="s">
        <v>344</v>
      </c>
    </row>
    <row r="31" spans="1:10" ht="17.25" customHeight="1">
      <c r="A31" s="69" t="s">
        <v>312</v>
      </c>
      <c r="B31" s="218" t="s">
        <v>76</v>
      </c>
      <c r="C31" s="219" t="s">
        <v>392</v>
      </c>
      <c r="D31" s="175">
        <v>38312</v>
      </c>
      <c r="E31" s="175" t="s">
        <v>119</v>
      </c>
      <c r="F31" s="148" t="s">
        <v>120</v>
      </c>
      <c r="G31" s="210">
        <v>9.86</v>
      </c>
      <c r="H31" s="211"/>
      <c r="I31" s="2" t="str">
        <f>IF(ISBLANK(G31),"",IF(G31&lt;=7.7,"KSM",IF(G31&lt;=8,"I A",IF(G31&lt;=8.44,"II A",IF(G31&lt;=9.04,"III A",IF(G31&lt;=9.64,"I JA",IF(G31&lt;=10.04,"II JA",IF(G31&lt;=10.34,"III JA"))))))))</f>
        <v>II JA</v>
      </c>
      <c r="J31" s="221" t="s">
        <v>344</v>
      </c>
    </row>
    <row r="32" spans="1:10" ht="17.25" customHeight="1">
      <c r="A32" s="69" t="s">
        <v>313</v>
      </c>
      <c r="B32" s="218" t="s">
        <v>269</v>
      </c>
      <c r="C32" s="219" t="s">
        <v>364</v>
      </c>
      <c r="D32" s="175">
        <v>37363</v>
      </c>
      <c r="E32" s="175" t="s">
        <v>365</v>
      </c>
      <c r="F32" s="148" t="s">
        <v>366</v>
      </c>
      <c r="G32" s="210">
        <v>9.32</v>
      </c>
      <c r="H32" s="211"/>
      <c r="I32" s="2" t="str">
        <f>IF(ISBLANK(G32),"",IF(G32&lt;=7.7,"KSM",IF(G32&lt;=8,"I A",IF(G32&lt;=8.44,"II A",IF(G32&lt;=9.04,"III A",IF(G32&lt;=9.64,"I JA",IF(G32&lt;=10.04,"II JA",IF(G32&lt;=10.34,"III JA"))))))))</f>
        <v>I JA</v>
      </c>
      <c r="J32" s="221" t="s">
        <v>344</v>
      </c>
    </row>
    <row r="33" spans="1:10" ht="17.25" customHeight="1">
      <c r="A33" s="69" t="s">
        <v>314</v>
      </c>
      <c r="B33" s="218" t="s">
        <v>382</v>
      </c>
      <c r="C33" s="219" t="s">
        <v>383</v>
      </c>
      <c r="D33" s="175">
        <v>38401</v>
      </c>
      <c r="E33" s="175" t="s">
        <v>266</v>
      </c>
      <c r="F33" s="148" t="s">
        <v>272</v>
      </c>
      <c r="G33" s="210">
        <v>9.22</v>
      </c>
      <c r="H33" s="211"/>
      <c r="I33" s="2"/>
      <c r="J33" s="221" t="s">
        <v>344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8"/>
  <sheetViews>
    <sheetView zoomScalePageLayoutView="0" workbookViewId="0" topLeftCell="A10">
      <selection activeCell="Q18" sqref="Q18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7.57421875" style="205" customWidth="1"/>
    <col min="9" max="16384" width="9.140625" style="205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6" s="75" customFormat="1" ht="18.75">
      <c r="A4" s="74"/>
      <c r="B4" s="200" t="s">
        <v>323</v>
      </c>
      <c r="E4" s="79"/>
      <c r="F4" s="80"/>
    </row>
    <row r="5" spans="2:6" s="120" customFormat="1" ht="5.25">
      <c r="B5" s="139"/>
      <c r="F5" s="140"/>
    </row>
    <row r="6" spans="1:8" ht="12.75">
      <c r="A6" s="201" t="s">
        <v>415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7.25" customHeight="1">
      <c r="A7" s="239">
        <v>1</v>
      </c>
      <c r="B7" s="173" t="s">
        <v>18</v>
      </c>
      <c r="C7" s="174" t="s">
        <v>187</v>
      </c>
      <c r="D7" s="175" t="s">
        <v>188</v>
      </c>
      <c r="E7" s="175" t="s">
        <v>168</v>
      </c>
      <c r="F7" s="148" t="s">
        <v>184</v>
      </c>
      <c r="G7" s="241">
        <v>27.5</v>
      </c>
      <c r="H7" s="2" t="str">
        <f aca="true" t="shared" si="0" ref="H7:H26">IF(ISBLANK(G7),"",IF(G7&lt;=25.95,"KSM",IF(G7&lt;=27.35,"I A",IF(G7&lt;=29.24,"II A",IF(G7&lt;=31.74,"III A",IF(G7&lt;=33.74,"I JA",IF(G7&lt;=35.44,"II JA",IF(G7&lt;=36.74,"III JA"))))))))</f>
        <v>II A</v>
      </c>
    </row>
    <row r="8" spans="1:8" ht="17.25" customHeight="1">
      <c r="A8" s="239">
        <v>2</v>
      </c>
      <c r="B8" s="173" t="s">
        <v>37</v>
      </c>
      <c r="C8" s="174" t="s">
        <v>236</v>
      </c>
      <c r="D8" s="175">
        <v>37453</v>
      </c>
      <c r="E8" s="175" t="s">
        <v>168</v>
      </c>
      <c r="F8" s="148" t="s">
        <v>237</v>
      </c>
      <c r="G8" s="241">
        <v>27.86</v>
      </c>
      <c r="H8" s="2" t="str">
        <f t="shared" si="0"/>
        <v>II A</v>
      </c>
    </row>
    <row r="9" spans="1:8" ht="17.25" customHeight="1">
      <c r="A9" s="239">
        <v>3</v>
      </c>
      <c r="B9" s="173" t="s">
        <v>76</v>
      </c>
      <c r="C9" s="174" t="s">
        <v>248</v>
      </c>
      <c r="D9" s="175">
        <v>37782</v>
      </c>
      <c r="E9" s="175" t="s">
        <v>168</v>
      </c>
      <c r="F9" s="148" t="s">
        <v>246</v>
      </c>
      <c r="G9" s="241">
        <v>28.93</v>
      </c>
      <c r="H9" s="2" t="str">
        <f t="shared" si="0"/>
        <v>II A</v>
      </c>
    </row>
    <row r="10" spans="1:8" ht="17.25" customHeight="1">
      <c r="A10" s="239">
        <v>4</v>
      </c>
      <c r="B10" s="173" t="s">
        <v>121</v>
      </c>
      <c r="C10" s="174" t="s">
        <v>247</v>
      </c>
      <c r="D10" s="175">
        <v>37677</v>
      </c>
      <c r="E10" s="175" t="s">
        <v>168</v>
      </c>
      <c r="F10" s="148" t="s">
        <v>246</v>
      </c>
      <c r="G10" s="241">
        <v>30.03</v>
      </c>
      <c r="H10" s="2" t="str">
        <f t="shared" si="0"/>
        <v>III A</v>
      </c>
    </row>
    <row r="11" spans="1:8" ht="17.25" customHeight="1">
      <c r="A11" s="239">
        <v>5</v>
      </c>
      <c r="B11" s="173" t="s">
        <v>240</v>
      </c>
      <c r="C11" s="174" t="s">
        <v>241</v>
      </c>
      <c r="D11" s="175">
        <v>37476</v>
      </c>
      <c r="E11" s="175" t="s">
        <v>168</v>
      </c>
      <c r="F11" s="148" t="s">
        <v>237</v>
      </c>
      <c r="G11" s="241">
        <v>30.75</v>
      </c>
      <c r="H11" s="2" t="str">
        <f t="shared" si="0"/>
        <v>III A</v>
      </c>
    </row>
    <row r="12" spans="1:8" ht="17.25" customHeight="1">
      <c r="A12" s="239">
        <v>6</v>
      </c>
      <c r="B12" s="173" t="s">
        <v>16</v>
      </c>
      <c r="C12" s="174" t="s">
        <v>125</v>
      </c>
      <c r="D12" s="175" t="s">
        <v>126</v>
      </c>
      <c r="E12" s="175" t="s">
        <v>119</v>
      </c>
      <c r="F12" s="148" t="s">
        <v>124</v>
      </c>
      <c r="G12" s="241">
        <v>31.09</v>
      </c>
      <c r="H12" s="2" t="str">
        <f t="shared" si="0"/>
        <v>III A</v>
      </c>
    </row>
    <row r="13" spans="1:8" ht="17.25" customHeight="1">
      <c r="A13" s="239">
        <v>7</v>
      </c>
      <c r="B13" s="173" t="s">
        <v>127</v>
      </c>
      <c r="C13" s="174" t="s">
        <v>128</v>
      </c>
      <c r="D13" s="175" t="s">
        <v>129</v>
      </c>
      <c r="E13" s="175" t="s">
        <v>119</v>
      </c>
      <c r="F13" s="148" t="s">
        <v>124</v>
      </c>
      <c r="G13" s="241">
        <v>31.28</v>
      </c>
      <c r="H13" s="2" t="str">
        <f t="shared" si="0"/>
        <v>III A</v>
      </c>
    </row>
    <row r="14" spans="1:8" ht="17.25" customHeight="1">
      <c r="A14" s="239">
        <v>8</v>
      </c>
      <c r="B14" s="173" t="s">
        <v>37</v>
      </c>
      <c r="C14" s="174" t="s">
        <v>132</v>
      </c>
      <c r="D14" s="175">
        <v>37723</v>
      </c>
      <c r="E14" s="175" t="s">
        <v>119</v>
      </c>
      <c r="F14" s="148" t="s">
        <v>393</v>
      </c>
      <c r="G14" s="241">
        <v>32.39</v>
      </c>
      <c r="H14" s="2" t="str">
        <f t="shared" si="0"/>
        <v>I JA</v>
      </c>
    </row>
    <row r="15" spans="1:8" ht="17.25" customHeight="1">
      <c r="A15" s="239">
        <v>9</v>
      </c>
      <c r="B15" s="173" t="s">
        <v>138</v>
      </c>
      <c r="C15" s="174" t="s">
        <v>139</v>
      </c>
      <c r="D15" s="175" t="s">
        <v>140</v>
      </c>
      <c r="E15" s="175" t="s">
        <v>119</v>
      </c>
      <c r="F15" s="148" t="s">
        <v>120</v>
      </c>
      <c r="G15" s="241">
        <v>33.67</v>
      </c>
      <c r="H15" s="2" t="str">
        <f t="shared" si="0"/>
        <v>I JA</v>
      </c>
    </row>
    <row r="16" spans="1:8" ht="17.25" customHeight="1">
      <c r="A16" s="239">
        <v>10</v>
      </c>
      <c r="B16" s="173" t="s">
        <v>73</v>
      </c>
      <c r="C16" s="174" t="s">
        <v>74</v>
      </c>
      <c r="D16" s="175" t="s">
        <v>75</v>
      </c>
      <c r="E16" s="175" t="s">
        <v>48</v>
      </c>
      <c r="F16" s="148" t="s">
        <v>50</v>
      </c>
      <c r="G16" s="241">
        <v>35.69</v>
      </c>
      <c r="H16" s="2" t="str">
        <f t="shared" si="0"/>
        <v>III JA</v>
      </c>
    </row>
    <row r="17" spans="1:8" ht="17.25" customHeight="1">
      <c r="A17" s="239">
        <v>11</v>
      </c>
      <c r="B17" s="173" t="s">
        <v>351</v>
      </c>
      <c r="C17" s="174" t="s">
        <v>352</v>
      </c>
      <c r="D17" s="175">
        <v>37517</v>
      </c>
      <c r="E17" s="175" t="s">
        <v>168</v>
      </c>
      <c r="F17" s="148" t="s">
        <v>237</v>
      </c>
      <c r="G17" s="241">
        <v>35.95</v>
      </c>
      <c r="H17" s="2" t="str">
        <f t="shared" si="0"/>
        <v>III JA</v>
      </c>
    </row>
    <row r="18" spans="1:8" ht="17.25" customHeight="1">
      <c r="A18" s="239">
        <v>12</v>
      </c>
      <c r="B18" s="173" t="s">
        <v>353</v>
      </c>
      <c r="C18" s="174" t="s">
        <v>354</v>
      </c>
      <c r="D18" s="175">
        <v>37915</v>
      </c>
      <c r="E18" s="175" t="s">
        <v>168</v>
      </c>
      <c r="F18" s="148" t="s">
        <v>246</v>
      </c>
      <c r="G18" s="241">
        <v>38.72</v>
      </c>
      <c r="H18" s="2" t="b">
        <f t="shared" si="0"/>
        <v>0</v>
      </c>
    </row>
    <row r="19" spans="1:8" ht="17.25" customHeight="1">
      <c r="A19" s="209" t="s">
        <v>319</v>
      </c>
      <c r="B19" s="173" t="s">
        <v>18</v>
      </c>
      <c r="C19" s="174" t="s">
        <v>19</v>
      </c>
      <c r="D19" s="175" t="s">
        <v>20</v>
      </c>
      <c r="E19" s="175" t="s">
        <v>17</v>
      </c>
      <c r="F19" s="148" t="s">
        <v>21</v>
      </c>
      <c r="G19" s="241">
        <v>28.69</v>
      </c>
      <c r="H19" s="2" t="str">
        <f t="shared" si="0"/>
        <v>II A</v>
      </c>
    </row>
    <row r="20" spans="1:8" ht="17.25" customHeight="1">
      <c r="A20" s="209" t="s">
        <v>319</v>
      </c>
      <c r="B20" s="173" t="s">
        <v>157</v>
      </c>
      <c r="C20" s="174" t="s">
        <v>158</v>
      </c>
      <c r="D20" s="175" t="s">
        <v>159</v>
      </c>
      <c r="E20" s="175" t="s">
        <v>147</v>
      </c>
      <c r="F20" s="148" t="s">
        <v>153</v>
      </c>
      <c r="G20" s="241">
        <v>29.38</v>
      </c>
      <c r="H20" s="2" t="str">
        <f t="shared" si="0"/>
        <v>III A</v>
      </c>
    </row>
    <row r="21" spans="1:8" ht="17.25" customHeight="1">
      <c r="A21" s="209" t="s">
        <v>319</v>
      </c>
      <c r="B21" s="173" t="s">
        <v>205</v>
      </c>
      <c r="C21" s="174" t="s">
        <v>206</v>
      </c>
      <c r="D21" s="175" t="s">
        <v>207</v>
      </c>
      <c r="E21" s="175" t="s">
        <v>168</v>
      </c>
      <c r="F21" s="148" t="s">
        <v>199</v>
      </c>
      <c r="G21" s="241">
        <v>29.91</v>
      </c>
      <c r="H21" s="2" t="str">
        <f t="shared" si="0"/>
        <v>III A</v>
      </c>
    </row>
    <row r="22" spans="1:8" ht="17.25" customHeight="1">
      <c r="A22" s="209" t="s">
        <v>319</v>
      </c>
      <c r="B22" s="197" t="s">
        <v>401</v>
      </c>
      <c r="C22" s="125" t="s">
        <v>402</v>
      </c>
      <c r="D22" s="144">
        <v>38154</v>
      </c>
      <c r="E22" s="145" t="s">
        <v>142</v>
      </c>
      <c r="F22" s="146" t="s">
        <v>144</v>
      </c>
      <c r="G22" s="241">
        <v>31.58</v>
      </c>
      <c r="H22" s="2" t="str">
        <f t="shared" si="0"/>
        <v>III A</v>
      </c>
    </row>
    <row r="23" spans="1:8" ht="17.25" customHeight="1">
      <c r="A23" s="209" t="s">
        <v>319</v>
      </c>
      <c r="B23" s="173" t="s">
        <v>174</v>
      </c>
      <c r="C23" s="174" t="s">
        <v>175</v>
      </c>
      <c r="D23" s="175">
        <v>37975</v>
      </c>
      <c r="E23" s="175" t="s">
        <v>168</v>
      </c>
      <c r="F23" s="148" t="s">
        <v>176</v>
      </c>
      <c r="G23" s="241">
        <v>32.93</v>
      </c>
      <c r="H23" s="2" t="str">
        <f t="shared" si="0"/>
        <v>I JA</v>
      </c>
    </row>
    <row r="24" spans="1:8" ht="17.25" customHeight="1">
      <c r="A24" s="69"/>
      <c r="B24" s="173" t="s">
        <v>223</v>
      </c>
      <c r="C24" s="174" t="s">
        <v>345</v>
      </c>
      <c r="D24" s="175">
        <v>37542</v>
      </c>
      <c r="E24" s="175" t="s">
        <v>168</v>
      </c>
      <c r="F24" s="148" t="s">
        <v>218</v>
      </c>
      <c r="G24" s="210" t="s">
        <v>414</v>
      </c>
      <c r="H24" s="206" t="b">
        <f t="shared" si="0"/>
        <v>0</v>
      </c>
    </row>
    <row r="25" spans="1:8" ht="17.25" customHeight="1">
      <c r="A25" s="69"/>
      <c r="B25" s="173" t="s">
        <v>121</v>
      </c>
      <c r="C25" s="174" t="s">
        <v>122</v>
      </c>
      <c r="D25" s="175" t="s">
        <v>123</v>
      </c>
      <c r="E25" s="175" t="s">
        <v>119</v>
      </c>
      <c r="F25" s="148" t="s">
        <v>124</v>
      </c>
      <c r="G25" s="210" t="s">
        <v>414</v>
      </c>
      <c r="H25" s="206" t="b">
        <f t="shared" si="0"/>
        <v>0</v>
      </c>
    </row>
    <row r="26" spans="1:8" ht="17.25" customHeight="1">
      <c r="A26" s="69"/>
      <c r="B26" s="173" t="s">
        <v>177</v>
      </c>
      <c r="C26" s="174" t="s">
        <v>260</v>
      </c>
      <c r="D26" s="175">
        <v>37584</v>
      </c>
      <c r="E26" s="175" t="s">
        <v>168</v>
      </c>
      <c r="F26" s="148" t="s">
        <v>253</v>
      </c>
      <c r="G26" s="210" t="s">
        <v>414</v>
      </c>
      <c r="H26" s="206" t="b">
        <f t="shared" si="0"/>
        <v>0</v>
      </c>
    </row>
    <row r="27" spans="2:3" ht="15">
      <c r="B27" s="258"/>
      <c r="C27" s="258"/>
    </row>
    <row r="28" spans="2:3" ht="15">
      <c r="B28" s="258"/>
      <c r="C28" s="258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6.57421875" style="205" customWidth="1"/>
    <col min="9" max="9" width="4.421875" style="205" customWidth="1"/>
    <col min="10" max="16384" width="9.140625" style="205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6" s="75" customFormat="1" ht="18.75">
      <c r="A4" s="74"/>
      <c r="B4" s="200" t="s">
        <v>324</v>
      </c>
      <c r="E4" s="79">
        <v>1</v>
      </c>
      <c r="F4" s="80" t="s">
        <v>315</v>
      </c>
    </row>
    <row r="5" spans="2:6" s="120" customFormat="1" ht="5.25">
      <c r="B5" s="139"/>
      <c r="F5" s="140"/>
    </row>
    <row r="6" spans="1:8" ht="12.75">
      <c r="A6" s="201" t="s">
        <v>316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7.25" customHeight="1">
      <c r="A7" s="69" t="s">
        <v>309</v>
      </c>
      <c r="B7" s="218" t="s">
        <v>38</v>
      </c>
      <c r="C7" s="219" t="s">
        <v>39</v>
      </c>
      <c r="D7" s="175" t="s">
        <v>40</v>
      </c>
      <c r="E7" s="175" t="s">
        <v>17</v>
      </c>
      <c r="F7" s="148" t="s">
        <v>21</v>
      </c>
      <c r="G7" s="210">
        <v>28.13</v>
      </c>
      <c r="H7" s="2" t="s">
        <v>439</v>
      </c>
    </row>
    <row r="8" spans="1:8" ht="17.25" customHeight="1">
      <c r="A8" s="69" t="s">
        <v>310</v>
      </c>
      <c r="B8" s="218" t="s">
        <v>198</v>
      </c>
      <c r="C8" s="219" t="s">
        <v>407</v>
      </c>
      <c r="D8" s="175">
        <v>37557</v>
      </c>
      <c r="E8" s="175" t="s">
        <v>48</v>
      </c>
      <c r="F8" s="148" t="s">
        <v>398</v>
      </c>
      <c r="G8" s="210" t="s">
        <v>414</v>
      </c>
      <c r="H8" s="206"/>
    </row>
    <row r="9" spans="1:9" ht="17.25" customHeight="1">
      <c r="A9" s="69" t="s">
        <v>311</v>
      </c>
      <c r="B9" s="44" t="s">
        <v>143</v>
      </c>
      <c r="C9" s="45" t="s">
        <v>185</v>
      </c>
      <c r="D9" s="1" t="s">
        <v>186</v>
      </c>
      <c r="E9" s="2" t="s">
        <v>168</v>
      </c>
      <c r="F9" s="260" t="s">
        <v>184</v>
      </c>
      <c r="G9" s="210">
        <v>25.7</v>
      </c>
      <c r="H9" s="2" t="s">
        <v>438</v>
      </c>
      <c r="I9" s="221" t="s">
        <v>319</v>
      </c>
    </row>
    <row r="10" spans="1:8" ht="17.25" customHeight="1">
      <c r="A10" s="69" t="s">
        <v>312</v>
      </c>
      <c r="B10" s="218" t="s">
        <v>256</v>
      </c>
      <c r="C10" s="219" t="s">
        <v>410</v>
      </c>
      <c r="D10" s="175">
        <v>37438</v>
      </c>
      <c r="E10" s="175" t="s">
        <v>168</v>
      </c>
      <c r="F10" s="148" t="s">
        <v>253</v>
      </c>
      <c r="G10" s="210">
        <v>29.65</v>
      </c>
      <c r="H10" s="2" t="s">
        <v>453</v>
      </c>
    </row>
    <row r="11" spans="1:6" s="75" customFormat="1" ht="18.75">
      <c r="A11" s="74"/>
      <c r="B11" s="200"/>
      <c r="E11" s="79" t="s">
        <v>310</v>
      </c>
      <c r="F11" s="80" t="s">
        <v>315</v>
      </c>
    </row>
    <row r="12" spans="1:9" ht="17.25" customHeight="1">
      <c r="A12" s="69" t="s">
        <v>309</v>
      </c>
      <c r="B12" s="218" t="s">
        <v>160</v>
      </c>
      <c r="C12" s="219" t="s">
        <v>161</v>
      </c>
      <c r="D12" s="175" t="s">
        <v>162</v>
      </c>
      <c r="E12" s="175" t="s">
        <v>147</v>
      </c>
      <c r="F12" s="148" t="s">
        <v>153</v>
      </c>
      <c r="G12" s="210">
        <v>26.56</v>
      </c>
      <c r="H12" s="2" t="s">
        <v>438</v>
      </c>
      <c r="I12" s="221" t="s">
        <v>319</v>
      </c>
    </row>
    <row r="13" spans="1:8" ht="17.25" customHeight="1">
      <c r="A13" s="69" t="s">
        <v>310</v>
      </c>
      <c r="B13" s="218" t="s">
        <v>221</v>
      </c>
      <c r="C13" s="219" t="s">
        <v>222</v>
      </c>
      <c r="D13" s="175">
        <v>37371</v>
      </c>
      <c r="E13" s="175" t="s">
        <v>168</v>
      </c>
      <c r="F13" s="148" t="s">
        <v>218</v>
      </c>
      <c r="G13" s="210">
        <v>26.07</v>
      </c>
      <c r="H13" s="2" t="s">
        <v>438</v>
      </c>
    </row>
    <row r="14" spans="1:8" ht="17.25" customHeight="1">
      <c r="A14" s="69" t="s">
        <v>311</v>
      </c>
      <c r="B14" s="218" t="s">
        <v>244</v>
      </c>
      <c r="C14" s="219" t="s">
        <v>245</v>
      </c>
      <c r="D14" s="175">
        <v>37843</v>
      </c>
      <c r="E14" s="175" t="s">
        <v>168</v>
      </c>
      <c r="F14" s="148" t="s">
        <v>246</v>
      </c>
      <c r="G14" s="210">
        <v>28.09</v>
      </c>
      <c r="H14" s="2" t="s">
        <v>439</v>
      </c>
    </row>
    <row r="15" spans="1:8" ht="17.25" customHeight="1">
      <c r="A15" s="69" t="s">
        <v>312</v>
      </c>
      <c r="B15" s="218" t="s">
        <v>258</v>
      </c>
      <c r="C15" s="219" t="s">
        <v>259</v>
      </c>
      <c r="D15" s="175">
        <v>37755</v>
      </c>
      <c r="E15" s="175" t="s">
        <v>168</v>
      </c>
      <c r="F15" s="148" t="s">
        <v>253</v>
      </c>
      <c r="G15" s="210">
        <v>28.12</v>
      </c>
      <c r="H15" s="2" t="s">
        <v>439</v>
      </c>
    </row>
    <row r="16" spans="1:6" s="75" customFormat="1" ht="18.75">
      <c r="A16" s="74"/>
      <c r="B16" s="200"/>
      <c r="E16" s="79" t="s">
        <v>311</v>
      </c>
      <c r="F16" s="80" t="s">
        <v>315</v>
      </c>
    </row>
    <row r="17" spans="1:8" ht="17.25" customHeight="1">
      <c r="A17" s="69" t="s">
        <v>309</v>
      </c>
      <c r="B17" s="218" t="s">
        <v>242</v>
      </c>
      <c r="C17" s="219" t="s">
        <v>243</v>
      </c>
      <c r="D17" s="175">
        <v>37964</v>
      </c>
      <c r="E17" s="175" t="s">
        <v>168</v>
      </c>
      <c r="F17" s="148" t="s">
        <v>237</v>
      </c>
      <c r="G17" s="210">
        <v>28.95</v>
      </c>
      <c r="H17" s="2" t="s">
        <v>453</v>
      </c>
    </row>
    <row r="18" spans="1:8" ht="17.25" customHeight="1">
      <c r="A18" s="69" t="s">
        <v>310</v>
      </c>
      <c r="B18" s="218" t="s">
        <v>13</v>
      </c>
      <c r="C18" s="219" t="s">
        <v>409</v>
      </c>
      <c r="D18" s="175">
        <v>37593</v>
      </c>
      <c r="E18" s="175" t="s">
        <v>17</v>
      </c>
      <c r="F18" s="259" t="s">
        <v>467</v>
      </c>
      <c r="G18" s="210">
        <v>27.82</v>
      </c>
      <c r="H18" s="2" t="s">
        <v>439</v>
      </c>
    </row>
    <row r="19" spans="1:8" ht="17.25" customHeight="1">
      <c r="A19" s="69" t="s">
        <v>311</v>
      </c>
      <c r="B19" s="218" t="s">
        <v>233</v>
      </c>
      <c r="C19" s="219" t="s">
        <v>234</v>
      </c>
      <c r="D19" s="175" t="s">
        <v>235</v>
      </c>
      <c r="E19" s="175" t="s">
        <v>168</v>
      </c>
      <c r="F19" s="148" t="s">
        <v>224</v>
      </c>
      <c r="G19" s="210">
        <v>26.35</v>
      </c>
      <c r="H19" s="2" t="s">
        <v>438</v>
      </c>
    </row>
    <row r="20" spans="1:8" ht="17.25" customHeight="1">
      <c r="A20" s="69" t="s">
        <v>312</v>
      </c>
      <c r="B20" s="218" t="s">
        <v>22</v>
      </c>
      <c r="C20" s="219" t="s">
        <v>145</v>
      </c>
      <c r="D20" s="175" t="s">
        <v>146</v>
      </c>
      <c r="E20" s="175" t="s">
        <v>147</v>
      </c>
      <c r="F20" s="148" t="s">
        <v>148</v>
      </c>
      <c r="G20" s="210">
        <v>29.48</v>
      </c>
      <c r="H20" s="2" t="s">
        <v>453</v>
      </c>
    </row>
    <row r="21" spans="1:6" s="75" customFormat="1" ht="18.75">
      <c r="A21" s="74"/>
      <c r="B21" s="200"/>
      <c r="E21" s="79" t="s">
        <v>312</v>
      </c>
      <c r="F21" s="80" t="s">
        <v>315</v>
      </c>
    </row>
    <row r="22" spans="1:8" ht="17.25" customHeight="1">
      <c r="A22" s="69" t="s">
        <v>309</v>
      </c>
      <c r="B22" s="218"/>
      <c r="C22" s="219"/>
      <c r="D22" s="175"/>
      <c r="E22" s="175"/>
      <c r="F22" s="148"/>
      <c r="G22" s="210"/>
      <c r="H22" s="2"/>
    </row>
    <row r="23" spans="1:9" ht="17.25" customHeight="1">
      <c r="A23" s="69" t="s">
        <v>310</v>
      </c>
      <c r="B23" s="218" t="s">
        <v>155</v>
      </c>
      <c r="C23" s="219" t="s">
        <v>156</v>
      </c>
      <c r="D23" s="175">
        <v>37605</v>
      </c>
      <c r="E23" s="175" t="s">
        <v>147</v>
      </c>
      <c r="F23" s="259" t="s">
        <v>153</v>
      </c>
      <c r="G23" s="210">
        <v>30.86</v>
      </c>
      <c r="H23" s="2" t="s">
        <v>440</v>
      </c>
      <c r="I23" s="257"/>
    </row>
    <row r="24" spans="1:9" ht="17.25" customHeight="1">
      <c r="A24" s="69" t="s">
        <v>311</v>
      </c>
      <c r="B24" s="218" t="s">
        <v>22</v>
      </c>
      <c r="C24" s="219" t="s">
        <v>23</v>
      </c>
      <c r="D24" s="175">
        <v>37957</v>
      </c>
      <c r="E24" s="175" t="s">
        <v>17</v>
      </c>
      <c r="F24" s="148" t="s">
        <v>21</v>
      </c>
      <c r="G24" s="210">
        <v>28.47</v>
      </c>
      <c r="H24" s="2" t="s">
        <v>453</v>
      </c>
      <c r="I24" s="221" t="s">
        <v>319</v>
      </c>
    </row>
    <row r="25" spans="1:9" ht="17.25" customHeight="1">
      <c r="A25" s="69" t="s">
        <v>312</v>
      </c>
      <c r="B25" s="218" t="s">
        <v>36</v>
      </c>
      <c r="C25" s="219" t="s">
        <v>228</v>
      </c>
      <c r="D25" s="175" t="s">
        <v>229</v>
      </c>
      <c r="E25" s="175" t="s">
        <v>168</v>
      </c>
      <c r="F25" s="148" t="s">
        <v>224</v>
      </c>
      <c r="G25" s="210">
        <v>25.98</v>
      </c>
      <c r="H25" s="2" t="s">
        <v>440</v>
      </c>
      <c r="I25" s="221" t="s">
        <v>319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8515625" style="25" customWidth="1"/>
    <col min="2" max="2" width="10.421875" style="25" customWidth="1"/>
    <col min="3" max="3" width="17.28125" style="25" customWidth="1"/>
    <col min="4" max="4" width="10.28125" style="25" customWidth="1"/>
    <col min="5" max="5" width="11.140625" style="25" bestFit="1" customWidth="1"/>
    <col min="6" max="6" width="22.57421875" style="25" bestFit="1" customWidth="1"/>
    <col min="7" max="7" width="5.7109375" style="25" customWidth="1"/>
    <col min="8" max="8" width="6.57421875" style="25" hidden="1" customWidth="1"/>
    <col min="9" max="16384" width="9.140625" style="25" customWidth="1"/>
  </cols>
  <sheetData>
    <row r="1" spans="1:5" s="10" customFormat="1" ht="18.75">
      <c r="A1" s="8" t="s">
        <v>343</v>
      </c>
      <c r="B1" s="9"/>
      <c r="C1" s="9"/>
      <c r="E1" s="11"/>
    </row>
    <row r="2" spans="1:5" s="10" customFormat="1" ht="15.75">
      <c r="A2" s="268">
        <v>42791</v>
      </c>
      <c r="B2" s="268"/>
      <c r="C2" s="9"/>
      <c r="E2" s="12" t="s">
        <v>304</v>
      </c>
    </row>
    <row r="3" s="13" customFormat="1" ht="5.25"/>
    <row r="4" spans="1:6" s="10" customFormat="1" ht="18.75">
      <c r="A4" s="9"/>
      <c r="B4" s="14" t="s">
        <v>324</v>
      </c>
      <c r="E4" s="4"/>
      <c r="F4" s="5"/>
    </row>
    <row r="5" spans="2:6" s="15" customFormat="1" ht="5.25">
      <c r="B5" s="16"/>
      <c r="F5" s="17"/>
    </row>
    <row r="6" spans="1:9" ht="12.75">
      <c r="A6" s="19" t="s">
        <v>415</v>
      </c>
      <c r="B6" s="20" t="s">
        <v>0</v>
      </c>
      <c r="C6" s="21" t="s">
        <v>1</v>
      </c>
      <c r="D6" s="19" t="s">
        <v>2</v>
      </c>
      <c r="E6" s="19" t="s">
        <v>3</v>
      </c>
      <c r="F6" s="19" t="s">
        <v>4</v>
      </c>
      <c r="G6" s="22" t="s">
        <v>306</v>
      </c>
      <c r="H6" s="24" t="s">
        <v>308</v>
      </c>
      <c r="I6" s="24" t="s">
        <v>308</v>
      </c>
    </row>
    <row r="7" spans="1:9" ht="17.25" customHeight="1">
      <c r="A7" s="198">
        <v>1</v>
      </c>
      <c r="B7" s="263" t="s">
        <v>221</v>
      </c>
      <c r="C7" s="264" t="s">
        <v>222</v>
      </c>
      <c r="D7" s="29">
        <v>37371</v>
      </c>
      <c r="E7" s="29" t="s">
        <v>168</v>
      </c>
      <c r="F7" s="30" t="s">
        <v>218</v>
      </c>
      <c r="G7" s="241">
        <v>26.07</v>
      </c>
      <c r="H7" s="43" t="str">
        <f>IF(ISBLANK(G7),"",IF(G7&lt;=25.95,"KSM",IF(G7&lt;=27.35,"I A",IF(G7&lt;=29.24,"II A",IF(G7&lt;=31.74,"III A",IF(G7&lt;=33.74,"I JA",IF(G7&lt;=35.44,"II JA",IF(G7&lt;=36.74,"III JA"))))))))</f>
        <v>I A</v>
      </c>
      <c r="I7" s="2" t="s">
        <v>438</v>
      </c>
    </row>
    <row r="8" spans="1:9" ht="17.25" customHeight="1">
      <c r="A8" s="198">
        <v>2</v>
      </c>
      <c r="B8" s="263" t="s">
        <v>233</v>
      </c>
      <c r="C8" s="264" t="s">
        <v>234</v>
      </c>
      <c r="D8" s="29" t="s">
        <v>235</v>
      </c>
      <c r="E8" s="29" t="s">
        <v>168</v>
      </c>
      <c r="F8" s="30" t="s">
        <v>224</v>
      </c>
      <c r="G8" s="241">
        <v>26.35</v>
      </c>
      <c r="H8" s="43" t="str">
        <f>IF(ISBLANK(G8),"",IF(G8&lt;=25.95,"KSM",IF(G8&lt;=27.35,"I A",IF(G8&lt;=29.24,"II A",IF(G8&lt;=31.74,"III A",IF(G8&lt;=33.74,"I JA",IF(G8&lt;=35.44,"II JA",IF(G8&lt;=36.74,"III JA"))))))))</f>
        <v>I A</v>
      </c>
      <c r="I8" s="2" t="s">
        <v>438</v>
      </c>
    </row>
    <row r="9" spans="1:9" ht="17.25" customHeight="1">
      <c r="A9" s="198">
        <v>3</v>
      </c>
      <c r="B9" s="263" t="s">
        <v>13</v>
      </c>
      <c r="C9" s="264" t="s">
        <v>409</v>
      </c>
      <c r="D9" s="29">
        <v>37593</v>
      </c>
      <c r="E9" s="29" t="s">
        <v>17</v>
      </c>
      <c r="F9" s="259" t="s">
        <v>467</v>
      </c>
      <c r="G9" s="241">
        <v>27.82</v>
      </c>
      <c r="H9" s="43" t="str">
        <f>IF(ISBLANK(G9),"",IF(G9&lt;=25.95,"KSM",IF(G9&lt;=27.35,"I A",IF(G9&lt;=29.24,"II A",IF(G9&lt;=31.74,"III A",IF(G9&lt;=33.74,"I JA",IF(G9&lt;=35.44,"II JA",IF(G9&lt;=36.74,"III JA"))))))))</f>
        <v>II A</v>
      </c>
      <c r="I9" s="2" t="s">
        <v>439</v>
      </c>
    </row>
    <row r="10" spans="1:9" ht="17.25" customHeight="1">
      <c r="A10" s="198">
        <v>4</v>
      </c>
      <c r="B10" s="263" t="s">
        <v>244</v>
      </c>
      <c r="C10" s="264" t="s">
        <v>245</v>
      </c>
      <c r="D10" s="29">
        <v>37843</v>
      </c>
      <c r="E10" s="29" t="s">
        <v>168</v>
      </c>
      <c r="F10" s="30" t="s">
        <v>246</v>
      </c>
      <c r="G10" s="241">
        <v>28.09</v>
      </c>
      <c r="H10" s="43" t="str">
        <f>IF(ISBLANK(G10),"",IF(G10&lt;=25.95,"KSM",IF(G10&lt;=27.35,"I A",IF(G10&lt;=29.24,"II A",IF(G10&lt;=31.74,"III A",IF(G10&lt;=33.74,"I JA",IF(G10&lt;=35.44,"II JA",IF(G10&lt;=36.74,"III JA"))))))))</f>
        <v>II A</v>
      </c>
      <c r="I10" s="2" t="s">
        <v>439</v>
      </c>
    </row>
    <row r="11" spans="1:9" ht="17.25" customHeight="1">
      <c r="A11" s="198">
        <v>5</v>
      </c>
      <c r="B11" s="263" t="s">
        <v>258</v>
      </c>
      <c r="C11" s="264" t="s">
        <v>259</v>
      </c>
      <c r="D11" s="29">
        <v>37755</v>
      </c>
      <c r="E11" s="29" t="s">
        <v>168</v>
      </c>
      <c r="F11" s="30" t="s">
        <v>253</v>
      </c>
      <c r="G11" s="241">
        <v>28.12</v>
      </c>
      <c r="H11" s="43" t="str">
        <f>IF(ISBLANK(G11),"",IF(G11&lt;=25.95,"KSM",IF(G11&lt;=27.35,"I A",IF(G11&lt;=29.24,"II A",IF(G11&lt;=31.74,"III A",IF(G11&lt;=33.74,"I JA",IF(G11&lt;=35.44,"II JA",IF(G11&lt;=36.74,"III JA"))))))))</f>
        <v>II A</v>
      </c>
      <c r="I11" s="2" t="s">
        <v>439</v>
      </c>
    </row>
    <row r="12" spans="1:9" ht="17.25" customHeight="1">
      <c r="A12" s="198">
        <v>6</v>
      </c>
      <c r="B12" s="263" t="s">
        <v>38</v>
      </c>
      <c r="C12" s="264" t="s">
        <v>39</v>
      </c>
      <c r="D12" s="29" t="s">
        <v>40</v>
      </c>
      <c r="E12" s="29" t="s">
        <v>17</v>
      </c>
      <c r="F12" s="30" t="s">
        <v>21</v>
      </c>
      <c r="G12" s="241">
        <v>28.13</v>
      </c>
      <c r="H12" s="2" t="str">
        <f>IF(ISBLANK(G12),"",IF(G12&lt;=22.74,"KSM",IF(G12&lt;=23.64,"I A",IF(G12&lt;=24.84,"II A",IF(G12&lt;=26.64,"III A",IF(G12&lt;=28.34,"I JA",IF(G12&lt;=29.84,"II JA",IF(G12&lt;=31.24,"III JA"))))))))</f>
        <v>I JA</v>
      </c>
      <c r="I12" s="2" t="s">
        <v>439</v>
      </c>
    </row>
    <row r="13" spans="1:9" ht="17.25" customHeight="1">
      <c r="A13" s="198">
        <v>7</v>
      </c>
      <c r="B13" s="263" t="s">
        <v>242</v>
      </c>
      <c r="C13" s="264" t="s">
        <v>243</v>
      </c>
      <c r="D13" s="29">
        <v>37964</v>
      </c>
      <c r="E13" s="29" t="s">
        <v>168</v>
      </c>
      <c r="F13" s="30" t="s">
        <v>237</v>
      </c>
      <c r="G13" s="241">
        <v>28.95</v>
      </c>
      <c r="H13" s="43" t="str">
        <f>IF(ISBLANK(G13),"",IF(G13&lt;=22.74,"KSM",IF(G13&lt;=23.64,"I A",IF(G13&lt;=24.84,"II A",IF(G13&lt;=26.64,"III A",IF(G13&lt;=28.34,"I JA",IF(G13&lt;=29.84,"II JA",IF(G13&lt;=31.24,"III JA"))))))))</f>
        <v>II JA</v>
      </c>
      <c r="I13" s="2" t="s">
        <v>453</v>
      </c>
    </row>
    <row r="14" spans="1:9" ht="17.25" customHeight="1">
      <c r="A14" s="198">
        <v>8</v>
      </c>
      <c r="B14" s="263" t="s">
        <v>22</v>
      </c>
      <c r="C14" s="264" t="s">
        <v>145</v>
      </c>
      <c r="D14" s="29" t="s">
        <v>146</v>
      </c>
      <c r="E14" s="29" t="s">
        <v>147</v>
      </c>
      <c r="F14" s="30" t="s">
        <v>148</v>
      </c>
      <c r="G14" s="241">
        <v>29.48</v>
      </c>
      <c r="H14" s="43" t="str">
        <f>IF(ISBLANK(G14),"",IF(G14&lt;=25.95,"KSM",IF(G14&lt;=27.35,"I A",IF(G14&lt;=29.24,"II A",IF(G14&lt;=31.74,"III A",IF(G14&lt;=33.74,"I JA",IF(G14&lt;=35.44,"II JA",IF(G14&lt;=36.74,"III JA"))))))))</f>
        <v>III A</v>
      </c>
      <c r="I14" s="2" t="s">
        <v>453</v>
      </c>
    </row>
    <row r="15" spans="1:9" ht="17.25" customHeight="1">
      <c r="A15" s="198">
        <v>9</v>
      </c>
      <c r="B15" s="263" t="s">
        <v>256</v>
      </c>
      <c r="C15" s="264" t="s">
        <v>410</v>
      </c>
      <c r="D15" s="29">
        <v>37438</v>
      </c>
      <c r="E15" s="29" t="s">
        <v>168</v>
      </c>
      <c r="F15" s="30" t="s">
        <v>253</v>
      </c>
      <c r="G15" s="241">
        <v>29.65</v>
      </c>
      <c r="H15" s="43" t="str">
        <f>IF(ISBLANK(G15),"",IF(G15&lt;=25.95,"KSM",IF(G15&lt;=27.35,"I A",IF(G15&lt;=29.24,"II A",IF(G15&lt;=31.74,"III A",IF(G15&lt;=33.74,"I JA",IF(G15&lt;=35.44,"II JA",IF(G15&lt;=36.74,"III JA"))))))))</f>
        <v>III A</v>
      </c>
      <c r="I15" s="2" t="s">
        <v>453</v>
      </c>
    </row>
    <row r="16" spans="1:9" ht="17.25" customHeight="1">
      <c r="A16" s="198">
        <v>10</v>
      </c>
      <c r="B16" s="263" t="s">
        <v>155</v>
      </c>
      <c r="C16" s="264" t="s">
        <v>156</v>
      </c>
      <c r="D16" s="29">
        <v>37605</v>
      </c>
      <c r="E16" s="29" t="s">
        <v>147</v>
      </c>
      <c r="F16" s="259" t="s">
        <v>153</v>
      </c>
      <c r="G16" s="241">
        <v>30.86</v>
      </c>
      <c r="H16" s="43" t="str">
        <f>IF(ISBLANK(G16),"",IF(G16&lt;=25.95,"KSM",IF(G16&lt;=27.35,"I A",IF(G16&lt;=29.24,"II A",IF(G16&lt;=31.74,"III A",IF(G16&lt;=33.74,"I JA",IF(G16&lt;=35.44,"II JA",IF(G16&lt;=36.74,"III JA"))))))))</f>
        <v>III A</v>
      </c>
      <c r="I16" s="2" t="s">
        <v>440</v>
      </c>
    </row>
    <row r="17" spans="1:9" ht="17.25" customHeight="1">
      <c r="A17" s="42" t="s">
        <v>319</v>
      </c>
      <c r="B17" s="265" t="s">
        <v>143</v>
      </c>
      <c r="C17" s="266" t="s">
        <v>185</v>
      </c>
      <c r="D17" s="261" t="s">
        <v>186</v>
      </c>
      <c r="E17" s="2" t="s">
        <v>168</v>
      </c>
      <c r="F17" s="262" t="s">
        <v>184</v>
      </c>
      <c r="G17" s="241">
        <v>25.7</v>
      </c>
      <c r="H17" s="43" t="str">
        <f>IF(ISBLANK(G17),"",IF(G17&lt;=25.95,"KSM",IF(G17&lt;=27.35,"I A",IF(G17&lt;=29.24,"II A",IF(G17&lt;=31.74,"III A",IF(G17&lt;=33.74,"I JA",IF(G17&lt;=35.44,"II JA",IF(G17&lt;=36.74,"III JA"))))))))</f>
        <v>KSM</v>
      </c>
      <c r="I17" s="2" t="s">
        <v>438</v>
      </c>
    </row>
    <row r="18" spans="1:9" ht="17.25" customHeight="1">
      <c r="A18" s="42" t="s">
        <v>319</v>
      </c>
      <c r="B18" s="263" t="s">
        <v>36</v>
      </c>
      <c r="C18" s="264" t="s">
        <v>228</v>
      </c>
      <c r="D18" s="29" t="s">
        <v>229</v>
      </c>
      <c r="E18" s="29" t="s">
        <v>168</v>
      </c>
      <c r="F18" s="30" t="s">
        <v>224</v>
      </c>
      <c r="G18" s="241">
        <v>25.98</v>
      </c>
      <c r="H18" s="43" t="str">
        <f>IF(ISBLANK(G18),"",IF(G18&lt;=25.95,"KSM",IF(G18&lt;=27.35,"I A",IF(G18&lt;=29.24,"II A",IF(G18&lt;=31.74,"III A",IF(G18&lt;=33.74,"I JA",IF(G18&lt;=35.44,"II JA",IF(G18&lt;=36.74,"III JA"))))))))</f>
        <v>I A</v>
      </c>
      <c r="I18" s="2" t="s">
        <v>438</v>
      </c>
    </row>
    <row r="19" spans="1:9" ht="17.25" customHeight="1">
      <c r="A19" s="42" t="s">
        <v>319</v>
      </c>
      <c r="B19" s="263" t="s">
        <v>160</v>
      </c>
      <c r="C19" s="264" t="s">
        <v>161</v>
      </c>
      <c r="D19" s="29" t="s">
        <v>162</v>
      </c>
      <c r="E19" s="29" t="s">
        <v>147</v>
      </c>
      <c r="F19" s="30" t="s">
        <v>153</v>
      </c>
      <c r="G19" s="241">
        <v>26.56</v>
      </c>
      <c r="H19" s="43" t="str">
        <f>IF(ISBLANK(G19),"",IF(G19&lt;=22.74,"KSM",IF(G19&lt;=23.64,"I A",IF(G19&lt;=24.84,"II A",IF(G19&lt;=26.64,"III A",IF(G19&lt;=28.34,"I JA",IF(G19&lt;=29.84,"II JA",IF(G19&lt;=31.24,"III JA"))))))))</f>
        <v>III A</v>
      </c>
      <c r="I19" s="2" t="s">
        <v>438</v>
      </c>
    </row>
    <row r="20" spans="1:9" ht="17.25" customHeight="1">
      <c r="A20" s="42" t="s">
        <v>319</v>
      </c>
      <c r="B20" s="263" t="s">
        <v>22</v>
      </c>
      <c r="C20" s="264" t="s">
        <v>23</v>
      </c>
      <c r="D20" s="29">
        <v>37957</v>
      </c>
      <c r="E20" s="29" t="s">
        <v>17</v>
      </c>
      <c r="F20" s="30" t="s">
        <v>21</v>
      </c>
      <c r="G20" s="241">
        <v>28.47</v>
      </c>
      <c r="H20" s="43" t="str">
        <f>IF(ISBLANK(G20),"",IF(G20&lt;=22.74,"KSM",IF(G20&lt;=23.64,"I A",IF(G20&lt;=24.84,"II A",IF(G20&lt;=26.64,"III A",IF(G20&lt;=28.34,"I JA",IF(G20&lt;=29.84,"II JA",IF(G20&lt;=31.24,"III JA"))))))))</f>
        <v>II JA</v>
      </c>
      <c r="I20" s="2" t="s">
        <v>453</v>
      </c>
    </row>
    <row r="21" spans="1:9" ht="17.25" customHeight="1">
      <c r="A21" s="26"/>
      <c r="B21" s="263" t="s">
        <v>198</v>
      </c>
      <c r="C21" s="264" t="s">
        <v>407</v>
      </c>
      <c r="D21" s="29">
        <v>37557</v>
      </c>
      <c r="E21" s="29" t="s">
        <v>48</v>
      </c>
      <c r="F21" s="30" t="s">
        <v>398</v>
      </c>
      <c r="G21" s="241" t="s">
        <v>414</v>
      </c>
      <c r="H21" s="43" t="b">
        <f>IF(ISBLANK(G21),"",IF(G21&lt;=25.95,"KSM",IF(G21&lt;=27.35,"I A",IF(G21&lt;=29.24,"II A",IF(G21&lt;=31.74,"III A",IF(G21&lt;=33.74,"I JA",IF(G21&lt;=35.44,"II JA",IF(G21&lt;=36.74,"III JA"))))))))</f>
        <v>0</v>
      </c>
      <c r="I21" s="2"/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8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5.7109375" style="48" customWidth="1"/>
    <col min="2" max="2" width="11.140625" style="48" customWidth="1"/>
    <col min="3" max="3" width="15.00390625" style="48" customWidth="1"/>
    <col min="4" max="4" width="10.7109375" style="49" customWidth="1"/>
    <col min="5" max="5" width="12.28125" style="50" customWidth="1"/>
    <col min="6" max="6" width="25.7109375" style="51" customWidth="1"/>
    <col min="7" max="7" width="9.140625" style="52" customWidth="1"/>
    <col min="8" max="8" width="6.421875" style="52" bestFit="1" customWidth="1"/>
    <col min="9" max="16384" width="9.140625" style="48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6" s="75" customFormat="1" ht="18.75">
      <c r="A4" s="74"/>
      <c r="B4" s="200" t="s">
        <v>328</v>
      </c>
      <c r="E4" s="79"/>
      <c r="F4" s="80"/>
    </row>
    <row r="5" spans="2:6" s="120" customFormat="1" ht="5.25">
      <c r="B5" s="139"/>
      <c r="F5" s="140"/>
    </row>
    <row r="6" spans="1:8" s="205" customFormat="1" ht="12.75">
      <c r="A6" s="201" t="s">
        <v>415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8" customHeight="1">
      <c r="A7" s="46">
        <v>1</v>
      </c>
      <c r="B7" s="197" t="s">
        <v>276</v>
      </c>
      <c r="C7" s="125" t="s">
        <v>348</v>
      </c>
      <c r="D7" s="144">
        <v>37385</v>
      </c>
      <c r="E7" s="196" t="s">
        <v>168</v>
      </c>
      <c r="F7" s="255" t="s">
        <v>253</v>
      </c>
      <c r="G7" s="47">
        <v>0.002302546296296296</v>
      </c>
      <c r="H7" s="2" t="str">
        <f aca="true" t="shared" si="0" ref="H7:H18">IF(ISBLANK(G7),"",IF(G7&lt;=0.00202546296296296,"KSM",IF(G7&lt;=0.00216435185185185,"I A",IF(G7&lt;=0.00233796296296296,"II A",IF(G7&lt;=0.00256944444444444,"III A",IF(G7&lt;=0.00280092592592593,"I JA",IF(G7&lt;=0.00303240740740741,"II JA",IF(G7&lt;=0.00320601851851852,"III JA"))))))))</f>
        <v>II A</v>
      </c>
    </row>
    <row r="8" spans="1:8" ht="18" customHeight="1">
      <c r="A8" s="46">
        <v>2</v>
      </c>
      <c r="B8" s="197" t="s">
        <v>8</v>
      </c>
      <c r="C8" s="125" t="s">
        <v>52</v>
      </c>
      <c r="D8" s="144" t="s">
        <v>53</v>
      </c>
      <c r="E8" s="196" t="s">
        <v>48</v>
      </c>
      <c r="F8" s="255" t="s">
        <v>49</v>
      </c>
      <c r="G8" s="47">
        <v>0.002367824074074074</v>
      </c>
      <c r="H8" s="2" t="str">
        <f t="shared" si="0"/>
        <v>III A</v>
      </c>
    </row>
    <row r="9" spans="1:8" ht="18" customHeight="1">
      <c r="A9" s="46">
        <v>3</v>
      </c>
      <c r="B9" s="197" t="s">
        <v>254</v>
      </c>
      <c r="C9" s="125" t="s">
        <v>255</v>
      </c>
      <c r="D9" s="144">
        <v>37468</v>
      </c>
      <c r="E9" s="196" t="s">
        <v>168</v>
      </c>
      <c r="F9" s="255" t="s">
        <v>253</v>
      </c>
      <c r="G9" s="47">
        <v>0.0024417824074074077</v>
      </c>
      <c r="H9" s="2" t="str">
        <f t="shared" si="0"/>
        <v>III A</v>
      </c>
    </row>
    <row r="10" spans="1:8" ht="18" customHeight="1">
      <c r="A10" s="46">
        <v>4</v>
      </c>
      <c r="B10" s="197" t="s">
        <v>8</v>
      </c>
      <c r="C10" s="125" t="s">
        <v>30</v>
      </c>
      <c r="D10" s="144" t="s">
        <v>31</v>
      </c>
      <c r="E10" s="196" t="s">
        <v>17</v>
      </c>
      <c r="F10" s="255" t="s">
        <v>32</v>
      </c>
      <c r="G10" s="47">
        <v>0.0024722222222222224</v>
      </c>
      <c r="H10" s="2" t="str">
        <f t="shared" si="0"/>
        <v>III A</v>
      </c>
    </row>
    <row r="11" spans="1:8" ht="18" customHeight="1">
      <c r="A11" s="46">
        <v>5</v>
      </c>
      <c r="B11" s="197" t="s">
        <v>113</v>
      </c>
      <c r="C11" s="125" t="s">
        <v>114</v>
      </c>
      <c r="D11" s="144">
        <v>37495</v>
      </c>
      <c r="E11" s="196" t="s">
        <v>109</v>
      </c>
      <c r="F11" s="255" t="s">
        <v>110</v>
      </c>
      <c r="G11" s="47">
        <v>0.0024947916666666664</v>
      </c>
      <c r="H11" s="2" t="str">
        <f t="shared" si="0"/>
        <v>III A</v>
      </c>
    </row>
    <row r="12" spans="1:8" ht="18" customHeight="1">
      <c r="A12" s="46">
        <v>6</v>
      </c>
      <c r="B12" s="197" t="s">
        <v>28</v>
      </c>
      <c r="C12" s="125" t="s">
        <v>29</v>
      </c>
      <c r="D12" s="144">
        <v>37683</v>
      </c>
      <c r="E12" s="196" t="s">
        <v>17</v>
      </c>
      <c r="F12" s="255" t="s">
        <v>32</v>
      </c>
      <c r="G12" s="47">
        <v>0.002540625</v>
      </c>
      <c r="H12" s="2" t="str">
        <f t="shared" si="0"/>
        <v>III A</v>
      </c>
    </row>
    <row r="13" spans="1:8" ht="18" customHeight="1">
      <c r="A13" s="46">
        <v>7</v>
      </c>
      <c r="B13" s="197" t="s">
        <v>67</v>
      </c>
      <c r="C13" s="125" t="s">
        <v>68</v>
      </c>
      <c r="D13" s="144" t="s">
        <v>69</v>
      </c>
      <c r="E13" s="196" t="s">
        <v>48</v>
      </c>
      <c r="F13" s="255" t="s">
        <v>50</v>
      </c>
      <c r="G13" s="47">
        <v>0.0026269675925925926</v>
      </c>
      <c r="H13" s="2" t="str">
        <f t="shared" si="0"/>
        <v>I JA</v>
      </c>
    </row>
    <row r="14" spans="1:8" ht="18" customHeight="1">
      <c r="A14" s="46">
        <v>8</v>
      </c>
      <c r="B14" s="197" t="s">
        <v>135</v>
      </c>
      <c r="C14" s="125" t="s">
        <v>136</v>
      </c>
      <c r="D14" s="144" t="s">
        <v>137</v>
      </c>
      <c r="E14" s="196" t="s">
        <v>119</v>
      </c>
      <c r="F14" s="255" t="s">
        <v>120</v>
      </c>
      <c r="G14" s="47">
        <v>0.0026270833333333333</v>
      </c>
      <c r="H14" s="2" t="str">
        <f t="shared" si="0"/>
        <v>I JA</v>
      </c>
    </row>
    <row r="15" spans="1:8" ht="18" customHeight="1">
      <c r="A15" s="46">
        <v>9</v>
      </c>
      <c r="B15" s="197" t="s">
        <v>403</v>
      </c>
      <c r="C15" s="125" t="s">
        <v>404</v>
      </c>
      <c r="D15" s="144">
        <v>37605</v>
      </c>
      <c r="E15" s="196" t="s">
        <v>142</v>
      </c>
      <c r="F15" s="255" t="s">
        <v>144</v>
      </c>
      <c r="G15" s="47">
        <v>0.002789814814814815</v>
      </c>
      <c r="H15" s="2" t="str">
        <f t="shared" si="0"/>
        <v>I JA</v>
      </c>
    </row>
    <row r="16" spans="1:8" ht="18" customHeight="1">
      <c r="A16" s="46">
        <v>10</v>
      </c>
      <c r="B16" s="197" t="s">
        <v>238</v>
      </c>
      <c r="C16" s="125" t="s">
        <v>239</v>
      </c>
      <c r="D16" s="144">
        <v>37956</v>
      </c>
      <c r="E16" s="196" t="s">
        <v>168</v>
      </c>
      <c r="F16" s="255" t="s">
        <v>464</v>
      </c>
      <c r="G16" s="47">
        <v>0.0029799768518518517</v>
      </c>
      <c r="H16" s="2" t="str">
        <f t="shared" si="0"/>
        <v>II JA</v>
      </c>
    </row>
    <row r="17" spans="1:8" ht="18" customHeight="1">
      <c r="A17" s="149" t="s">
        <v>319</v>
      </c>
      <c r="B17" s="197" t="s">
        <v>405</v>
      </c>
      <c r="C17" s="125" t="s">
        <v>404</v>
      </c>
      <c r="D17" s="144">
        <v>38367</v>
      </c>
      <c r="E17" s="196" t="s">
        <v>142</v>
      </c>
      <c r="F17" s="255" t="s">
        <v>144</v>
      </c>
      <c r="G17" s="47">
        <v>0.0026960648148148148</v>
      </c>
      <c r="H17" s="2" t="str">
        <f t="shared" si="0"/>
        <v>I JA</v>
      </c>
    </row>
    <row r="18" spans="1:8" ht="18" customHeight="1">
      <c r="A18" s="46"/>
      <c r="B18" s="197" t="s">
        <v>8</v>
      </c>
      <c r="C18" s="125" t="s">
        <v>5</v>
      </c>
      <c r="D18" s="144">
        <v>37699</v>
      </c>
      <c r="E18" s="196" t="s">
        <v>6</v>
      </c>
      <c r="F18" s="255" t="s">
        <v>7</v>
      </c>
      <c r="G18" s="47" t="s">
        <v>414</v>
      </c>
      <c r="H18" s="206" t="b">
        <f t="shared" si="0"/>
        <v>0</v>
      </c>
    </row>
  </sheetData>
  <sheetProtection/>
  <mergeCells count="1">
    <mergeCell ref="A2:B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5.7109375" style="48" customWidth="1"/>
    <col min="2" max="2" width="11.140625" style="48" customWidth="1"/>
    <col min="3" max="3" width="11.7109375" style="48" bestFit="1" customWidth="1"/>
    <col min="4" max="4" width="10.7109375" style="49" customWidth="1"/>
    <col min="5" max="5" width="12.28125" style="50" customWidth="1"/>
    <col min="6" max="6" width="25.7109375" style="51" customWidth="1"/>
    <col min="7" max="7" width="9.28125" style="52" bestFit="1" customWidth="1"/>
    <col min="8" max="8" width="6.421875" style="52" bestFit="1" customWidth="1"/>
    <col min="9" max="16384" width="9.140625" style="48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6" s="75" customFormat="1" ht="18.75">
      <c r="A4" s="74"/>
      <c r="B4" s="200" t="s">
        <v>329</v>
      </c>
      <c r="E4" s="79"/>
      <c r="F4" s="80"/>
    </row>
    <row r="5" spans="2:6" s="120" customFormat="1" ht="5.25">
      <c r="B5" s="139"/>
      <c r="F5" s="140"/>
    </row>
    <row r="6" spans="1:8" s="205" customFormat="1" ht="12.75">
      <c r="A6" s="201" t="s">
        <v>415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8" customHeight="1">
      <c r="A7" s="46">
        <v>1</v>
      </c>
      <c r="B7" s="126" t="s">
        <v>11</v>
      </c>
      <c r="C7" s="127" t="s">
        <v>408</v>
      </c>
      <c r="D7" s="144">
        <v>37341</v>
      </c>
      <c r="E7" s="145" t="s">
        <v>48</v>
      </c>
      <c r="F7" s="146" t="s">
        <v>50</v>
      </c>
      <c r="G7" s="47">
        <v>0.002022916666666667</v>
      </c>
      <c r="H7" s="2" t="str">
        <f aca="true" t="shared" si="0" ref="H7:H15">IF(ISBLANK(G7),"",IF(G7&lt;=0.00173032407407407,"KSM",IF(G7&lt;=0.00182291666666667,"I A",IF(G7&lt;=0.00196180555555556,"II A",IF(G7&lt;=0.00211226851851852,"III A",IF(G7&lt;=0.00228587962962963,"I JA",IF(G7&lt;=0.00245949074074074,"II JA",IF(G7&lt;=0.00259837962962963,"III JA"))))))))</f>
        <v>III A</v>
      </c>
    </row>
    <row r="8" spans="1:8" ht="18" customHeight="1">
      <c r="A8" s="46">
        <v>2</v>
      </c>
      <c r="B8" s="126" t="s">
        <v>251</v>
      </c>
      <c r="C8" s="127" t="s">
        <v>252</v>
      </c>
      <c r="D8" s="144">
        <v>37267</v>
      </c>
      <c r="E8" s="145" t="s">
        <v>168</v>
      </c>
      <c r="F8" s="146" t="s">
        <v>246</v>
      </c>
      <c r="G8" s="47">
        <v>0.0020444444444444447</v>
      </c>
      <c r="H8" s="2" t="str">
        <f t="shared" si="0"/>
        <v>III A</v>
      </c>
    </row>
    <row r="9" spans="1:8" ht="18" customHeight="1">
      <c r="A9" s="46">
        <v>3</v>
      </c>
      <c r="B9" s="126" t="s">
        <v>213</v>
      </c>
      <c r="C9" s="127" t="s">
        <v>249</v>
      </c>
      <c r="D9" s="144">
        <v>37810</v>
      </c>
      <c r="E9" s="145" t="s">
        <v>168</v>
      </c>
      <c r="F9" s="146" t="s">
        <v>250</v>
      </c>
      <c r="G9" s="47">
        <v>0.0020756944444444442</v>
      </c>
      <c r="H9" s="2" t="str">
        <f t="shared" si="0"/>
        <v>III A</v>
      </c>
    </row>
    <row r="10" spans="1:8" ht="18" customHeight="1">
      <c r="A10" s="46">
        <v>4</v>
      </c>
      <c r="B10" s="126" t="s">
        <v>178</v>
      </c>
      <c r="C10" s="127" t="s">
        <v>179</v>
      </c>
      <c r="D10" s="144">
        <v>37410</v>
      </c>
      <c r="E10" s="145" t="s">
        <v>168</v>
      </c>
      <c r="F10" s="146" t="s">
        <v>180</v>
      </c>
      <c r="G10" s="47">
        <v>0.002080208333333333</v>
      </c>
      <c r="H10" s="2" t="str">
        <f t="shared" si="0"/>
        <v>III A</v>
      </c>
    </row>
    <row r="11" spans="1:8" ht="18" customHeight="1">
      <c r="A11" s="46">
        <v>5</v>
      </c>
      <c r="B11" s="126" t="s">
        <v>181</v>
      </c>
      <c r="C11" s="127" t="s">
        <v>182</v>
      </c>
      <c r="D11" s="144">
        <v>37764</v>
      </c>
      <c r="E11" s="145" t="s">
        <v>168</v>
      </c>
      <c r="F11" s="146" t="s">
        <v>180</v>
      </c>
      <c r="G11" s="47">
        <v>0.0021475694444444446</v>
      </c>
      <c r="H11" s="2" t="str">
        <f t="shared" si="0"/>
        <v>I JA</v>
      </c>
    </row>
    <row r="12" spans="1:8" ht="18" customHeight="1">
      <c r="A12" s="46">
        <v>6</v>
      </c>
      <c r="B12" s="126" t="s">
        <v>213</v>
      </c>
      <c r="C12" s="127" t="s">
        <v>465</v>
      </c>
      <c r="D12" s="144">
        <v>37392</v>
      </c>
      <c r="E12" s="175" t="s">
        <v>367</v>
      </c>
      <c r="F12" s="148" t="s">
        <v>368</v>
      </c>
      <c r="G12" s="47">
        <v>0.0022877314814814813</v>
      </c>
      <c r="H12" s="2" t="str">
        <f t="shared" si="0"/>
        <v>II JA</v>
      </c>
    </row>
    <row r="13" spans="1:8" ht="18" customHeight="1">
      <c r="A13" s="46">
        <v>7</v>
      </c>
      <c r="B13" s="126" t="s">
        <v>13</v>
      </c>
      <c r="C13" s="127" t="s">
        <v>130</v>
      </c>
      <c r="D13" s="144" t="s">
        <v>131</v>
      </c>
      <c r="E13" s="145" t="s">
        <v>119</v>
      </c>
      <c r="F13" s="146" t="s">
        <v>124</v>
      </c>
      <c r="G13" s="47">
        <v>0.0023350694444444443</v>
      </c>
      <c r="H13" s="2" t="str">
        <f t="shared" si="0"/>
        <v>II JA</v>
      </c>
    </row>
    <row r="14" spans="1:8" ht="18" customHeight="1">
      <c r="A14" s="46">
        <v>8</v>
      </c>
      <c r="B14" s="126" t="s">
        <v>349</v>
      </c>
      <c r="C14" s="127" t="s">
        <v>350</v>
      </c>
      <c r="D14" s="144">
        <v>37301</v>
      </c>
      <c r="E14" s="145" t="s">
        <v>168</v>
      </c>
      <c r="F14" s="146" t="s">
        <v>246</v>
      </c>
      <c r="G14" s="47">
        <v>0.0024233796296296295</v>
      </c>
      <c r="H14" s="2" t="str">
        <f t="shared" si="0"/>
        <v>II JA</v>
      </c>
    </row>
    <row r="15" spans="1:8" s="54" customFormat="1" ht="18" customHeight="1">
      <c r="A15" s="46"/>
      <c r="B15" s="126" t="s">
        <v>33</v>
      </c>
      <c r="C15" s="127" t="s">
        <v>34</v>
      </c>
      <c r="D15" s="144" t="s">
        <v>35</v>
      </c>
      <c r="E15" s="145" t="s">
        <v>17</v>
      </c>
      <c r="F15" s="146" t="s">
        <v>21</v>
      </c>
      <c r="G15" s="47" t="s">
        <v>414</v>
      </c>
      <c r="H15" s="206" t="b">
        <f t="shared" si="0"/>
        <v>0</v>
      </c>
    </row>
    <row r="16" spans="4:8" ht="12.75">
      <c r="D16" s="48"/>
      <c r="E16" s="48"/>
      <c r="F16" s="48"/>
      <c r="G16" s="48"/>
      <c r="H16" s="48"/>
    </row>
    <row r="17" spans="4:8" ht="12.75">
      <c r="D17" s="48"/>
      <c r="E17" s="48"/>
      <c r="F17" s="48"/>
      <c r="G17" s="48"/>
      <c r="H17" s="48"/>
    </row>
  </sheetData>
  <sheetProtection/>
  <mergeCells count="1">
    <mergeCell ref="A2:B2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zoomScalePageLayoutView="0" workbookViewId="0" topLeftCell="A1">
      <selection activeCell="AC39" sqref="AC39"/>
    </sheetView>
  </sheetViews>
  <sheetFormatPr defaultColWidth="12.421875" defaultRowHeight="12.75"/>
  <cols>
    <col min="1" max="1" width="5.421875" style="143" customWidth="1"/>
    <col min="2" max="2" width="9.28125" style="143" customWidth="1"/>
    <col min="3" max="3" width="14.00390625" style="143" customWidth="1"/>
    <col min="4" max="4" width="11.7109375" style="143" customWidth="1"/>
    <col min="5" max="5" width="9.8515625" style="143" customWidth="1"/>
    <col min="6" max="6" width="9.140625" style="143" customWidth="1"/>
    <col min="7" max="17" width="5.140625" style="143" customWidth="1"/>
    <col min="18" max="18" width="5.28125" style="143" customWidth="1"/>
    <col min="19" max="20" width="5.28125" style="143" hidden="1" customWidth="1"/>
    <col min="21" max="21" width="6.421875" style="143" bestFit="1" customWidth="1"/>
    <col min="22" max="22" width="6.00390625" style="143" customWidth="1"/>
    <col min="23" max="16384" width="12.421875" style="143" customWidth="1"/>
  </cols>
  <sheetData>
    <row r="1" spans="1:5" s="75" customFormat="1" ht="15.75">
      <c r="A1" s="130" t="s">
        <v>343</v>
      </c>
      <c r="B1" s="74"/>
      <c r="C1" s="74"/>
      <c r="E1" s="76"/>
    </row>
    <row r="2" spans="1:5" s="132" customFormat="1" ht="12.75">
      <c r="A2" s="269">
        <v>42791</v>
      </c>
      <c r="B2" s="269"/>
      <c r="C2" s="131"/>
      <c r="E2" s="133" t="s">
        <v>304</v>
      </c>
    </row>
    <row r="3" s="128" customFormat="1" ht="5.25"/>
    <row r="4" spans="1:7" s="136" customFormat="1" ht="15.75">
      <c r="A4" s="134"/>
      <c r="B4" s="135" t="s">
        <v>333</v>
      </c>
      <c r="E4" s="137"/>
      <c r="G4" s="138"/>
    </row>
    <row r="5" spans="2:7" s="120" customFormat="1" ht="6" thickBot="1">
      <c r="B5" s="139"/>
      <c r="G5" s="140"/>
    </row>
    <row r="6" spans="1:22" ht="19.5" customHeight="1" thickBot="1">
      <c r="A6" s="141" t="s">
        <v>415</v>
      </c>
      <c r="B6" s="55" t="s">
        <v>0</v>
      </c>
      <c r="C6" s="56" t="s">
        <v>1</v>
      </c>
      <c r="D6" s="57" t="s">
        <v>325</v>
      </c>
      <c r="E6" s="58" t="s">
        <v>3</v>
      </c>
      <c r="F6" s="59" t="s">
        <v>4</v>
      </c>
      <c r="G6" s="60" t="s">
        <v>422</v>
      </c>
      <c r="H6" s="61" t="s">
        <v>423</v>
      </c>
      <c r="I6" s="61" t="s">
        <v>424</v>
      </c>
      <c r="J6" s="61" t="s">
        <v>425</v>
      </c>
      <c r="K6" s="142">
        <v>1.35</v>
      </c>
      <c r="L6" s="61" t="s">
        <v>426</v>
      </c>
      <c r="M6" s="61" t="s">
        <v>427</v>
      </c>
      <c r="N6" s="61" t="s">
        <v>428</v>
      </c>
      <c r="O6" s="61" t="s">
        <v>429</v>
      </c>
      <c r="P6" s="61" t="s">
        <v>430</v>
      </c>
      <c r="Q6" s="61" t="s">
        <v>431</v>
      </c>
      <c r="R6" s="61" t="s">
        <v>432</v>
      </c>
      <c r="S6" s="61"/>
      <c r="T6" s="61"/>
      <c r="U6" s="62" t="s">
        <v>330</v>
      </c>
      <c r="V6" s="63" t="s">
        <v>331</v>
      </c>
    </row>
    <row r="7" spans="1:22" ht="19.5" customHeight="1">
      <c r="A7" s="46">
        <v>1</v>
      </c>
      <c r="B7" s="124" t="s">
        <v>177</v>
      </c>
      <c r="C7" s="125" t="s">
        <v>294</v>
      </c>
      <c r="D7" s="144" t="s">
        <v>94</v>
      </c>
      <c r="E7" s="145" t="s">
        <v>289</v>
      </c>
      <c r="F7" s="146" t="s">
        <v>293</v>
      </c>
      <c r="G7" s="53"/>
      <c r="H7" s="53"/>
      <c r="I7" s="53"/>
      <c r="J7" s="53"/>
      <c r="K7" s="53"/>
      <c r="L7" s="53" t="s">
        <v>433</v>
      </c>
      <c r="M7" s="53" t="s">
        <v>433</v>
      </c>
      <c r="N7" s="53" t="s">
        <v>433</v>
      </c>
      <c r="O7" s="53" t="s">
        <v>434</v>
      </c>
      <c r="P7" s="53" t="s">
        <v>433</v>
      </c>
      <c r="Q7" s="53" t="s">
        <v>434</v>
      </c>
      <c r="R7" s="53" t="s">
        <v>435</v>
      </c>
      <c r="S7" s="53"/>
      <c r="T7" s="53"/>
      <c r="U7" s="64" t="s">
        <v>430</v>
      </c>
      <c r="V7" s="147" t="s">
        <v>436</v>
      </c>
    </row>
    <row r="8" spans="1:22" ht="19.5" customHeight="1">
      <c r="A8" s="46">
        <v>2</v>
      </c>
      <c r="B8" s="124" t="s">
        <v>200</v>
      </c>
      <c r="C8" s="125" t="s">
        <v>201</v>
      </c>
      <c r="D8" s="144">
        <v>37960</v>
      </c>
      <c r="E8" s="145" t="s">
        <v>168</v>
      </c>
      <c r="F8" s="146" t="s">
        <v>199</v>
      </c>
      <c r="G8" s="53"/>
      <c r="H8" s="53"/>
      <c r="I8" s="53" t="s">
        <v>433</v>
      </c>
      <c r="J8" s="53" t="s">
        <v>433</v>
      </c>
      <c r="K8" s="53" t="s">
        <v>437</v>
      </c>
      <c r="L8" s="53" t="s">
        <v>433</v>
      </c>
      <c r="M8" s="53" t="s">
        <v>435</v>
      </c>
      <c r="N8" s="53"/>
      <c r="O8" s="53"/>
      <c r="P8" s="53"/>
      <c r="Q8" s="53"/>
      <c r="R8" s="53"/>
      <c r="S8" s="53"/>
      <c r="T8" s="53"/>
      <c r="U8" s="64" t="s">
        <v>426</v>
      </c>
      <c r="V8" s="3" t="s">
        <v>438</v>
      </c>
    </row>
    <row r="9" spans="1:22" ht="19.5" customHeight="1">
      <c r="A9" s="46">
        <v>3</v>
      </c>
      <c r="B9" s="124" t="s">
        <v>269</v>
      </c>
      <c r="C9" s="125" t="s">
        <v>183</v>
      </c>
      <c r="D9" s="144">
        <v>37843</v>
      </c>
      <c r="E9" s="145" t="s">
        <v>168</v>
      </c>
      <c r="F9" s="146" t="s">
        <v>195</v>
      </c>
      <c r="G9" s="53"/>
      <c r="H9" s="53"/>
      <c r="I9" s="53" t="s">
        <v>433</v>
      </c>
      <c r="J9" s="53" t="s">
        <v>433</v>
      </c>
      <c r="K9" s="53" t="s">
        <v>433</v>
      </c>
      <c r="L9" s="53" t="s">
        <v>437</v>
      </c>
      <c r="M9" s="53" t="s">
        <v>435</v>
      </c>
      <c r="N9" s="53"/>
      <c r="O9" s="53"/>
      <c r="P9" s="53"/>
      <c r="Q9" s="53"/>
      <c r="R9" s="53"/>
      <c r="S9" s="53"/>
      <c r="T9" s="53"/>
      <c r="U9" s="64" t="s">
        <v>426</v>
      </c>
      <c r="V9" s="3" t="s">
        <v>438</v>
      </c>
    </row>
    <row r="10" spans="1:22" ht="19.5" customHeight="1">
      <c r="A10" s="46">
        <v>4</v>
      </c>
      <c r="B10" s="65" t="s">
        <v>390</v>
      </c>
      <c r="C10" s="66" t="s">
        <v>391</v>
      </c>
      <c r="D10" s="144">
        <v>37771</v>
      </c>
      <c r="E10" s="145" t="s">
        <v>266</v>
      </c>
      <c r="F10" s="148" t="s">
        <v>385</v>
      </c>
      <c r="G10" s="53" t="s">
        <v>433</v>
      </c>
      <c r="H10" s="53" t="s">
        <v>433</v>
      </c>
      <c r="I10" s="53" t="s">
        <v>437</v>
      </c>
      <c r="J10" s="53" t="s">
        <v>433</v>
      </c>
      <c r="K10" s="53" t="s">
        <v>435</v>
      </c>
      <c r="L10" s="53"/>
      <c r="M10" s="53"/>
      <c r="N10" s="53"/>
      <c r="O10" s="53"/>
      <c r="P10" s="53"/>
      <c r="Q10" s="53"/>
      <c r="R10" s="53"/>
      <c r="S10" s="53"/>
      <c r="T10" s="53"/>
      <c r="U10" s="64" t="s">
        <v>425</v>
      </c>
      <c r="V10" s="3" t="s">
        <v>439</v>
      </c>
    </row>
    <row r="11" spans="1:22" ht="19.5" customHeight="1">
      <c r="A11" s="46">
        <v>5</v>
      </c>
      <c r="B11" s="124" t="s">
        <v>300</v>
      </c>
      <c r="C11" s="125" t="s">
        <v>391</v>
      </c>
      <c r="D11" s="144">
        <v>37846</v>
      </c>
      <c r="E11" s="145" t="s">
        <v>266</v>
      </c>
      <c r="F11" s="148" t="s">
        <v>385</v>
      </c>
      <c r="G11" s="53" t="s">
        <v>433</v>
      </c>
      <c r="H11" s="53" t="s">
        <v>435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4" t="s">
        <v>422</v>
      </c>
      <c r="V11" s="3" t="s">
        <v>440</v>
      </c>
    </row>
    <row r="12" spans="1:22" ht="19.5" customHeight="1">
      <c r="A12" s="149" t="s">
        <v>344</v>
      </c>
      <c r="B12" s="65" t="s">
        <v>400</v>
      </c>
      <c r="C12" s="66" t="s">
        <v>411</v>
      </c>
      <c r="D12" s="144">
        <v>37296</v>
      </c>
      <c r="E12" s="145" t="s">
        <v>168</v>
      </c>
      <c r="F12" s="150" t="s">
        <v>199</v>
      </c>
      <c r="G12" s="53"/>
      <c r="H12" s="53"/>
      <c r="I12" s="53" t="s">
        <v>441</v>
      </c>
      <c r="J12" s="53" t="s">
        <v>437</v>
      </c>
      <c r="K12" s="53" t="s">
        <v>441</v>
      </c>
      <c r="L12" s="53" t="s">
        <v>435</v>
      </c>
      <c r="M12" s="53"/>
      <c r="N12" s="53"/>
      <c r="O12" s="53"/>
      <c r="P12" s="53"/>
      <c r="Q12" s="53"/>
      <c r="R12" s="53"/>
      <c r="S12" s="53"/>
      <c r="T12" s="53"/>
      <c r="U12" s="64" t="s">
        <v>442</v>
      </c>
      <c r="V12" s="3" t="s">
        <v>439</v>
      </c>
    </row>
    <row r="13" spans="1:22" ht="19.5" customHeight="1">
      <c r="A13" s="46"/>
      <c r="B13" s="65" t="s">
        <v>9</v>
      </c>
      <c r="C13" s="66" t="s">
        <v>375</v>
      </c>
      <c r="D13" s="144">
        <v>37285</v>
      </c>
      <c r="E13" s="145" t="s">
        <v>367</v>
      </c>
      <c r="F13" s="150" t="s">
        <v>369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64" t="s">
        <v>414</v>
      </c>
      <c r="V13" s="129" t="str">
        <f>IF(ISBLANK(U13),"",IF(U13&gt;=2.03,"KSM",IF(U13&gt;=1.9,"I A",IF(U13&gt;=1.75,"II A",IF(U13&gt;=1.6,"III A",IF(U13&gt;=1.47,"I JA",IF(U13&gt;=1.35,"II JA",IF(U13&gt;=1.25,"III JA"))))))))</f>
        <v>KSM</v>
      </c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8"/>
  <sheetViews>
    <sheetView zoomScalePageLayoutView="0" workbookViewId="0" topLeftCell="A1">
      <selection activeCell="L18" sqref="L18"/>
    </sheetView>
  </sheetViews>
  <sheetFormatPr defaultColWidth="12.421875" defaultRowHeight="12.75"/>
  <cols>
    <col min="1" max="1" width="5.421875" style="48" customWidth="1"/>
    <col min="2" max="2" width="12.28125" style="48" customWidth="1"/>
    <col min="3" max="3" width="14.57421875" style="48" customWidth="1"/>
    <col min="4" max="4" width="10.7109375" style="48" customWidth="1"/>
    <col min="5" max="5" width="9.00390625" style="48" customWidth="1"/>
    <col min="6" max="6" width="14.8515625" style="48" customWidth="1"/>
    <col min="7" max="17" width="5.140625" style="48" customWidth="1"/>
    <col min="18" max="18" width="5.28125" style="48" customWidth="1"/>
    <col min="19" max="20" width="5.28125" style="48" hidden="1" customWidth="1"/>
    <col min="21" max="21" width="6.421875" style="48" bestFit="1" customWidth="1"/>
    <col min="22" max="22" width="5.00390625" style="48" customWidth="1"/>
    <col min="23" max="16384" width="12.421875" style="48" customWidth="1"/>
  </cols>
  <sheetData>
    <row r="1" spans="1:5" s="181" customFormat="1" ht="15.75">
      <c r="A1" s="179" t="s">
        <v>343</v>
      </c>
      <c r="B1" s="180"/>
      <c r="C1" s="180"/>
      <c r="E1" s="182"/>
    </row>
    <row r="2" spans="1:5" s="184" customFormat="1" ht="15">
      <c r="A2" s="269">
        <v>42791</v>
      </c>
      <c r="B2" s="269"/>
      <c r="C2" s="183"/>
      <c r="E2" s="185" t="s">
        <v>304</v>
      </c>
    </row>
    <row r="3" s="186" customFormat="1" ht="5.25"/>
    <row r="4" spans="1:7" s="184" customFormat="1" ht="15.75">
      <c r="A4" s="183"/>
      <c r="B4" s="187" t="s">
        <v>332</v>
      </c>
      <c r="E4" s="188"/>
      <c r="G4" s="189"/>
    </row>
    <row r="5" spans="2:7" s="190" customFormat="1" ht="6" thickBot="1">
      <c r="B5" s="191"/>
      <c r="G5" s="192"/>
    </row>
    <row r="6" spans="1:22" ht="19.5" customHeight="1" thickBot="1">
      <c r="A6" s="141" t="s">
        <v>415</v>
      </c>
      <c r="B6" s="55" t="s">
        <v>0</v>
      </c>
      <c r="C6" s="56" t="s">
        <v>1</v>
      </c>
      <c r="D6" s="57" t="s">
        <v>325</v>
      </c>
      <c r="E6" s="58" t="s">
        <v>3</v>
      </c>
      <c r="F6" s="59" t="s">
        <v>4</v>
      </c>
      <c r="G6" s="60" t="s">
        <v>424</v>
      </c>
      <c r="H6" s="61" t="s">
        <v>425</v>
      </c>
      <c r="I6" s="61" t="s">
        <v>442</v>
      </c>
      <c r="J6" s="61" t="s">
        <v>426</v>
      </c>
      <c r="K6" s="61" t="s">
        <v>427</v>
      </c>
      <c r="L6" s="61" t="s">
        <v>428</v>
      </c>
      <c r="M6" s="61" t="s">
        <v>429</v>
      </c>
      <c r="N6" s="61" t="s">
        <v>430</v>
      </c>
      <c r="O6" s="61" t="s">
        <v>431</v>
      </c>
      <c r="P6" s="61" t="s">
        <v>432</v>
      </c>
      <c r="Q6" s="61" t="s">
        <v>446</v>
      </c>
      <c r="R6" s="61" t="s">
        <v>447</v>
      </c>
      <c r="S6" s="61"/>
      <c r="T6" s="61"/>
      <c r="U6" s="62" t="s">
        <v>330</v>
      </c>
      <c r="V6" s="63" t="s">
        <v>331</v>
      </c>
    </row>
    <row r="7" spans="1:22" ht="19.5" customHeight="1">
      <c r="A7" s="46">
        <v>1</v>
      </c>
      <c r="B7" s="124" t="s">
        <v>230</v>
      </c>
      <c r="C7" s="125" t="s">
        <v>231</v>
      </c>
      <c r="D7" s="144" t="s">
        <v>232</v>
      </c>
      <c r="E7" s="151" t="s">
        <v>168</v>
      </c>
      <c r="F7" s="146" t="s">
        <v>224</v>
      </c>
      <c r="G7" s="53"/>
      <c r="H7" s="53"/>
      <c r="I7" s="53"/>
      <c r="J7" s="53"/>
      <c r="K7" s="53"/>
      <c r="L7" s="53"/>
      <c r="M7" s="53"/>
      <c r="N7" s="53" t="s">
        <v>448</v>
      </c>
      <c r="O7" s="53" t="s">
        <v>449</v>
      </c>
      <c r="P7" s="53" t="s">
        <v>450</v>
      </c>
      <c r="Q7" s="53" t="s">
        <v>450</v>
      </c>
      <c r="R7" s="53" t="s">
        <v>451</v>
      </c>
      <c r="S7" s="53"/>
      <c r="T7" s="53"/>
      <c r="U7" s="64" t="s">
        <v>446</v>
      </c>
      <c r="V7" s="3" t="s">
        <v>436</v>
      </c>
    </row>
    <row r="8" spans="1:22" ht="19.5" customHeight="1">
      <c r="A8" s="46">
        <v>2</v>
      </c>
      <c r="B8" s="124" t="s">
        <v>82</v>
      </c>
      <c r="C8" s="125" t="s">
        <v>166</v>
      </c>
      <c r="D8" s="144">
        <v>37816</v>
      </c>
      <c r="E8" s="151" t="s">
        <v>164</v>
      </c>
      <c r="F8" s="152" t="s">
        <v>165</v>
      </c>
      <c r="G8" s="53"/>
      <c r="H8" s="53"/>
      <c r="I8" s="53"/>
      <c r="J8" s="53" t="s">
        <v>450</v>
      </c>
      <c r="K8" s="53" t="s">
        <v>448</v>
      </c>
      <c r="L8" s="53" t="s">
        <v>448</v>
      </c>
      <c r="M8" s="53" t="s">
        <v>452</v>
      </c>
      <c r="N8" s="53" t="s">
        <v>452</v>
      </c>
      <c r="O8" s="53" t="s">
        <v>451</v>
      </c>
      <c r="P8" s="53"/>
      <c r="Q8" s="53"/>
      <c r="R8" s="53"/>
      <c r="S8" s="53"/>
      <c r="T8" s="53"/>
      <c r="U8" s="64" t="s">
        <v>430</v>
      </c>
      <c r="V8" s="3" t="s">
        <v>438</v>
      </c>
    </row>
    <row r="9" spans="1:22" ht="19.5" customHeight="1">
      <c r="A9" s="46">
        <v>3</v>
      </c>
      <c r="B9" s="124" t="s">
        <v>373</v>
      </c>
      <c r="C9" s="125" t="s">
        <v>374</v>
      </c>
      <c r="D9" s="144">
        <v>37406</v>
      </c>
      <c r="E9" s="151" t="s">
        <v>367</v>
      </c>
      <c r="F9" s="153" t="s">
        <v>372</v>
      </c>
      <c r="G9" s="53"/>
      <c r="H9" s="53"/>
      <c r="I9" s="53" t="s">
        <v>448</v>
      </c>
      <c r="J9" s="53" t="s">
        <v>448</v>
      </c>
      <c r="K9" s="53" t="s">
        <v>448</v>
      </c>
      <c r="L9" s="53" t="s">
        <v>448</v>
      </c>
      <c r="M9" s="53" t="s">
        <v>451</v>
      </c>
      <c r="N9" s="53"/>
      <c r="O9" s="53"/>
      <c r="P9" s="53"/>
      <c r="Q9" s="53"/>
      <c r="R9" s="53"/>
      <c r="S9" s="53"/>
      <c r="T9" s="53"/>
      <c r="U9" s="64" t="s">
        <v>428</v>
      </c>
      <c r="V9" s="3" t="s">
        <v>439</v>
      </c>
    </row>
    <row r="10" spans="1:22" ht="19.5" customHeight="1">
      <c r="A10" s="46">
        <v>4</v>
      </c>
      <c r="B10" s="124" t="s">
        <v>143</v>
      </c>
      <c r="C10" s="125" t="s">
        <v>273</v>
      </c>
      <c r="D10" s="144">
        <v>37267</v>
      </c>
      <c r="E10" s="193" t="s">
        <v>266</v>
      </c>
      <c r="F10" s="194" t="s">
        <v>385</v>
      </c>
      <c r="G10" s="53" t="s">
        <v>448</v>
      </c>
      <c r="H10" s="53" t="s">
        <v>448</v>
      </c>
      <c r="I10" s="53" t="s">
        <v>448</v>
      </c>
      <c r="J10" s="53" t="s">
        <v>450</v>
      </c>
      <c r="K10" s="53" t="s">
        <v>448</v>
      </c>
      <c r="L10" s="53" t="s">
        <v>448</v>
      </c>
      <c r="M10" s="53" t="s">
        <v>451</v>
      </c>
      <c r="N10" s="53"/>
      <c r="O10" s="53"/>
      <c r="P10" s="53"/>
      <c r="Q10" s="53"/>
      <c r="R10" s="53"/>
      <c r="S10" s="53"/>
      <c r="T10" s="53"/>
      <c r="U10" s="64" t="s">
        <v>428</v>
      </c>
      <c r="V10" s="3" t="s">
        <v>439</v>
      </c>
    </row>
    <row r="11" spans="1:22" ht="19.5" customHeight="1">
      <c r="A11" s="46">
        <v>5</v>
      </c>
      <c r="B11" s="124" t="s">
        <v>221</v>
      </c>
      <c r="C11" s="125" t="s">
        <v>263</v>
      </c>
      <c r="D11" s="144">
        <v>37862</v>
      </c>
      <c r="E11" s="151" t="s">
        <v>168</v>
      </c>
      <c r="F11" s="152" t="s">
        <v>262</v>
      </c>
      <c r="G11" s="53" t="s">
        <v>448</v>
      </c>
      <c r="H11" s="53" t="s">
        <v>448</v>
      </c>
      <c r="I11" s="53" t="s">
        <v>448</v>
      </c>
      <c r="J11" s="53" t="s">
        <v>448</v>
      </c>
      <c r="K11" s="53" t="s">
        <v>451</v>
      </c>
      <c r="L11" s="53"/>
      <c r="M11" s="53"/>
      <c r="N11" s="53"/>
      <c r="O11" s="53"/>
      <c r="P11" s="53"/>
      <c r="Q11" s="53"/>
      <c r="R11" s="53"/>
      <c r="S11" s="53"/>
      <c r="T11" s="53"/>
      <c r="U11" s="64" t="s">
        <v>426</v>
      </c>
      <c r="V11" s="3" t="s">
        <v>453</v>
      </c>
    </row>
    <row r="12" spans="1:22" ht="19.5" customHeight="1">
      <c r="A12" s="46">
        <v>6</v>
      </c>
      <c r="B12" s="65" t="s">
        <v>370</v>
      </c>
      <c r="C12" s="66" t="s">
        <v>388</v>
      </c>
      <c r="D12" s="144">
        <v>37753</v>
      </c>
      <c r="E12" s="193" t="s">
        <v>266</v>
      </c>
      <c r="F12" s="194" t="s">
        <v>385</v>
      </c>
      <c r="G12" s="53" t="s">
        <v>448</v>
      </c>
      <c r="H12" s="53" t="s">
        <v>450</v>
      </c>
      <c r="I12" s="53" t="s">
        <v>448</v>
      </c>
      <c r="J12" s="53" t="s">
        <v>451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4" t="s">
        <v>442</v>
      </c>
      <c r="V12" s="3" t="s">
        <v>453</v>
      </c>
    </row>
    <row r="13" spans="1:22" ht="19.5" customHeight="1">
      <c r="A13" s="53"/>
      <c r="B13" s="124" t="s">
        <v>379</v>
      </c>
      <c r="C13" s="125" t="s">
        <v>380</v>
      </c>
      <c r="D13" s="144">
        <v>37614</v>
      </c>
      <c r="E13" s="151" t="s">
        <v>109</v>
      </c>
      <c r="F13" s="153" t="s">
        <v>378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64" t="s">
        <v>414</v>
      </c>
      <c r="V13" s="3"/>
    </row>
    <row r="14" spans="1:22" ht="19.5" customHeight="1">
      <c r="A14" s="195"/>
      <c r="B14" s="124" t="s">
        <v>181</v>
      </c>
      <c r="C14" s="125" t="s">
        <v>166</v>
      </c>
      <c r="D14" s="144">
        <v>37796</v>
      </c>
      <c r="E14" s="151" t="s">
        <v>367</v>
      </c>
      <c r="F14" s="153" t="s">
        <v>372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64" t="s">
        <v>414</v>
      </c>
      <c r="V14" s="3"/>
    </row>
    <row r="16" spans="5:6" ht="12.75">
      <c r="E16" s="165"/>
      <c r="F16" s="165"/>
    </row>
    <row r="17" spans="5:6" ht="12.75">
      <c r="E17" s="165"/>
      <c r="F17" s="165"/>
    </row>
    <row r="18" spans="5:6" ht="12.75">
      <c r="E18" s="165"/>
      <c r="F18" s="165"/>
    </row>
  </sheetData>
  <sheetProtection/>
  <mergeCells count="1">
    <mergeCell ref="A2:B2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60"/>
  <sheetViews>
    <sheetView zoomScalePageLayoutView="0" workbookViewId="0" topLeftCell="A1">
      <selection activeCell="G28" sqref="G28"/>
    </sheetView>
  </sheetViews>
  <sheetFormatPr defaultColWidth="0" defaultRowHeight="12.75"/>
  <cols>
    <col min="1" max="1" width="5.28125" style="48" customWidth="1"/>
    <col min="2" max="2" width="14.140625" style="121" customWidth="1"/>
    <col min="3" max="3" width="16.28125" style="121" customWidth="1"/>
    <col min="4" max="4" width="10.7109375" style="49" customWidth="1"/>
    <col min="5" max="5" width="10.28125" style="50" customWidth="1"/>
    <col min="6" max="6" width="19.421875" style="155" customWidth="1"/>
    <col min="7" max="9" width="4.7109375" style="168" customWidth="1"/>
    <col min="10" max="10" width="4.7109375" style="168" hidden="1" customWidth="1"/>
    <col min="11" max="13" width="4.7109375" style="168" customWidth="1"/>
    <col min="14" max="14" width="11.421875" style="169" customWidth="1"/>
    <col min="15" max="15" width="8.28125" style="170" customWidth="1"/>
    <col min="16" max="252" width="9.140625" style="48" customWidth="1"/>
    <col min="253" max="253" width="5.28125" style="48" customWidth="1"/>
    <col min="254" max="16384" width="0" style="48" hidden="1" customWidth="1"/>
  </cols>
  <sheetData>
    <row r="1" spans="1:4" s="75" customFormat="1" ht="18.75">
      <c r="A1" s="154" t="s">
        <v>343</v>
      </c>
      <c r="B1" s="74"/>
      <c r="D1" s="76"/>
    </row>
    <row r="2" spans="1:4" s="75" customFormat="1" ht="15.75">
      <c r="A2" s="267">
        <v>42791</v>
      </c>
      <c r="B2" s="267"/>
      <c r="D2" s="135" t="s">
        <v>304</v>
      </c>
    </row>
    <row r="3" s="128" customFormat="1" ht="5.25"/>
    <row r="4" spans="1:7" s="75" customFormat="1" ht="15">
      <c r="A4" s="74"/>
      <c r="B4" s="75" t="s">
        <v>335</v>
      </c>
      <c r="D4" s="79"/>
      <c r="G4" s="80"/>
    </row>
    <row r="5" s="120" customFormat="1" ht="6" thickBot="1">
      <c r="G5" s="140"/>
    </row>
    <row r="6" spans="2:15" s="51" customFormat="1" ht="15.75" thickBot="1">
      <c r="B6" s="121"/>
      <c r="C6" s="121"/>
      <c r="D6" s="49"/>
      <c r="F6" s="155"/>
      <c r="G6" s="270" t="s">
        <v>334</v>
      </c>
      <c r="H6" s="271"/>
      <c r="I6" s="271"/>
      <c r="J6" s="271"/>
      <c r="K6" s="271"/>
      <c r="L6" s="271"/>
      <c r="M6" s="272"/>
      <c r="N6" s="156"/>
      <c r="O6" s="157"/>
    </row>
    <row r="7" spans="1:15" s="165" customFormat="1" ht="21" customHeight="1" thickBot="1">
      <c r="A7" s="141" t="s">
        <v>415</v>
      </c>
      <c r="B7" s="122" t="s">
        <v>0</v>
      </c>
      <c r="C7" s="123" t="s">
        <v>1</v>
      </c>
      <c r="D7" s="158" t="s">
        <v>325</v>
      </c>
      <c r="E7" s="159" t="s">
        <v>3</v>
      </c>
      <c r="F7" s="160" t="s">
        <v>4</v>
      </c>
      <c r="G7" s="161">
        <v>1</v>
      </c>
      <c r="H7" s="162">
        <v>2</v>
      </c>
      <c r="I7" s="162">
        <v>3</v>
      </c>
      <c r="J7" s="162" t="s">
        <v>327</v>
      </c>
      <c r="K7" s="162">
        <v>4</v>
      </c>
      <c r="L7" s="162">
        <v>5</v>
      </c>
      <c r="M7" s="163">
        <v>6</v>
      </c>
      <c r="N7" s="67" t="s">
        <v>326</v>
      </c>
      <c r="O7" s="164" t="s">
        <v>308</v>
      </c>
    </row>
    <row r="8" spans="1:15" ht="18" customHeight="1">
      <c r="A8" s="46">
        <v>1</v>
      </c>
      <c r="B8" s="65" t="s">
        <v>25</v>
      </c>
      <c r="C8" s="66" t="s">
        <v>26</v>
      </c>
      <c r="D8" s="144" t="s">
        <v>27</v>
      </c>
      <c r="E8" s="145" t="s">
        <v>17</v>
      </c>
      <c r="F8" s="150" t="s">
        <v>21</v>
      </c>
      <c r="G8" s="68">
        <v>4.91</v>
      </c>
      <c r="H8" s="68" t="s">
        <v>421</v>
      </c>
      <c r="I8" s="68">
        <v>4.92</v>
      </c>
      <c r="J8" s="68"/>
      <c r="K8" s="68">
        <v>5.28</v>
      </c>
      <c r="L8" s="68">
        <v>4.7</v>
      </c>
      <c r="M8" s="176" t="s">
        <v>420</v>
      </c>
      <c r="N8" s="116">
        <f aca="true" t="shared" si="0" ref="N8:N14">MAX(G8:I8,K8:M8)</f>
        <v>5.28</v>
      </c>
      <c r="O8" s="3" t="str">
        <f>IF(ISBLANK(N8),"",IF(N8&gt;=6,"KSM",IF(N8&gt;=5.6,"I A",IF(N8&gt;=5.15,"II A",IF(N8&gt;=4.6,"III A",IF(N8&gt;=4.2,"I JA",IF(N8&gt;=3.85,"II JA",IF(N8&gt;=3.6,"III JA"))))))))</f>
        <v>II A</v>
      </c>
    </row>
    <row r="9" spans="1:15" ht="18" customHeight="1">
      <c r="A9" s="46">
        <v>2</v>
      </c>
      <c r="B9" s="65" t="s">
        <v>295</v>
      </c>
      <c r="C9" s="66" t="s">
        <v>296</v>
      </c>
      <c r="D9" s="144" t="s">
        <v>297</v>
      </c>
      <c r="E9" s="145" t="s">
        <v>289</v>
      </c>
      <c r="F9" s="150" t="s">
        <v>293</v>
      </c>
      <c r="G9" s="68">
        <v>4.88</v>
      </c>
      <c r="H9" s="68">
        <v>4.81</v>
      </c>
      <c r="I9" s="68">
        <v>4.86</v>
      </c>
      <c r="J9" s="68"/>
      <c r="K9" s="68">
        <v>4.88</v>
      </c>
      <c r="L9" s="68">
        <v>4.79</v>
      </c>
      <c r="M9" s="68">
        <v>5.09</v>
      </c>
      <c r="N9" s="116">
        <f t="shared" si="0"/>
        <v>5.09</v>
      </c>
      <c r="O9" s="3" t="str">
        <f aca="true" t="shared" si="1" ref="O9:O17">IF(ISBLANK(N9),"",IF(N9&gt;=6,"KSM",IF(N9&gt;=5.6,"I A",IF(N9&gt;=5.15,"II A",IF(N9&gt;=4.6,"III A",IF(N9&gt;=4.2,"I JA",IF(N9&gt;=3.85,"II JA",IF(N9&gt;=3.6,"III JA"))))))))</f>
        <v>III A</v>
      </c>
    </row>
    <row r="10" spans="1:15" ht="18" customHeight="1">
      <c r="A10" s="46">
        <v>3</v>
      </c>
      <c r="B10" s="65" t="s">
        <v>16</v>
      </c>
      <c r="C10" s="66" t="s">
        <v>111</v>
      </c>
      <c r="D10" s="144">
        <v>37653</v>
      </c>
      <c r="E10" s="145" t="s">
        <v>109</v>
      </c>
      <c r="F10" s="150" t="s">
        <v>112</v>
      </c>
      <c r="G10" s="68">
        <v>4.61</v>
      </c>
      <c r="H10" s="68">
        <v>4.63</v>
      </c>
      <c r="I10" s="68">
        <v>4.78</v>
      </c>
      <c r="J10" s="68"/>
      <c r="K10" s="68">
        <v>4.44</v>
      </c>
      <c r="L10" s="68">
        <v>4.63</v>
      </c>
      <c r="M10" s="68">
        <v>4.83</v>
      </c>
      <c r="N10" s="116">
        <f t="shared" si="0"/>
        <v>4.83</v>
      </c>
      <c r="O10" s="3" t="str">
        <f t="shared" si="1"/>
        <v>III A</v>
      </c>
    </row>
    <row r="11" spans="1:15" ht="18" customHeight="1">
      <c r="A11" s="46">
        <v>4</v>
      </c>
      <c r="B11" s="65" t="s">
        <v>138</v>
      </c>
      <c r="C11" s="66" t="s">
        <v>268</v>
      </c>
      <c r="D11" s="144">
        <v>37825</v>
      </c>
      <c r="E11" s="145" t="s">
        <v>266</v>
      </c>
      <c r="F11" s="150" t="s">
        <v>262</v>
      </c>
      <c r="G11" s="68">
        <v>4.54</v>
      </c>
      <c r="H11" s="68">
        <v>4.5</v>
      </c>
      <c r="I11" s="68">
        <v>4.68</v>
      </c>
      <c r="J11" s="68"/>
      <c r="K11" s="68">
        <v>4.65</v>
      </c>
      <c r="L11" s="68">
        <v>4.71</v>
      </c>
      <c r="M11" s="68" t="s">
        <v>421</v>
      </c>
      <c r="N11" s="116">
        <f t="shared" si="0"/>
        <v>4.71</v>
      </c>
      <c r="O11" s="3" t="str">
        <f t="shared" si="1"/>
        <v>III A</v>
      </c>
    </row>
    <row r="12" spans="1:15" ht="18" customHeight="1">
      <c r="A12" s="46">
        <v>5</v>
      </c>
      <c r="B12" s="65" t="s">
        <v>264</v>
      </c>
      <c r="C12" s="66" t="s">
        <v>377</v>
      </c>
      <c r="D12" s="144">
        <v>37544</v>
      </c>
      <c r="E12" s="145" t="s">
        <v>109</v>
      </c>
      <c r="F12" s="150" t="s">
        <v>378</v>
      </c>
      <c r="G12" s="68">
        <v>4.1</v>
      </c>
      <c r="H12" s="68" t="s">
        <v>421</v>
      </c>
      <c r="I12" s="68">
        <v>3.69</v>
      </c>
      <c r="J12" s="68"/>
      <c r="K12" s="68">
        <v>3.73</v>
      </c>
      <c r="L12" s="68">
        <v>3.73</v>
      </c>
      <c r="M12" s="68">
        <v>4.14</v>
      </c>
      <c r="N12" s="116">
        <f t="shared" si="0"/>
        <v>4.14</v>
      </c>
      <c r="O12" s="3" t="str">
        <f t="shared" si="1"/>
        <v>II JA</v>
      </c>
    </row>
    <row r="13" spans="1:15" ht="18" customHeight="1">
      <c r="A13" s="46">
        <v>6</v>
      </c>
      <c r="B13" s="65" t="s">
        <v>16</v>
      </c>
      <c r="C13" s="66" t="s">
        <v>360</v>
      </c>
      <c r="D13" s="172" t="s">
        <v>361</v>
      </c>
      <c r="E13" s="145" t="s">
        <v>266</v>
      </c>
      <c r="F13" s="150" t="s">
        <v>262</v>
      </c>
      <c r="G13" s="68">
        <v>3.37</v>
      </c>
      <c r="H13" s="68">
        <v>3.71</v>
      </c>
      <c r="I13" s="68">
        <v>3.72</v>
      </c>
      <c r="J13" s="68"/>
      <c r="K13" s="68">
        <v>3.56</v>
      </c>
      <c r="L13" s="68">
        <v>3.57</v>
      </c>
      <c r="M13" s="68" t="s">
        <v>421</v>
      </c>
      <c r="N13" s="116">
        <f t="shared" si="0"/>
        <v>3.72</v>
      </c>
      <c r="O13" s="3" t="str">
        <f>IF(ISBLANK(N13),"",IF(N13&gt;=6,"KSM",IF(N13&gt;=5.6,"I A",IF(N13&gt;=5.15,"II A",IF(N13&gt;=4.6,"III A",IF(N13&gt;=4.2,"I JA",IF(N13&gt;=3.85,"II JA",IF(N13&gt;=3.6,"III JA"))))))))</f>
        <v>III JA</v>
      </c>
    </row>
    <row r="14" spans="1:15" ht="18" customHeight="1">
      <c r="A14" s="166" t="s">
        <v>344</v>
      </c>
      <c r="B14" s="173" t="s">
        <v>149</v>
      </c>
      <c r="C14" s="174" t="s">
        <v>219</v>
      </c>
      <c r="D14" s="175" t="s">
        <v>220</v>
      </c>
      <c r="E14" s="175" t="s">
        <v>168</v>
      </c>
      <c r="F14" s="148" t="s">
        <v>218</v>
      </c>
      <c r="G14" s="68">
        <v>4.64</v>
      </c>
      <c r="H14" s="68">
        <v>4.71</v>
      </c>
      <c r="I14" s="68">
        <v>4.56</v>
      </c>
      <c r="J14" s="167" t="s">
        <v>344</v>
      </c>
      <c r="K14" s="68"/>
      <c r="L14" s="68"/>
      <c r="M14" s="68"/>
      <c r="N14" s="116">
        <f t="shared" si="0"/>
        <v>4.71</v>
      </c>
      <c r="O14" s="3" t="str">
        <f>IF(ISBLANK(N14),"",IF(N14&gt;=6,"KSM",IF(N14&gt;=5.6,"I A",IF(N14&gt;=5.15,"II A",IF(N14&gt;=4.6,"III A",IF(N14&gt;=4.2,"I JA",IF(N14&gt;=3.85,"II JA",IF(N14&gt;=3.6,"III JA"))))))))</f>
        <v>III A</v>
      </c>
    </row>
    <row r="15" spans="1:15" ht="18" customHeight="1">
      <c r="A15" s="46"/>
      <c r="B15" s="65" t="s">
        <v>100</v>
      </c>
      <c r="C15" s="66" t="s">
        <v>101</v>
      </c>
      <c r="D15" s="144" t="s">
        <v>102</v>
      </c>
      <c r="E15" s="145" t="s">
        <v>77</v>
      </c>
      <c r="F15" s="150" t="s">
        <v>78</v>
      </c>
      <c r="G15" s="68"/>
      <c r="H15" s="68"/>
      <c r="I15" s="68"/>
      <c r="J15" s="68"/>
      <c r="K15" s="68"/>
      <c r="L15" s="68"/>
      <c r="M15" s="68"/>
      <c r="N15" s="116" t="s">
        <v>414</v>
      </c>
      <c r="O15" s="129" t="str">
        <f t="shared" si="1"/>
        <v>KSM</v>
      </c>
    </row>
    <row r="16" spans="1:15" ht="18" customHeight="1">
      <c r="A16" s="46"/>
      <c r="B16" s="65" t="s">
        <v>276</v>
      </c>
      <c r="C16" s="66" t="s">
        <v>277</v>
      </c>
      <c r="D16" s="144" t="s">
        <v>278</v>
      </c>
      <c r="E16" s="145" t="s">
        <v>274</v>
      </c>
      <c r="F16" s="150" t="s">
        <v>275</v>
      </c>
      <c r="G16" s="68"/>
      <c r="H16" s="68"/>
      <c r="I16" s="68"/>
      <c r="J16" s="68"/>
      <c r="K16" s="68"/>
      <c r="L16" s="68"/>
      <c r="M16" s="68"/>
      <c r="N16" s="116" t="s">
        <v>414</v>
      </c>
      <c r="O16" s="129" t="str">
        <f t="shared" si="1"/>
        <v>KSM</v>
      </c>
    </row>
    <row r="17" spans="1:15" ht="18" customHeight="1">
      <c r="A17" s="46"/>
      <c r="B17" s="65" t="s">
        <v>389</v>
      </c>
      <c r="C17" s="66" t="s">
        <v>115</v>
      </c>
      <c r="D17" s="144">
        <v>37837</v>
      </c>
      <c r="E17" s="145" t="s">
        <v>266</v>
      </c>
      <c r="F17" s="148" t="s">
        <v>385</v>
      </c>
      <c r="G17" s="68"/>
      <c r="H17" s="68"/>
      <c r="I17" s="68"/>
      <c r="J17" s="68"/>
      <c r="K17" s="68"/>
      <c r="L17" s="68"/>
      <c r="M17" s="68"/>
      <c r="N17" s="116" t="s">
        <v>414</v>
      </c>
      <c r="O17" s="129" t="str">
        <f t="shared" si="1"/>
        <v>KSM</v>
      </c>
    </row>
    <row r="18" spans="2:15" ht="15.7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15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2:15" ht="12.7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2:15" ht="12.7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ht="12.7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ht="12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ht="12.7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2.7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2:15" ht="12.7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2:15" ht="12.7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2:15" ht="12.7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ht="12.7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ht="12.7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ht="12.7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2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 ht="12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ht="12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12.7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5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2:15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 ht="12.7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2:15" ht="12.7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2:15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15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2:15" ht="12.7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2:15" ht="12.7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2:15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5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5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2:15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2:15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2:15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2:15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2:15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</sheetData>
  <sheetProtection/>
  <mergeCells count="2">
    <mergeCell ref="G6:M6"/>
    <mergeCell ref="A2:B2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1"/>
  <sheetViews>
    <sheetView zoomScalePageLayoutView="0" workbookViewId="0" topLeftCell="A1">
      <selection activeCell="T33" sqref="T33"/>
    </sheetView>
  </sheetViews>
  <sheetFormatPr defaultColWidth="0" defaultRowHeight="12.75"/>
  <cols>
    <col min="1" max="1" width="5.28125" style="48" customWidth="1"/>
    <col min="2" max="2" width="14.140625" style="121" customWidth="1"/>
    <col min="3" max="3" width="16.28125" style="121" customWidth="1"/>
    <col min="4" max="4" width="10.7109375" style="49" customWidth="1"/>
    <col min="5" max="5" width="10.28125" style="50" customWidth="1"/>
    <col min="6" max="6" width="21.7109375" style="155" bestFit="1" customWidth="1"/>
    <col min="7" max="9" width="4.7109375" style="168" customWidth="1"/>
    <col min="10" max="10" width="4.7109375" style="168" hidden="1" customWidth="1"/>
    <col min="11" max="13" width="4.7109375" style="168" customWidth="1"/>
    <col min="14" max="14" width="11.421875" style="169" customWidth="1"/>
    <col min="15" max="15" width="8.28125" style="170" customWidth="1"/>
    <col min="16" max="252" width="9.140625" style="48" customWidth="1"/>
    <col min="253" max="253" width="5.28125" style="48" customWidth="1"/>
    <col min="254" max="16384" width="0" style="48" hidden="1" customWidth="1"/>
  </cols>
  <sheetData>
    <row r="1" spans="1:4" s="75" customFormat="1" ht="18.75">
      <c r="A1" s="154" t="s">
        <v>343</v>
      </c>
      <c r="B1" s="74"/>
      <c r="D1" s="76"/>
    </row>
    <row r="2" spans="1:4" s="75" customFormat="1" ht="15.75">
      <c r="A2" s="267">
        <v>42791</v>
      </c>
      <c r="B2" s="267"/>
      <c r="D2" s="135" t="s">
        <v>304</v>
      </c>
    </row>
    <row r="3" s="128" customFormat="1" ht="5.25"/>
    <row r="4" spans="1:7" s="75" customFormat="1" ht="15">
      <c r="A4" s="74"/>
      <c r="B4" s="75" t="s">
        <v>336</v>
      </c>
      <c r="D4" s="79"/>
      <c r="G4" s="80"/>
    </row>
    <row r="5" s="120" customFormat="1" ht="6" thickBot="1">
      <c r="G5" s="140"/>
    </row>
    <row r="6" spans="2:15" s="51" customFormat="1" ht="15.75" thickBot="1">
      <c r="B6" s="121"/>
      <c r="C6" s="121"/>
      <c r="D6" s="49"/>
      <c r="F6" s="155"/>
      <c r="G6" s="270" t="s">
        <v>334</v>
      </c>
      <c r="H6" s="271"/>
      <c r="I6" s="271"/>
      <c r="J6" s="271"/>
      <c r="K6" s="271"/>
      <c r="L6" s="271"/>
      <c r="M6" s="272"/>
      <c r="N6" s="156"/>
      <c r="O6" s="157"/>
    </row>
    <row r="7" spans="1:15" s="165" customFormat="1" ht="21" customHeight="1" thickBot="1">
      <c r="A7" s="141" t="s">
        <v>415</v>
      </c>
      <c r="B7" s="122" t="s">
        <v>0</v>
      </c>
      <c r="C7" s="123" t="s">
        <v>1</v>
      </c>
      <c r="D7" s="158" t="s">
        <v>325</v>
      </c>
      <c r="E7" s="159" t="s">
        <v>3</v>
      </c>
      <c r="F7" s="160" t="s">
        <v>4</v>
      </c>
      <c r="G7" s="161">
        <v>1</v>
      </c>
      <c r="H7" s="162">
        <v>2</v>
      </c>
      <c r="I7" s="162">
        <v>3</v>
      </c>
      <c r="J7" s="162" t="s">
        <v>327</v>
      </c>
      <c r="K7" s="162">
        <v>4</v>
      </c>
      <c r="L7" s="162">
        <v>5</v>
      </c>
      <c r="M7" s="163">
        <v>6</v>
      </c>
      <c r="N7" s="67" t="s">
        <v>326</v>
      </c>
      <c r="O7" s="164" t="s">
        <v>308</v>
      </c>
    </row>
    <row r="8" spans="1:15" ht="18" customHeight="1">
      <c r="A8" s="46">
        <v>1</v>
      </c>
      <c r="B8" s="65" t="s">
        <v>45</v>
      </c>
      <c r="C8" s="66" t="s">
        <v>46</v>
      </c>
      <c r="D8" s="144" t="s">
        <v>47</v>
      </c>
      <c r="E8" s="145" t="s">
        <v>17</v>
      </c>
      <c r="F8" s="150" t="s">
        <v>44</v>
      </c>
      <c r="G8" s="68" t="s">
        <v>421</v>
      </c>
      <c r="H8" s="68">
        <v>5.39</v>
      </c>
      <c r="I8" s="68">
        <v>5.29</v>
      </c>
      <c r="J8" s="68"/>
      <c r="K8" s="68">
        <v>5.34</v>
      </c>
      <c r="L8" s="68">
        <v>5.69</v>
      </c>
      <c r="M8" s="68">
        <v>5.34</v>
      </c>
      <c r="N8" s="116">
        <f aca="true" t="shared" si="0" ref="N8:N17">MAX(G8:I8,K8:M8)</f>
        <v>5.69</v>
      </c>
      <c r="O8" s="3" t="str">
        <f aca="true" t="shared" si="1" ref="O8:O19">IF(ISBLANK(N8),"",IF(N8&gt;=7.2,"KSM",IF(N8&gt;=6.7,"I A",IF(N8&gt;=6.2,"II A",IF(N8&gt;=5.6,"III A",IF(N8&gt;=5,"I JA",IF(N8&gt;=4.45,"II JA",IF(N8&gt;=4,"III JA"))))))))</f>
        <v>III A</v>
      </c>
    </row>
    <row r="9" spans="1:15" ht="18" customHeight="1">
      <c r="A9" s="46">
        <v>2</v>
      </c>
      <c r="B9" s="65" t="s">
        <v>85</v>
      </c>
      <c r="C9" s="66" t="s">
        <v>86</v>
      </c>
      <c r="D9" s="144" t="s">
        <v>87</v>
      </c>
      <c r="E9" s="145" t="s">
        <v>77</v>
      </c>
      <c r="F9" s="150" t="s">
        <v>78</v>
      </c>
      <c r="G9" s="68">
        <v>5.61</v>
      </c>
      <c r="H9" s="68">
        <v>5.44</v>
      </c>
      <c r="I9" s="68">
        <v>5.28</v>
      </c>
      <c r="J9" s="68"/>
      <c r="K9" s="68">
        <v>5.41</v>
      </c>
      <c r="L9" s="68" t="s">
        <v>421</v>
      </c>
      <c r="M9" s="68" t="s">
        <v>421</v>
      </c>
      <c r="N9" s="116">
        <f t="shared" si="0"/>
        <v>5.61</v>
      </c>
      <c r="O9" s="3" t="str">
        <f t="shared" si="1"/>
        <v>III A</v>
      </c>
    </row>
    <row r="10" spans="1:15" ht="18" customHeight="1">
      <c r="A10" s="46">
        <v>3</v>
      </c>
      <c r="B10" s="65" t="s">
        <v>193</v>
      </c>
      <c r="C10" s="66" t="s">
        <v>194</v>
      </c>
      <c r="D10" s="144">
        <v>37692</v>
      </c>
      <c r="E10" s="145" t="s">
        <v>168</v>
      </c>
      <c r="F10" s="150" t="s">
        <v>195</v>
      </c>
      <c r="G10" s="68">
        <v>4.72</v>
      </c>
      <c r="H10" s="68" t="s">
        <v>421</v>
      </c>
      <c r="I10" s="68">
        <v>4.8</v>
      </c>
      <c r="J10" s="68"/>
      <c r="K10" s="68">
        <v>4.79</v>
      </c>
      <c r="L10" s="68">
        <v>4.86</v>
      </c>
      <c r="M10" s="68">
        <v>5.15</v>
      </c>
      <c r="N10" s="116">
        <f t="shared" si="0"/>
        <v>5.15</v>
      </c>
      <c r="O10" s="3" t="str">
        <f t="shared" si="1"/>
        <v>I JA</v>
      </c>
    </row>
    <row r="11" spans="1:15" ht="18" customHeight="1">
      <c r="A11" s="46">
        <v>4</v>
      </c>
      <c r="B11" s="65" t="s">
        <v>82</v>
      </c>
      <c r="C11" s="66" t="s">
        <v>83</v>
      </c>
      <c r="D11" s="144" t="s">
        <v>84</v>
      </c>
      <c r="E11" s="145" t="s">
        <v>77</v>
      </c>
      <c r="F11" s="150" t="s">
        <v>78</v>
      </c>
      <c r="G11" s="68">
        <v>4.69</v>
      </c>
      <c r="H11" s="68">
        <v>4.95</v>
      </c>
      <c r="I11" s="68" t="s">
        <v>421</v>
      </c>
      <c r="J11" s="68"/>
      <c r="K11" s="68">
        <v>5.05</v>
      </c>
      <c r="L11" s="68">
        <v>5.05</v>
      </c>
      <c r="M11" s="68">
        <v>4.9</v>
      </c>
      <c r="N11" s="116">
        <f t="shared" si="0"/>
        <v>5.05</v>
      </c>
      <c r="O11" s="3" t="str">
        <f t="shared" si="1"/>
        <v>I JA</v>
      </c>
    </row>
    <row r="12" spans="1:15" ht="18" customHeight="1">
      <c r="A12" s="46">
        <v>5</v>
      </c>
      <c r="B12" s="65" t="s">
        <v>370</v>
      </c>
      <c r="C12" s="66" t="s">
        <v>371</v>
      </c>
      <c r="D12" s="144">
        <v>37266</v>
      </c>
      <c r="E12" s="145" t="s">
        <v>367</v>
      </c>
      <c r="F12" s="150" t="s">
        <v>372</v>
      </c>
      <c r="G12" s="68">
        <v>4.91</v>
      </c>
      <c r="H12" s="68">
        <v>4.91</v>
      </c>
      <c r="I12" s="68">
        <v>4.96</v>
      </c>
      <c r="J12" s="68"/>
      <c r="K12" s="68">
        <v>4.91</v>
      </c>
      <c r="L12" s="68">
        <v>4.13</v>
      </c>
      <c r="M12" s="68">
        <v>4.81</v>
      </c>
      <c r="N12" s="116">
        <f t="shared" si="0"/>
        <v>4.96</v>
      </c>
      <c r="O12" s="3" t="str">
        <f t="shared" si="1"/>
        <v>II JA</v>
      </c>
    </row>
    <row r="13" spans="1:15" ht="18" customHeight="1">
      <c r="A13" s="46">
        <v>6</v>
      </c>
      <c r="B13" s="177" t="s">
        <v>386</v>
      </c>
      <c r="C13" s="178" t="s">
        <v>387</v>
      </c>
      <c r="D13" s="175">
        <v>37432</v>
      </c>
      <c r="E13" s="175" t="s">
        <v>266</v>
      </c>
      <c r="F13" s="148" t="s">
        <v>385</v>
      </c>
      <c r="G13" s="68">
        <v>4.34</v>
      </c>
      <c r="H13" s="68">
        <v>4.19</v>
      </c>
      <c r="I13" s="68">
        <v>4.62</v>
      </c>
      <c r="J13" s="68"/>
      <c r="K13" s="68">
        <v>4.73</v>
      </c>
      <c r="L13" s="68">
        <v>4.53</v>
      </c>
      <c r="M13" s="68">
        <v>4.37</v>
      </c>
      <c r="N13" s="116">
        <f t="shared" si="0"/>
        <v>4.73</v>
      </c>
      <c r="O13" s="3" t="str">
        <f t="shared" si="1"/>
        <v>II JA</v>
      </c>
    </row>
    <row r="14" spans="1:15" ht="18" customHeight="1">
      <c r="A14" s="46">
        <v>7</v>
      </c>
      <c r="B14" s="65" t="s">
        <v>257</v>
      </c>
      <c r="C14" s="66" t="s">
        <v>362</v>
      </c>
      <c r="D14" s="144">
        <v>37812</v>
      </c>
      <c r="E14" s="145" t="s">
        <v>142</v>
      </c>
      <c r="F14" s="150" t="s">
        <v>363</v>
      </c>
      <c r="G14" s="68">
        <v>4.66</v>
      </c>
      <c r="H14" s="68">
        <v>4.46</v>
      </c>
      <c r="I14" s="68">
        <v>4.5</v>
      </c>
      <c r="J14" s="68"/>
      <c r="K14" s="68" t="s">
        <v>421</v>
      </c>
      <c r="L14" s="68">
        <v>4.45</v>
      </c>
      <c r="M14" s="68">
        <v>4.66</v>
      </c>
      <c r="N14" s="116">
        <f t="shared" si="0"/>
        <v>4.66</v>
      </c>
      <c r="O14" s="3" t="str">
        <f t="shared" si="1"/>
        <v>II JA</v>
      </c>
    </row>
    <row r="15" spans="1:15" ht="18" customHeight="1">
      <c r="A15" s="46">
        <v>8</v>
      </c>
      <c r="B15" s="65" t="s">
        <v>105</v>
      </c>
      <c r="C15" s="66" t="s">
        <v>106</v>
      </c>
      <c r="D15" s="144" t="s">
        <v>107</v>
      </c>
      <c r="E15" s="145" t="s">
        <v>77</v>
      </c>
      <c r="F15" s="150" t="s">
        <v>78</v>
      </c>
      <c r="G15" s="68">
        <v>4.57</v>
      </c>
      <c r="H15" s="68">
        <v>4.42</v>
      </c>
      <c r="I15" s="68">
        <v>4.48</v>
      </c>
      <c r="J15" s="68"/>
      <c r="K15" s="68" t="s">
        <v>421</v>
      </c>
      <c r="L15" s="68">
        <v>4.42</v>
      </c>
      <c r="M15" s="68" t="s">
        <v>421</v>
      </c>
      <c r="N15" s="116">
        <f t="shared" si="0"/>
        <v>4.57</v>
      </c>
      <c r="O15" s="3" t="str">
        <f t="shared" si="1"/>
        <v>II JA</v>
      </c>
    </row>
    <row r="16" spans="1:15" ht="18" customHeight="1">
      <c r="A16" s="46">
        <v>9</v>
      </c>
      <c r="B16" s="65" t="s">
        <v>41</v>
      </c>
      <c r="C16" s="66" t="s">
        <v>42</v>
      </c>
      <c r="D16" s="144" t="s">
        <v>43</v>
      </c>
      <c r="E16" s="145" t="s">
        <v>17</v>
      </c>
      <c r="F16" s="150" t="s">
        <v>44</v>
      </c>
      <c r="G16" s="68">
        <v>4.01</v>
      </c>
      <c r="H16" s="68" t="s">
        <v>421</v>
      </c>
      <c r="I16" s="68">
        <v>4.47</v>
      </c>
      <c r="J16" s="68"/>
      <c r="K16" s="68"/>
      <c r="L16" s="68"/>
      <c r="M16" s="68"/>
      <c r="N16" s="116">
        <f t="shared" si="0"/>
        <v>4.47</v>
      </c>
      <c r="O16" s="3" t="str">
        <f t="shared" si="1"/>
        <v>II JA</v>
      </c>
    </row>
    <row r="17" spans="1:15" ht="18" customHeight="1">
      <c r="A17" s="171" t="s">
        <v>344</v>
      </c>
      <c r="B17" s="65" t="s">
        <v>303</v>
      </c>
      <c r="C17" s="66" t="s">
        <v>346</v>
      </c>
      <c r="D17" s="144">
        <v>38183</v>
      </c>
      <c r="E17" s="145" t="s">
        <v>168</v>
      </c>
      <c r="F17" s="150" t="s">
        <v>184</v>
      </c>
      <c r="G17" s="68">
        <v>4.29</v>
      </c>
      <c r="H17" s="68">
        <v>4.07</v>
      </c>
      <c r="I17" s="68">
        <v>4.54</v>
      </c>
      <c r="J17" s="167" t="s">
        <v>344</v>
      </c>
      <c r="K17" s="68"/>
      <c r="L17" s="68"/>
      <c r="M17" s="68"/>
      <c r="N17" s="116">
        <f t="shared" si="0"/>
        <v>4.54</v>
      </c>
      <c r="O17" s="3" t="str">
        <f t="shared" si="1"/>
        <v>II JA</v>
      </c>
    </row>
    <row r="18" spans="1:15" ht="15.75" customHeight="1">
      <c r="A18" s="149"/>
      <c r="B18" s="124" t="s">
        <v>79</v>
      </c>
      <c r="C18" s="125" t="s">
        <v>80</v>
      </c>
      <c r="D18" s="144" t="s">
        <v>81</v>
      </c>
      <c r="E18" s="145" t="s">
        <v>77</v>
      </c>
      <c r="F18" s="150" t="s">
        <v>78</v>
      </c>
      <c r="G18" s="68"/>
      <c r="H18" s="68"/>
      <c r="I18" s="68"/>
      <c r="J18" s="68"/>
      <c r="K18" s="68"/>
      <c r="L18" s="68"/>
      <c r="M18" s="68"/>
      <c r="N18" s="116" t="s">
        <v>414</v>
      </c>
      <c r="O18" s="129" t="str">
        <f t="shared" si="1"/>
        <v>KSM</v>
      </c>
    </row>
    <row r="19" spans="1:15" ht="18" customHeight="1">
      <c r="A19" s="166" t="s">
        <v>344</v>
      </c>
      <c r="B19" s="65" t="s">
        <v>373</v>
      </c>
      <c r="C19" s="66" t="s">
        <v>374</v>
      </c>
      <c r="D19" s="144">
        <v>37406</v>
      </c>
      <c r="E19" s="145" t="s">
        <v>367</v>
      </c>
      <c r="F19" s="150" t="s">
        <v>372</v>
      </c>
      <c r="G19" s="68"/>
      <c r="H19" s="68"/>
      <c r="I19" s="68"/>
      <c r="J19" s="167" t="s">
        <v>344</v>
      </c>
      <c r="K19" s="68"/>
      <c r="L19" s="68"/>
      <c r="M19" s="68"/>
      <c r="N19" s="116" t="s">
        <v>414</v>
      </c>
      <c r="O19" s="129" t="str">
        <f t="shared" si="1"/>
        <v>KSM</v>
      </c>
    </row>
    <row r="20" spans="2:15" ht="15.7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2:15" ht="12.7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ht="12.7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ht="12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ht="12.7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2.7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2:15" ht="12.7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2:15" ht="12.7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2:15" ht="12.7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ht="12.7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ht="12.7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ht="12.7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5" ht="12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2:15" ht="12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ht="12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2:15" ht="12.7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5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2:15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2:15" ht="12.7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2:15" ht="12.7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2:15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15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5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2:15" ht="12.7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2:15" ht="12.7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2:15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5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2:15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2:15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2:15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2:15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2:15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2:15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2:15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zoomScalePageLayoutView="0" workbookViewId="0" topLeftCell="A1">
      <selection activeCell="P24" sqref="P24"/>
    </sheetView>
  </sheetViews>
  <sheetFormatPr defaultColWidth="0" defaultRowHeight="12.75"/>
  <cols>
    <col min="1" max="1" width="5.28125" style="105" customWidth="1"/>
    <col min="2" max="2" width="14.140625" style="84" customWidth="1"/>
    <col min="3" max="3" width="16.28125" style="84" customWidth="1"/>
    <col min="4" max="4" width="10.7109375" style="85" customWidth="1"/>
    <col min="5" max="5" width="10.28125" style="111" customWidth="1"/>
    <col min="6" max="6" width="21.7109375" style="86" bestFit="1" customWidth="1"/>
    <col min="7" max="9" width="4.7109375" style="112" customWidth="1"/>
    <col min="10" max="10" width="4.7109375" style="112" hidden="1" customWidth="1"/>
    <col min="11" max="13" width="4.7109375" style="112" customWidth="1"/>
    <col min="14" max="14" width="11.421875" style="113" customWidth="1"/>
    <col min="15" max="15" width="8.28125" style="114" customWidth="1"/>
    <col min="16" max="252" width="9.140625" style="105" customWidth="1"/>
    <col min="253" max="253" width="5.28125" style="105" customWidth="1"/>
    <col min="254" max="16384" width="0" style="105" hidden="1" customWidth="1"/>
  </cols>
  <sheetData>
    <row r="1" spans="1:4" s="75" customFormat="1" ht="18.75">
      <c r="A1" s="73" t="s">
        <v>343</v>
      </c>
      <c r="B1" s="74"/>
      <c r="D1" s="76"/>
    </row>
    <row r="2" spans="1:4" s="75" customFormat="1" ht="15.75">
      <c r="A2" s="273">
        <v>42791</v>
      </c>
      <c r="B2" s="273"/>
      <c r="D2" s="77" t="s">
        <v>304</v>
      </c>
    </row>
    <row r="3" s="78" customFormat="1" ht="5.25"/>
    <row r="4" spans="2:3" s="78" customFormat="1" ht="5.25">
      <c r="B4" s="128"/>
      <c r="C4" s="128"/>
    </row>
    <row r="5" spans="1:7" s="75" customFormat="1" ht="15">
      <c r="A5" s="74"/>
      <c r="B5" s="75" t="s">
        <v>337</v>
      </c>
      <c r="D5" s="79"/>
      <c r="G5" s="80"/>
    </row>
    <row r="6" spans="2:7" s="81" customFormat="1" ht="6" thickBot="1">
      <c r="B6" s="120"/>
      <c r="C6" s="120"/>
      <c r="G6" s="82"/>
    </row>
    <row r="7" spans="2:15" s="83" customFormat="1" ht="15.75" thickBot="1">
      <c r="B7" s="121"/>
      <c r="C7" s="121"/>
      <c r="D7" s="85"/>
      <c r="F7" s="86"/>
      <c r="G7" s="274" t="s">
        <v>334</v>
      </c>
      <c r="H7" s="275"/>
      <c r="I7" s="275"/>
      <c r="J7" s="275"/>
      <c r="K7" s="275"/>
      <c r="L7" s="275"/>
      <c r="M7" s="276"/>
      <c r="N7" s="87"/>
      <c r="O7" s="88"/>
    </row>
    <row r="8" spans="1:15" s="99" customFormat="1" ht="21" customHeight="1" thickBot="1">
      <c r="A8" s="89" t="s">
        <v>415</v>
      </c>
      <c r="B8" s="122" t="s">
        <v>0</v>
      </c>
      <c r="C8" s="123" t="s">
        <v>1</v>
      </c>
      <c r="D8" s="92" t="s">
        <v>325</v>
      </c>
      <c r="E8" s="93" t="s">
        <v>3</v>
      </c>
      <c r="F8" s="94" t="s">
        <v>4</v>
      </c>
      <c r="G8" s="95">
        <v>1</v>
      </c>
      <c r="H8" s="96">
        <v>2</v>
      </c>
      <c r="I8" s="96">
        <v>3</v>
      </c>
      <c r="J8" s="96" t="s">
        <v>327</v>
      </c>
      <c r="K8" s="96">
        <v>4</v>
      </c>
      <c r="L8" s="96">
        <v>5</v>
      </c>
      <c r="M8" s="97">
        <v>6</v>
      </c>
      <c r="N8" s="6" t="s">
        <v>326</v>
      </c>
      <c r="O8" s="118" t="s">
        <v>308</v>
      </c>
    </row>
    <row r="9" spans="1:15" ht="18" customHeight="1">
      <c r="A9" s="100">
        <v>1</v>
      </c>
      <c r="B9" s="65" t="s">
        <v>227</v>
      </c>
      <c r="C9" s="66" t="s">
        <v>291</v>
      </c>
      <c r="D9" s="101" t="s">
        <v>292</v>
      </c>
      <c r="E9" s="102" t="s">
        <v>289</v>
      </c>
      <c r="F9" s="103" t="s">
        <v>293</v>
      </c>
      <c r="G9" s="7">
        <v>10.85</v>
      </c>
      <c r="H9" s="7">
        <v>10.69</v>
      </c>
      <c r="I9" s="7" t="s">
        <v>421</v>
      </c>
      <c r="J9" s="7"/>
      <c r="K9" s="7" t="s">
        <v>421</v>
      </c>
      <c r="L9" s="7">
        <v>9.21</v>
      </c>
      <c r="M9" s="7" t="s">
        <v>421</v>
      </c>
      <c r="N9" s="116">
        <f>MAX(G9:I9,K9:M9)</f>
        <v>10.85</v>
      </c>
      <c r="O9" s="3" t="str">
        <f>IF(ISBLANK(N9),"",IF(N9&gt;=12.8,"KSM",IF(N9&gt;=12,"I A",IF(N9&gt;=11.2,"II A",IF(N9&gt;=10.4,"III A",IF(N9&gt;=9.65,"I JA",IF(N9&gt;=9,"II JA",IF(N9&gt;=8.5,"III JA"))))))))</f>
        <v>III A</v>
      </c>
    </row>
    <row r="10" spans="1:15" ht="18" customHeight="1">
      <c r="A10" s="100">
        <v>2</v>
      </c>
      <c r="B10" s="65" t="s">
        <v>240</v>
      </c>
      <c r="C10" s="66" t="s">
        <v>51</v>
      </c>
      <c r="D10" s="101">
        <v>37907</v>
      </c>
      <c r="E10" s="102" t="s">
        <v>48</v>
      </c>
      <c r="F10" s="103" t="s">
        <v>399</v>
      </c>
      <c r="G10" s="7">
        <v>9.18</v>
      </c>
      <c r="H10" s="7">
        <v>9.19</v>
      </c>
      <c r="I10" s="7" t="s">
        <v>421</v>
      </c>
      <c r="J10" s="119"/>
      <c r="K10" s="7">
        <v>9.44</v>
      </c>
      <c r="L10" s="7">
        <v>9.84</v>
      </c>
      <c r="M10" s="7">
        <v>9.7</v>
      </c>
      <c r="N10" s="116">
        <f>MAX(G10:I10,K10:M10)</f>
        <v>9.84</v>
      </c>
      <c r="O10" s="3" t="str">
        <f>IF(ISBLANK(N10),"",IF(N10&gt;=12.8,"KSM",IF(N10&gt;=12,"I A",IF(N10&gt;=11.2,"II A",IF(N10&gt;=10.4,"III A",IF(N10&gt;=9.65,"I JA",IF(N10&gt;=9,"II JA",IF(N10&gt;=8.5,"III JA"))))))))</f>
        <v>I JA</v>
      </c>
    </row>
    <row r="11" spans="1:15" ht="18" customHeight="1">
      <c r="A11" s="100">
        <v>3</v>
      </c>
      <c r="B11" s="65" t="s">
        <v>54</v>
      </c>
      <c r="C11" s="66" t="s">
        <v>55</v>
      </c>
      <c r="D11" s="101">
        <v>37571</v>
      </c>
      <c r="E11" s="102" t="s">
        <v>48</v>
      </c>
      <c r="F11" s="103" t="s">
        <v>398</v>
      </c>
      <c r="G11" s="7">
        <v>9.19</v>
      </c>
      <c r="H11" s="7">
        <v>9.24</v>
      </c>
      <c r="I11" s="7">
        <v>9.28</v>
      </c>
      <c r="J11" s="119"/>
      <c r="K11" s="7">
        <v>9.1</v>
      </c>
      <c r="L11" s="7">
        <v>9.15</v>
      </c>
      <c r="M11" s="7">
        <v>9.15</v>
      </c>
      <c r="N11" s="116">
        <f>MAX(G11:I11,K11:M11)</f>
        <v>9.28</v>
      </c>
      <c r="O11" s="3" t="str">
        <f>IF(ISBLANK(N11),"",IF(N11&gt;=12.8,"KSM",IF(N11&gt;=12,"I A",IF(N11&gt;=11.2,"II A",IF(N11&gt;=10.4,"III A",IF(N11&gt;=9.65,"I JA",IF(N11&gt;=9,"II JA",IF(N11&gt;=8.5,"III JA"))))))))</f>
        <v>II JA</v>
      </c>
    </row>
    <row r="12" spans="2:15" ht="15.7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2:15" ht="12.7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2:15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2:15" ht="12.7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2:15" ht="12.7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 ht="12.7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 ht="12.7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 ht="12.7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 ht="12.7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ht="12.7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 ht="12.7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2:15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2:15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2:15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2:15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5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2:15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2:15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2:15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15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2:15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2:15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2:15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2:15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2:15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2:15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2:15" ht="12.7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2:15" ht="12.7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2:15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2:15" ht="12.7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2:15" ht="12.7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2:15" ht="12.7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</sheetData>
  <sheetProtection/>
  <mergeCells count="2">
    <mergeCell ref="A2:B2"/>
    <mergeCell ref="G7:M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6.5742187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128" customFormat="1" ht="5.25"/>
    <row r="4" spans="1:8" s="75" customFormat="1" ht="18.75">
      <c r="A4" s="74"/>
      <c r="B4" s="200" t="s">
        <v>305</v>
      </c>
      <c r="E4" s="79"/>
      <c r="F4" s="80"/>
      <c r="H4" s="74"/>
    </row>
    <row r="5" spans="2:8" s="120" customFormat="1" ht="5.25">
      <c r="B5" s="139"/>
      <c r="F5" s="140"/>
      <c r="H5" s="216"/>
    </row>
    <row r="6" spans="1:9" ht="12.75">
      <c r="A6" s="222" t="s">
        <v>415</v>
      </c>
      <c r="B6" s="223" t="s">
        <v>0</v>
      </c>
      <c r="C6" s="224" t="s">
        <v>1</v>
      </c>
      <c r="D6" s="222" t="s">
        <v>2</v>
      </c>
      <c r="E6" s="222" t="s">
        <v>3</v>
      </c>
      <c r="F6" s="222" t="s">
        <v>4</v>
      </c>
      <c r="G6" s="225" t="s">
        <v>306</v>
      </c>
      <c r="H6" s="226" t="s">
        <v>307</v>
      </c>
      <c r="I6" s="199" t="s">
        <v>308</v>
      </c>
    </row>
    <row r="7" spans="1:9" ht="17.25" customHeight="1">
      <c r="A7" s="239">
        <v>1</v>
      </c>
      <c r="B7" s="173" t="s">
        <v>18</v>
      </c>
      <c r="C7" s="174" t="s">
        <v>287</v>
      </c>
      <c r="D7" s="175" t="s">
        <v>288</v>
      </c>
      <c r="E7" s="175" t="s">
        <v>289</v>
      </c>
      <c r="F7" s="148" t="s">
        <v>290</v>
      </c>
      <c r="G7" s="241">
        <v>7.98</v>
      </c>
      <c r="H7" s="211" t="s">
        <v>462</v>
      </c>
      <c r="I7" s="2" t="str">
        <f aca="true" t="shared" si="0" ref="I7:I29">IF(ISBLANK(G7),"",IF(G7&lt;=7.7,"KSM",IF(G7&lt;=8,"I A",IF(G7&lt;=8.44,"II A",IF(G7&lt;=9.04,"III A",IF(G7&lt;=9.64,"I JA",IF(G7&lt;=10.04,"II JA",IF(G7&lt;=10.34,"III JA"))))))))</f>
        <v>I A</v>
      </c>
    </row>
    <row r="8" spans="1:9" ht="17.25" customHeight="1">
      <c r="A8" s="239">
        <v>2</v>
      </c>
      <c r="B8" s="173" t="s">
        <v>18</v>
      </c>
      <c r="C8" s="174" t="s">
        <v>19</v>
      </c>
      <c r="D8" s="175" t="s">
        <v>20</v>
      </c>
      <c r="E8" s="175" t="s">
        <v>17</v>
      </c>
      <c r="F8" s="148" t="s">
        <v>21</v>
      </c>
      <c r="G8" s="210">
        <v>8.37</v>
      </c>
      <c r="H8" s="240" t="s">
        <v>461</v>
      </c>
      <c r="I8" s="2" t="str">
        <f t="shared" si="0"/>
        <v>II A</v>
      </c>
    </row>
    <row r="9" spans="1:9" ht="17.25" customHeight="1">
      <c r="A9" s="239">
        <v>3</v>
      </c>
      <c r="B9" s="173" t="s">
        <v>298</v>
      </c>
      <c r="C9" s="174" t="s">
        <v>68</v>
      </c>
      <c r="D9" s="175" t="s">
        <v>299</v>
      </c>
      <c r="E9" s="175" t="s">
        <v>289</v>
      </c>
      <c r="F9" s="148" t="s">
        <v>290</v>
      </c>
      <c r="G9" s="210">
        <v>8.68</v>
      </c>
      <c r="H9" s="240" t="s">
        <v>460</v>
      </c>
      <c r="I9" s="2" t="str">
        <f t="shared" si="0"/>
        <v>III A</v>
      </c>
    </row>
    <row r="10" spans="1:9" ht="17.25" customHeight="1">
      <c r="A10" s="239">
        <v>4</v>
      </c>
      <c r="B10" s="173" t="s">
        <v>269</v>
      </c>
      <c r="C10" s="174" t="s">
        <v>154</v>
      </c>
      <c r="D10" s="175">
        <v>37797</v>
      </c>
      <c r="E10" s="175" t="s">
        <v>266</v>
      </c>
      <c r="F10" s="148" t="s">
        <v>262</v>
      </c>
      <c r="G10" s="241">
        <v>8.61</v>
      </c>
      <c r="H10" s="211" t="s">
        <v>459</v>
      </c>
      <c r="I10" s="2" t="str">
        <f t="shared" si="0"/>
        <v>III A</v>
      </c>
    </row>
    <row r="11" spans="1:9" ht="17.25" customHeight="1">
      <c r="A11" s="239">
        <v>5</v>
      </c>
      <c r="B11" s="173" t="s">
        <v>205</v>
      </c>
      <c r="C11" s="174" t="s">
        <v>206</v>
      </c>
      <c r="D11" s="175" t="s">
        <v>207</v>
      </c>
      <c r="E11" s="175" t="s">
        <v>168</v>
      </c>
      <c r="F11" s="148" t="s">
        <v>199</v>
      </c>
      <c r="G11" s="210">
        <v>8.79</v>
      </c>
      <c r="H11" s="240" t="s">
        <v>458</v>
      </c>
      <c r="I11" s="2" t="str">
        <f t="shared" si="0"/>
        <v>III A</v>
      </c>
    </row>
    <row r="12" spans="1:9" ht="17.25" customHeight="1">
      <c r="A12" s="239">
        <v>6</v>
      </c>
      <c r="B12" s="173" t="s">
        <v>157</v>
      </c>
      <c r="C12" s="174" t="s">
        <v>158</v>
      </c>
      <c r="D12" s="175" t="s">
        <v>159</v>
      </c>
      <c r="E12" s="175" t="s">
        <v>147</v>
      </c>
      <c r="F12" s="148" t="s">
        <v>153</v>
      </c>
      <c r="G12" s="241">
        <v>8.82</v>
      </c>
      <c r="H12" s="211" t="s">
        <v>457</v>
      </c>
      <c r="I12" s="2" t="str">
        <f t="shared" si="0"/>
        <v>III A</v>
      </c>
    </row>
    <row r="13" spans="1:9" ht="17.25" customHeight="1">
      <c r="A13" s="233">
        <v>7</v>
      </c>
      <c r="B13" s="244" t="s">
        <v>9</v>
      </c>
      <c r="C13" s="245" t="s">
        <v>10</v>
      </c>
      <c r="D13" s="234">
        <v>37420</v>
      </c>
      <c r="E13" s="234" t="s">
        <v>6</v>
      </c>
      <c r="F13" s="235" t="s">
        <v>7</v>
      </c>
      <c r="G13" s="242">
        <v>8.88</v>
      </c>
      <c r="H13" s="237"/>
      <c r="I13" s="238" t="str">
        <f t="shared" si="0"/>
        <v>III A</v>
      </c>
    </row>
    <row r="14" spans="1:9" ht="17.25" customHeight="1">
      <c r="A14" s="239">
        <v>8</v>
      </c>
      <c r="B14" s="173" t="s">
        <v>225</v>
      </c>
      <c r="C14" s="174" t="s">
        <v>226</v>
      </c>
      <c r="D14" s="175">
        <v>37361</v>
      </c>
      <c r="E14" s="175" t="s">
        <v>168</v>
      </c>
      <c r="F14" s="148" t="s">
        <v>454</v>
      </c>
      <c r="G14" s="241">
        <v>9.03</v>
      </c>
      <c r="H14" s="211"/>
      <c r="I14" s="2" t="str">
        <f t="shared" si="0"/>
        <v>III A</v>
      </c>
    </row>
    <row r="15" spans="1:9" ht="17.25" customHeight="1">
      <c r="A15" s="239">
        <v>9</v>
      </c>
      <c r="B15" s="173" t="s">
        <v>284</v>
      </c>
      <c r="C15" s="174" t="s">
        <v>285</v>
      </c>
      <c r="D15" s="175" t="s">
        <v>286</v>
      </c>
      <c r="E15" s="175" t="s">
        <v>274</v>
      </c>
      <c r="F15" s="148" t="s">
        <v>275</v>
      </c>
      <c r="G15" s="241">
        <v>9.05</v>
      </c>
      <c r="H15" s="211"/>
      <c r="I15" s="2" t="str">
        <f t="shared" si="0"/>
        <v>I JA</v>
      </c>
    </row>
    <row r="16" spans="1:9" ht="17.25" customHeight="1">
      <c r="A16" s="239">
        <v>10</v>
      </c>
      <c r="B16" s="173" t="s">
        <v>117</v>
      </c>
      <c r="C16" s="174" t="s">
        <v>192</v>
      </c>
      <c r="D16" s="175">
        <v>37868</v>
      </c>
      <c r="E16" s="175" t="s">
        <v>168</v>
      </c>
      <c r="F16" s="148" t="s">
        <v>189</v>
      </c>
      <c r="G16" s="241">
        <v>9.16</v>
      </c>
      <c r="H16" s="211"/>
      <c r="I16" s="2" t="str">
        <f t="shared" si="0"/>
        <v>I JA</v>
      </c>
    </row>
    <row r="17" spans="1:9" ht="17.25" customHeight="1">
      <c r="A17" s="239">
        <v>11</v>
      </c>
      <c r="B17" s="197" t="s">
        <v>64</v>
      </c>
      <c r="C17" s="125" t="s">
        <v>65</v>
      </c>
      <c r="D17" s="144" t="s">
        <v>66</v>
      </c>
      <c r="E17" s="145" t="s">
        <v>48</v>
      </c>
      <c r="F17" s="146" t="s">
        <v>50</v>
      </c>
      <c r="G17" s="241">
        <v>9.2</v>
      </c>
      <c r="H17" s="211"/>
      <c r="I17" s="2" t="str">
        <f t="shared" si="0"/>
        <v>I JA</v>
      </c>
    </row>
    <row r="18" spans="1:9" ht="17.25" customHeight="1">
      <c r="A18" s="239">
        <v>12</v>
      </c>
      <c r="B18" s="173" t="s">
        <v>174</v>
      </c>
      <c r="C18" s="174" t="s">
        <v>175</v>
      </c>
      <c r="D18" s="175">
        <v>37975</v>
      </c>
      <c r="E18" s="175" t="s">
        <v>168</v>
      </c>
      <c r="F18" s="148" t="s">
        <v>176</v>
      </c>
      <c r="G18" s="241">
        <v>9.38</v>
      </c>
      <c r="H18" s="211"/>
      <c r="I18" s="2" t="str">
        <f t="shared" si="0"/>
        <v>I JA</v>
      </c>
    </row>
    <row r="19" spans="1:9" ht="17.25" customHeight="1">
      <c r="A19" s="239">
        <v>13</v>
      </c>
      <c r="B19" s="173" t="s">
        <v>456</v>
      </c>
      <c r="C19" s="174" t="s">
        <v>455</v>
      </c>
      <c r="D19" s="175">
        <v>37257</v>
      </c>
      <c r="E19" s="175" t="s">
        <v>168</v>
      </c>
      <c r="F19" s="148" t="s">
        <v>454</v>
      </c>
      <c r="G19" s="241">
        <v>9.41</v>
      </c>
      <c r="H19" s="211"/>
      <c r="I19" s="2" t="str">
        <f t="shared" si="0"/>
        <v>I JA</v>
      </c>
    </row>
    <row r="20" spans="1:9" ht="17.25" customHeight="1">
      <c r="A20" s="239">
        <v>14</v>
      </c>
      <c r="B20" s="173" t="s">
        <v>70</v>
      </c>
      <c r="C20" s="174" t="s">
        <v>71</v>
      </c>
      <c r="D20" s="175" t="s">
        <v>72</v>
      </c>
      <c r="E20" s="175" t="s">
        <v>48</v>
      </c>
      <c r="F20" s="148" t="s">
        <v>50</v>
      </c>
      <c r="G20" s="241">
        <v>9.48</v>
      </c>
      <c r="H20" s="211"/>
      <c r="I20" s="2" t="str">
        <f t="shared" si="0"/>
        <v>I JA</v>
      </c>
    </row>
    <row r="21" spans="1:9" ht="17.25" customHeight="1">
      <c r="A21" s="239">
        <v>15</v>
      </c>
      <c r="B21" s="173" t="s">
        <v>141</v>
      </c>
      <c r="C21" s="174" t="s">
        <v>128</v>
      </c>
      <c r="D21" s="108">
        <v>37492</v>
      </c>
      <c r="E21" s="108" t="s">
        <v>394</v>
      </c>
      <c r="F21" s="109" t="s">
        <v>393</v>
      </c>
      <c r="G21" s="243">
        <v>9.48</v>
      </c>
      <c r="H21" s="211"/>
      <c r="I21" s="2" t="str">
        <f t="shared" si="0"/>
        <v>I JA</v>
      </c>
    </row>
    <row r="22" spans="1:9" ht="17.25" customHeight="1">
      <c r="A22" s="239">
        <v>16</v>
      </c>
      <c r="B22" s="173" t="s">
        <v>270</v>
      </c>
      <c r="C22" s="174" t="s">
        <v>271</v>
      </c>
      <c r="D22" s="175">
        <v>37808</v>
      </c>
      <c r="E22" s="175" t="s">
        <v>266</v>
      </c>
      <c r="F22" s="148" t="s">
        <v>272</v>
      </c>
      <c r="G22" s="241">
        <v>9.55</v>
      </c>
      <c r="H22" s="211"/>
      <c r="I22" s="2" t="str">
        <f t="shared" si="0"/>
        <v>I JA</v>
      </c>
    </row>
    <row r="23" spans="1:9" ht="17.25" customHeight="1">
      <c r="A23" s="239">
        <v>17</v>
      </c>
      <c r="B23" s="173" t="s">
        <v>18</v>
      </c>
      <c r="C23" s="174" t="s">
        <v>282</v>
      </c>
      <c r="D23" s="175" t="s">
        <v>283</v>
      </c>
      <c r="E23" s="175" t="s">
        <v>274</v>
      </c>
      <c r="F23" s="148" t="s">
        <v>275</v>
      </c>
      <c r="G23" s="241">
        <v>9.71</v>
      </c>
      <c r="H23" s="211"/>
      <c r="I23" s="2" t="str">
        <f t="shared" si="0"/>
        <v>II JA</v>
      </c>
    </row>
    <row r="24" spans="1:9" ht="17.25" customHeight="1">
      <c r="A24" s="239" t="s">
        <v>344</v>
      </c>
      <c r="B24" s="173" t="s">
        <v>76</v>
      </c>
      <c r="C24" s="174" t="s">
        <v>392</v>
      </c>
      <c r="D24" s="175">
        <v>38312</v>
      </c>
      <c r="E24" s="175" t="s">
        <v>119</v>
      </c>
      <c r="F24" s="148" t="s">
        <v>120</v>
      </c>
      <c r="G24" s="241">
        <v>9.86</v>
      </c>
      <c r="H24" s="211"/>
      <c r="I24" s="2" t="str">
        <f t="shared" si="0"/>
        <v>II JA</v>
      </c>
    </row>
    <row r="25" spans="1:9" ht="17.25" customHeight="1">
      <c r="A25" s="239" t="s">
        <v>344</v>
      </c>
      <c r="B25" s="173" t="s">
        <v>177</v>
      </c>
      <c r="C25" s="174" t="s">
        <v>196</v>
      </c>
      <c r="D25" s="175">
        <v>38362</v>
      </c>
      <c r="E25" s="175" t="s">
        <v>266</v>
      </c>
      <c r="F25" s="148" t="s">
        <v>272</v>
      </c>
      <c r="G25" s="241">
        <v>8.94</v>
      </c>
      <c r="H25" s="211"/>
      <c r="I25" s="2" t="str">
        <f t="shared" si="0"/>
        <v>III A</v>
      </c>
    </row>
    <row r="26" spans="1:9" ht="17.25" customHeight="1">
      <c r="A26" s="239" t="s">
        <v>344</v>
      </c>
      <c r="B26" s="173" t="s">
        <v>382</v>
      </c>
      <c r="C26" s="174" t="s">
        <v>383</v>
      </c>
      <c r="D26" s="175">
        <v>38401</v>
      </c>
      <c r="E26" s="175" t="s">
        <v>266</v>
      </c>
      <c r="F26" s="148" t="s">
        <v>272</v>
      </c>
      <c r="G26" s="241">
        <v>9.22</v>
      </c>
      <c r="H26" s="211"/>
      <c r="I26" s="2" t="str">
        <f t="shared" si="0"/>
        <v>I JA</v>
      </c>
    </row>
    <row r="27" spans="1:9" ht="17.25" customHeight="1">
      <c r="A27" s="239" t="s">
        <v>344</v>
      </c>
      <c r="B27" s="173" t="s">
        <v>269</v>
      </c>
      <c r="C27" s="174" t="s">
        <v>364</v>
      </c>
      <c r="D27" s="175">
        <v>37363</v>
      </c>
      <c r="E27" s="175" t="s">
        <v>365</v>
      </c>
      <c r="F27" s="148" t="s">
        <v>366</v>
      </c>
      <c r="G27" s="241">
        <v>9.32</v>
      </c>
      <c r="H27" s="211"/>
      <c r="I27" s="2" t="str">
        <f t="shared" si="0"/>
        <v>I JA</v>
      </c>
    </row>
    <row r="28" spans="1:9" ht="17.25" customHeight="1">
      <c r="A28" s="239" t="s">
        <v>344</v>
      </c>
      <c r="B28" s="197" t="s">
        <v>401</v>
      </c>
      <c r="C28" s="125" t="s">
        <v>402</v>
      </c>
      <c r="D28" s="144">
        <v>38154</v>
      </c>
      <c r="E28" s="145" t="s">
        <v>142</v>
      </c>
      <c r="F28" s="146" t="s">
        <v>144</v>
      </c>
      <c r="G28" s="241">
        <v>9.41</v>
      </c>
      <c r="H28" s="211"/>
      <c r="I28" s="2" t="str">
        <f t="shared" si="0"/>
        <v>I JA</v>
      </c>
    </row>
    <row r="29" spans="1:9" ht="17.25" customHeight="1">
      <c r="A29" s="239" t="s">
        <v>344</v>
      </c>
      <c r="B29" s="173" t="s">
        <v>202</v>
      </c>
      <c r="C29" s="174" t="s">
        <v>384</v>
      </c>
      <c r="D29" s="175">
        <v>38142</v>
      </c>
      <c r="E29" s="175" t="s">
        <v>266</v>
      </c>
      <c r="F29" s="148" t="s">
        <v>272</v>
      </c>
      <c r="G29" s="241">
        <v>9.68</v>
      </c>
      <c r="H29" s="211"/>
      <c r="I29" s="2" t="str">
        <f t="shared" si="0"/>
        <v>II JA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42"/>
  <sheetViews>
    <sheetView zoomScalePageLayoutView="0" workbookViewId="0" topLeftCell="A1">
      <selection activeCell="L37" sqref="L37"/>
    </sheetView>
  </sheetViews>
  <sheetFormatPr defaultColWidth="0" defaultRowHeight="12.75"/>
  <cols>
    <col min="1" max="1" width="5.28125" style="105" customWidth="1"/>
    <col min="2" max="2" width="14.140625" style="84" customWidth="1"/>
    <col min="3" max="3" width="16.28125" style="84" customWidth="1"/>
    <col min="4" max="4" width="10.7109375" style="85" customWidth="1"/>
    <col min="5" max="5" width="10.28125" style="111" customWidth="1"/>
    <col min="6" max="6" width="21.7109375" style="86" bestFit="1" customWidth="1"/>
    <col min="7" max="9" width="4.7109375" style="112" customWidth="1"/>
    <col min="10" max="10" width="4.7109375" style="112" hidden="1" customWidth="1"/>
    <col min="11" max="13" width="4.7109375" style="112" customWidth="1"/>
    <col min="14" max="14" width="11.421875" style="113" customWidth="1"/>
    <col min="15" max="15" width="8.28125" style="114" customWidth="1"/>
    <col min="16" max="252" width="9.140625" style="105" customWidth="1"/>
    <col min="253" max="253" width="5.28125" style="105" customWidth="1"/>
    <col min="254" max="16384" width="0" style="105" hidden="1" customWidth="1"/>
  </cols>
  <sheetData>
    <row r="1" spans="1:4" s="75" customFormat="1" ht="18.75">
      <c r="A1" s="73" t="s">
        <v>343</v>
      </c>
      <c r="B1" s="74"/>
      <c r="D1" s="76"/>
    </row>
    <row r="2" spans="1:4" s="75" customFormat="1" ht="15.75">
      <c r="A2" s="273">
        <v>42791</v>
      </c>
      <c r="B2" s="273"/>
      <c r="D2" s="77" t="s">
        <v>304</v>
      </c>
    </row>
    <row r="3" s="78" customFormat="1" ht="5.25"/>
    <row r="4" spans="1:7" s="75" customFormat="1" ht="15">
      <c r="A4" s="74"/>
      <c r="B4" s="117" t="s">
        <v>338</v>
      </c>
      <c r="D4" s="79"/>
      <c r="G4" s="80"/>
    </row>
    <row r="5" s="81" customFormat="1" ht="6" thickBot="1">
      <c r="G5" s="82"/>
    </row>
    <row r="6" spans="2:15" s="83" customFormat="1" ht="15.75" thickBot="1">
      <c r="B6" s="84"/>
      <c r="C6" s="84"/>
      <c r="D6" s="85"/>
      <c r="F6" s="86"/>
      <c r="G6" s="274" t="s">
        <v>334</v>
      </c>
      <c r="H6" s="275"/>
      <c r="I6" s="275"/>
      <c r="J6" s="275"/>
      <c r="K6" s="275"/>
      <c r="L6" s="275"/>
      <c r="M6" s="276"/>
      <c r="N6" s="87"/>
      <c r="O6" s="88"/>
    </row>
    <row r="7" spans="1:15" s="99" customFormat="1" ht="21" customHeight="1" thickBot="1">
      <c r="A7" s="89" t="s">
        <v>415</v>
      </c>
      <c r="B7" s="90" t="s">
        <v>0</v>
      </c>
      <c r="C7" s="91" t="s">
        <v>1</v>
      </c>
      <c r="D7" s="92" t="s">
        <v>325</v>
      </c>
      <c r="E7" s="93" t="s">
        <v>3</v>
      </c>
      <c r="F7" s="94" t="s">
        <v>4</v>
      </c>
      <c r="G7" s="95">
        <v>1</v>
      </c>
      <c r="H7" s="96">
        <v>2</v>
      </c>
      <c r="I7" s="96">
        <v>3</v>
      </c>
      <c r="J7" s="96" t="s">
        <v>327</v>
      </c>
      <c r="K7" s="96">
        <v>4</v>
      </c>
      <c r="L7" s="96">
        <v>5</v>
      </c>
      <c r="M7" s="97">
        <v>6</v>
      </c>
      <c r="N7" s="6" t="s">
        <v>326</v>
      </c>
      <c r="O7" s="118" t="s">
        <v>308</v>
      </c>
    </row>
    <row r="8" spans="1:15" ht="18" customHeight="1">
      <c r="A8" s="100">
        <v>1</v>
      </c>
      <c r="B8" s="65" t="s">
        <v>59</v>
      </c>
      <c r="C8" s="66" t="s">
        <v>60</v>
      </c>
      <c r="D8" s="101" t="s">
        <v>61</v>
      </c>
      <c r="E8" s="102" t="s">
        <v>48</v>
      </c>
      <c r="F8" s="103" t="s">
        <v>50</v>
      </c>
      <c r="G8" s="7">
        <v>12.46</v>
      </c>
      <c r="H8" s="7" t="s">
        <v>421</v>
      </c>
      <c r="I8" s="7" t="s">
        <v>421</v>
      </c>
      <c r="J8" s="7"/>
      <c r="K8" s="115" t="s">
        <v>420</v>
      </c>
      <c r="L8" s="115" t="s">
        <v>420</v>
      </c>
      <c r="M8" s="7" t="s">
        <v>421</v>
      </c>
      <c r="N8" s="116">
        <f>MAX(G8:I8,K8:M8)</f>
        <v>12.46</v>
      </c>
      <c r="O8" s="2" t="str">
        <f>IF(ISBLANK(N8),"",IF(N8&gt;=15.2,"KSM",IF(N8&gt;=14.2,"I A",IF(N8&gt;=13.2,"II A",IF(N8&gt;=12.2,"III A",IF(N8&gt;=11.2,"I JA",IF(N8&gt;=10.3,"II JA",IF(N8&gt;=9.7,"III JA"))))))))</f>
        <v>III A</v>
      </c>
    </row>
    <row r="9" spans="1:15" ht="18" customHeight="1">
      <c r="A9" s="100">
        <v>2</v>
      </c>
      <c r="B9" s="65" t="s">
        <v>303</v>
      </c>
      <c r="C9" s="66" t="s">
        <v>397</v>
      </c>
      <c r="D9" s="101">
        <v>37531</v>
      </c>
      <c r="E9" s="102" t="s">
        <v>48</v>
      </c>
      <c r="F9" s="103" t="s">
        <v>398</v>
      </c>
      <c r="G9" s="7">
        <v>9.26</v>
      </c>
      <c r="H9" s="7" t="s">
        <v>421</v>
      </c>
      <c r="I9" s="115" t="s">
        <v>420</v>
      </c>
      <c r="J9" s="119"/>
      <c r="K9" s="7" t="s">
        <v>421</v>
      </c>
      <c r="L9" s="7" t="s">
        <v>421</v>
      </c>
      <c r="M9" s="7" t="s">
        <v>421</v>
      </c>
      <c r="N9" s="116">
        <f>MAX(G9:I9,K9:M9)</f>
        <v>9.26</v>
      </c>
      <c r="O9" s="2" t="s">
        <v>466</v>
      </c>
    </row>
    <row r="10" spans="2:15" ht="15.75" customHeight="1">
      <c r="B10" s="48"/>
      <c r="C10" s="48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5" ht="12.7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5" ht="12.75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2:15" ht="12.75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2:15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2:15" ht="12.7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2:15" ht="12.7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 ht="12.7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 ht="12.7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 ht="12.7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 ht="12.7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ht="12.7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 ht="12.7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2:15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2:15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2:15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2:15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5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2:15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2:15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2:15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15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2:15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zoomScalePageLayoutView="0" workbookViewId="0" topLeftCell="A1">
      <selection activeCell="A14" sqref="A14"/>
    </sheetView>
  </sheetViews>
  <sheetFormatPr defaultColWidth="0" defaultRowHeight="12.75"/>
  <cols>
    <col min="1" max="1" width="5.28125" style="105" customWidth="1"/>
    <col min="2" max="2" width="14.140625" style="84" customWidth="1"/>
    <col min="3" max="3" width="16.28125" style="84" customWidth="1"/>
    <col min="4" max="4" width="14.140625" style="85" customWidth="1"/>
    <col min="5" max="5" width="10.28125" style="111" customWidth="1"/>
    <col min="6" max="6" width="21.7109375" style="86" bestFit="1" customWidth="1"/>
    <col min="7" max="9" width="4.7109375" style="112" customWidth="1"/>
    <col min="10" max="10" width="4.7109375" style="112" hidden="1" customWidth="1"/>
    <col min="11" max="13" width="4.7109375" style="112" customWidth="1"/>
    <col min="14" max="14" width="11.421875" style="113" customWidth="1"/>
    <col min="15" max="15" width="8.28125" style="114" customWidth="1"/>
    <col min="16" max="252" width="9.140625" style="105" customWidth="1"/>
    <col min="253" max="253" width="5.28125" style="105" customWidth="1"/>
    <col min="254" max="16384" width="0" style="105" hidden="1" customWidth="1"/>
  </cols>
  <sheetData>
    <row r="1" spans="1:4" s="75" customFormat="1" ht="18.75">
      <c r="A1" s="73" t="s">
        <v>343</v>
      </c>
      <c r="B1" s="74"/>
      <c r="D1" s="76"/>
    </row>
    <row r="2" spans="1:4" s="75" customFormat="1" ht="15.75">
      <c r="A2" s="273">
        <v>42791</v>
      </c>
      <c r="B2" s="273"/>
      <c r="D2" s="77" t="s">
        <v>304</v>
      </c>
    </row>
    <row r="3" s="78" customFormat="1" ht="5.25"/>
    <row r="4" spans="1:7" s="75" customFormat="1" ht="15">
      <c r="A4" s="74"/>
      <c r="B4" s="75" t="s">
        <v>339</v>
      </c>
      <c r="D4" s="79" t="s">
        <v>340</v>
      </c>
      <c r="G4" s="80"/>
    </row>
    <row r="5" s="81" customFormat="1" ht="6" thickBot="1">
      <c r="G5" s="82"/>
    </row>
    <row r="6" spans="2:15" s="83" customFormat="1" ht="15.75" thickBot="1">
      <c r="B6" s="84"/>
      <c r="C6" s="84"/>
      <c r="D6" s="85"/>
      <c r="F6" s="86"/>
      <c r="G6" s="274" t="s">
        <v>334</v>
      </c>
      <c r="H6" s="275"/>
      <c r="I6" s="275"/>
      <c r="J6" s="275"/>
      <c r="K6" s="275"/>
      <c r="L6" s="275"/>
      <c r="M6" s="276"/>
      <c r="N6" s="87"/>
      <c r="O6" s="88"/>
    </row>
    <row r="7" spans="1:15" s="99" customFormat="1" ht="21" customHeight="1" thickBot="1">
      <c r="A7" s="89" t="s">
        <v>415</v>
      </c>
      <c r="B7" s="90" t="s">
        <v>0</v>
      </c>
      <c r="C7" s="91" t="s">
        <v>1</v>
      </c>
      <c r="D7" s="92" t="s">
        <v>325</v>
      </c>
      <c r="E7" s="93" t="s">
        <v>3</v>
      </c>
      <c r="F7" s="94" t="s">
        <v>4</v>
      </c>
      <c r="G7" s="95">
        <v>1</v>
      </c>
      <c r="H7" s="96">
        <v>2</v>
      </c>
      <c r="I7" s="96">
        <v>3</v>
      </c>
      <c r="J7" s="96" t="s">
        <v>327</v>
      </c>
      <c r="K7" s="96">
        <v>4</v>
      </c>
      <c r="L7" s="96">
        <v>5</v>
      </c>
      <c r="M7" s="97">
        <v>6</v>
      </c>
      <c r="N7" s="6" t="s">
        <v>326</v>
      </c>
      <c r="O7" s="98" t="s">
        <v>308</v>
      </c>
    </row>
    <row r="8" spans="1:15" ht="18" customHeight="1">
      <c r="A8" s="100">
        <v>1</v>
      </c>
      <c r="B8" s="71" t="s">
        <v>208</v>
      </c>
      <c r="C8" s="72" t="s">
        <v>209</v>
      </c>
      <c r="D8" s="101" t="s">
        <v>210</v>
      </c>
      <c r="E8" s="102" t="s">
        <v>211</v>
      </c>
      <c r="F8" s="103" t="s">
        <v>212</v>
      </c>
      <c r="G8" s="7">
        <v>10.46</v>
      </c>
      <c r="H8" s="7">
        <v>11.07</v>
      </c>
      <c r="I8" s="7">
        <v>10.86</v>
      </c>
      <c r="J8" s="7"/>
      <c r="K8" s="7">
        <v>10.99</v>
      </c>
      <c r="L8" s="7" t="s">
        <v>413</v>
      </c>
      <c r="M8" s="7">
        <v>10.86</v>
      </c>
      <c r="N8" s="70">
        <f aca="true" t="shared" si="0" ref="N8:N13">MAX(G8:I8,K8:M8)</f>
        <v>11.07</v>
      </c>
      <c r="O8" s="104" t="str">
        <f aca="true" t="shared" si="1" ref="O8:O13">IF(ISBLANK(N8),"",IF(N8&gt;=15.2,"KSM",IF(N8&gt;=13.2,"I A",IF(N8&gt;=11,"II A",IF(N8&gt;=9.5,"III A",IF(N8&gt;=8,"I JA",IF(N8&gt;=7.2,"II JA",IF(N8&gt;=6.5,"III JA"))))))))</f>
        <v>II A</v>
      </c>
    </row>
    <row r="9" spans="1:15" ht="18" customHeight="1">
      <c r="A9" s="100">
        <v>2</v>
      </c>
      <c r="B9" s="71" t="s">
        <v>37</v>
      </c>
      <c r="C9" s="72" t="s">
        <v>62</v>
      </c>
      <c r="D9" s="101" t="s">
        <v>63</v>
      </c>
      <c r="E9" s="102" t="s">
        <v>48</v>
      </c>
      <c r="F9" s="103" t="s">
        <v>50</v>
      </c>
      <c r="G9" s="7">
        <v>10.01</v>
      </c>
      <c r="H9" s="7">
        <v>10.49</v>
      </c>
      <c r="I9" s="7">
        <v>10.44</v>
      </c>
      <c r="J9" s="7"/>
      <c r="K9" s="7">
        <v>10.65</v>
      </c>
      <c r="L9" s="7">
        <v>10.48</v>
      </c>
      <c r="M9" s="7">
        <v>10.29</v>
      </c>
      <c r="N9" s="70">
        <f t="shared" si="0"/>
        <v>10.65</v>
      </c>
      <c r="O9" s="104" t="str">
        <f t="shared" si="1"/>
        <v>III A</v>
      </c>
    </row>
    <row r="10" spans="1:15" ht="18" customHeight="1">
      <c r="A10" s="100">
        <v>3</v>
      </c>
      <c r="B10" s="71" t="s">
        <v>264</v>
      </c>
      <c r="C10" s="72" t="s">
        <v>265</v>
      </c>
      <c r="D10" s="101">
        <v>37393</v>
      </c>
      <c r="E10" s="102" t="s">
        <v>266</v>
      </c>
      <c r="F10" s="103" t="s">
        <v>262</v>
      </c>
      <c r="G10" s="7" t="s">
        <v>413</v>
      </c>
      <c r="H10" s="7" t="s">
        <v>413</v>
      </c>
      <c r="I10" s="7">
        <v>9.72</v>
      </c>
      <c r="J10" s="7"/>
      <c r="K10" s="115" t="s">
        <v>420</v>
      </c>
      <c r="L10" s="115" t="s">
        <v>420</v>
      </c>
      <c r="M10" s="115" t="s">
        <v>420</v>
      </c>
      <c r="N10" s="70">
        <f t="shared" si="0"/>
        <v>9.72</v>
      </c>
      <c r="O10" s="104" t="str">
        <f t="shared" si="1"/>
        <v>III A</v>
      </c>
    </row>
    <row r="11" spans="1:15" ht="18" customHeight="1">
      <c r="A11" s="100">
        <v>4</v>
      </c>
      <c r="B11" s="71" t="s">
        <v>108</v>
      </c>
      <c r="C11" s="72" t="s">
        <v>267</v>
      </c>
      <c r="D11" s="101">
        <v>37873</v>
      </c>
      <c r="E11" s="102" t="s">
        <v>266</v>
      </c>
      <c r="F11" s="103" t="s">
        <v>262</v>
      </c>
      <c r="G11" s="7">
        <v>8.71</v>
      </c>
      <c r="H11" s="7" t="s">
        <v>413</v>
      </c>
      <c r="I11" s="7">
        <v>8.84</v>
      </c>
      <c r="J11" s="7"/>
      <c r="K11" s="7" t="s">
        <v>413</v>
      </c>
      <c r="L11" s="7">
        <v>8.7</v>
      </c>
      <c r="M11" s="7" t="s">
        <v>413</v>
      </c>
      <c r="N11" s="70">
        <f t="shared" si="0"/>
        <v>8.84</v>
      </c>
      <c r="O11" s="104" t="str">
        <f t="shared" si="1"/>
        <v>I JA</v>
      </c>
    </row>
    <row r="12" spans="1:15" ht="18" customHeight="1">
      <c r="A12" s="100">
        <v>5</v>
      </c>
      <c r="B12" s="71" t="s">
        <v>400</v>
      </c>
      <c r="C12" s="72" t="s">
        <v>411</v>
      </c>
      <c r="D12" s="101">
        <v>37296</v>
      </c>
      <c r="E12" s="102" t="s">
        <v>168</v>
      </c>
      <c r="F12" s="103" t="s">
        <v>199</v>
      </c>
      <c r="G12" s="7">
        <v>8.29</v>
      </c>
      <c r="H12" s="7" t="s">
        <v>412</v>
      </c>
      <c r="I12" s="7">
        <v>8.39</v>
      </c>
      <c r="J12" s="7"/>
      <c r="K12" s="7" t="s">
        <v>413</v>
      </c>
      <c r="L12" s="7">
        <v>8.65</v>
      </c>
      <c r="M12" s="7">
        <v>8.57</v>
      </c>
      <c r="N12" s="70">
        <f t="shared" si="0"/>
        <v>8.65</v>
      </c>
      <c r="O12" s="104" t="str">
        <f t="shared" si="1"/>
        <v>I JA</v>
      </c>
    </row>
    <row r="13" spans="1:15" ht="18" customHeight="1">
      <c r="A13" s="100">
        <v>6</v>
      </c>
      <c r="B13" s="71" t="s">
        <v>276</v>
      </c>
      <c r="C13" s="72" t="s">
        <v>347</v>
      </c>
      <c r="D13" s="101">
        <v>37685</v>
      </c>
      <c r="E13" s="102" t="s">
        <v>168</v>
      </c>
      <c r="F13" s="103" t="s">
        <v>197</v>
      </c>
      <c r="G13" s="7">
        <v>7.01</v>
      </c>
      <c r="H13" s="7">
        <v>6.45</v>
      </c>
      <c r="I13" s="7" t="s">
        <v>413</v>
      </c>
      <c r="J13" s="7"/>
      <c r="K13" s="7">
        <v>6.67</v>
      </c>
      <c r="L13" s="7">
        <v>7.42</v>
      </c>
      <c r="M13" s="7">
        <v>6.88</v>
      </c>
      <c r="N13" s="70">
        <f t="shared" si="0"/>
        <v>7.42</v>
      </c>
      <c r="O13" s="104" t="str">
        <f t="shared" si="1"/>
        <v>II JA</v>
      </c>
    </row>
    <row r="14" spans="1:15" ht="18" customHeight="1">
      <c r="A14" s="100">
        <v>7</v>
      </c>
      <c r="B14" s="71" t="s">
        <v>416</v>
      </c>
      <c r="C14" s="72" t="s">
        <v>417</v>
      </c>
      <c r="D14" s="101">
        <v>37361</v>
      </c>
      <c r="E14" s="102" t="s">
        <v>418</v>
      </c>
      <c r="F14" s="103" t="s">
        <v>419</v>
      </c>
      <c r="G14" s="7">
        <v>6.2</v>
      </c>
      <c r="H14" s="7">
        <v>6.8</v>
      </c>
      <c r="I14" s="7">
        <v>6.6</v>
      </c>
      <c r="J14" s="110"/>
      <c r="K14" s="7">
        <v>6.2</v>
      </c>
      <c r="L14" s="7">
        <v>5.9</v>
      </c>
      <c r="M14" s="7">
        <v>6.3</v>
      </c>
      <c r="N14" s="70">
        <f>MAX(G14:I14,K14:M14)</f>
        <v>6.8</v>
      </c>
      <c r="O14" s="104" t="str">
        <f>IF(ISBLANK(N14),"",IF(N14&gt;=15.2,"KSM",IF(N14&gt;=13.2,"I A",IF(N14&gt;=11,"II A",IF(N14&gt;=9.5,"III A",IF(N14&gt;=8,"I JA",IF(N14&gt;=7.2,"II JA",IF(N14&gt;=6.5,"III JA"))))))))</f>
        <v>III JA</v>
      </c>
    </row>
    <row r="15" spans="1:15" ht="18" customHeight="1">
      <c r="A15" s="100" t="s">
        <v>319</v>
      </c>
      <c r="B15" s="106" t="s">
        <v>203</v>
      </c>
      <c r="C15" s="107" t="s">
        <v>204</v>
      </c>
      <c r="D15" s="108">
        <v>37656</v>
      </c>
      <c r="E15" s="108" t="s">
        <v>168</v>
      </c>
      <c r="F15" s="109" t="s">
        <v>199</v>
      </c>
      <c r="G15" s="7">
        <v>6.9</v>
      </c>
      <c r="H15" s="7">
        <v>6.85</v>
      </c>
      <c r="I15" s="7">
        <v>6.83</v>
      </c>
      <c r="J15" s="110" t="s">
        <v>319</v>
      </c>
      <c r="K15" s="7"/>
      <c r="L15" s="7"/>
      <c r="M15" s="7"/>
      <c r="N15" s="70">
        <f>MAX(G15:I15,K15:M15)</f>
        <v>6.9</v>
      </c>
      <c r="O15" s="104" t="str">
        <f>IF(ISBLANK(N15),"",IF(N15&gt;=15.2,"KSM",IF(N15&gt;=13.2,"I A",IF(N15&gt;=11,"II A",IF(N15&gt;=9.5,"III A",IF(N15&gt;=8,"I JA",IF(N15&gt;=7.2,"II JA",IF(N15&gt;=6.5,"III JA"))))))))</f>
        <v>III JA</v>
      </c>
    </row>
    <row r="16" spans="2:15" ht="12.7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 ht="12.7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 ht="12.7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 ht="12.7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 ht="12.7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ht="12.7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 ht="12.7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2:15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2:15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2:15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2:15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5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2:15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2:15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2:15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15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2:15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2:15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2:15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2:15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2:15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2:15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2:15" ht="12.7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5"/>
  <sheetViews>
    <sheetView zoomScalePageLayoutView="0" workbookViewId="0" topLeftCell="A1">
      <selection activeCell="Z34" sqref="Z34"/>
    </sheetView>
  </sheetViews>
  <sheetFormatPr defaultColWidth="0" defaultRowHeight="12.75"/>
  <cols>
    <col min="1" max="1" width="5.28125" style="105" customWidth="1"/>
    <col min="2" max="2" width="14.140625" style="84" customWidth="1"/>
    <col min="3" max="3" width="16.28125" style="84" customWidth="1"/>
    <col min="4" max="4" width="10.7109375" style="85" customWidth="1"/>
    <col min="5" max="5" width="12.57421875" style="111" customWidth="1"/>
    <col min="6" max="6" width="21.7109375" style="86" bestFit="1" customWidth="1"/>
    <col min="7" max="9" width="4.7109375" style="112" customWidth="1"/>
    <col min="10" max="10" width="4.7109375" style="112" hidden="1" customWidth="1"/>
    <col min="11" max="13" width="4.7109375" style="112" customWidth="1"/>
    <col min="14" max="14" width="11.421875" style="113" customWidth="1"/>
    <col min="15" max="15" width="8.28125" style="114" customWidth="1"/>
    <col min="16" max="252" width="9.140625" style="105" customWidth="1"/>
    <col min="253" max="253" width="5.28125" style="105" customWidth="1"/>
    <col min="254" max="16384" width="0" style="105" hidden="1" customWidth="1"/>
  </cols>
  <sheetData>
    <row r="1" spans="1:4" s="75" customFormat="1" ht="18.75">
      <c r="A1" s="73" t="s">
        <v>343</v>
      </c>
      <c r="B1" s="74"/>
      <c r="D1" s="76"/>
    </row>
    <row r="2" spans="1:4" s="75" customFormat="1" ht="15.75">
      <c r="A2" s="273">
        <v>42791</v>
      </c>
      <c r="B2" s="273"/>
      <c r="D2" s="77" t="s">
        <v>304</v>
      </c>
    </row>
    <row r="3" s="78" customFormat="1" ht="5.25"/>
    <row r="4" spans="1:7" s="75" customFormat="1" ht="15">
      <c r="A4" s="74"/>
      <c r="B4" s="75" t="s">
        <v>341</v>
      </c>
      <c r="D4" s="79" t="s">
        <v>342</v>
      </c>
      <c r="G4" s="80"/>
    </row>
    <row r="5" s="81" customFormat="1" ht="6" thickBot="1">
      <c r="G5" s="82"/>
    </row>
    <row r="6" spans="2:15" s="83" customFormat="1" ht="15.75" thickBot="1">
      <c r="B6" s="84"/>
      <c r="C6" s="84"/>
      <c r="D6" s="85"/>
      <c r="F6" s="86"/>
      <c r="G6" s="274" t="s">
        <v>334</v>
      </c>
      <c r="H6" s="275"/>
      <c r="I6" s="275"/>
      <c r="J6" s="275"/>
      <c r="K6" s="275"/>
      <c r="L6" s="275"/>
      <c r="M6" s="276"/>
      <c r="N6" s="87"/>
      <c r="O6" s="88"/>
    </row>
    <row r="7" spans="1:15" s="99" customFormat="1" ht="21" customHeight="1" thickBot="1">
      <c r="A7" s="89" t="s">
        <v>415</v>
      </c>
      <c r="B7" s="90" t="s">
        <v>0</v>
      </c>
      <c r="C7" s="91" t="s">
        <v>1</v>
      </c>
      <c r="D7" s="92" t="s">
        <v>325</v>
      </c>
      <c r="E7" s="93" t="s">
        <v>3</v>
      </c>
      <c r="F7" s="94" t="s">
        <v>4</v>
      </c>
      <c r="G7" s="95">
        <v>1</v>
      </c>
      <c r="H7" s="96">
        <v>2</v>
      </c>
      <c r="I7" s="96">
        <v>3</v>
      </c>
      <c r="J7" s="96" t="s">
        <v>327</v>
      </c>
      <c r="K7" s="96">
        <v>4</v>
      </c>
      <c r="L7" s="96">
        <v>5</v>
      </c>
      <c r="M7" s="97">
        <v>6</v>
      </c>
      <c r="N7" s="6" t="s">
        <v>326</v>
      </c>
      <c r="O7" s="98" t="s">
        <v>308</v>
      </c>
    </row>
    <row r="8" spans="1:15" ht="18" customHeight="1">
      <c r="A8" s="100">
        <v>1</v>
      </c>
      <c r="B8" s="71" t="s">
        <v>11</v>
      </c>
      <c r="C8" s="72" t="s">
        <v>12</v>
      </c>
      <c r="D8" s="101">
        <v>37391</v>
      </c>
      <c r="E8" s="102" t="s">
        <v>6</v>
      </c>
      <c r="F8" s="103" t="s">
        <v>7</v>
      </c>
      <c r="G8" s="7">
        <v>14.91</v>
      </c>
      <c r="H8" s="7" t="s">
        <v>443</v>
      </c>
      <c r="I8" s="7">
        <v>14.55</v>
      </c>
      <c r="J8" s="7"/>
      <c r="K8" s="7">
        <v>14.31</v>
      </c>
      <c r="L8" s="7" t="s">
        <v>443</v>
      </c>
      <c r="M8" s="7"/>
      <c r="N8" s="70">
        <f aca="true" t="shared" si="0" ref="N8:N18">MAX(G8:I8,K8:M8)</f>
        <v>14.91</v>
      </c>
      <c r="O8" s="104" t="str">
        <f aca="true" t="shared" si="1" ref="O8:O21">IF(ISBLANK(N8),"",IF(N8&lt;9,"",IF(N8&gt;=17,"I A",IF(N8&gt;=14.9,"II A",IF(N8&gt;=13.2,"III A",IF(N8&gt;=11.4,"I JA",IF(N8&gt;=10,"II JA",IF(N8&gt;=9,"III JA"))))))))</f>
        <v>II A</v>
      </c>
    </row>
    <row r="9" spans="1:15" ht="18" customHeight="1">
      <c r="A9" s="100">
        <v>2</v>
      </c>
      <c r="B9" s="71" t="s">
        <v>92</v>
      </c>
      <c r="C9" s="72" t="s">
        <v>103</v>
      </c>
      <c r="D9" s="101" t="s">
        <v>104</v>
      </c>
      <c r="E9" s="102" t="s">
        <v>77</v>
      </c>
      <c r="F9" s="103" t="s">
        <v>91</v>
      </c>
      <c r="G9" s="7">
        <v>9.5</v>
      </c>
      <c r="H9" s="7">
        <v>10.45</v>
      </c>
      <c r="I9" s="7">
        <v>11.33</v>
      </c>
      <c r="J9" s="7"/>
      <c r="K9" s="7" t="s">
        <v>444</v>
      </c>
      <c r="L9" s="7">
        <v>11.49</v>
      </c>
      <c r="M9" s="7">
        <v>10.72</v>
      </c>
      <c r="N9" s="70">
        <f t="shared" si="0"/>
        <v>11.49</v>
      </c>
      <c r="O9" s="104" t="str">
        <f t="shared" si="1"/>
        <v>I JA</v>
      </c>
    </row>
    <row r="10" spans="1:15" ht="18" customHeight="1">
      <c r="A10" s="100">
        <v>3</v>
      </c>
      <c r="B10" s="71" t="s">
        <v>279</v>
      </c>
      <c r="C10" s="72" t="s">
        <v>280</v>
      </c>
      <c r="D10" s="101" t="s">
        <v>281</v>
      </c>
      <c r="E10" s="102" t="s">
        <v>274</v>
      </c>
      <c r="F10" s="103" t="s">
        <v>275</v>
      </c>
      <c r="G10" s="7">
        <v>11.35</v>
      </c>
      <c r="H10" s="7" t="s">
        <v>443</v>
      </c>
      <c r="I10" s="7">
        <v>11.19</v>
      </c>
      <c r="J10" s="7"/>
      <c r="K10" s="7">
        <v>11.06</v>
      </c>
      <c r="L10" s="7">
        <v>11.35</v>
      </c>
      <c r="M10" s="7" t="s">
        <v>444</v>
      </c>
      <c r="N10" s="70">
        <f t="shared" si="0"/>
        <v>11.35</v>
      </c>
      <c r="O10" s="104" t="str">
        <f t="shared" si="1"/>
        <v>II JA</v>
      </c>
    </row>
    <row r="11" spans="1:15" ht="18" customHeight="1">
      <c r="A11" s="100">
        <v>4</v>
      </c>
      <c r="B11" s="71" t="s">
        <v>213</v>
      </c>
      <c r="C11" s="72" t="s">
        <v>214</v>
      </c>
      <c r="D11" s="101" t="s">
        <v>215</v>
      </c>
      <c r="E11" s="102" t="s">
        <v>211</v>
      </c>
      <c r="F11" s="103" t="s">
        <v>212</v>
      </c>
      <c r="G11" s="7">
        <v>11.03</v>
      </c>
      <c r="H11" s="7" t="s">
        <v>443</v>
      </c>
      <c r="I11" s="7">
        <v>10.82</v>
      </c>
      <c r="J11" s="7"/>
      <c r="K11" s="7">
        <v>10.68</v>
      </c>
      <c r="L11" s="7">
        <v>10.77</v>
      </c>
      <c r="M11" s="7">
        <v>10.73</v>
      </c>
      <c r="N11" s="70">
        <f t="shared" si="0"/>
        <v>11.03</v>
      </c>
      <c r="O11" s="104" t="str">
        <f t="shared" si="1"/>
        <v>II JA</v>
      </c>
    </row>
    <row r="12" spans="1:15" ht="18" customHeight="1">
      <c r="A12" s="100">
        <v>5</v>
      </c>
      <c r="B12" s="71" t="s">
        <v>45</v>
      </c>
      <c r="C12" s="72" t="s">
        <v>173</v>
      </c>
      <c r="D12" s="101">
        <v>37925</v>
      </c>
      <c r="E12" s="102" t="s">
        <v>168</v>
      </c>
      <c r="F12" s="103" t="s">
        <v>172</v>
      </c>
      <c r="G12" s="7">
        <v>10.7</v>
      </c>
      <c r="H12" s="7">
        <v>10.85</v>
      </c>
      <c r="I12" s="7" t="s">
        <v>443</v>
      </c>
      <c r="J12" s="7"/>
      <c r="K12" s="7" t="s">
        <v>445</v>
      </c>
      <c r="L12" s="7" t="s">
        <v>443</v>
      </c>
      <c r="M12" s="7" t="s">
        <v>444</v>
      </c>
      <c r="N12" s="70">
        <f t="shared" si="0"/>
        <v>10.85</v>
      </c>
      <c r="O12" s="104" t="str">
        <f t="shared" si="1"/>
        <v>II JA</v>
      </c>
    </row>
    <row r="13" spans="1:15" ht="18" customHeight="1">
      <c r="A13" s="100">
        <v>6</v>
      </c>
      <c r="B13" s="71" t="s">
        <v>170</v>
      </c>
      <c r="C13" s="72" t="s">
        <v>171</v>
      </c>
      <c r="D13" s="101">
        <v>37590</v>
      </c>
      <c r="E13" s="102" t="s">
        <v>168</v>
      </c>
      <c r="F13" s="103" t="s">
        <v>172</v>
      </c>
      <c r="G13" s="7">
        <v>10.81</v>
      </c>
      <c r="H13" s="7">
        <v>10.21</v>
      </c>
      <c r="I13" s="7">
        <v>10.02</v>
      </c>
      <c r="J13" s="7"/>
      <c r="K13" s="7">
        <v>10.83</v>
      </c>
      <c r="L13" s="7" t="s">
        <v>443</v>
      </c>
      <c r="M13" s="7">
        <v>10.35</v>
      </c>
      <c r="N13" s="70">
        <f t="shared" si="0"/>
        <v>10.83</v>
      </c>
      <c r="O13" s="104" t="str">
        <f t="shared" si="1"/>
        <v>II JA</v>
      </c>
    </row>
    <row r="14" spans="1:15" ht="18" customHeight="1">
      <c r="A14" s="100">
        <v>7</v>
      </c>
      <c r="B14" s="71" t="s">
        <v>216</v>
      </c>
      <c r="C14" s="72" t="s">
        <v>217</v>
      </c>
      <c r="D14" s="101">
        <v>37692</v>
      </c>
      <c r="E14" s="102" t="s">
        <v>211</v>
      </c>
      <c r="F14" s="103" t="s">
        <v>212</v>
      </c>
      <c r="G14" s="7">
        <v>9.72</v>
      </c>
      <c r="H14" s="7">
        <v>10.81</v>
      </c>
      <c r="I14" s="7">
        <v>10.41</v>
      </c>
      <c r="J14" s="7"/>
      <c r="K14" s="7">
        <v>10.37</v>
      </c>
      <c r="L14" s="7">
        <v>10.36</v>
      </c>
      <c r="M14" s="7">
        <v>10.53</v>
      </c>
      <c r="N14" s="70">
        <f t="shared" si="0"/>
        <v>10.81</v>
      </c>
      <c r="O14" s="104" t="str">
        <f t="shared" si="1"/>
        <v>II JA</v>
      </c>
    </row>
    <row r="15" spans="1:15" ht="18" customHeight="1">
      <c r="A15" s="100">
        <v>8</v>
      </c>
      <c r="B15" s="71" t="s">
        <v>155</v>
      </c>
      <c r="C15" s="72" t="s">
        <v>376</v>
      </c>
      <c r="D15" s="101">
        <v>37717</v>
      </c>
      <c r="E15" s="102" t="s">
        <v>367</v>
      </c>
      <c r="F15" s="103" t="s">
        <v>369</v>
      </c>
      <c r="G15" s="7">
        <v>9.79</v>
      </c>
      <c r="H15" s="7">
        <v>10.5</v>
      </c>
      <c r="I15" s="7">
        <v>9.93</v>
      </c>
      <c r="J15" s="7"/>
      <c r="K15" s="7" t="s">
        <v>444</v>
      </c>
      <c r="L15" s="7">
        <v>9.25</v>
      </c>
      <c r="M15" s="7">
        <v>9.75</v>
      </c>
      <c r="N15" s="70">
        <f t="shared" si="0"/>
        <v>10.5</v>
      </c>
      <c r="O15" s="104" t="str">
        <f t="shared" si="1"/>
        <v>II JA</v>
      </c>
    </row>
    <row r="16" spans="1:15" ht="18" customHeight="1">
      <c r="A16" s="100">
        <v>9</v>
      </c>
      <c r="B16" s="71" t="s">
        <v>92</v>
      </c>
      <c r="C16" s="72" t="s">
        <v>93</v>
      </c>
      <c r="D16" s="101" t="s">
        <v>94</v>
      </c>
      <c r="E16" s="102" t="s">
        <v>77</v>
      </c>
      <c r="F16" s="103" t="s">
        <v>91</v>
      </c>
      <c r="G16" s="7">
        <v>9.94</v>
      </c>
      <c r="H16" s="7">
        <v>9.75</v>
      </c>
      <c r="I16" s="7">
        <v>10.11</v>
      </c>
      <c r="J16" s="7"/>
      <c r="K16" s="7"/>
      <c r="L16" s="7"/>
      <c r="M16" s="7"/>
      <c r="N16" s="70">
        <f t="shared" si="0"/>
        <v>10.11</v>
      </c>
      <c r="O16" s="104" t="str">
        <f t="shared" si="1"/>
        <v>II JA</v>
      </c>
    </row>
    <row r="17" spans="1:15" ht="18" customHeight="1">
      <c r="A17" s="100">
        <v>10</v>
      </c>
      <c r="B17" s="71" t="s">
        <v>13</v>
      </c>
      <c r="C17" s="72" t="s">
        <v>14</v>
      </c>
      <c r="D17" s="101">
        <v>37886</v>
      </c>
      <c r="E17" s="102" t="s">
        <v>6</v>
      </c>
      <c r="F17" s="103" t="s">
        <v>7</v>
      </c>
      <c r="G17" s="7">
        <v>9.1</v>
      </c>
      <c r="H17" s="7">
        <v>9.88</v>
      </c>
      <c r="I17" s="7">
        <v>9.82</v>
      </c>
      <c r="J17" s="7"/>
      <c r="K17" s="7"/>
      <c r="L17" s="7"/>
      <c r="M17" s="7"/>
      <c r="N17" s="70">
        <f t="shared" si="0"/>
        <v>9.88</v>
      </c>
      <c r="O17" s="104" t="str">
        <f t="shared" si="1"/>
        <v>III JA</v>
      </c>
    </row>
    <row r="18" spans="1:15" ht="18" customHeight="1">
      <c r="A18" s="100">
        <v>11</v>
      </c>
      <c r="B18" s="71" t="s">
        <v>88</v>
      </c>
      <c r="C18" s="72" t="s">
        <v>89</v>
      </c>
      <c r="D18" s="101" t="s">
        <v>90</v>
      </c>
      <c r="E18" s="102" t="s">
        <v>77</v>
      </c>
      <c r="F18" s="103" t="s">
        <v>91</v>
      </c>
      <c r="G18" s="7">
        <v>9.1</v>
      </c>
      <c r="H18" s="7">
        <v>8.98</v>
      </c>
      <c r="I18" s="7">
        <v>9.27</v>
      </c>
      <c r="J18" s="7"/>
      <c r="K18" s="7"/>
      <c r="L18" s="7"/>
      <c r="M18" s="7"/>
      <c r="N18" s="70">
        <f t="shared" si="0"/>
        <v>9.27</v>
      </c>
      <c r="O18" s="104" t="str">
        <f t="shared" si="1"/>
        <v>III JA</v>
      </c>
    </row>
    <row r="19" spans="1:15" ht="18" customHeight="1">
      <c r="A19" s="100"/>
      <c r="B19" s="71" t="s">
        <v>167</v>
      </c>
      <c r="C19" s="72" t="s">
        <v>166</v>
      </c>
      <c r="D19" s="101">
        <v>37453</v>
      </c>
      <c r="E19" s="102" t="s">
        <v>168</v>
      </c>
      <c r="F19" s="103" t="s">
        <v>169</v>
      </c>
      <c r="G19" s="7"/>
      <c r="H19" s="7"/>
      <c r="I19" s="7"/>
      <c r="J19" s="7"/>
      <c r="K19" s="7"/>
      <c r="L19" s="7"/>
      <c r="M19" s="7"/>
      <c r="N19" s="70" t="s">
        <v>414</v>
      </c>
      <c r="O19" s="129" t="str">
        <f t="shared" si="1"/>
        <v>I A</v>
      </c>
    </row>
    <row r="20" spans="1:15" ht="18" customHeight="1">
      <c r="A20" s="100"/>
      <c r="B20" s="71" t="s">
        <v>358</v>
      </c>
      <c r="C20" s="72" t="s">
        <v>359</v>
      </c>
      <c r="D20" s="101">
        <v>37642</v>
      </c>
      <c r="E20" s="102" t="s">
        <v>356</v>
      </c>
      <c r="F20" s="103" t="s">
        <v>261</v>
      </c>
      <c r="G20" s="7"/>
      <c r="H20" s="7"/>
      <c r="I20" s="7"/>
      <c r="J20" s="7"/>
      <c r="K20" s="7"/>
      <c r="L20" s="7"/>
      <c r="M20" s="7"/>
      <c r="N20" s="70" t="s">
        <v>414</v>
      </c>
      <c r="O20" s="129" t="str">
        <f t="shared" si="1"/>
        <v>I A</v>
      </c>
    </row>
    <row r="21" spans="1:15" ht="18" customHeight="1">
      <c r="A21" s="100"/>
      <c r="B21" s="71" t="s">
        <v>11</v>
      </c>
      <c r="C21" s="72" t="s">
        <v>98</v>
      </c>
      <c r="D21" s="101" t="s">
        <v>99</v>
      </c>
      <c r="E21" s="102" t="s">
        <v>77</v>
      </c>
      <c r="F21" s="103" t="s">
        <v>91</v>
      </c>
      <c r="G21" s="7"/>
      <c r="H21" s="7"/>
      <c r="I21" s="7"/>
      <c r="J21" s="7"/>
      <c r="K21" s="7"/>
      <c r="L21" s="7"/>
      <c r="M21" s="7"/>
      <c r="N21" s="70" t="s">
        <v>414</v>
      </c>
      <c r="O21" s="129" t="str">
        <f t="shared" si="1"/>
        <v>I A</v>
      </c>
    </row>
    <row r="22" spans="2:15" ht="12.7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2:15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2:15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2:15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2:15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2:15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5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5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2:15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2:15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2:15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2:15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2:15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2:15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2:15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2:15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2:15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2:15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2:15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2:15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2:15" ht="12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2:15" ht="12.75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2:15" ht="12.7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2:15" ht="12.75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2:15" ht="12.75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2:15" ht="12.75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2:15" ht="12.7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2:15" ht="12.7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2:15" ht="12.7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</sheetData>
  <sheetProtection/>
  <mergeCells count="2">
    <mergeCell ref="A2:B2"/>
    <mergeCell ref="G6:M6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7.14062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128" customFormat="1" ht="5.25"/>
    <row r="4" spans="1:8" s="75" customFormat="1" ht="18.75">
      <c r="A4" s="74"/>
      <c r="B4" s="200" t="s">
        <v>317</v>
      </c>
      <c r="E4" s="79">
        <v>1</v>
      </c>
      <c r="F4" s="80" t="s">
        <v>315</v>
      </c>
      <c r="H4" s="74"/>
    </row>
    <row r="5" spans="2:8" s="120" customFormat="1" ht="5.25">
      <c r="B5" s="139"/>
      <c r="F5" s="140"/>
      <c r="H5" s="216"/>
    </row>
    <row r="6" spans="1:9" ht="12.75">
      <c r="A6" s="201" t="s">
        <v>316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15" t="s">
        <v>307</v>
      </c>
      <c r="I6" s="24" t="s">
        <v>308</v>
      </c>
    </row>
    <row r="7" spans="1:9" ht="17.25" customHeight="1">
      <c r="A7" s="69" t="s">
        <v>309</v>
      </c>
      <c r="B7" s="218" t="s">
        <v>118</v>
      </c>
      <c r="C7" s="219" t="s">
        <v>133</v>
      </c>
      <c r="D7" s="175" t="s">
        <v>134</v>
      </c>
      <c r="E7" s="175" t="s">
        <v>119</v>
      </c>
      <c r="F7" s="148" t="s">
        <v>120</v>
      </c>
      <c r="G7" s="210">
        <v>8.04</v>
      </c>
      <c r="H7" s="211"/>
      <c r="I7" s="2" t="str">
        <f aca="true" t="shared" si="0" ref="I7:I12">IF(ISBLANK(G7),"",IF(G7&lt;=7,"KSM",IF(G7&lt;=7.24,"I A",IF(G7&lt;=7.54,"II A",IF(G7&lt;=7.94,"III A",IF(G7&lt;=8.44,"I JA",IF(G7&lt;=8.84,"II JA",IF(G7&lt;=9.14,"III JA"))))))))</f>
        <v>I JA</v>
      </c>
    </row>
    <row r="8" spans="1:9" ht="17.25" customHeight="1">
      <c r="A8" s="69" t="s">
        <v>310</v>
      </c>
      <c r="B8" s="218" t="s">
        <v>15</v>
      </c>
      <c r="C8" s="219" t="s">
        <v>116</v>
      </c>
      <c r="D8" s="175">
        <v>37282</v>
      </c>
      <c r="E8" s="175" t="s">
        <v>109</v>
      </c>
      <c r="F8" s="148" t="s">
        <v>110</v>
      </c>
      <c r="G8" s="210">
        <v>8.62</v>
      </c>
      <c r="H8" s="211"/>
      <c r="I8" s="2" t="str">
        <f t="shared" si="0"/>
        <v>II JA</v>
      </c>
    </row>
    <row r="9" spans="1:9" ht="17.25" customHeight="1">
      <c r="A9" s="69" t="s">
        <v>311</v>
      </c>
      <c r="B9" s="218" t="s">
        <v>463</v>
      </c>
      <c r="C9" s="219" t="s">
        <v>57</v>
      </c>
      <c r="D9" s="175">
        <v>38231</v>
      </c>
      <c r="E9" s="175" t="s">
        <v>266</v>
      </c>
      <c r="F9" s="148" t="s">
        <v>261</v>
      </c>
      <c r="G9" s="210">
        <v>10.37</v>
      </c>
      <c r="H9" s="211"/>
      <c r="I9" s="206" t="b">
        <f t="shared" si="0"/>
        <v>0</v>
      </c>
    </row>
    <row r="10" spans="1:9" ht="17.25" customHeight="1">
      <c r="A10" s="69" t="s">
        <v>312</v>
      </c>
      <c r="B10" s="218" t="s">
        <v>181</v>
      </c>
      <c r="C10" s="219" t="s">
        <v>357</v>
      </c>
      <c r="D10" s="175">
        <v>37380</v>
      </c>
      <c r="E10" s="175" t="s">
        <v>356</v>
      </c>
      <c r="F10" s="148" t="s">
        <v>261</v>
      </c>
      <c r="G10" s="210">
        <v>8.11</v>
      </c>
      <c r="H10" s="211"/>
      <c r="I10" s="2" t="str">
        <f t="shared" si="0"/>
        <v>I JA</v>
      </c>
    </row>
    <row r="11" spans="1:9" ht="17.25" customHeight="1">
      <c r="A11" s="69" t="s">
        <v>313</v>
      </c>
      <c r="B11" s="218" t="s">
        <v>13</v>
      </c>
      <c r="C11" s="219" t="s">
        <v>302</v>
      </c>
      <c r="D11" s="175">
        <v>37731</v>
      </c>
      <c r="E11" s="175" t="s">
        <v>289</v>
      </c>
      <c r="F11" s="148" t="s">
        <v>301</v>
      </c>
      <c r="G11" s="210">
        <v>7.89</v>
      </c>
      <c r="H11" s="211"/>
      <c r="I11" s="2" t="str">
        <f t="shared" si="0"/>
        <v>III A</v>
      </c>
    </row>
    <row r="12" spans="1:9" ht="17.25" customHeight="1">
      <c r="A12" s="69" t="s">
        <v>314</v>
      </c>
      <c r="B12" s="218"/>
      <c r="C12" s="219"/>
      <c r="D12" s="175"/>
      <c r="E12" s="175"/>
      <c r="F12" s="148"/>
      <c r="G12" s="210"/>
      <c r="H12" s="211"/>
      <c r="I12" s="2">
        <f t="shared" si="0"/>
      </c>
    </row>
    <row r="13" spans="1:10" s="75" customFormat="1" ht="18.75">
      <c r="A13" s="74"/>
      <c r="B13" s="200"/>
      <c r="E13" s="79" t="s">
        <v>310</v>
      </c>
      <c r="F13" s="80" t="s">
        <v>315</v>
      </c>
      <c r="H13" s="74"/>
      <c r="J13" s="205"/>
    </row>
    <row r="14" spans="1:9" ht="17.25" customHeight="1">
      <c r="A14" s="69" t="s">
        <v>309</v>
      </c>
      <c r="B14" s="218" t="s">
        <v>395</v>
      </c>
      <c r="C14" s="219" t="s">
        <v>396</v>
      </c>
      <c r="D14" s="175">
        <v>37350</v>
      </c>
      <c r="E14" s="175" t="s">
        <v>17</v>
      </c>
      <c r="F14" s="148" t="s">
        <v>21</v>
      </c>
      <c r="G14" s="210">
        <v>8.23</v>
      </c>
      <c r="H14" s="211"/>
      <c r="I14" s="2" t="str">
        <f aca="true" t="shared" si="1" ref="I14:I19">IF(ISBLANK(G14),"",IF(G14&lt;=7,"KSM",IF(G14&lt;=7.24,"I A",IF(G14&lt;=7.54,"II A",IF(G14&lt;=7.94,"III A",IF(G14&lt;=8.44,"I JA",IF(G14&lt;=8.84,"II JA",IF(G14&lt;=9.14,"III JA"))))))))</f>
        <v>I JA</v>
      </c>
    </row>
    <row r="15" spans="1:9" ht="17.25" customHeight="1">
      <c r="A15" s="69" t="s">
        <v>310</v>
      </c>
      <c r="B15" s="218" t="s">
        <v>95</v>
      </c>
      <c r="C15" s="219" t="s">
        <v>96</v>
      </c>
      <c r="D15" s="175" t="s">
        <v>97</v>
      </c>
      <c r="E15" s="175" t="s">
        <v>77</v>
      </c>
      <c r="F15" s="148" t="s">
        <v>78</v>
      </c>
      <c r="G15" s="210">
        <v>7.99</v>
      </c>
      <c r="H15" s="211"/>
      <c r="I15" s="2" t="str">
        <f t="shared" si="1"/>
        <v>I JA</v>
      </c>
    </row>
    <row r="16" spans="1:9" ht="17.25" customHeight="1">
      <c r="A16" s="69" t="s">
        <v>311</v>
      </c>
      <c r="B16" s="218" t="s">
        <v>190</v>
      </c>
      <c r="C16" s="219" t="s">
        <v>191</v>
      </c>
      <c r="D16" s="175">
        <v>37790</v>
      </c>
      <c r="E16" s="175" t="s">
        <v>168</v>
      </c>
      <c r="F16" s="148" t="s">
        <v>189</v>
      </c>
      <c r="G16" s="210">
        <v>9.8</v>
      </c>
      <c r="H16" s="211"/>
      <c r="I16" s="206" t="b">
        <f t="shared" si="1"/>
        <v>0</v>
      </c>
    </row>
    <row r="17" spans="1:9" ht="17.25" customHeight="1">
      <c r="A17" s="69" t="s">
        <v>312</v>
      </c>
      <c r="B17" s="218" t="s">
        <v>143</v>
      </c>
      <c r="C17" s="219" t="s">
        <v>185</v>
      </c>
      <c r="D17" s="175" t="s">
        <v>186</v>
      </c>
      <c r="E17" s="175" t="s">
        <v>168</v>
      </c>
      <c r="F17" s="148" t="s">
        <v>184</v>
      </c>
      <c r="G17" s="210">
        <v>7.85</v>
      </c>
      <c r="H17" s="211"/>
      <c r="I17" s="2" t="str">
        <f t="shared" si="1"/>
        <v>III A</v>
      </c>
    </row>
    <row r="18" spans="1:9" ht="17.25" customHeight="1">
      <c r="A18" s="69" t="s">
        <v>313</v>
      </c>
      <c r="B18" s="218" t="s">
        <v>349</v>
      </c>
      <c r="C18" s="219" t="s">
        <v>381</v>
      </c>
      <c r="D18" s="175">
        <v>37636</v>
      </c>
      <c r="E18" s="175" t="s">
        <v>274</v>
      </c>
      <c r="F18" s="148" t="s">
        <v>275</v>
      </c>
      <c r="G18" s="210">
        <v>10.41</v>
      </c>
      <c r="H18" s="211"/>
      <c r="I18" s="206" t="b">
        <f t="shared" si="1"/>
        <v>0</v>
      </c>
    </row>
    <row r="19" spans="1:9" ht="17.25" customHeight="1">
      <c r="A19" s="69" t="s">
        <v>314</v>
      </c>
      <c r="B19" s="218" t="s">
        <v>155</v>
      </c>
      <c r="C19" s="219" t="s">
        <v>156</v>
      </c>
      <c r="D19" s="175">
        <v>37605</v>
      </c>
      <c r="E19" s="175" t="s">
        <v>147</v>
      </c>
      <c r="F19" s="148" t="s">
        <v>153</v>
      </c>
      <c r="G19" s="210">
        <v>9.36</v>
      </c>
      <c r="H19" s="211"/>
      <c r="I19" s="206" t="b">
        <f t="shared" si="1"/>
        <v>0</v>
      </c>
    </row>
    <row r="21" spans="1:10" s="75" customFormat="1" ht="18.75">
      <c r="A21" s="74"/>
      <c r="B21" s="200"/>
      <c r="E21" s="79" t="s">
        <v>311</v>
      </c>
      <c r="F21" s="80" t="s">
        <v>315</v>
      </c>
      <c r="H21" s="74"/>
      <c r="J21" s="205"/>
    </row>
    <row r="22" spans="1:10" ht="17.25" customHeight="1">
      <c r="A22" s="69" t="s">
        <v>309</v>
      </c>
      <c r="B22" s="218" t="s">
        <v>386</v>
      </c>
      <c r="C22" s="219" t="s">
        <v>387</v>
      </c>
      <c r="D22" s="175">
        <v>37432</v>
      </c>
      <c r="E22" s="175" t="s">
        <v>266</v>
      </c>
      <c r="F22" s="148" t="s">
        <v>385</v>
      </c>
      <c r="G22" s="210">
        <v>8.8</v>
      </c>
      <c r="H22" s="211"/>
      <c r="I22" s="2" t="str">
        <f aca="true" t="shared" si="2" ref="I22:I27">IF(ISBLANK(G22),"",IF(G22&lt;=7,"KSM",IF(G22&lt;=7.24,"I A",IF(G22&lt;=7.54,"II A",IF(G22&lt;=7.94,"III A",IF(G22&lt;=8.44,"I JA",IF(G22&lt;=8.84,"II JA",IF(G22&lt;=9.14,"III JA"))))))))</f>
        <v>II JA</v>
      </c>
      <c r="J22" s="221" t="s">
        <v>344</v>
      </c>
    </row>
    <row r="23" spans="1:10" ht="17.25" customHeight="1">
      <c r="A23" s="69" t="s">
        <v>310</v>
      </c>
      <c r="B23" s="218" t="s">
        <v>22</v>
      </c>
      <c r="C23" s="219" t="s">
        <v>145</v>
      </c>
      <c r="D23" s="175" t="s">
        <v>146</v>
      </c>
      <c r="E23" s="175" t="s">
        <v>147</v>
      </c>
      <c r="F23" s="148" t="s">
        <v>148</v>
      </c>
      <c r="G23" s="210">
        <v>8.9</v>
      </c>
      <c r="H23" s="211"/>
      <c r="I23" s="2" t="str">
        <f t="shared" si="2"/>
        <v>III JA</v>
      </c>
      <c r="J23" s="221" t="s">
        <v>344</v>
      </c>
    </row>
    <row r="24" spans="1:10" ht="17.25" customHeight="1">
      <c r="A24" s="69" t="s">
        <v>311</v>
      </c>
      <c r="B24" s="218" t="s">
        <v>143</v>
      </c>
      <c r="C24" s="219" t="s">
        <v>273</v>
      </c>
      <c r="D24" s="175">
        <v>37267</v>
      </c>
      <c r="E24" s="175" t="s">
        <v>266</v>
      </c>
      <c r="F24" s="148" t="s">
        <v>385</v>
      </c>
      <c r="G24" s="210">
        <v>8.59</v>
      </c>
      <c r="H24" s="211"/>
      <c r="I24" s="2" t="str">
        <f t="shared" si="2"/>
        <v>II JA</v>
      </c>
      <c r="J24" s="221" t="s">
        <v>344</v>
      </c>
    </row>
    <row r="25" spans="1:10" ht="17.25" customHeight="1">
      <c r="A25" s="69" t="s">
        <v>312</v>
      </c>
      <c r="B25" s="218" t="s">
        <v>193</v>
      </c>
      <c r="C25" s="219" t="s">
        <v>194</v>
      </c>
      <c r="D25" s="175">
        <v>37664</v>
      </c>
      <c r="E25" s="175" t="s">
        <v>168</v>
      </c>
      <c r="F25" s="148" t="s">
        <v>195</v>
      </c>
      <c r="G25" s="210">
        <v>8.44</v>
      </c>
      <c r="H25" s="211"/>
      <c r="I25" s="2" t="str">
        <f t="shared" si="2"/>
        <v>I JA</v>
      </c>
      <c r="J25" s="221" t="s">
        <v>344</v>
      </c>
    </row>
    <row r="26" spans="1:10" ht="17.25" customHeight="1">
      <c r="A26" s="69" t="s">
        <v>313</v>
      </c>
      <c r="B26" s="218" t="s">
        <v>13</v>
      </c>
      <c r="C26" s="219" t="s">
        <v>355</v>
      </c>
      <c r="D26" s="175">
        <v>38227</v>
      </c>
      <c r="E26" s="175" t="s">
        <v>356</v>
      </c>
      <c r="F26" s="148" t="s">
        <v>261</v>
      </c>
      <c r="G26" s="210">
        <v>10.91</v>
      </c>
      <c r="H26" s="211"/>
      <c r="I26" s="206" t="b">
        <f t="shared" si="2"/>
        <v>0</v>
      </c>
      <c r="J26" s="221" t="s">
        <v>344</v>
      </c>
    </row>
    <row r="27" spans="1:9" ht="17.25" customHeight="1">
      <c r="A27" s="69" t="s">
        <v>314</v>
      </c>
      <c r="B27" s="218"/>
      <c r="C27" s="219"/>
      <c r="D27" s="175"/>
      <c r="E27" s="175"/>
      <c r="F27" s="148"/>
      <c r="G27" s="210"/>
      <c r="H27" s="211"/>
      <c r="I27" s="2">
        <f t="shared" si="2"/>
      </c>
    </row>
    <row r="29" spans="1:10" s="75" customFormat="1" ht="18.75">
      <c r="A29" s="74"/>
      <c r="B29" s="200"/>
      <c r="E29" s="79" t="s">
        <v>312</v>
      </c>
      <c r="F29" s="80" t="s">
        <v>315</v>
      </c>
      <c r="H29" s="74"/>
      <c r="J29" s="205"/>
    </row>
    <row r="30" spans="1:9" ht="17.25" customHeight="1">
      <c r="A30" s="69" t="s">
        <v>309</v>
      </c>
      <c r="B30" s="218"/>
      <c r="C30" s="219"/>
      <c r="D30" s="175"/>
      <c r="E30" s="175"/>
      <c r="F30" s="148"/>
      <c r="G30" s="210"/>
      <c r="H30" s="211"/>
      <c r="I30" s="2">
        <f aca="true" t="shared" si="3" ref="I30:I35">IF(ISBLANK(G30),"",IF(G30&lt;=7,"KSM",IF(G30&lt;=7.24,"I A",IF(G30&lt;=7.54,"II A",IF(G30&lt;=7.94,"III A",IF(G30&lt;=8.44,"I JA",IF(G30&lt;=8.84,"II JA",IF(G30&lt;=9.14,"III JA"))))))))</f>
      </c>
    </row>
    <row r="31" spans="1:9" ht="17.25" customHeight="1">
      <c r="A31" s="69" t="s">
        <v>310</v>
      </c>
      <c r="B31" s="218" t="s">
        <v>160</v>
      </c>
      <c r="C31" s="219" t="s">
        <v>161</v>
      </c>
      <c r="D31" s="175" t="s">
        <v>162</v>
      </c>
      <c r="E31" s="175" t="s">
        <v>147</v>
      </c>
      <c r="F31" s="148" t="s">
        <v>153</v>
      </c>
      <c r="G31" s="210">
        <v>8.14</v>
      </c>
      <c r="H31" s="211"/>
      <c r="I31" s="2" t="str">
        <f t="shared" si="3"/>
        <v>I JA</v>
      </c>
    </row>
    <row r="32" spans="1:10" ht="17.25" customHeight="1">
      <c r="A32" s="69" t="s">
        <v>311</v>
      </c>
      <c r="B32" s="218" t="s">
        <v>221</v>
      </c>
      <c r="C32" s="219" t="s">
        <v>222</v>
      </c>
      <c r="D32" s="175">
        <v>37371</v>
      </c>
      <c r="E32" s="175" t="s">
        <v>168</v>
      </c>
      <c r="F32" s="148" t="s">
        <v>218</v>
      </c>
      <c r="G32" s="210">
        <v>7.89</v>
      </c>
      <c r="H32" s="211"/>
      <c r="I32" s="2" t="str">
        <f t="shared" si="3"/>
        <v>III A</v>
      </c>
      <c r="J32" s="221" t="s">
        <v>344</v>
      </c>
    </row>
    <row r="33" spans="1:10" ht="17.25" customHeight="1">
      <c r="A33" s="69" t="s">
        <v>312</v>
      </c>
      <c r="B33" s="218" t="s">
        <v>22</v>
      </c>
      <c r="C33" s="219" t="s">
        <v>86</v>
      </c>
      <c r="D33" s="175" t="s">
        <v>163</v>
      </c>
      <c r="E33" s="175" t="s">
        <v>147</v>
      </c>
      <c r="F33" s="148" t="s">
        <v>148</v>
      </c>
      <c r="G33" s="210">
        <v>8.31</v>
      </c>
      <c r="H33" s="211"/>
      <c r="I33" s="2" t="str">
        <f t="shared" si="3"/>
        <v>I JA</v>
      </c>
      <c r="J33" s="221" t="s">
        <v>344</v>
      </c>
    </row>
    <row r="34" spans="1:9" ht="17.25" customHeight="1">
      <c r="A34" s="69" t="s">
        <v>313</v>
      </c>
      <c r="B34" s="218"/>
      <c r="C34" s="219"/>
      <c r="D34" s="175"/>
      <c r="E34" s="175"/>
      <c r="F34" s="148"/>
      <c r="G34" s="210"/>
      <c r="H34" s="211"/>
      <c r="I34" s="2">
        <f t="shared" si="3"/>
      </c>
    </row>
    <row r="35" spans="1:9" ht="17.25" customHeight="1">
      <c r="A35" s="69" t="s">
        <v>314</v>
      </c>
      <c r="B35" s="218"/>
      <c r="C35" s="219"/>
      <c r="D35" s="175"/>
      <c r="E35" s="175"/>
      <c r="F35" s="148"/>
      <c r="G35" s="210"/>
      <c r="H35" s="211"/>
      <c r="I35" s="2">
        <f t="shared" si="3"/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7">
      <selection activeCell="M25" sqref="M25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7.14062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128" customFormat="1" ht="5.25"/>
    <row r="4" spans="1:8" s="75" customFormat="1" ht="18.75">
      <c r="A4" s="74"/>
      <c r="B4" s="200" t="s">
        <v>317</v>
      </c>
      <c r="E4" s="79"/>
      <c r="F4" s="80"/>
      <c r="H4" s="74"/>
    </row>
    <row r="5" spans="2:8" s="120" customFormat="1" ht="5.25">
      <c r="B5" s="139"/>
      <c r="F5" s="140"/>
      <c r="H5" s="216"/>
    </row>
    <row r="6" spans="1:9" ht="13.5" thickBot="1">
      <c r="A6" s="222" t="s">
        <v>415</v>
      </c>
      <c r="B6" s="223" t="s">
        <v>0</v>
      </c>
      <c r="C6" s="224" t="s">
        <v>1</v>
      </c>
      <c r="D6" s="222" t="s">
        <v>2</v>
      </c>
      <c r="E6" s="222" t="s">
        <v>3</v>
      </c>
      <c r="F6" s="222" t="s">
        <v>4</v>
      </c>
      <c r="G6" s="225" t="s">
        <v>306</v>
      </c>
      <c r="H6" s="226" t="s">
        <v>307</v>
      </c>
      <c r="I6" s="199" t="s">
        <v>308</v>
      </c>
    </row>
    <row r="7" spans="1:9" ht="17.25" customHeight="1">
      <c r="A7" s="227">
        <v>1</v>
      </c>
      <c r="B7" s="249" t="s">
        <v>143</v>
      </c>
      <c r="C7" s="250" t="s">
        <v>185</v>
      </c>
      <c r="D7" s="228" t="s">
        <v>186</v>
      </c>
      <c r="E7" s="228" t="s">
        <v>168</v>
      </c>
      <c r="F7" s="251" t="s">
        <v>184</v>
      </c>
      <c r="G7" s="229">
        <v>7.85</v>
      </c>
      <c r="H7" s="247">
        <v>7.72</v>
      </c>
      <c r="I7" s="230" t="str">
        <f aca="true" t="shared" si="0" ref="I7:I14">IF(ISBLANK(G7),"",IF(G7&lt;=7,"KSM",IF(G7&lt;=7.24,"I A",IF(G7&lt;=7.54,"II A",IF(G7&lt;=7.94,"III A",IF(G7&lt;=8.44,"I JA",IF(G7&lt;=8.84,"II JA",IF(G7&lt;=9.14,"III JA"))))))))</f>
        <v>III A</v>
      </c>
    </row>
    <row r="8" spans="1:9" ht="17.25" customHeight="1">
      <c r="A8" s="231">
        <v>2</v>
      </c>
      <c r="B8" s="173" t="s">
        <v>13</v>
      </c>
      <c r="C8" s="174" t="s">
        <v>302</v>
      </c>
      <c r="D8" s="175">
        <v>37731</v>
      </c>
      <c r="E8" s="175" t="s">
        <v>289</v>
      </c>
      <c r="F8" s="252" t="s">
        <v>301</v>
      </c>
      <c r="G8" s="210">
        <v>7.89</v>
      </c>
      <c r="H8" s="248">
        <v>7.85</v>
      </c>
      <c r="I8" s="232" t="str">
        <f t="shared" si="0"/>
        <v>III A</v>
      </c>
    </row>
    <row r="9" spans="1:9" ht="17.25" customHeight="1">
      <c r="A9" s="231">
        <v>3</v>
      </c>
      <c r="B9" s="173" t="s">
        <v>95</v>
      </c>
      <c r="C9" s="174" t="s">
        <v>96</v>
      </c>
      <c r="D9" s="175" t="s">
        <v>97</v>
      </c>
      <c r="E9" s="175" t="s">
        <v>77</v>
      </c>
      <c r="F9" s="252" t="s">
        <v>78</v>
      </c>
      <c r="G9" s="210">
        <v>7.99</v>
      </c>
      <c r="H9" s="248">
        <v>7.88</v>
      </c>
      <c r="I9" s="232" t="str">
        <f t="shared" si="0"/>
        <v>I JA</v>
      </c>
    </row>
    <row r="10" spans="1:9" ht="17.25" customHeight="1">
      <c r="A10" s="231">
        <v>4</v>
      </c>
      <c r="B10" s="173" t="s">
        <v>118</v>
      </c>
      <c r="C10" s="174" t="s">
        <v>133</v>
      </c>
      <c r="D10" s="175" t="s">
        <v>134</v>
      </c>
      <c r="E10" s="175" t="s">
        <v>119</v>
      </c>
      <c r="F10" s="252" t="s">
        <v>120</v>
      </c>
      <c r="G10" s="210">
        <v>8.04</v>
      </c>
      <c r="H10" s="248">
        <v>8.01</v>
      </c>
      <c r="I10" s="232" t="str">
        <f t="shared" si="0"/>
        <v>I JA</v>
      </c>
    </row>
    <row r="11" spans="1:9" ht="17.25" customHeight="1">
      <c r="A11" s="231">
        <v>5</v>
      </c>
      <c r="B11" s="173" t="s">
        <v>160</v>
      </c>
      <c r="C11" s="174" t="s">
        <v>161</v>
      </c>
      <c r="D11" s="175" t="s">
        <v>162</v>
      </c>
      <c r="E11" s="175" t="s">
        <v>147</v>
      </c>
      <c r="F11" s="252" t="s">
        <v>153</v>
      </c>
      <c r="G11" s="241">
        <v>8.14</v>
      </c>
      <c r="H11" s="246">
        <v>8.15</v>
      </c>
      <c r="I11" s="232" t="str">
        <f t="shared" si="0"/>
        <v>I JA</v>
      </c>
    </row>
    <row r="12" spans="1:9" ht="17.25" customHeight="1">
      <c r="A12" s="231">
        <v>6</v>
      </c>
      <c r="B12" s="173" t="s">
        <v>181</v>
      </c>
      <c r="C12" s="174" t="s">
        <v>357</v>
      </c>
      <c r="D12" s="175">
        <v>37380</v>
      </c>
      <c r="E12" s="175" t="s">
        <v>356</v>
      </c>
      <c r="F12" s="252" t="s">
        <v>261</v>
      </c>
      <c r="G12" s="241">
        <v>8.11</v>
      </c>
      <c r="H12" s="246">
        <v>8.16</v>
      </c>
      <c r="I12" s="2" t="str">
        <f t="shared" si="0"/>
        <v>I JA</v>
      </c>
    </row>
    <row r="13" spans="1:9" ht="17.25" customHeight="1">
      <c r="A13" s="233">
        <v>7</v>
      </c>
      <c r="B13" s="244" t="s">
        <v>395</v>
      </c>
      <c r="C13" s="245" t="s">
        <v>396</v>
      </c>
      <c r="D13" s="234">
        <v>37350</v>
      </c>
      <c r="E13" s="234" t="s">
        <v>17</v>
      </c>
      <c r="F13" s="253" t="s">
        <v>21</v>
      </c>
      <c r="G13" s="236">
        <v>8.23</v>
      </c>
      <c r="H13" s="237"/>
      <c r="I13" s="238" t="str">
        <f t="shared" si="0"/>
        <v>I JA</v>
      </c>
    </row>
    <row r="14" spans="1:9" ht="17.25" customHeight="1">
      <c r="A14" s="239">
        <v>8</v>
      </c>
      <c r="B14" s="173" t="s">
        <v>15</v>
      </c>
      <c r="C14" s="174" t="s">
        <v>116</v>
      </c>
      <c r="D14" s="175">
        <v>37282</v>
      </c>
      <c r="E14" s="175" t="s">
        <v>109</v>
      </c>
      <c r="F14" s="252" t="s">
        <v>110</v>
      </c>
      <c r="G14" s="210">
        <v>8.62</v>
      </c>
      <c r="H14" s="211"/>
      <c r="I14" s="2" t="str">
        <f t="shared" si="0"/>
        <v>II JA</v>
      </c>
    </row>
    <row r="15" spans="1:9" ht="17.25" customHeight="1">
      <c r="A15" s="239">
        <v>9</v>
      </c>
      <c r="B15" s="173" t="s">
        <v>155</v>
      </c>
      <c r="C15" s="174" t="s">
        <v>156</v>
      </c>
      <c r="D15" s="175">
        <v>37605</v>
      </c>
      <c r="E15" s="175" t="s">
        <v>147</v>
      </c>
      <c r="F15" s="252" t="s">
        <v>153</v>
      </c>
      <c r="G15" s="210">
        <v>9.36</v>
      </c>
      <c r="H15" s="211"/>
      <c r="I15" s="2" t="s">
        <v>466</v>
      </c>
    </row>
    <row r="16" spans="1:9" ht="17.25" customHeight="1">
      <c r="A16" s="239">
        <v>10</v>
      </c>
      <c r="B16" s="173" t="s">
        <v>190</v>
      </c>
      <c r="C16" s="174" t="s">
        <v>191</v>
      </c>
      <c r="D16" s="175">
        <v>37790</v>
      </c>
      <c r="E16" s="175" t="s">
        <v>168</v>
      </c>
      <c r="F16" s="252" t="s">
        <v>189</v>
      </c>
      <c r="G16" s="210">
        <v>9.8</v>
      </c>
      <c r="H16" s="211"/>
      <c r="I16" s="2" t="s">
        <v>466</v>
      </c>
    </row>
    <row r="17" spans="1:9" ht="17.25" customHeight="1">
      <c r="A17" s="239">
        <v>11</v>
      </c>
      <c r="B17" s="173" t="s">
        <v>463</v>
      </c>
      <c r="C17" s="174" t="s">
        <v>57</v>
      </c>
      <c r="D17" s="175">
        <v>38231</v>
      </c>
      <c r="E17" s="175" t="s">
        <v>266</v>
      </c>
      <c r="F17" s="252" t="s">
        <v>261</v>
      </c>
      <c r="G17" s="210">
        <v>10.37</v>
      </c>
      <c r="H17" s="211"/>
      <c r="I17" s="2" t="s">
        <v>466</v>
      </c>
    </row>
    <row r="18" spans="1:9" ht="17.25" customHeight="1">
      <c r="A18" s="239">
        <v>12</v>
      </c>
      <c r="B18" s="173" t="s">
        <v>349</v>
      </c>
      <c r="C18" s="174" t="s">
        <v>381</v>
      </c>
      <c r="D18" s="175">
        <v>37636</v>
      </c>
      <c r="E18" s="175" t="s">
        <v>274</v>
      </c>
      <c r="F18" s="252" t="s">
        <v>275</v>
      </c>
      <c r="G18" s="210">
        <v>10.41</v>
      </c>
      <c r="H18" s="211"/>
      <c r="I18" s="2" t="s">
        <v>466</v>
      </c>
    </row>
    <row r="19" spans="1:9" ht="17.25" customHeight="1">
      <c r="A19" s="239" t="s">
        <v>344</v>
      </c>
      <c r="B19" s="173" t="s">
        <v>221</v>
      </c>
      <c r="C19" s="174" t="s">
        <v>222</v>
      </c>
      <c r="D19" s="175">
        <v>37371</v>
      </c>
      <c r="E19" s="175" t="s">
        <v>168</v>
      </c>
      <c r="F19" s="252" t="s">
        <v>218</v>
      </c>
      <c r="G19" s="210">
        <v>7.89</v>
      </c>
      <c r="H19" s="211"/>
      <c r="I19" s="2" t="str">
        <f aca="true" t="shared" si="1" ref="I19:I25">IF(ISBLANK(G19),"",IF(G19&lt;=7,"KSM",IF(G19&lt;=7.24,"I A",IF(G19&lt;=7.54,"II A",IF(G19&lt;=7.94,"III A",IF(G19&lt;=8.44,"I JA",IF(G19&lt;=8.84,"II JA",IF(G19&lt;=9.14,"III JA"))))))))</f>
        <v>III A</v>
      </c>
    </row>
    <row r="20" spans="1:9" ht="17.25" customHeight="1">
      <c r="A20" s="239" t="s">
        <v>344</v>
      </c>
      <c r="B20" s="173" t="s">
        <v>22</v>
      </c>
      <c r="C20" s="174" t="s">
        <v>86</v>
      </c>
      <c r="D20" s="175" t="s">
        <v>163</v>
      </c>
      <c r="E20" s="175" t="s">
        <v>147</v>
      </c>
      <c r="F20" s="252" t="s">
        <v>148</v>
      </c>
      <c r="G20" s="210">
        <v>8.31</v>
      </c>
      <c r="H20" s="211"/>
      <c r="I20" s="2" t="str">
        <f t="shared" si="1"/>
        <v>I JA</v>
      </c>
    </row>
    <row r="21" spans="1:9" ht="17.25" customHeight="1">
      <c r="A21" s="239" t="s">
        <v>344</v>
      </c>
      <c r="B21" s="173" t="s">
        <v>193</v>
      </c>
      <c r="C21" s="174" t="s">
        <v>194</v>
      </c>
      <c r="D21" s="175">
        <v>37664</v>
      </c>
      <c r="E21" s="175" t="s">
        <v>168</v>
      </c>
      <c r="F21" s="252" t="s">
        <v>195</v>
      </c>
      <c r="G21" s="210">
        <v>8.44</v>
      </c>
      <c r="H21" s="211"/>
      <c r="I21" s="2" t="str">
        <f t="shared" si="1"/>
        <v>I JA</v>
      </c>
    </row>
    <row r="22" spans="1:9" ht="17.25" customHeight="1">
      <c r="A22" s="239" t="s">
        <v>344</v>
      </c>
      <c r="B22" s="173" t="s">
        <v>143</v>
      </c>
      <c r="C22" s="174" t="s">
        <v>273</v>
      </c>
      <c r="D22" s="175">
        <v>37267</v>
      </c>
      <c r="E22" s="175" t="s">
        <v>266</v>
      </c>
      <c r="F22" s="252" t="s">
        <v>385</v>
      </c>
      <c r="G22" s="210">
        <v>8.59</v>
      </c>
      <c r="H22" s="211"/>
      <c r="I22" s="2" t="str">
        <f t="shared" si="1"/>
        <v>II JA</v>
      </c>
    </row>
    <row r="23" spans="1:9" ht="17.25" customHeight="1">
      <c r="A23" s="239" t="s">
        <v>344</v>
      </c>
      <c r="B23" s="173" t="s">
        <v>386</v>
      </c>
      <c r="C23" s="174" t="s">
        <v>387</v>
      </c>
      <c r="D23" s="175">
        <v>37432</v>
      </c>
      <c r="E23" s="175" t="s">
        <v>266</v>
      </c>
      <c r="F23" s="252" t="s">
        <v>385</v>
      </c>
      <c r="G23" s="210">
        <v>8.8</v>
      </c>
      <c r="H23" s="211"/>
      <c r="I23" s="2" t="str">
        <f t="shared" si="1"/>
        <v>II JA</v>
      </c>
    </row>
    <row r="24" spans="1:9" ht="17.25" customHeight="1">
      <c r="A24" s="239" t="s">
        <v>344</v>
      </c>
      <c r="B24" s="173" t="s">
        <v>22</v>
      </c>
      <c r="C24" s="174" t="s">
        <v>145</v>
      </c>
      <c r="D24" s="175" t="s">
        <v>146</v>
      </c>
      <c r="E24" s="175" t="s">
        <v>147</v>
      </c>
      <c r="F24" s="252" t="s">
        <v>148</v>
      </c>
      <c r="G24" s="210">
        <v>8.9</v>
      </c>
      <c r="H24" s="211"/>
      <c r="I24" s="2" t="str">
        <f t="shared" si="1"/>
        <v>III JA</v>
      </c>
    </row>
    <row r="25" spans="1:9" ht="17.25" customHeight="1">
      <c r="A25" s="239" t="s">
        <v>344</v>
      </c>
      <c r="B25" s="173" t="s">
        <v>13</v>
      </c>
      <c r="C25" s="174" t="s">
        <v>355</v>
      </c>
      <c r="D25" s="175">
        <v>38227</v>
      </c>
      <c r="E25" s="175" t="s">
        <v>356</v>
      </c>
      <c r="F25" s="252" t="s">
        <v>261</v>
      </c>
      <c r="G25" s="210">
        <v>10.91</v>
      </c>
      <c r="H25" s="211"/>
      <c r="I25" s="206" t="b">
        <f t="shared" si="1"/>
        <v>0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9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" width="5.8515625" style="25" customWidth="1"/>
    <col min="2" max="2" width="10.421875" style="25" customWidth="1"/>
    <col min="3" max="3" width="17.28125" style="25" customWidth="1"/>
    <col min="4" max="4" width="10.28125" style="25" customWidth="1"/>
    <col min="5" max="5" width="11.140625" style="25" bestFit="1" customWidth="1"/>
    <col min="6" max="6" width="22.57421875" style="25" bestFit="1" customWidth="1"/>
    <col min="7" max="7" width="5.7109375" style="25" customWidth="1"/>
    <col min="8" max="8" width="5.7109375" style="39" customWidth="1"/>
    <col min="9" max="9" width="7.28125" style="25" customWidth="1"/>
    <col min="10" max="16384" width="9.140625" style="25" customWidth="1"/>
  </cols>
  <sheetData>
    <row r="1" spans="1:8" s="10" customFormat="1" ht="18.75">
      <c r="A1" s="8" t="s">
        <v>343</v>
      </c>
      <c r="B1" s="9"/>
      <c r="C1" s="9"/>
      <c r="E1" s="11"/>
      <c r="H1" s="9"/>
    </row>
    <row r="2" spans="1:8" s="10" customFormat="1" ht="15.75">
      <c r="A2" s="268">
        <v>42791</v>
      </c>
      <c r="B2" s="268"/>
      <c r="C2" s="9"/>
      <c r="E2" s="12" t="s">
        <v>304</v>
      </c>
      <c r="H2" s="9"/>
    </row>
    <row r="3" s="13" customFormat="1" ht="5.25"/>
    <row r="4" spans="1:8" s="10" customFormat="1" ht="18.75">
      <c r="A4" s="9"/>
      <c r="B4" s="14" t="s">
        <v>318</v>
      </c>
      <c r="E4" s="4"/>
      <c r="F4" s="5"/>
      <c r="G4" s="10" t="s">
        <v>321</v>
      </c>
      <c r="H4" s="9"/>
    </row>
    <row r="5" spans="2:8" s="15" customFormat="1" ht="5.25">
      <c r="B5" s="16"/>
      <c r="F5" s="17"/>
      <c r="H5" s="18"/>
    </row>
    <row r="6" spans="1:9" ht="12.75">
      <c r="A6" s="19" t="s">
        <v>316</v>
      </c>
      <c r="B6" s="20" t="s">
        <v>0</v>
      </c>
      <c r="C6" s="21" t="s">
        <v>1</v>
      </c>
      <c r="D6" s="19" t="s">
        <v>2</v>
      </c>
      <c r="E6" s="19" t="s">
        <v>3</v>
      </c>
      <c r="F6" s="19" t="s">
        <v>4</v>
      </c>
      <c r="G6" s="22" t="s">
        <v>306</v>
      </c>
      <c r="H6" s="23" t="s">
        <v>307</v>
      </c>
      <c r="I6" s="24" t="s">
        <v>308</v>
      </c>
    </row>
    <row r="7" spans="1:9" ht="17.25" customHeight="1">
      <c r="A7" s="26" t="s">
        <v>309</v>
      </c>
      <c r="B7" s="27"/>
      <c r="C7" s="28"/>
      <c r="D7" s="29"/>
      <c r="E7" s="29"/>
      <c r="F7" s="30"/>
      <c r="G7" s="31"/>
      <c r="H7" s="32"/>
      <c r="I7" s="33">
        <f aca="true" t="shared" si="0" ref="I7:I12">IF(ISBLANK(G7),"",IF(G7&lt;=7.7,"KSM",IF(G7&lt;=8,"I A",IF(G7&lt;=8.44,"II A",IF(G7&lt;=9.04,"III A",IF(G7&lt;=9.64,"I JA",IF(G7&lt;=10.04,"II JA",IF(G7&lt;=10.34,"III JA"))))))))</f>
      </c>
    </row>
    <row r="8" spans="1:9" ht="17.25" customHeight="1">
      <c r="A8" s="26" t="s">
        <v>310</v>
      </c>
      <c r="B8" s="27" t="s">
        <v>203</v>
      </c>
      <c r="C8" s="28" t="s">
        <v>204</v>
      </c>
      <c r="D8" s="29">
        <v>37656</v>
      </c>
      <c r="E8" s="29" t="s">
        <v>168</v>
      </c>
      <c r="F8" s="30" t="s">
        <v>199</v>
      </c>
      <c r="G8" s="31">
        <v>12.02</v>
      </c>
      <c r="H8" s="32"/>
      <c r="I8" s="33" t="b">
        <f t="shared" si="0"/>
        <v>0</v>
      </c>
    </row>
    <row r="9" spans="1:9" ht="17.25" customHeight="1">
      <c r="A9" s="26" t="s">
        <v>311</v>
      </c>
      <c r="B9" s="27" t="s">
        <v>150</v>
      </c>
      <c r="C9" s="28" t="s">
        <v>151</v>
      </c>
      <c r="D9" s="29" t="s">
        <v>152</v>
      </c>
      <c r="E9" s="29" t="s">
        <v>147</v>
      </c>
      <c r="F9" s="30" t="s">
        <v>148</v>
      </c>
      <c r="G9" s="31">
        <v>11.59</v>
      </c>
      <c r="H9" s="32"/>
      <c r="I9" s="33" t="b">
        <f t="shared" si="0"/>
        <v>0</v>
      </c>
    </row>
    <row r="10" spans="1:9" ht="17.25" customHeight="1">
      <c r="A10" s="26" t="s">
        <v>312</v>
      </c>
      <c r="B10" s="27" t="s">
        <v>149</v>
      </c>
      <c r="C10" s="28" t="s">
        <v>219</v>
      </c>
      <c r="D10" s="29" t="s">
        <v>220</v>
      </c>
      <c r="E10" s="29" t="s">
        <v>168</v>
      </c>
      <c r="F10" s="30" t="s">
        <v>218</v>
      </c>
      <c r="G10" s="31">
        <v>9.9</v>
      </c>
      <c r="H10" s="32"/>
      <c r="I10" s="33" t="str">
        <f t="shared" si="0"/>
        <v>II JA</v>
      </c>
    </row>
    <row r="11" spans="1:9" ht="17.25" customHeight="1">
      <c r="A11" s="26" t="s">
        <v>313</v>
      </c>
      <c r="B11" s="34" t="s">
        <v>269</v>
      </c>
      <c r="C11" s="35" t="s">
        <v>183</v>
      </c>
      <c r="D11" s="36">
        <v>37843</v>
      </c>
      <c r="E11" s="37" t="s">
        <v>168</v>
      </c>
      <c r="F11" s="38" t="s">
        <v>195</v>
      </c>
      <c r="G11" s="31">
        <v>10.99</v>
      </c>
      <c r="H11" s="41" t="s">
        <v>319</v>
      </c>
      <c r="I11" s="33" t="b">
        <f t="shared" si="0"/>
        <v>0</v>
      </c>
    </row>
    <row r="12" spans="1:9" ht="17.25" customHeight="1">
      <c r="A12" s="26" t="s">
        <v>314</v>
      </c>
      <c r="B12" s="27" t="s">
        <v>269</v>
      </c>
      <c r="C12" s="28" t="s">
        <v>154</v>
      </c>
      <c r="D12" s="29">
        <v>37797</v>
      </c>
      <c r="E12" s="29" t="s">
        <v>266</v>
      </c>
      <c r="F12" s="30" t="s">
        <v>262</v>
      </c>
      <c r="G12" s="40">
        <v>10.57</v>
      </c>
      <c r="H12" s="41" t="s">
        <v>319</v>
      </c>
      <c r="I12" s="33" t="b">
        <f t="shared" si="0"/>
        <v>0</v>
      </c>
    </row>
    <row r="13" spans="1:8" s="10" customFormat="1" ht="18.75" hidden="1">
      <c r="A13" s="9"/>
      <c r="B13" s="14"/>
      <c r="E13" s="4" t="s">
        <v>310</v>
      </c>
      <c r="F13" s="5" t="s">
        <v>315</v>
      </c>
      <c r="H13" s="9"/>
    </row>
    <row r="14" spans="1:9" ht="17.25" customHeight="1" hidden="1">
      <c r="A14" s="26" t="s">
        <v>309</v>
      </c>
      <c r="B14" s="27"/>
      <c r="C14" s="28"/>
      <c r="D14" s="29"/>
      <c r="E14" s="29"/>
      <c r="F14" s="30"/>
      <c r="G14" s="31"/>
      <c r="H14" s="32"/>
      <c r="I14" s="33">
        <f aca="true" t="shared" si="1" ref="I14:I19">IF(ISBLANK(G14),"",IF(G14&lt;=7.7,"KSM",IF(G14&lt;=8,"I A",IF(G14&lt;=8.44,"II A",IF(G14&lt;=9.04,"III A",IF(G14&lt;=9.64,"I JA",IF(G14&lt;=10.04,"II JA",IF(G14&lt;=10.34,"III JA"))))))))</f>
      </c>
    </row>
    <row r="15" spans="1:9" ht="17.25" customHeight="1" hidden="1">
      <c r="A15" s="26" t="s">
        <v>310</v>
      </c>
      <c r="B15" s="27"/>
      <c r="C15" s="28"/>
      <c r="D15" s="29"/>
      <c r="E15" s="29"/>
      <c r="F15" s="30"/>
      <c r="G15" s="31"/>
      <c r="H15" s="32"/>
      <c r="I15" s="33">
        <f t="shared" si="1"/>
      </c>
    </row>
    <row r="16" spans="1:9" ht="17.25" customHeight="1" hidden="1">
      <c r="A16" s="26" t="s">
        <v>311</v>
      </c>
      <c r="B16" s="27"/>
      <c r="C16" s="28"/>
      <c r="D16" s="29"/>
      <c r="E16" s="29"/>
      <c r="F16" s="30"/>
      <c r="G16" s="31"/>
      <c r="H16" s="32"/>
      <c r="I16" s="33">
        <f t="shared" si="1"/>
      </c>
    </row>
    <row r="17" spans="1:9" ht="17.25" customHeight="1" hidden="1">
      <c r="A17" s="26" t="s">
        <v>312</v>
      </c>
      <c r="B17" s="34"/>
      <c r="C17" s="35"/>
      <c r="D17" s="36"/>
      <c r="E17" s="37"/>
      <c r="F17" s="38"/>
      <c r="G17" s="31"/>
      <c r="H17" s="42"/>
      <c r="I17" s="33">
        <f t="shared" si="1"/>
      </c>
    </row>
    <row r="18" spans="1:9" ht="17.25" customHeight="1" hidden="1">
      <c r="A18" s="26" t="s">
        <v>313</v>
      </c>
      <c r="B18" s="27"/>
      <c r="C18" s="28"/>
      <c r="D18" s="29"/>
      <c r="E18" s="29"/>
      <c r="F18" s="30"/>
      <c r="G18" s="40"/>
      <c r="H18" s="42"/>
      <c r="I18" s="33">
        <f t="shared" si="1"/>
      </c>
    </row>
    <row r="19" spans="1:9" ht="17.25" customHeight="1" hidden="1">
      <c r="A19" s="26" t="s">
        <v>314</v>
      </c>
      <c r="B19" s="27"/>
      <c r="C19" s="28"/>
      <c r="D19" s="29"/>
      <c r="E19" s="29"/>
      <c r="F19" s="30"/>
      <c r="G19" s="31"/>
      <c r="H19" s="32"/>
      <c r="I19" s="33">
        <f t="shared" si="1"/>
      </c>
    </row>
    <row r="20" ht="12.75" hidden="1"/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8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7.28125" style="205" customWidth="1"/>
    <col min="9" max="16384" width="9.140625" style="205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7" s="75" customFormat="1" ht="18.75">
      <c r="A4" s="74"/>
      <c r="B4" s="200" t="s">
        <v>318</v>
      </c>
      <c r="E4" s="79"/>
      <c r="F4" s="80"/>
      <c r="G4" s="75" t="s">
        <v>321</v>
      </c>
    </row>
    <row r="5" spans="2:6" s="120" customFormat="1" ht="5.25">
      <c r="B5" s="139"/>
      <c r="F5" s="140"/>
    </row>
    <row r="6" spans="1:8" ht="12.75">
      <c r="A6" s="201" t="s">
        <v>415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7.25" customHeight="1">
      <c r="A7" s="69" t="s">
        <v>309</v>
      </c>
      <c r="B7" s="173" t="s">
        <v>149</v>
      </c>
      <c r="C7" s="174" t="s">
        <v>219</v>
      </c>
      <c r="D7" s="175" t="s">
        <v>220</v>
      </c>
      <c r="E7" s="175" t="s">
        <v>168</v>
      </c>
      <c r="F7" s="252" t="s">
        <v>218</v>
      </c>
      <c r="G7" s="210">
        <v>9.9</v>
      </c>
      <c r="H7" s="2" t="str">
        <f>IF(ISBLANK(G7),"",IF(G7&lt;=7.7,"KSM",IF(G7&lt;=8,"I A",IF(G7&lt;=8.44,"II A",IF(G7&lt;=9.04,"III A",IF(G7&lt;=9.64,"I JA",IF(G7&lt;=10.04,"II JA",IF(G7&lt;=10.34,"III JA"))))))))</f>
        <v>II JA</v>
      </c>
    </row>
    <row r="8" spans="1:8" ht="17.25" customHeight="1">
      <c r="A8" s="69" t="s">
        <v>310</v>
      </c>
      <c r="B8" s="173" t="s">
        <v>150</v>
      </c>
      <c r="C8" s="174" t="s">
        <v>151</v>
      </c>
      <c r="D8" s="175" t="s">
        <v>152</v>
      </c>
      <c r="E8" s="175" t="s">
        <v>147</v>
      </c>
      <c r="F8" s="252" t="s">
        <v>148</v>
      </c>
      <c r="G8" s="210">
        <v>11.59</v>
      </c>
      <c r="H8" s="2" t="s">
        <v>466</v>
      </c>
    </row>
    <row r="9" spans="1:8" ht="17.25" customHeight="1">
      <c r="A9" s="69" t="s">
        <v>311</v>
      </c>
      <c r="B9" s="173" t="s">
        <v>203</v>
      </c>
      <c r="C9" s="174" t="s">
        <v>204</v>
      </c>
      <c r="D9" s="175">
        <v>37656</v>
      </c>
      <c r="E9" s="175" t="s">
        <v>168</v>
      </c>
      <c r="F9" s="252" t="s">
        <v>199</v>
      </c>
      <c r="G9" s="210">
        <v>12.02</v>
      </c>
      <c r="H9" s="2" t="s">
        <v>466</v>
      </c>
    </row>
    <row r="10" spans="1:8" ht="17.25" customHeight="1">
      <c r="A10" s="69"/>
      <c r="B10" s="173" t="s">
        <v>269</v>
      </c>
      <c r="C10" s="174" t="s">
        <v>154</v>
      </c>
      <c r="D10" s="175">
        <v>37797</v>
      </c>
      <c r="E10" s="175" t="s">
        <v>266</v>
      </c>
      <c r="F10" s="252" t="s">
        <v>262</v>
      </c>
      <c r="G10" s="254">
        <v>10.57</v>
      </c>
      <c r="H10" s="2" t="s">
        <v>466</v>
      </c>
    </row>
    <row r="11" spans="1:8" ht="17.25" customHeight="1">
      <c r="A11" s="69"/>
      <c r="B11" s="197" t="s">
        <v>269</v>
      </c>
      <c r="C11" s="125" t="s">
        <v>183</v>
      </c>
      <c r="D11" s="144">
        <v>37843</v>
      </c>
      <c r="E11" s="196" t="s">
        <v>168</v>
      </c>
      <c r="F11" s="255" t="s">
        <v>195</v>
      </c>
      <c r="G11" s="210">
        <v>10.99</v>
      </c>
      <c r="H11" s="2" t="s">
        <v>466</v>
      </c>
    </row>
    <row r="12" spans="1:6" s="75" customFormat="1" ht="18.75" hidden="1">
      <c r="A12" s="74"/>
      <c r="B12" s="200"/>
      <c r="E12" s="79" t="s">
        <v>310</v>
      </c>
      <c r="F12" s="80" t="s">
        <v>315</v>
      </c>
    </row>
    <row r="13" spans="1:8" ht="17.25" customHeight="1" hidden="1">
      <c r="A13" s="69" t="s">
        <v>309</v>
      </c>
      <c r="B13" s="218"/>
      <c r="C13" s="219"/>
      <c r="D13" s="175"/>
      <c r="E13" s="175"/>
      <c r="F13" s="148"/>
      <c r="G13" s="210"/>
      <c r="H13" s="2">
        <f aca="true" t="shared" si="0" ref="H13:H18">IF(ISBLANK(G13),"",IF(G13&lt;=7.7,"KSM",IF(G13&lt;=8,"I A",IF(G13&lt;=8.44,"II A",IF(G13&lt;=9.04,"III A",IF(G13&lt;=9.64,"I JA",IF(G13&lt;=10.04,"II JA",IF(G13&lt;=10.34,"III JA"))))))))</f>
      </c>
    </row>
    <row r="14" spans="1:8" ht="17.25" customHeight="1" hidden="1">
      <c r="A14" s="69" t="s">
        <v>310</v>
      </c>
      <c r="B14" s="218"/>
      <c r="C14" s="219"/>
      <c r="D14" s="175"/>
      <c r="E14" s="175"/>
      <c r="F14" s="148"/>
      <c r="G14" s="210"/>
      <c r="H14" s="2">
        <f t="shared" si="0"/>
      </c>
    </row>
    <row r="15" spans="1:8" ht="17.25" customHeight="1" hidden="1">
      <c r="A15" s="69" t="s">
        <v>311</v>
      </c>
      <c r="B15" s="218"/>
      <c r="C15" s="219"/>
      <c r="D15" s="175"/>
      <c r="E15" s="175"/>
      <c r="F15" s="148"/>
      <c r="G15" s="210"/>
      <c r="H15" s="2">
        <f t="shared" si="0"/>
      </c>
    </row>
    <row r="16" spans="1:8" ht="17.25" customHeight="1" hidden="1">
      <c r="A16" s="69" t="s">
        <v>312</v>
      </c>
      <c r="B16" s="126"/>
      <c r="C16" s="127"/>
      <c r="D16" s="144"/>
      <c r="E16" s="145"/>
      <c r="F16" s="146"/>
      <c r="G16" s="210"/>
      <c r="H16" s="2">
        <f t="shared" si="0"/>
      </c>
    </row>
    <row r="17" spans="1:8" ht="17.25" customHeight="1" hidden="1">
      <c r="A17" s="69" t="s">
        <v>313</v>
      </c>
      <c r="B17" s="218"/>
      <c r="C17" s="219"/>
      <c r="D17" s="175"/>
      <c r="E17" s="175"/>
      <c r="F17" s="148"/>
      <c r="G17" s="254"/>
      <c r="H17" s="2">
        <f t="shared" si="0"/>
      </c>
    </row>
    <row r="18" spans="1:8" ht="17.25" customHeight="1" hidden="1">
      <c r="A18" s="69" t="s">
        <v>314</v>
      </c>
      <c r="B18" s="218"/>
      <c r="C18" s="219"/>
      <c r="D18" s="175"/>
      <c r="E18" s="175"/>
      <c r="F18" s="148"/>
      <c r="G18" s="210"/>
      <c r="H18" s="2">
        <f t="shared" si="0"/>
      </c>
    </row>
    <row r="19" ht="12.75" hidden="1"/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8.14062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128" customFormat="1" ht="5.25"/>
    <row r="4" spans="1:8" s="75" customFormat="1" ht="18.75">
      <c r="A4" s="74"/>
      <c r="B4" s="200" t="s">
        <v>320</v>
      </c>
      <c r="E4" s="79"/>
      <c r="F4" s="80"/>
      <c r="G4" s="75" t="s">
        <v>322</v>
      </c>
      <c r="H4" s="74"/>
    </row>
    <row r="5" spans="2:8" s="120" customFormat="1" ht="5.25">
      <c r="B5" s="139"/>
      <c r="F5" s="140"/>
      <c r="H5" s="216"/>
    </row>
    <row r="6" spans="1:9" ht="12.75">
      <c r="A6" s="201" t="s">
        <v>316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15" t="s">
        <v>307</v>
      </c>
      <c r="I6" s="24" t="s">
        <v>308</v>
      </c>
    </row>
    <row r="7" spans="1:9" ht="17.25" customHeight="1">
      <c r="A7" s="213" t="s">
        <v>309</v>
      </c>
      <c r="B7" s="65" t="s">
        <v>59</v>
      </c>
      <c r="C7" s="66" t="s">
        <v>406</v>
      </c>
      <c r="D7" s="144">
        <v>37257</v>
      </c>
      <c r="E7" s="175" t="s">
        <v>48</v>
      </c>
      <c r="F7" s="148" t="s">
        <v>49</v>
      </c>
      <c r="G7" s="210">
        <v>9.53</v>
      </c>
      <c r="H7" s="256" t="s">
        <v>344</v>
      </c>
      <c r="I7" s="2" t="str">
        <f>IF(ISBLANK(G7),"",IF(G7&lt;=7.7,"KSM",IF(G7&lt;=8,"I A",IF(G7&lt;=8.44,"II A",IF(G7&lt;=9.04,"III A",IF(G7&lt;=9.64,"I JA",IF(G7&lt;=10.04,"II JA",IF(G7&lt;=10.34,"III JA"))))))))</f>
        <v>I JA</v>
      </c>
    </row>
    <row r="8" spans="1:9" ht="17.25" customHeight="1">
      <c r="A8" s="69" t="s">
        <v>310</v>
      </c>
      <c r="B8" s="173" t="s">
        <v>36</v>
      </c>
      <c r="C8" s="174" t="s">
        <v>228</v>
      </c>
      <c r="D8" s="175" t="s">
        <v>229</v>
      </c>
      <c r="E8" s="175" t="s">
        <v>168</v>
      </c>
      <c r="F8" s="148" t="s">
        <v>224</v>
      </c>
      <c r="G8" s="210">
        <v>9.31</v>
      </c>
      <c r="H8" s="211"/>
      <c r="I8" s="2" t="str">
        <f>IF(ISBLANK(G8),"",IF(G8&lt;=7.7,"KSM",IF(G8&lt;=8,"I A",IF(G8&lt;=8.44,"II A",IF(G8&lt;=9.04,"III A",IF(G8&lt;=9.64,"I JA",IF(G8&lt;=10.04,"II JA",IF(G8&lt;=10.34,"III JA"))))))))</f>
        <v>I JA</v>
      </c>
    </row>
    <row r="9" spans="1:9" ht="17.25" customHeight="1">
      <c r="A9" s="69" t="s">
        <v>311</v>
      </c>
      <c r="B9" s="173" t="s">
        <v>22</v>
      </c>
      <c r="C9" s="174" t="s">
        <v>86</v>
      </c>
      <c r="D9" s="175" t="s">
        <v>163</v>
      </c>
      <c r="E9" s="175" t="s">
        <v>147</v>
      </c>
      <c r="F9" s="148" t="s">
        <v>148</v>
      </c>
      <c r="G9" s="210">
        <v>9.62</v>
      </c>
      <c r="H9" s="211"/>
      <c r="I9" s="2" t="str">
        <f>IF(ISBLANK(G9),"",IF(G9&lt;=7.7,"KSM",IF(G9&lt;=8,"I A",IF(G9&lt;=8.44,"II A",IF(G9&lt;=9.04,"III A",IF(G9&lt;=9.64,"I JA",IF(G9&lt;=10.04,"II JA",IF(G9&lt;=10.34,"III JA"))))))))</f>
        <v>I JA</v>
      </c>
    </row>
    <row r="10" spans="1:9" ht="17.25" customHeight="1">
      <c r="A10" s="69" t="s">
        <v>312</v>
      </c>
      <c r="B10" s="173" t="s">
        <v>56</v>
      </c>
      <c r="C10" s="174" t="s">
        <v>57</v>
      </c>
      <c r="D10" s="175" t="s">
        <v>58</v>
      </c>
      <c r="E10" s="175" t="s">
        <v>48</v>
      </c>
      <c r="F10" s="148" t="s">
        <v>49</v>
      </c>
      <c r="G10" s="210">
        <v>9.64</v>
      </c>
      <c r="H10" s="211"/>
      <c r="I10" s="2" t="str">
        <f>IF(ISBLANK(G10),"",IF(G10&lt;=7.7,"KSM",IF(G10&lt;=8,"I A",IF(G10&lt;=8.44,"II A",IF(G10&lt;=9.04,"III A",IF(G10&lt;=9.64,"I JA",IF(G10&lt;=10.04,"II JA",IF(G10&lt;=10.34,"III JA"))))))))</f>
        <v>I JA</v>
      </c>
    </row>
    <row r="11" spans="1:9" ht="17.25" customHeight="1">
      <c r="A11" s="69" t="s">
        <v>313</v>
      </c>
      <c r="B11" s="173" t="s">
        <v>22</v>
      </c>
      <c r="C11" s="174" t="s">
        <v>23</v>
      </c>
      <c r="D11" s="175" t="s">
        <v>24</v>
      </c>
      <c r="E11" s="175" t="s">
        <v>17</v>
      </c>
      <c r="F11" s="148" t="s">
        <v>21</v>
      </c>
      <c r="G11" s="210">
        <v>10.87</v>
      </c>
      <c r="H11" s="211"/>
      <c r="I11" s="2" t="s">
        <v>466</v>
      </c>
    </row>
    <row r="12" spans="1:9" ht="17.25" customHeight="1">
      <c r="A12" s="69" t="s">
        <v>314</v>
      </c>
      <c r="B12" s="173" t="s">
        <v>230</v>
      </c>
      <c r="C12" s="174" t="s">
        <v>231</v>
      </c>
      <c r="D12" s="175">
        <v>37316</v>
      </c>
      <c r="E12" s="175" t="s">
        <v>168</v>
      </c>
      <c r="F12" s="148" t="s">
        <v>224</v>
      </c>
      <c r="G12" s="210" t="s">
        <v>414</v>
      </c>
      <c r="H12" s="256" t="s">
        <v>344</v>
      </c>
      <c r="I12" s="206" t="b">
        <f>IF(ISBLANK(G12),"",IF(G12&lt;=7.7,"KSM",IF(G12&lt;=8,"I A",IF(G12&lt;=8.44,"II A",IF(G12&lt;=9.04,"III A",IF(G12&lt;=9.64,"I JA",IF(G12&lt;=10.04,"II JA",IF(G12&lt;=10.34,"III JA"))))))))</f>
        <v>0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"/>
  <sheetViews>
    <sheetView zoomScalePageLayoutView="0" workbookViewId="0" topLeftCell="A1">
      <selection activeCell="C15" sqref="C15:C20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5.7109375" style="207" customWidth="1"/>
    <col min="9" max="9" width="8.140625" style="205" customWidth="1"/>
    <col min="10" max="16384" width="9.140625" style="205" customWidth="1"/>
  </cols>
  <sheetData>
    <row r="1" spans="1:8" s="75" customFormat="1" ht="18.75">
      <c r="A1" s="154" t="s">
        <v>343</v>
      </c>
      <c r="B1" s="74"/>
      <c r="C1" s="74"/>
      <c r="E1" s="76"/>
      <c r="H1" s="74"/>
    </row>
    <row r="2" spans="1:8" s="75" customFormat="1" ht="15.75">
      <c r="A2" s="267">
        <v>42791</v>
      </c>
      <c r="B2" s="267"/>
      <c r="C2" s="74"/>
      <c r="E2" s="135" t="s">
        <v>304</v>
      </c>
      <c r="H2" s="74"/>
    </row>
    <row r="3" s="217" customFormat="1" ht="5.25"/>
    <row r="4" spans="1:8" s="75" customFormat="1" ht="18.75">
      <c r="A4" s="74"/>
      <c r="B4" s="200" t="s">
        <v>320</v>
      </c>
      <c r="E4" s="79"/>
      <c r="F4" s="80"/>
      <c r="G4" s="75" t="s">
        <v>322</v>
      </c>
      <c r="H4" s="74"/>
    </row>
    <row r="5" spans="2:8" s="120" customFormat="1" ht="5.25">
      <c r="B5" s="139"/>
      <c r="F5" s="140"/>
      <c r="H5" s="216"/>
    </row>
    <row r="6" spans="1:9" ht="12.75">
      <c r="A6" s="201" t="s">
        <v>415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15" t="s">
        <v>307</v>
      </c>
      <c r="I6" s="214" t="s">
        <v>308</v>
      </c>
    </row>
    <row r="7" spans="1:9" ht="17.25" customHeight="1">
      <c r="A7" s="213" t="s">
        <v>309</v>
      </c>
      <c r="B7" s="177" t="s">
        <v>36</v>
      </c>
      <c r="C7" s="178" t="s">
        <v>228</v>
      </c>
      <c r="D7" s="175" t="s">
        <v>229</v>
      </c>
      <c r="E7" s="175" t="s">
        <v>168</v>
      </c>
      <c r="F7" s="148" t="s">
        <v>224</v>
      </c>
      <c r="G7" s="241">
        <v>9.31</v>
      </c>
      <c r="H7" s="211"/>
      <c r="I7" s="212" t="str">
        <f>IF(ISBLANK(G7),"",IF(G7&lt;=7.7,"KSM",IF(G7&lt;=8,"I A",IF(G7&lt;=8.44,"II A",IF(G7&lt;=9.04,"III A",IF(G7&lt;=9.64,"I JA",IF(G7&lt;=10.04,"II JA",IF(G7&lt;=10.34,"III JA"))))))))</f>
        <v>I JA</v>
      </c>
    </row>
    <row r="8" spans="1:9" ht="17.25" customHeight="1">
      <c r="A8" s="69" t="s">
        <v>310</v>
      </c>
      <c r="B8" s="173" t="s">
        <v>22</v>
      </c>
      <c r="C8" s="174" t="s">
        <v>86</v>
      </c>
      <c r="D8" s="175" t="s">
        <v>163</v>
      </c>
      <c r="E8" s="175" t="s">
        <v>147</v>
      </c>
      <c r="F8" s="148" t="s">
        <v>148</v>
      </c>
      <c r="G8" s="241">
        <v>9.62</v>
      </c>
      <c r="H8" s="211"/>
      <c r="I8" s="212" t="str">
        <f>IF(ISBLANK(G8),"",IF(G8&lt;=7.7,"KSM",IF(G8&lt;=8,"I A",IF(G8&lt;=8.44,"II A",IF(G8&lt;=9.04,"III A",IF(G8&lt;=9.64,"I JA",IF(G8&lt;=10.04,"II JA",IF(G8&lt;=10.34,"III JA"))))))))</f>
        <v>I JA</v>
      </c>
    </row>
    <row r="9" spans="1:9" ht="17.25" customHeight="1">
      <c r="A9" s="69" t="s">
        <v>311</v>
      </c>
      <c r="B9" s="173" t="s">
        <v>56</v>
      </c>
      <c r="C9" s="174" t="s">
        <v>57</v>
      </c>
      <c r="D9" s="175" t="s">
        <v>58</v>
      </c>
      <c r="E9" s="175" t="s">
        <v>48</v>
      </c>
      <c r="F9" s="148" t="s">
        <v>49</v>
      </c>
      <c r="G9" s="241">
        <v>9.64</v>
      </c>
      <c r="H9" s="211"/>
      <c r="I9" s="212" t="str">
        <f>IF(ISBLANK(G9),"",IF(G9&lt;=7.7,"KSM",IF(G9&lt;=8,"I A",IF(G9&lt;=8.44,"II A",IF(G9&lt;=9.04,"III A",IF(G9&lt;=9.64,"I JA",IF(G9&lt;=10.04,"II JA",IF(G9&lt;=10.34,"III JA"))))))))</f>
        <v>I JA</v>
      </c>
    </row>
    <row r="10" spans="1:9" ht="17.25" customHeight="1">
      <c r="A10" s="69" t="s">
        <v>312</v>
      </c>
      <c r="B10" s="173" t="s">
        <v>22</v>
      </c>
      <c r="C10" s="174" t="s">
        <v>23</v>
      </c>
      <c r="D10" s="175" t="s">
        <v>24</v>
      </c>
      <c r="E10" s="175" t="s">
        <v>17</v>
      </c>
      <c r="F10" s="148" t="s">
        <v>21</v>
      </c>
      <c r="G10" s="241">
        <v>10.87</v>
      </c>
      <c r="H10" s="211"/>
      <c r="I10" s="212" t="s">
        <v>466</v>
      </c>
    </row>
    <row r="11" spans="1:9" ht="17.25" customHeight="1">
      <c r="A11" s="213" t="s">
        <v>344</v>
      </c>
      <c r="B11" s="65" t="s">
        <v>59</v>
      </c>
      <c r="C11" s="66" t="s">
        <v>406</v>
      </c>
      <c r="D11" s="144">
        <v>37257</v>
      </c>
      <c r="E11" s="175" t="s">
        <v>48</v>
      </c>
      <c r="F11" s="148" t="s">
        <v>49</v>
      </c>
      <c r="G11" s="241">
        <v>9.53</v>
      </c>
      <c r="H11" s="211"/>
      <c r="I11" s="212" t="str">
        <f>IF(ISBLANK(G11),"",IF(G11&lt;=7.7,"KSM",IF(G11&lt;=8,"I A",IF(G11&lt;=8.44,"II A",IF(G11&lt;=9.04,"III A",IF(G11&lt;=9.64,"I JA",IF(G11&lt;=10.04,"II JA",IF(G11&lt;=10.34,"III JA"))))))))</f>
        <v>I JA</v>
      </c>
    </row>
    <row r="12" spans="1:9" ht="17.25" customHeight="1">
      <c r="A12" s="209" t="s">
        <v>344</v>
      </c>
      <c r="B12" s="173" t="s">
        <v>230</v>
      </c>
      <c r="C12" s="174" t="s">
        <v>231</v>
      </c>
      <c r="D12" s="175">
        <v>37316</v>
      </c>
      <c r="E12" s="175" t="s">
        <v>168</v>
      </c>
      <c r="F12" s="148" t="s">
        <v>224</v>
      </c>
      <c r="G12" s="241" t="s">
        <v>414</v>
      </c>
      <c r="H12" s="209"/>
      <c r="I12" s="208" t="b">
        <f>IF(ISBLANK(G12),"",IF(G12&lt;=7.7,"KSM",IF(G12&lt;=8,"I A",IF(G12&lt;=8.44,"II A",IF(G12&lt;=9.04,"III A",IF(G12&lt;=9.64,"I JA",IF(G12&lt;=10.04,"II JA",IF(G12&lt;=10.34,"III JA"))))))))</f>
        <v>0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5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8515625" style="205" customWidth="1"/>
    <col min="2" max="2" width="10.421875" style="205" customWidth="1"/>
    <col min="3" max="3" width="17.28125" style="205" customWidth="1"/>
    <col min="4" max="4" width="10.28125" style="205" customWidth="1"/>
    <col min="5" max="5" width="11.140625" style="205" bestFit="1" customWidth="1"/>
    <col min="6" max="6" width="22.57421875" style="205" bestFit="1" customWidth="1"/>
    <col min="7" max="7" width="5.7109375" style="205" customWidth="1"/>
    <col min="8" max="8" width="7.57421875" style="205" customWidth="1"/>
    <col min="9" max="9" width="3.7109375" style="205" bestFit="1" customWidth="1"/>
    <col min="10" max="16384" width="9.140625" style="205" customWidth="1"/>
  </cols>
  <sheetData>
    <row r="1" spans="1:5" s="75" customFormat="1" ht="18.75">
      <c r="A1" s="154" t="s">
        <v>343</v>
      </c>
      <c r="B1" s="74"/>
      <c r="C1" s="74"/>
      <c r="E1" s="76"/>
    </row>
    <row r="2" spans="1:5" s="75" customFormat="1" ht="15.75">
      <c r="A2" s="267">
        <v>42791</v>
      </c>
      <c r="B2" s="267"/>
      <c r="C2" s="74"/>
      <c r="E2" s="135" t="s">
        <v>304</v>
      </c>
    </row>
    <row r="3" s="128" customFormat="1" ht="5.25"/>
    <row r="4" spans="1:6" s="75" customFormat="1" ht="18.75">
      <c r="A4" s="74"/>
      <c r="B4" s="200" t="s">
        <v>323</v>
      </c>
      <c r="E4" s="79">
        <v>1</v>
      </c>
      <c r="F4" s="80" t="s">
        <v>315</v>
      </c>
    </row>
    <row r="5" spans="2:6" s="120" customFormat="1" ht="5.25">
      <c r="B5" s="139"/>
      <c r="F5" s="140"/>
    </row>
    <row r="6" spans="1:8" ht="12.75">
      <c r="A6" s="201" t="s">
        <v>316</v>
      </c>
      <c r="B6" s="202" t="s">
        <v>0</v>
      </c>
      <c r="C6" s="203" t="s">
        <v>1</v>
      </c>
      <c r="D6" s="201" t="s">
        <v>2</v>
      </c>
      <c r="E6" s="201" t="s">
        <v>3</v>
      </c>
      <c r="F6" s="201" t="s">
        <v>4</v>
      </c>
      <c r="G6" s="204" t="s">
        <v>306</v>
      </c>
      <c r="H6" s="24" t="s">
        <v>308</v>
      </c>
    </row>
    <row r="7" spans="1:8" ht="17.25" customHeight="1">
      <c r="A7" s="69" t="s">
        <v>309</v>
      </c>
      <c r="B7" s="218" t="s">
        <v>351</v>
      </c>
      <c r="C7" s="219" t="s">
        <v>352</v>
      </c>
      <c r="D7" s="175">
        <v>37517</v>
      </c>
      <c r="E7" s="175" t="s">
        <v>168</v>
      </c>
      <c r="F7" s="148" t="s">
        <v>237</v>
      </c>
      <c r="G7" s="210">
        <v>35.95</v>
      </c>
      <c r="H7" s="2" t="str">
        <f>IF(ISBLANK(G7),"",IF(G7&lt;=25.95,"KSM",IF(G7&lt;=27.35,"I A",IF(G7&lt;=29.24,"II A",IF(G7&lt;=31.74,"III A",IF(G7&lt;=33.74,"I JA",IF(G7&lt;=35.44,"II JA",IF(G7&lt;=36.74,"III JA"))))))))</f>
        <v>III JA</v>
      </c>
    </row>
    <row r="8" spans="1:8" ht="17.25" customHeight="1">
      <c r="A8" s="69" t="s">
        <v>310</v>
      </c>
      <c r="B8" s="218" t="s">
        <v>16</v>
      </c>
      <c r="C8" s="219" t="s">
        <v>125</v>
      </c>
      <c r="D8" s="175" t="s">
        <v>126</v>
      </c>
      <c r="E8" s="175" t="s">
        <v>119</v>
      </c>
      <c r="F8" s="148" t="s">
        <v>124</v>
      </c>
      <c r="G8" s="210">
        <v>31.09</v>
      </c>
      <c r="H8" s="2" t="str">
        <f>IF(ISBLANK(G8),"",IF(G8&lt;=25.95,"KSM",IF(G8&lt;=27.35,"I A",IF(G8&lt;=29.24,"II A",IF(G8&lt;=31.74,"III A",IF(G8&lt;=33.74,"I JA",IF(G8&lt;=35.44,"II JA",IF(G8&lt;=36.74,"III JA"))))))))</f>
        <v>III A</v>
      </c>
    </row>
    <row r="9" spans="1:8" ht="17.25" customHeight="1">
      <c r="A9" s="69" t="s">
        <v>311</v>
      </c>
      <c r="B9" s="218"/>
      <c r="C9" s="219"/>
      <c r="D9" s="175"/>
      <c r="E9" s="175"/>
      <c r="F9" s="148"/>
      <c r="G9" s="210"/>
      <c r="H9" s="2">
        <f>IF(ISBLANK(G9),"",IF(G9&lt;=25.95,"KSM",IF(G9&lt;=27.35,"I A",IF(G9&lt;=29.24,"II A",IF(G9&lt;=31.74,"III A",IF(G9&lt;=33.74,"I JA",IF(G9&lt;=35.44,"II JA",IF(G9&lt;=36.74,"III JA"))))))))</f>
      </c>
    </row>
    <row r="10" spans="1:8" ht="17.25" customHeight="1">
      <c r="A10" s="69" t="s">
        <v>312</v>
      </c>
      <c r="B10" s="218" t="s">
        <v>37</v>
      </c>
      <c r="C10" s="219" t="s">
        <v>236</v>
      </c>
      <c r="D10" s="175">
        <v>37453</v>
      </c>
      <c r="E10" s="175" t="s">
        <v>168</v>
      </c>
      <c r="F10" s="148" t="s">
        <v>237</v>
      </c>
      <c r="G10" s="210">
        <v>27.86</v>
      </c>
      <c r="H10" s="2" t="str">
        <f>IF(ISBLANK(G10),"",IF(G10&lt;=25.95,"KSM",IF(G10&lt;=27.35,"I A",IF(G10&lt;=29.24,"II A",IF(G10&lt;=31.74,"III A",IF(G10&lt;=33.74,"I JA",IF(G10&lt;=35.44,"II JA",IF(G10&lt;=36.74,"III JA"))))))))</f>
        <v>II A</v>
      </c>
    </row>
    <row r="11" spans="1:6" s="75" customFormat="1" ht="18.75">
      <c r="A11" s="74"/>
      <c r="B11" s="200"/>
      <c r="E11" s="79" t="s">
        <v>310</v>
      </c>
      <c r="F11" s="80" t="s">
        <v>315</v>
      </c>
    </row>
    <row r="12" spans="1:8" ht="17.25" customHeight="1">
      <c r="A12" s="69" t="s">
        <v>309</v>
      </c>
      <c r="B12" s="218" t="s">
        <v>73</v>
      </c>
      <c r="C12" s="219" t="s">
        <v>74</v>
      </c>
      <c r="D12" s="175" t="s">
        <v>75</v>
      </c>
      <c r="E12" s="175" t="s">
        <v>48</v>
      </c>
      <c r="F12" s="148" t="s">
        <v>50</v>
      </c>
      <c r="G12" s="210">
        <v>35.69</v>
      </c>
      <c r="H12" s="2" t="str">
        <f>IF(ISBLANK(G12),"",IF(G12&lt;=25.95,"KSM",IF(G12&lt;=27.35,"I A",IF(G12&lt;=29.24,"II A",IF(G12&lt;=31.74,"III A",IF(G12&lt;=33.74,"I JA",IF(G12&lt;=35.44,"II JA",IF(G12&lt;=36.74,"III JA"))))))))</f>
        <v>III JA</v>
      </c>
    </row>
    <row r="13" spans="1:8" ht="17.25" customHeight="1">
      <c r="A13" s="69" t="s">
        <v>310</v>
      </c>
      <c r="B13" s="218" t="s">
        <v>223</v>
      </c>
      <c r="C13" s="219" t="s">
        <v>345</v>
      </c>
      <c r="D13" s="175">
        <v>37542</v>
      </c>
      <c r="E13" s="175" t="s">
        <v>168</v>
      </c>
      <c r="F13" s="148" t="s">
        <v>218</v>
      </c>
      <c r="G13" s="210" t="s">
        <v>414</v>
      </c>
      <c r="H13" s="206" t="b">
        <f>IF(ISBLANK(G13),"",IF(G13&lt;=25.95,"KSM",IF(G13&lt;=27.35,"I A",IF(G13&lt;=29.24,"II A",IF(G13&lt;=31.74,"III A",IF(G13&lt;=33.74,"I JA",IF(G13&lt;=35.44,"II JA",IF(G13&lt;=36.74,"III JA"))))))))</f>
        <v>0</v>
      </c>
    </row>
    <row r="14" spans="1:8" ht="17.25" customHeight="1">
      <c r="A14" s="69" t="s">
        <v>311</v>
      </c>
      <c r="B14" s="218" t="s">
        <v>240</v>
      </c>
      <c r="C14" s="219" t="s">
        <v>241</v>
      </c>
      <c r="D14" s="175">
        <v>37476</v>
      </c>
      <c r="E14" s="175" t="s">
        <v>168</v>
      </c>
      <c r="F14" s="148" t="s">
        <v>237</v>
      </c>
      <c r="G14" s="210">
        <v>30.75</v>
      </c>
      <c r="H14" s="2" t="str">
        <f>IF(ISBLANK(G14),"",IF(G14&lt;=25.95,"KSM",IF(G14&lt;=27.35,"I A",IF(G14&lt;=29.24,"II A",IF(G14&lt;=31.74,"III A",IF(G14&lt;=33.74,"I JA",IF(G14&lt;=35.44,"II JA",IF(G14&lt;=36.74,"III JA"))))))))</f>
        <v>III A</v>
      </c>
    </row>
    <row r="15" spans="1:8" ht="17.25" customHeight="1">
      <c r="A15" s="69" t="s">
        <v>312</v>
      </c>
      <c r="B15" s="218" t="s">
        <v>76</v>
      </c>
      <c r="C15" s="219" t="s">
        <v>248</v>
      </c>
      <c r="D15" s="175">
        <v>37782</v>
      </c>
      <c r="E15" s="175" t="s">
        <v>168</v>
      </c>
      <c r="F15" s="148" t="s">
        <v>246</v>
      </c>
      <c r="G15" s="210">
        <v>28.93</v>
      </c>
      <c r="H15" s="2" t="str">
        <f>IF(ISBLANK(G15),"",IF(G15&lt;=25.95,"KSM",IF(G15&lt;=27.35,"I A",IF(G15&lt;=29.24,"II A",IF(G15&lt;=31.74,"III A",IF(G15&lt;=33.74,"I JA",IF(G15&lt;=35.44,"II JA",IF(G15&lt;=36.74,"III JA"))))))))</f>
        <v>II A</v>
      </c>
    </row>
    <row r="16" spans="1:6" s="75" customFormat="1" ht="18.75">
      <c r="A16" s="74"/>
      <c r="B16" s="200"/>
      <c r="E16" s="79" t="s">
        <v>311</v>
      </c>
      <c r="F16" s="80" t="s">
        <v>315</v>
      </c>
    </row>
    <row r="17" spans="1:8" ht="17.25" customHeight="1">
      <c r="A17" s="69" t="s">
        <v>309</v>
      </c>
      <c r="B17" s="218" t="s">
        <v>121</v>
      </c>
      <c r="C17" s="219" t="s">
        <v>122</v>
      </c>
      <c r="D17" s="175" t="s">
        <v>123</v>
      </c>
      <c r="E17" s="175" t="s">
        <v>119</v>
      </c>
      <c r="F17" s="148" t="s">
        <v>124</v>
      </c>
      <c r="G17" s="210"/>
      <c r="H17" s="2">
        <f>IF(ISBLANK(G17),"",IF(G17&lt;=25.95,"KSM",IF(G17&lt;=27.35,"I A",IF(G17&lt;=29.24,"II A",IF(G17&lt;=31.74,"III A",IF(G17&lt;=33.74,"I JA",IF(G17&lt;=35.44,"II JA",IF(G17&lt;=36.74,"III JA"))))))))</f>
      </c>
    </row>
    <row r="18" spans="1:8" ht="17.25" customHeight="1">
      <c r="A18" s="69" t="s">
        <v>310</v>
      </c>
      <c r="B18" s="218" t="s">
        <v>37</v>
      </c>
      <c r="C18" s="219" t="s">
        <v>132</v>
      </c>
      <c r="D18" s="175">
        <v>37723</v>
      </c>
      <c r="E18" s="175" t="s">
        <v>119</v>
      </c>
      <c r="F18" s="148" t="s">
        <v>393</v>
      </c>
      <c r="G18" s="210">
        <v>32.39</v>
      </c>
      <c r="H18" s="2" t="str">
        <f>IF(ISBLANK(G18),"",IF(G18&lt;=25.95,"KSM",IF(G18&lt;=27.35,"I A",IF(G18&lt;=29.24,"II A",IF(G18&lt;=31.74,"III A",IF(G18&lt;=33.74,"I JA",IF(G18&lt;=35.44,"II JA",IF(G18&lt;=36.74,"III JA"))))))))</f>
        <v>I JA</v>
      </c>
    </row>
    <row r="19" spans="1:8" ht="17.25" customHeight="1">
      <c r="A19" s="69" t="s">
        <v>311</v>
      </c>
      <c r="B19" s="218" t="s">
        <v>121</v>
      </c>
      <c r="C19" s="219" t="s">
        <v>247</v>
      </c>
      <c r="D19" s="175">
        <v>37677</v>
      </c>
      <c r="E19" s="175" t="s">
        <v>168</v>
      </c>
      <c r="F19" s="148" t="s">
        <v>246</v>
      </c>
      <c r="G19" s="210">
        <v>30.03</v>
      </c>
      <c r="H19" s="2" t="str">
        <f>IF(ISBLANK(G19),"",IF(G19&lt;=25.95,"KSM",IF(G19&lt;=27.35,"I A",IF(G19&lt;=29.24,"II A",IF(G19&lt;=31.74,"III A",IF(G19&lt;=33.74,"I JA",IF(G19&lt;=35.44,"II JA",IF(G19&lt;=36.74,"III JA"))))))))</f>
        <v>III A</v>
      </c>
    </row>
    <row r="20" spans="1:8" ht="17.25" customHeight="1">
      <c r="A20" s="69" t="s">
        <v>312</v>
      </c>
      <c r="B20" s="218" t="s">
        <v>177</v>
      </c>
      <c r="C20" s="219" t="s">
        <v>260</v>
      </c>
      <c r="D20" s="175">
        <v>37584</v>
      </c>
      <c r="E20" s="175" t="s">
        <v>168</v>
      </c>
      <c r="F20" s="148" t="s">
        <v>253</v>
      </c>
      <c r="G20" s="210"/>
      <c r="H20" s="2">
        <f>IF(ISBLANK(G20),"",IF(G20&lt;=25.95,"KSM",IF(G20&lt;=27.35,"I A",IF(G20&lt;=29.24,"II A",IF(G20&lt;=31.74,"III A",IF(G20&lt;=33.74,"I JA",IF(G20&lt;=35.44,"II JA",IF(G20&lt;=36.74,"III JA"))))))))</f>
      </c>
    </row>
    <row r="21" spans="1:6" s="75" customFormat="1" ht="18.75">
      <c r="A21" s="74"/>
      <c r="B21" s="200"/>
      <c r="E21" s="79" t="s">
        <v>312</v>
      </c>
      <c r="F21" s="80" t="s">
        <v>315</v>
      </c>
    </row>
    <row r="22" spans="1:8" ht="17.25" customHeight="1">
      <c r="A22" s="69" t="s">
        <v>309</v>
      </c>
      <c r="B22" s="218" t="s">
        <v>127</v>
      </c>
      <c r="C22" s="219" t="s">
        <v>128</v>
      </c>
      <c r="D22" s="175" t="s">
        <v>129</v>
      </c>
      <c r="E22" s="175" t="s">
        <v>119</v>
      </c>
      <c r="F22" s="148" t="s">
        <v>124</v>
      </c>
      <c r="G22" s="210">
        <v>31.28</v>
      </c>
      <c r="H22" s="2" t="str">
        <f>IF(ISBLANK(G22),"",IF(G22&lt;=25.95,"KSM",IF(G22&lt;=27.35,"I A",IF(G22&lt;=29.24,"II A",IF(G22&lt;=31.74,"III A",IF(G22&lt;=33.74,"I JA",IF(G22&lt;=35.44,"II JA",IF(G22&lt;=36.74,"III JA"))))))))</f>
        <v>III A</v>
      </c>
    </row>
    <row r="23" spans="1:8" ht="17.25" customHeight="1">
      <c r="A23" s="69" t="s">
        <v>310</v>
      </c>
      <c r="B23" s="218" t="s">
        <v>353</v>
      </c>
      <c r="C23" s="219" t="s">
        <v>354</v>
      </c>
      <c r="D23" s="175">
        <v>37915</v>
      </c>
      <c r="E23" s="175" t="s">
        <v>168</v>
      </c>
      <c r="F23" s="148" t="s">
        <v>246</v>
      </c>
      <c r="G23" s="210">
        <v>38.72</v>
      </c>
      <c r="H23" s="2" t="s">
        <v>466</v>
      </c>
    </row>
    <row r="24" spans="1:8" ht="17.25" customHeight="1">
      <c r="A24" s="69" t="s">
        <v>311</v>
      </c>
      <c r="B24" s="218" t="s">
        <v>18</v>
      </c>
      <c r="C24" s="219" t="s">
        <v>187</v>
      </c>
      <c r="D24" s="175" t="s">
        <v>188</v>
      </c>
      <c r="E24" s="175" t="s">
        <v>168</v>
      </c>
      <c r="F24" s="148" t="s">
        <v>184</v>
      </c>
      <c r="G24" s="210">
        <v>27.5</v>
      </c>
      <c r="H24" s="2" t="str">
        <f>IF(ISBLANK(G24),"",IF(G24&lt;=25.95,"KSM",IF(G24&lt;=27.35,"I A",IF(G24&lt;=29.24,"II A",IF(G24&lt;=31.74,"III A",IF(G24&lt;=33.74,"I JA",IF(G24&lt;=35.44,"II JA",IF(G24&lt;=36.74,"III JA"))))))))</f>
        <v>II A</v>
      </c>
    </row>
    <row r="25" spans="1:8" ht="17.25" customHeight="1">
      <c r="A25" s="69" t="s">
        <v>312</v>
      </c>
      <c r="B25" s="218"/>
      <c r="C25" s="219"/>
      <c r="D25" s="175"/>
      <c r="E25" s="175"/>
      <c r="F25" s="148"/>
      <c r="G25" s="210"/>
      <c r="H25" s="2">
        <f>IF(ISBLANK(G25),"",IF(G25&lt;=25.95,"KSM",IF(G25&lt;=27.35,"I A",IF(G25&lt;=29.24,"II A",IF(G25&lt;=31.74,"III A",IF(G25&lt;=33.74,"I JA",IF(G25&lt;=35.44,"II JA",IF(G25&lt;=36.74,"III JA"))))))))</f>
      </c>
    </row>
    <row r="26" spans="1:6" s="75" customFormat="1" ht="18.75">
      <c r="A26" s="74"/>
      <c r="B26" s="200"/>
      <c r="E26" s="79" t="s">
        <v>313</v>
      </c>
      <c r="F26" s="80" t="s">
        <v>315</v>
      </c>
    </row>
    <row r="27" spans="1:9" ht="17.25" customHeight="1">
      <c r="A27" s="69" t="s">
        <v>309</v>
      </c>
      <c r="B27" s="126"/>
      <c r="C27" s="127"/>
      <c r="D27" s="144"/>
      <c r="E27" s="145"/>
      <c r="F27" s="146"/>
      <c r="G27" s="210"/>
      <c r="H27" s="2">
        <f>IF(ISBLANK(G27),"",IF(G27&lt;=25.95,"KSM",IF(G27&lt;=27.35,"I A",IF(G27&lt;=29.24,"II A",IF(G27&lt;=31.74,"III A",IF(G27&lt;=33.74,"I JA",IF(G27&lt;=35.44,"II JA",IF(G27&lt;=36.74,"III JA"))))))))</f>
      </c>
      <c r="I27" s="257"/>
    </row>
    <row r="28" spans="1:9" ht="17.25" customHeight="1">
      <c r="A28" s="69" t="s">
        <v>310</v>
      </c>
      <c r="B28" s="218" t="s">
        <v>138</v>
      </c>
      <c r="C28" s="219" t="s">
        <v>139</v>
      </c>
      <c r="D28" s="175" t="s">
        <v>140</v>
      </c>
      <c r="E28" s="175" t="s">
        <v>119</v>
      </c>
      <c r="F28" s="148" t="s">
        <v>120</v>
      </c>
      <c r="G28" s="210">
        <v>33.67</v>
      </c>
      <c r="H28" s="2" t="s">
        <v>466</v>
      </c>
      <c r="I28" s="257"/>
    </row>
    <row r="29" spans="1:9" ht="17.25" customHeight="1">
      <c r="A29" s="69" t="s">
        <v>311</v>
      </c>
      <c r="B29" s="126" t="s">
        <v>401</v>
      </c>
      <c r="C29" s="127" t="s">
        <v>402</v>
      </c>
      <c r="D29" s="144">
        <v>38154</v>
      </c>
      <c r="E29" s="145" t="s">
        <v>142</v>
      </c>
      <c r="F29" s="146" t="s">
        <v>144</v>
      </c>
      <c r="G29" s="210">
        <v>31.58</v>
      </c>
      <c r="H29" s="2" t="str">
        <f>IF(ISBLANK(G29),"",IF(G29&lt;=25.95,"KSM",IF(G29&lt;=27.35,"I A",IF(G29&lt;=29.24,"II A",IF(G29&lt;=31.74,"III A",IF(G29&lt;=33.74,"I JA",IF(G29&lt;=35.44,"II JA",IF(G29&lt;=36.74,"III JA"))))))))</f>
        <v>III A</v>
      </c>
      <c r="I29" s="221" t="s">
        <v>319</v>
      </c>
    </row>
    <row r="30" spans="1:9" ht="17.25" customHeight="1">
      <c r="A30" s="69" t="s">
        <v>312</v>
      </c>
      <c r="B30" s="218" t="s">
        <v>157</v>
      </c>
      <c r="C30" s="219" t="s">
        <v>158</v>
      </c>
      <c r="D30" s="175" t="s">
        <v>159</v>
      </c>
      <c r="E30" s="175" t="s">
        <v>147</v>
      </c>
      <c r="F30" s="148" t="s">
        <v>153</v>
      </c>
      <c r="G30" s="210">
        <v>29.38</v>
      </c>
      <c r="H30" s="2" t="str">
        <f>IF(ISBLANK(G30),"",IF(G30&lt;=25.95,"KSM",IF(G30&lt;=27.35,"I A",IF(G30&lt;=29.24,"II A",IF(G30&lt;=31.74,"III A",IF(G30&lt;=33.74,"I JA",IF(G30&lt;=35.44,"II JA",IF(G30&lt;=36.74,"III JA"))))))))</f>
        <v>III A</v>
      </c>
      <c r="I30" s="221" t="s">
        <v>319</v>
      </c>
    </row>
    <row r="31" spans="1:6" s="75" customFormat="1" ht="18.75">
      <c r="A31" s="74"/>
      <c r="B31" s="200"/>
      <c r="E31" s="79" t="s">
        <v>314</v>
      </c>
      <c r="F31" s="80" t="s">
        <v>315</v>
      </c>
    </row>
    <row r="32" spans="1:9" ht="17.25" customHeight="1">
      <c r="A32" s="69" t="s">
        <v>309</v>
      </c>
      <c r="B32" s="218"/>
      <c r="C32" s="219"/>
      <c r="D32" s="175"/>
      <c r="E32" s="175"/>
      <c r="F32" s="148"/>
      <c r="G32" s="210"/>
      <c r="H32" s="2">
        <f>IF(ISBLANK(G32),"",IF(G32&lt;=25.95,"KSM",IF(G32&lt;=27.35,"I A",IF(G32&lt;=29.24,"II A",IF(G32&lt;=31.74,"III A",IF(G32&lt;=33.74,"I JA",IF(G32&lt;=35.44,"II JA",IF(G32&lt;=36.74,"III JA"))))))))</f>
      </c>
      <c r="I32" s="257"/>
    </row>
    <row r="33" spans="1:9" ht="17.25" customHeight="1">
      <c r="A33" s="69" t="s">
        <v>310</v>
      </c>
      <c r="B33" s="218" t="s">
        <v>174</v>
      </c>
      <c r="C33" s="219" t="s">
        <v>175</v>
      </c>
      <c r="D33" s="175">
        <v>37975</v>
      </c>
      <c r="E33" s="175" t="s">
        <v>168</v>
      </c>
      <c r="F33" s="148" t="s">
        <v>176</v>
      </c>
      <c r="G33" s="210">
        <v>32.93</v>
      </c>
      <c r="H33" s="2" t="str">
        <f>IF(ISBLANK(G33),"",IF(G33&lt;=25.95,"KSM",IF(G33&lt;=27.35,"I A",IF(G33&lt;=29.24,"II A",IF(G33&lt;=31.74,"III A",IF(G33&lt;=33.74,"I JA",IF(G33&lt;=35.44,"II JA",IF(G33&lt;=36.74,"III JA"))))))))</f>
        <v>I JA</v>
      </c>
      <c r="I33" s="221" t="s">
        <v>319</v>
      </c>
    </row>
    <row r="34" spans="1:9" ht="17.25" customHeight="1">
      <c r="A34" s="69" t="s">
        <v>311</v>
      </c>
      <c r="B34" s="218" t="s">
        <v>205</v>
      </c>
      <c r="C34" s="219" t="s">
        <v>206</v>
      </c>
      <c r="D34" s="175" t="s">
        <v>207</v>
      </c>
      <c r="E34" s="175" t="s">
        <v>168</v>
      </c>
      <c r="F34" s="148" t="s">
        <v>199</v>
      </c>
      <c r="G34" s="210">
        <v>29.91</v>
      </c>
      <c r="H34" s="2" t="str">
        <f>IF(ISBLANK(G34),"",IF(G34&lt;=25.95,"KSM",IF(G34&lt;=27.35,"I A",IF(G34&lt;=29.24,"II A",IF(G34&lt;=31.74,"III A",IF(G34&lt;=33.74,"I JA",IF(G34&lt;=35.44,"II JA",IF(G34&lt;=36.74,"III JA"))))))))</f>
        <v>III A</v>
      </c>
      <c r="I34" s="221" t="s">
        <v>319</v>
      </c>
    </row>
    <row r="35" spans="1:9" ht="17.25" customHeight="1">
      <c r="A35" s="69" t="s">
        <v>312</v>
      </c>
      <c r="B35" s="218" t="s">
        <v>18</v>
      </c>
      <c r="C35" s="219" t="s">
        <v>19</v>
      </c>
      <c r="D35" s="175" t="s">
        <v>20</v>
      </c>
      <c r="E35" s="175" t="s">
        <v>17</v>
      </c>
      <c r="F35" s="148" t="s">
        <v>21</v>
      </c>
      <c r="G35" s="210">
        <v>28.69</v>
      </c>
      <c r="H35" s="2" t="str">
        <f>IF(ISBLANK(G35),"",IF(G35&lt;=25.95,"KSM",IF(G35&lt;=27.35,"I A",IF(G35&lt;=29.24,"II A",IF(G35&lt;=31.74,"III A",IF(G35&lt;=33.74,"I JA",IF(G35&lt;=35.44,"II JA",IF(G35&lt;=36.74,"III JA"))))))))</f>
        <v>II A</v>
      </c>
      <c r="I35" s="221" t="s">
        <v>319</v>
      </c>
    </row>
  </sheetData>
  <sheetProtection/>
  <mergeCells count="1">
    <mergeCell ref="A2:B2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2017-02-25T13:03:41Z</cp:lastPrinted>
  <dcterms:created xsi:type="dcterms:W3CDTF">2017-01-05T10:51:36Z</dcterms:created>
  <dcterms:modified xsi:type="dcterms:W3CDTF">2017-02-27T09:27:39Z</dcterms:modified>
  <cp:category/>
  <cp:version/>
  <cp:contentType/>
  <cp:contentStatus/>
</cp:coreProperties>
</file>