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240" yWindow="330" windowWidth="19440" windowHeight="7710" firstSheet="25" activeTab="31"/>
  </bookViews>
  <sheets>
    <sheet name="Viršelis" sheetId="37" r:id="rId1"/>
    <sheet name="Sprintas M" sheetId="1" r:id="rId2"/>
    <sheet name="30 Ms" sheetId="9" r:id="rId3"/>
    <sheet name="60 Ms" sheetId="23" r:id="rId4"/>
    <sheet name="200 M" sheetId="35" r:id="rId5"/>
    <sheet name="Sprintas V" sheetId="2" r:id="rId6"/>
    <sheet name="30 Vs" sheetId="10" r:id="rId7"/>
    <sheet name="60 Vs" sheetId="24" r:id="rId8"/>
    <sheet name="200 V" sheetId="36" r:id="rId9"/>
    <sheet name="Bėgimai M" sheetId="4" r:id="rId10"/>
    <sheet name="60 Mb" sheetId="26" r:id="rId11"/>
    <sheet name="1000 M" sheetId="32" r:id="rId12"/>
    <sheet name="Bėgimai V" sheetId="3" r:id="rId13"/>
    <sheet name="60 Vb" sheetId="25" r:id="rId14"/>
    <sheet name="1000 V" sheetId="34" r:id="rId15"/>
    <sheet name="Šuoliai M" sheetId="5" r:id="rId16"/>
    <sheet name="60 Mš" sheetId="16" r:id="rId17"/>
    <sheet name="Aukštis M" sheetId="18" r:id="rId18"/>
    <sheet name="Tolis M" sheetId="20" r:id="rId19"/>
    <sheet name="Šuoliai V" sheetId="6" r:id="rId20"/>
    <sheet name="60 Vš" sheetId="17" r:id="rId21"/>
    <sheet name="Aukštis V" sheetId="19" r:id="rId22"/>
    <sheet name="Tolis V" sheetId="21" r:id="rId23"/>
    <sheet name="Metimai M" sheetId="7" r:id="rId24"/>
    <sheet name="30 Mm" sheetId="27" r:id="rId25"/>
    <sheet name="Rutulys 3 M" sheetId="15" r:id="rId26"/>
    <sheet name="Rutulys 2 M" sheetId="12" r:id="rId27"/>
    <sheet name="Metimai V" sheetId="8" r:id="rId28"/>
    <sheet name="30 Vm" sheetId="29" r:id="rId29"/>
    <sheet name="Rutulys 4 V" sheetId="14" r:id="rId30"/>
    <sheet name="Rutulys 3 V" sheetId="13" r:id="rId31"/>
    <sheet name="Komandiniai" sheetId="3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31" hidden="1">Komandiniai!#REF!</definedName>
    <definedName name="beg" localSheetId="31">[1]nbox!$C$70:$D$105</definedName>
    <definedName name="beg">[2]nbox!$C$70:$D$105</definedName>
    <definedName name="brez" localSheetId="31">[3]beg_rez!$I$5:$AN$77</definedName>
    <definedName name="brez">[3]beg_rez!$I$5:$AN$77</definedName>
    <definedName name="dal" localSheetId="31">[3]dal_r!$D$3:$AX$76</definedName>
    <definedName name="dal">[3]dal_r!$D$3:$AX$76</definedName>
    <definedName name="diena" localSheetId="31">[1]nbox!$A$2:$B$3</definedName>
    <definedName name="diena">[2]nbox!$A$2:$B$3</definedName>
    <definedName name="dt" localSheetId="31">[3]TITULdata!$A$3:$F$12</definedName>
    <definedName name="dt">[3]TITULdata!$A$3:$F$12</definedName>
    <definedName name="fina" localSheetId="31">Komandiniai!#REF!</definedName>
    <definedName name="fina">[3]st6tk!$V$35:$AE$40</definedName>
    <definedName name="fina4tk" localSheetId="31">[3]st4tk!$V$32:$AE$35</definedName>
    <definedName name="fina4tk">[3]st4tk!$V$32:$AE$35</definedName>
    <definedName name="finatk" localSheetId="31">[3]st4tk!$W$32:$AE$35</definedName>
    <definedName name="finatk">[3]st4tk!$W$32:$AE$35</definedName>
    <definedName name="finb" localSheetId="31">Komandiniai!#REF!</definedName>
    <definedName name="finb">[3]st6tk!$V$42:$AE$47</definedName>
    <definedName name="finb4tk" localSheetId="31">[3]st4tk!$V$39:$AE$42</definedName>
    <definedName name="finb4tk">[3]st4tk!$V$39:$AE$42</definedName>
    <definedName name="finbtk" localSheetId="31">[3]st4tk!$W$39:$AE$42</definedName>
    <definedName name="finbtk">[3]st4tk!$W$39:$AE$42</definedName>
    <definedName name="gend" localSheetId="31">[1]nbox!$F$2:$G$3</definedName>
    <definedName name="gend">[2]nbox!$F$2:$G$3</definedName>
    <definedName name="hj" localSheetId="31">[3]hj!$B$11:$N$51</definedName>
    <definedName name="hj">[3]hj!$B$11:$N$51</definedName>
    <definedName name="id" localSheetId="31">[1]id!$D$2:$J$952</definedName>
    <definedName name="id">[2]id!$D$2:$J$952</definedName>
    <definedName name="kal" localSheetId="31">[3]kalendorius!$A$3:$M$51</definedName>
    <definedName name="kal">[3]kalendorius!$A$3:$M$51</definedName>
    <definedName name="klp" localSheetId="31">#REF!</definedName>
    <definedName name="klp">#REF!</definedName>
    <definedName name="komj" localSheetId="31">'[3]viso J tsk'!$C$3:$F$16</definedName>
    <definedName name="komj">'[3]viso J tsk'!$C$3:$F$16</definedName>
    <definedName name="komjc" localSheetId="31">'[3]viso JC tsk'!$C$3:$F$16</definedName>
    <definedName name="komjc">'[3]viso JC tsk'!$C$3:$F$16</definedName>
    <definedName name="kv" localSheetId="31">Komandiniai!#REF!</definedName>
    <definedName name="kv">[3]st6tk!$AF$54:$AG$63</definedName>
    <definedName name="kv4tk" localSheetId="31">[3]st4tk!$U$49:$V$58</definedName>
    <definedName name="kv4tk">[3]st4tk!$U$49:$V$58</definedName>
    <definedName name="kvabs" localSheetId="31">Komandiniai!#REF!</definedName>
    <definedName name="kvabs">'[4]3km sp ėj'!#REF!</definedName>
    <definedName name="kvall" localSheetId="31">'[5]4x200m'!#REF!</definedName>
    <definedName name="kvall">'[4]4x200m'!#REF!</definedName>
    <definedName name="kvh" localSheetId="31">[3]jauniai!$C$16:$D$25</definedName>
    <definedName name="kvh">[3]jauniai!$C$16:$D$25</definedName>
    <definedName name="kvi" localSheetId="31">[3]kv!$D$4:$E$313</definedName>
    <definedName name="kvi">[3]kv!$D$4:$E$313</definedName>
    <definedName name="kvli" localSheetId="31">[1]kv!$D$4:$E$403</definedName>
    <definedName name="kvli">[2]kv!$D$4:$E$403</definedName>
    <definedName name="kvlt" localSheetId="31">[1]kv!$K$4:$L$283</definedName>
    <definedName name="kvlt">[2]kv!$K$4:$L$283</definedName>
    <definedName name="kvmt" localSheetId="31">[3]jauniai!$I$3:$J$12</definedName>
    <definedName name="kvmt">[3]jauniai!$I$3:$J$12</definedName>
    <definedName name="kvt" localSheetId="31">[3]kv!$K$4:$L$313</definedName>
    <definedName name="kvt">[3]kv!$K$4:$L$313</definedName>
    <definedName name="kvtt" localSheetId="31">[3]hj!$Y$12:$Z$21</definedName>
    <definedName name="kvtt">[3]hj!$Y$12:$Z$21</definedName>
    <definedName name="kvvs" localSheetId="31">[3]jauniai!$I$16:$J$25</definedName>
    <definedName name="kvvs">[3]jauniai!$I$16:$J$25</definedName>
    <definedName name="liist" localSheetId="31">[3]list!$D$2:$I$1397</definedName>
    <definedName name="liist">[3]list!$D$2:$I$1397</definedName>
    <definedName name="list" localSheetId="31">[3]list!$C$2:$W$1401</definedName>
    <definedName name="list">[3]list!$C$2:$W$1401</definedName>
    <definedName name="min" localSheetId="31">[1]nbox!$I$9:$J$94</definedName>
    <definedName name="min">[2]nbox!$I$9:$J$94</definedName>
    <definedName name="mv" localSheetId="31">[3]TITULdata!$P$3:$S$12</definedName>
    <definedName name="mv">[3]TITULdata!$P$3:$S$12</definedName>
    <definedName name="ofc" localSheetId="31">[3]TITULdata!$J$17:$K$46</definedName>
    <definedName name="ofc">[3]TITULdata!$J$17:$K$46</definedName>
    <definedName name="offc" localSheetId="31">[3]TITULdata!$K$17:$M$46</definedName>
    <definedName name="offc">[3]TITULdata!$K$17:$M$46</definedName>
    <definedName name="pbsb">[6]startlist!$Q$30:$S$1002</definedName>
    <definedName name="prad" localSheetId="31">[3]TITULdata!$S$17:$T$24</definedName>
    <definedName name="prad">[3]TITULdata!$S$17:$T$24</definedName>
    <definedName name="prg" localSheetId="31">[3]TITULdata!$J$3:$L$13</definedName>
    <definedName name="prg">[3]TITULdata!$J$3:$L$13</definedName>
    <definedName name="progr" localSheetId="31">[3]Progr!$A$9:$BE$55</definedName>
    <definedName name="progr">[3]Progr!$A$9:$BE$55</definedName>
    <definedName name="rank" localSheetId="31">Komandiniai!#REF!</definedName>
    <definedName name="rank">[3]st6tk!$I$10:$R$81</definedName>
    <definedName name="rankk" localSheetId="31">[3]st12tk!$Z$10:$AG$81</definedName>
    <definedName name="rankk">[3]st12tk!$Z$10:$AG$81</definedName>
    <definedName name="rek" localSheetId="31">[3]rek!$E$4:$Y$1080</definedName>
    <definedName name="rek">[3]rek!$E$4:$Y$1080</definedName>
    <definedName name="rez" localSheetId="31">[3]beg_r!$D$2:$AX$75</definedName>
    <definedName name="rez">[3]beg_r!$D$2:$AX$75</definedName>
    <definedName name="rngt" localSheetId="31">[1]nbox!$C$9:$E$69</definedName>
    <definedName name="rngt">[2]nbox!$C$9:$E$69</definedName>
    <definedName name="rngtd" localSheetId="31">[3]TITULdata!$C$17:$H$46</definedName>
    <definedName name="rngtd">[3]TITULdata!$C$17:$H$46</definedName>
    <definedName name="rzfasv" localSheetId="31">'[1]60m fab V'!$U$9:$AD$14</definedName>
    <definedName name="rzfasv">'[2]60m fab V'!$U$9:$AD$14</definedName>
    <definedName name="rzfbsm" localSheetId="31">'[1]60m fab M'!$T$19:$AK$24</definedName>
    <definedName name="rzfbsm">'[2]60m fab M'!$T$19:$AK$24</definedName>
    <definedName name="rzfbsv" localSheetId="31">'[1]60m fab V'!$U$19:$AD$24</definedName>
    <definedName name="rzfbsv">'[2]60m fab V'!$U$19:$AD$24</definedName>
    <definedName name="rzfrutm" localSheetId="31">'[1]Rut M'!$A$41:$P$48</definedName>
    <definedName name="rzfrutm">'[2]Rut M'!$A$41:$P$48</definedName>
    <definedName name="rzfrutv" localSheetId="31">'[1]Rut V'!$A$41:$P$48</definedName>
    <definedName name="rzfrutv">'[2]Rut V'!$A$41:$P$48</definedName>
    <definedName name="rzfrutvj" localSheetId="31">'[1]Rut V(6kg)'!$A$41:$P$48</definedName>
    <definedName name="rzfrutvj">'[2]Rut V(6kg)'!$A$41:$P$48</definedName>
    <definedName name="rzfsdm" localSheetId="31">#REF!</definedName>
    <definedName name="rzfsdm">#REF!</definedName>
    <definedName name="rzfsdv" localSheetId="31">#REF!</definedName>
    <definedName name="rzfsdv">#REF!</definedName>
    <definedName name="rzfsm" localSheetId="31">'[1]60m bb M'!$U$9:$AK$14</definedName>
    <definedName name="rzfsm">'[2]60m bb M'!$U$9:$AK$14</definedName>
    <definedName name="rzfssm" localSheetId="31">#REF!</definedName>
    <definedName name="rzfssm">#REF!</definedName>
    <definedName name="rzfsv" localSheetId="31">#REF!</definedName>
    <definedName name="rzfsv">#REF!</definedName>
    <definedName name="rzfswm" localSheetId="31">#REF!</definedName>
    <definedName name="rzfswm">#REF!</definedName>
    <definedName name="rzftrm" localSheetId="31">'[1]Triš M'!$A$41:$P$48</definedName>
    <definedName name="rzftrm">'[2]Triš M'!$A$41:$P$48</definedName>
    <definedName name="rzftrv" localSheetId="31">'[1]Triš V'!$A$41:$P$48</definedName>
    <definedName name="rzftrv">'[2]Triš V'!$A$41:$P$48</definedName>
    <definedName name="rzftv" localSheetId="31">'[1]tolis v'!$A$41:$P$48</definedName>
    <definedName name="rzftv">'[2]tolis v'!$A$41:$P$48</definedName>
    <definedName name="rziiv" localSheetId="31">'[1]3000m V'!$B$9:$J$52</definedName>
    <definedName name="rziiv">'[2]3000m V'!$B$9:$J$52</definedName>
    <definedName name="rzim" localSheetId="31">#REF!</definedName>
    <definedName name="rzim">#REF!</definedName>
    <definedName name="rzrutm" localSheetId="31">'[1]Rut M'!$A$7:$M$34</definedName>
    <definedName name="rzrutm">'[2]Rut M'!$A$7:$M$34</definedName>
    <definedName name="rzrutv" localSheetId="31">'[1]Rut V'!$A$7:$M$34</definedName>
    <definedName name="rzrutv">'[2]Rut V'!$A$7:$M$34</definedName>
    <definedName name="rzrutvj" localSheetId="31">'[1]Rut V(6kg)'!$A$7:$M$34</definedName>
    <definedName name="rzrutvj">'[2]Rut V(6kg)'!$A$7:$M$34</definedName>
    <definedName name="rzsdfam" localSheetId="31">#REF!</definedName>
    <definedName name="rzsdfam">#REF!</definedName>
    <definedName name="rzsfam" localSheetId="31">'[1]60m bb M'!$B$9:$S$89</definedName>
    <definedName name="rzsfam">'[2]60m bb M'!$B$9:$S$89</definedName>
    <definedName name="rzsfav" localSheetId="31">#REF!</definedName>
    <definedName name="rzsfav">#REF!</definedName>
    <definedName name="rzsm" localSheetId="31">'[1]60m M'!$B$8:$R$89</definedName>
    <definedName name="rzsm">'[2]60m M'!$B$8:$R$89</definedName>
    <definedName name="rzssfam" localSheetId="31">#REF!</definedName>
    <definedName name="rzssfam">#REF!</definedName>
    <definedName name="rzsssfav" localSheetId="31">'[1]400m V'!$B$9:$R$89</definedName>
    <definedName name="rzsssfav">'[2]400m V'!$B$9:$R$89</definedName>
    <definedName name="rzsv" localSheetId="31">'[1]60m V'!$B$9:$R$89</definedName>
    <definedName name="rzsv">'[2]60m V'!$B$9:$R$89</definedName>
    <definedName name="rzsvfb" localSheetId="31">'[1]60m fab V'!$B$19:$R$89</definedName>
    <definedName name="rzsvfb">'[2]60m fab V'!$B$19:$R$89</definedName>
    <definedName name="rzswfam" localSheetId="31">#REF!</definedName>
    <definedName name="rzswfam">#REF!</definedName>
    <definedName name="rztrm" localSheetId="31">'[1]Triš M'!$A$7:$M$34</definedName>
    <definedName name="rztrm">'[2]Triš M'!$A$7:$M$34</definedName>
    <definedName name="rztrv" localSheetId="31">'[1]Triš V'!$A$7:$M$34</definedName>
    <definedName name="rztrv">'[2]Triš V'!$A$7:$M$34</definedName>
    <definedName name="rztv" localSheetId="31">'[1]tolis v'!$A$7:$L$34</definedName>
    <definedName name="rztv">'[2]tolis v'!$A$7:$L$34</definedName>
    <definedName name="rzvm" localSheetId="31">'[1]800m M'!$B$9:$R$86</definedName>
    <definedName name="rzvm">'[2]800m M'!$B$9:$R$86</definedName>
    <definedName name="rzvv" localSheetId="31">'[1]800m V'!$B$9:$Q$85</definedName>
    <definedName name="rzvv">'[2]800m V'!$B$9:$Q$85</definedName>
    <definedName name="rzvvv" localSheetId="31">'[1]1500m V'!$B$9:$Q$76</definedName>
    <definedName name="rzvvv">'[2]1500m V'!$B$9:$Q$76</definedName>
    <definedName name="sbest" localSheetId="31">[1]nbox!$X$4:$Z$35</definedName>
    <definedName name="sbest">[2]nbox!$X$4:$Z$35</definedName>
    <definedName name="Sektoriu_Tolis_V_List" localSheetId="31">#REF!</definedName>
    <definedName name="Sektoriu_Tolis_V_List">#REF!</definedName>
    <definedName name="stm" localSheetId="31">[1]Programa!$H$6:$I$98</definedName>
    <definedName name="stm">[2]Programa!$H$6:$I$98</definedName>
    <definedName name="stn">[7]pr_vald!$H$6:$J$89</definedName>
    <definedName name="tech" localSheetId="31">[3]dal_r!$A$54:$B$84</definedName>
    <definedName name="tech">[3]dal_r!$A$54:$B$84</definedName>
    <definedName name="tech_dal" localSheetId="31">[3]tech_dal!$B$10:$AG$70</definedName>
    <definedName name="tech_dal">[3]tech_dal!$B$10:$AG$70</definedName>
    <definedName name="tech_r" localSheetId="31">[3]tech_dal!$B$10:$AG$72</definedName>
    <definedName name="tech_r">[3]tech_dal!$B$10:$AG$72</definedName>
    <definedName name="time" localSheetId="31">[1]nbox!$B$107:$C$122</definedName>
    <definedName name="time">[2]nbox!$B$107:$C$122</definedName>
    <definedName name="tsk" localSheetId="31">Komandiniai!#REF!</definedName>
    <definedName name="tsk">[3]TITULdata!$P$17:$Q$88</definedName>
    <definedName name="tskk" localSheetId="31">#REF!</definedName>
    <definedName name="tskk">#REF!</definedName>
    <definedName name="uzb">[6]startlist!$E$1:$H$28</definedName>
    <definedName name="vaišis" localSheetId="31">#REF!</definedName>
    <definedName name="vaišis">#REF!</definedName>
    <definedName name="vt" localSheetId="31">Komandiniai!#REF!</definedName>
    <definedName name="vt4tk" localSheetId="31">[3]st4tk!$I$10:$S$81</definedName>
    <definedName name="vt4tk">[3]st4tk!$I$10:$S$81</definedName>
    <definedName name="vtb" localSheetId="31">Komandiniai!#REF!</definedName>
    <definedName name="vtbt" localSheetId="31">[3]st4tk!$K$10:$S$81</definedName>
    <definedName name="vtbt">[3]st4tk!$K$10:$S$81</definedName>
    <definedName name="vttb" localSheetId="31">Komandiniai!#REF!</definedName>
    <definedName name="vttb">[3]st6tk!$K$10:$R$81</definedName>
    <definedName name="zlist" localSheetId="31">[8]List!$E$2:$L$515</definedName>
    <definedName name="zlist">[8]List!$E$2:$L$515</definedName>
  </definedNames>
  <calcPr calcId="152511"/>
</workbook>
</file>

<file path=xl/calcChain.xml><?xml version="1.0" encoding="utf-8"?>
<calcChain xmlns="http://schemas.openxmlformats.org/spreadsheetml/2006/main">
  <c r="K7" i="21" l="1"/>
  <c r="K8" i="21"/>
  <c r="K9" i="21"/>
  <c r="K14" i="21"/>
  <c r="K10" i="21"/>
  <c r="K16" i="21"/>
  <c r="K11" i="21"/>
  <c r="K13" i="21"/>
  <c r="K12" i="21"/>
  <c r="K15" i="21"/>
  <c r="K17" i="2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M21" i="6" l="1"/>
  <c r="K21" i="6"/>
  <c r="M20" i="6"/>
  <c r="K20" i="6"/>
  <c r="K19" i="6"/>
  <c r="I19" i="6"/>
  <c r="M18" i="6"/>
  <c r="K18" i="6"/>
  <c r="I18" i="6"/>
  <c r="M17" i="6"/>
  <c r="K17" i="6"/>
  <c r="I17" i="6"/>
  <c r="M16" i="6"/>
  <c r="K16" i="6"/>
  <c r="I16" i="6"/>
  <c r="N16" i="6" s="1"/>
  <c r="M15" i="6"/>
  <c r="K15" i="6"/>
  <c r="I15" i="6"/>
  <c r="M14" i="6"/>
  <c r="K14" i="6"/>
  <c r="I14" i="6"/>
  <c r="M13" i="6"/>
  <c r="K13" i="6"/>
  <c r="I13" i="6"/>
  <c r="M12" i="6"/>
  <c r="K12" i="6"/>
  <c r="I12" i="6"/>
  <c r="N12" i="6" s="1"/>
  <c r="M11" i="6"/>
  <c r="K11" i="6"/>
  <c r="I11" i="6"/>
  <c r="M10" i="6"/>
  <c r="K10" i="6"/>
  <c r="I10" i="6"/>
  <c r="M9" i="6"/>
  <c r="K9" i="6"/>
  <c r="I9" i="6"/>
  <c r="M8" i="6"/>
  <c r="K8" i="6"/>
  <c r="I8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N17" i="6" l="1"/>
  <c r="N13" i="6"/>
  <c r="N11" i="6"/>
  <c r="N15" i="6"/>
  <c r="N10" i="6"/>
  <c r="N8" i="6"/>
  <c r="N14" i="6"/>
  <c r="N9" i="6"/>
  <c r="N18" i="6"/>
  <c r="M12" i="2"/>
  <c r="M21" i="2"/>
  <c r="M17" i="2"/>
  <c r="M14" i="2"/>
  <c r="M46" i="2"/>
  <c r="M18" i="2"/>
  <c r="M36" i="2"/>
  <c r="M22" i="2"/>
  <c r="M32" i="2"/>
  <c r="M20" i="2"/>
  <c r="M23" i="2"/>
  <c r="M24" i="2"/>
  <c r="M8" i="2"/>
  <c r="M35" i="2"/>
  <c r="M11" i="2"/>
  <c r="M29" i="2"/>
  <c r="M26" i="2"/>
  <c r="M16" i="2"/>
  <c r="M19" i="2"/>
  <c r="M31" i="2"/>
  <c r="M10" i="2"/>
  <c r="M28" i="2"/>
  <c r="M45" i="2"/>
  <c r="M37" i="2"/>
  <c r="M34" i="2"/>
  <c r="M33" i="2"/>
  <c r="M13" i="2"/>
  <c r="M25" i="2"/>
  <c r="M27" i="2"/>
  <c r="M9" i="2"/>
  <c r="M30" i="2"/>
  <c r="M15" i="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45" i="2"/>
  <c r="K48" i="2"/>
  <c r="K46" i="2"/>
  <c r="K49" i="2"/>
  <c r="K37" i="2"/>
  <c r="K8" i="2"/>
  <c r="K10" i="2"/>
  <c r="K11" i="2"/>
  <c r="K17" i="2"/>
  <c r="K14" i="2"/>
  <c r="K9" i="2"/>
  <c r="K16" i="2"/>
  <c r="K13" i="2"/>
  <c r="K15" i="2"/>
  <c r="K18" i="2"/>
  <c r="K47" i="2"/>
  <c r="K23" i="2"/>
  <c r="K21" i="2"/>
  <c r="K19" i="2"/>
  <c r="K22" i="2"/>
  <c r="K20" i="2"/>
  <c r="K24" i="2"/>
  <c r="K32" i="2"/>
  <c r="K28" i="2"/>
  <c r="K26" i="2"/>
  <c r="K31" i="2"/>
  <c r="K27" i="2"/>
  <c r="K29" i="2"/>
  <c r="K34" i="2"/>
  <c r="K25" i="2"/>
  <c r="K33" i="2"/>
  <c r="K30" i="2"/>
  <c r="K36" i="2"/>
  <c r="K35" i="2"/>
  <c r="K12" i="2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A9" i="20"/>
  <c r="A10" i="20" s="1"/>
  <c r="A11" i="20" s="1"/>
  <c r="A12" i="20" s="1"/>
  <c r="A13" i="20" s="1"/>
  <c r="A14" i="20" s="1"/>
  <c r="K8" i="20"/>
  <c r="A8" i="20"/>
  <c r="K7" i="20"/>
  <c r="K17" i="13"/>
  <c r="K16" i="13"/>
  <c r="K15" i="13"/>
  <c r="K14" i="13"/>
  <c r="K13" i="13"/>
  <c r="K12" i="13"/>
  <c r="K11" i="13"/>
  <c r="K10" i="13"/>
  <c r="K9" i="13"/>
  <c r="A9" i="13"/>
  <c r="A10" i="13" s="1"/>
  <c r="A11" i="13" s="1"/>
  <c r="A12" i="13" s="1"/>
  <c r="A13" i="13" s="1"/>
  <c r="A14" i="13" s="1"/>
  <c r="A15" i="13" s="1"/>
  <c r="A16" i="13" s="1"/>
  <c r="K8" i="13"/>
  <c r="A8" i="13"/>
  <c r="K7" i="13"/>
  <c r="M12" i="1"/>
  <c r="M29" i="1"/>
  <c r="M46" i="1"/>
  <c r="M18" i="1"/>
  <c r="M45" i="1"/>
  <c r="M19" i="1"/>
  <c r="M13" i="1"/>
  <c r="M15" i="1"/>
  <c r="M48" i="1"/>
  <c r="M11" i="1"/>
  <c r="M28" i="1"/>
  <c r="M30" i="1"/>
  <c r="M36" i="1"/>
  <c r="M33" i="1"/>
  <c r="M22" i="1"/>
  <c r="M37" i="1"/>
  <c r="M27" i="1"/>
  <c r="M20" i="1"/>
  <c r="M16" i="1"/>
  <c r="M35" i="1"/>
  <c r="M17" i="1"/>
  <c r="M32" i="1"/>
  <c r="M34" i="1"/>
  <c r="M49" i="1"/>
  <c r="M31" i="1"/>
  <c r="M9" i="1"/>
  <c r="M26" i="1"/>
  <c r="M14" i="1"/>
  <c r="M21" i="1"/>
  <c r="M25" i="1"/>
  <c r="M8" i="1"/>
  <c r="M24" i="1"/>
  <c r="M10" i="1"/>
  <c r="M47" i="1"/>
  <c r="M23" i="1"/>
  <c r="M27" i="5"/>
  <c r="K27" i="5"/>
  <c r="I27" i="5"/>
  <c r="M26" i="5"/>
  <c r="K26" i="5"/>
  <c r="I26" i="5"/>
  <c r="N26" i="5" s="1"/>
  <c r="M25" i="5"/>
  <c r="K25" i="5"/>
  <c r="I25" i="5"/>
  <c r="M24" i="5"/>
  <c r="K24" i="5"/>
  <c r="I24" i="5"/>
  <c r="M23" i="5"/>
  <c r="K23" i="5"/>
  <c r="I23" i="5"/>
  <c r="M22" i="5"/>
  <c r="K22" i="5"/>
  <c r="I22" i="5"/>
  <c r="N22" i="5" s="1"/>
  <c r="M21" i="5"/>
  <c r="K21" i="5"/>
  <c r="I21" i="5"/>
  <c r="M20" i="5"/>
  <c r="K20" i="5"/>
  <c r="I20" i="5"/>
  <c r="M19" i="5"/>
  <c r="K19" i="5"/>
  <c r="I19" i="5"/>
  <c r="M18" i="5"/>
  <c r="K18" i="5"/>
  <c r="I18" i="5"/>
  <c r="N18" i="5" s="1"/>
  <c r="M17" i="5"/>
  <c r="K17" i="5"/>
  <c r="I17" i="5"/>
  <c r="M16" i="5"/>
  <c r="K16" i="5"/>
  <c r="I16" i="5"/>
  <c r="M15" i="5"/>
  <c r="K15" i="5"/>
  <c r="I15" i="5"/>
  <c r="M14" i="5"/>
  <c r="K14" i="5"/>
  <c r="I14" i="5"/>
  <c r="N14" i="5" s="1"/>
  <c r="M13" i="5"/>
  <c r="K13" i="5"/>
  <c r="I13" i="5"/>
  <c r="M12" i="5"/>
  <c r="K12" i="5"/>
  <c r="I12" i="5"/>
  <c r="M11" i="5"/>
  <c r="K11" i="5"/>
  <c r="I11" i="5"/>
  <c r="M10" i="5"/>
  <c r="K10" i="5"/>
  <c r="I10" i="5"/>
  <c r="N10" i="5" s="1"/>
  <c r="M9" i="5"/>
  <c r="K9" i="5"/>
  <c r="I9" i="5"/>
  <c r="M8" i="5"/>
  <c r="K8" i="5"/>
  <c r="I8" i="5"/>
  <c r="A8" i="5"/>
  <c r="A9" i="5" s="1"/>
  <c r="A10" i="5" s="1"/>
  <c r="A11" i="5" s="1"/>
  <c r="A12" i="5" s="1"/>
  <c r="A13" i="5" s="1"/>
  <c r="A14" i="5" s="1"/>
  <c r="A15" i="5" s="1"/>
  <c r="A16" i="5" s="1"/>
  <c r="N8" i="5" l="1"/>
  <c r="N12" i="5"/>
  <c r="N16" i="5"/>
  <c r="N24" i="5"/>
  <c r="N11" i="5"/>
  <c r="N19" i="5"/>
  <c r="N13" i="5"/>
  <c r="N17" i="5"/>
  <c r="N21" i="5"/>
  <c r="A16" i="20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15" i="20"/>
  <c r="N23" i="5"/>
  <c r="N27" i="5"/>
  <c r="N9" i="5"/>
  <c r="N15" i="5"/>
  <c r="N20" i="5"/>
  <c r="N25" i="5"/>
  <c r="A17" i="5"/>
  <c r="A18" i="5"/>
  <c r="A19" i="5" s="1"/>
  <c r="A20" i="5" s="1"/>
  <c r="A21" i="5" l="1"/>
  <c r="A22" i="5"/>
  <c r="A23" i="5" s="1"/>
  <c r="A24" i="5" s="1"/>
  <c r="A25" i="5" s="1"/>
  <c r="A26" i="5" s="1"/>
  <c r="A27" i="5" s="1"/>
  <c r="A8" i="18" l="1"/>
  <c r="K15" i="3"/>
  <c r="K12" i="3"/>
  <c r="K11" i="3"/>
  <c r="K14" i="3"/>
  <c r="K9" i="3"/>
  <c r="K10" i="3"/>
  <c r="K8" i="3"/>
  <c r="K20" i="3"/>
  <c r="K22" i="3"/>
  <c r="K25" i="3"/>
  <c r="K19" i="3"/>
  <c r="K17" i="3"/>
  <c r="K13" i="3"/>
  <c r="K16" i="3"/>
  <c r="K27" i="3"/>
  <c r="K26" i="3"/>
  <c r="K18" i="3"/>
  <c r="K24" i="3"/>
  <c r="K23" i="3"/>
  <c r="K21" i="3"/>
  <c r="A27" i="34"/>
  <c r="A28" i="34" s="1"/>
  <c r="A29" i="34" s="1"/>
  <c r="A30" i="34" s="1"/>
  <c r="A31" i="34" s="1"/>
  <c r="A32" i="34" s="1"/>
  <c r="A33" i="34" s="1"/>
  <c r="A17" i="34"/>
  <c r="A18" i="34" s="1"/>
  <c r="A19" i="34" s="1"/>
  <c r="A20" i="34" s="1"/>
  <c r="A21" i="34" s="1"/>
  <c r="A22" i="34" s="1"/>
  <c r="A23" i="34" s="1"/>
  <c r="A8" i="34"/>
  <c r="A9" i="34" s="1"/>
  <c r="A10" i="34" s="1"/>
  <c r="A11" i="34" s="1"/>
  <c r="A12" i="34" s="1"/>
  <c r="A13" i="34" s="1"/>
  <c r="K19" i="8" l="1"/>
  <c r="M19" i="8"/>
  <c r="I18" i="8"/>
  <c r="K18" i="8"/>
  <c r="M18" i="8"/>
  <c r="I17" i="8"/>
  <c r="K17" i="8"/>
  <c r="M17" i="8"/>
  <c r="I16" i="8"/>
  <c r="K16" i="8"/>
  <c r="M16" i="8"/>
  <c r="I15" i="8"/>
  <c r="N15" i="8" s="1"/>
  <c r="K15" i="8"/>
  <c r="M15" i="8"/>
  <c r="I14" i="8"/>
  <c r="K14" i="8"/>
  <c r="M14" i="8"/>
  <c r="I13" i="8"/>
  <c r="K13" i="8"/>
  <c r="M13" i="8"/>
  <c r="I12" i="8"/>
  <c r="K12" i="8"/>
  <c r="M12" i="8"/>
  <c r="I11" i="8"/>
  <c r="N11" i="8" s="1"/>
  <c r="K11" i="8"/>
  <c r="M11" i="8"/>
  <c r="I10" i="8"/>
  <c r="K10" i="8"/>
  <c r="M10" i="8"/>
  <c r="I9" i="8"/>
  <c r="K9" i="8"/>
  <c r="M9" i="8"/>
  <c r="I8" i="8"/>
  <c r="K8" i="8"/>
  <c r="M8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N9" i="8" l="1"/>
  <c r="N13" i="8"/>
  <c r="N17" i="8"/>
  <c r="N8" i="8"/>
  <c r="N12" i="8"/>
  <c r="N16" i="8"/>
  <c r="N10" i="8"/>
  <c r="N14" i="8"/>
  <c r="N18" i="8"/>
  <c r="I33" i="7"/>
  <c r="N33" i="7" s="1"/>
  <c r="K33" i="7"/>
  <c r="M33" i="7"/>
  <c r="I32" i="7"/>
  <c r="K32" i="7"/>
  <c r="M32" i="7"/>
  <c r="I31" i="7"/>
  <c r="K31" i="7"/>
  <c r="M31" i="7"/>
  <c r="I30" i="7"/>
  <c r="K30" i="7"/>
  <c r="M30" i="7"/>
  <c r="I29" i="7"/>
  <c r="N29" i="7" s="1"/>
  <c r="K29" i="7"/>
  <c r="M29" i="7"/>
  <c r="I28" i="7"/>
  <c r="K28" i="7"/>
  <c r="M28" i="7"/>
  <c r="I27" i="7"/>
  <c r="K27" i="7"/>
  <c r="M27" i="7"/>
  <c r="I26" i="7"/>
  <c r="K26" i="7"/>
  <c r="M26" i="7"/>
  <c r="I25" i="7"/>
  <c r="N25" i="7" s="1"/>
  <c r="K25" i="7"/>
  <c r="M25" i="7"/>
  <c r="I24" i="7"/>
  <c r="K24" i="7"/>
  <c r="M24" i="7"/>
  <c r="I23" i="7"/>
  <c r="K23" i="7"/>
  <c r="M23" i="7"/>
  <c r="I22" i="7"/>
  <c r="K22" i="7"/>
  <c r="M22" i="7"/>
  <c r="I21" i="7"/>
  <c r="N21" i="7" s="1"/>
  <c r="K21" i="7"/>
  <c r="M21" i="7"/>
  <c r="I20" i="7"/>
  <c r="K20" i="7"/>
  <c r="M20" i="7"/>
  <c r="I19" i="7"/>
  <c r="K19" i="7"/>
  <c r="M19" i="7"/>
  <c r="I18" i="7"/>
  <c r="K18" i="7"/>
  <c r="M18" i="7"/>
  <c r="I17" i="7"/>
  <c r="N17" i="7" s="1"/>
  <c r="K17" i="7"/>
  <c r="M17" i="7"/>
  <c r="I16" i="7"/>
  <c r="K16" i="7"/>
  <c r="M16" i="7"/>
  <c r="I15" i="7"/>
  <c r="K15" i="7"/>
  <c r="M15" i="7"/>
  <c r="I14" i="7"/>
  <c r="K14" i="7"/>
  <c r="M14" i="7"/>
  <c r="I13" i="7"/>
  <c r="N13" i="7" s="1"/>
  <c r="K13" i="7"/>
  <c r="M13" i="7"/>
  <c r="I12" i="7"/>
  <c r="K12" i="7"/>
  <c r="M12" i="7"/>
  <c r="I11" i="7"/>
  <c r="K11" i="7"/>
  <c r="M11" i="7"/>
  <c r="I10" i="7"/>
  <c r="K10" i="7"/>
  <c r="M10" i="7"/>
  <c r="I9" i="7"/>
  <c r="N9" i="7" s="1"/>
  <c r="K9" i="7"/>
  <c r="M9" i="7"/>
  <c r="I8" i="7"/>
  <c r="K8" i="7"/>
  <c r="M8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K28" i="4"/>
  <c r="K27" i="4"/>
  <c r="K26" i="4"/>
  <c r="K25" i="4"/>
  <c r="K19" i="4"/>
  <c r="K18" i="4"/>
  <c r="K24" i="4"/>
  <c r="K22" i="4"/>
  <c r="K21" i="4"/>
  <c r="K9" i="4"/>
  <c r="K15" i="4"/>
  <c r="K12" i="4"/>
  <c r="K23" i="4"/>
  <c r="K17" i="4"/>
  <c r="K10" i="4"/>
  <c r="K16" i="4"/>
  <c r="K20" i="4"/>
  <c r="K14" i="4"/>
  <c r="K13" i="4"/>
  <c r="K11" i="4"/>
  <c r="K8" i="4"/>
  <c r="N11" i="7" l="1"/>
  <c r="N15" i="7"/>
  <c r="N19" i="7"/>
  <c r="N23" i="7"/>
  <c r="N27" i="7"/>
  <c r="N31" i="7"/>
  <c r="N10" i="7"/>
  <c r="N14" i="7"/>
  <c r="N18" i="7"/>
  <c r="N22" i="7"/>
  <c r="N26" i="7"/>
  <c r="N30" i="7"/>
  <c r="N8" i="7"/>
  <c r="N12" i="7"/>
  <c r="N16" i="7"/>
  <c r="N20" i="7"/>
  <c r="N24" i="7"/>
  <c r="N28" i="7"/>
  <c r="N32" i="7"/>
  <c r="A28" i="32"/>
  <c r="A29" i="32" s="1"/>
  <c r="A30" i="32" s="1"/>
  <c r="A31" i="32" s="1"/>
  <c r="A32" i="32" s="1"/>
  <c r="A33" i="32" s="1"/>
  <c r="A34" i="32" s="1"/>
  <c r="A35" i="32" s="1"/>
  <c r="A18" i="32"/>
  <c r="A19" i="32" s="1"/>
  <c r="A20" i="32" s="1"/>
  <c r="A21" i="32" s="1"/>
  <c r="A22" i="32" s="1"/>
  <c r="A23" i="32" s="1"/>
  <c r="A24" i="32" s="1"/>
  <c r="A9" i="32"/>
  <c r="A10" i="32" s="1"/>
  <c r="A11" i="32" s="1"/>
  <c r="A12" i="32" s="1"/>
  <c r="A13" i="32" s="1"/>
  <c r="A14" i="32" s="1"/>
  <c r="A8" i="32"/>
  <c r="I10" i="3" l="1"/>
  <c r="I16" i="3"/>
  <c r="I13" i="3"/>
  <c r="I18" i="3"/>
  <c r="I12" i="3"/>
  <c r="I17" i="3"/>
  <c r="I23" i="3"/>
  <c r="I11" i="3"/>
  <c r="I19" i="3"/>
  <c r="I21" i="3"/>
  <c r="I9" i="3"/>
  <c r="I14" i="3"/>
  <c r="I25" i="3"/>
  <c r="I24" i="3"/>
  <c r="I27" i="3"/>
  <c r="I15" i="3"/>
  <c r="I26" i="3"/>
  <c r="I22" i="3"/>
  <c r="I20" i="3"/>
  <c r="I8" i="3"/>
  <c r="A37" i="25"/>
  <c r="A38" i="25" s="1"/>
  <c r="A39" i="25" s="1"/>
  <c r="A40" i="25" s="1"/>
  <c r="A28" i="25"/>
  <c r="A29" i="25" s="1"/>
  <c r="A30" i="25" s="1"/>
  <c r="A31" i="25" s="1"/>
  <c r="A19" i="25"/>
  <c r="A20" i="25" s="1"/>
  <c r="A21" i="25" s="1"/>
  <c r="A22" i="25" s="1"/>
  <c r="A10" i="25"/>
  <c r="A11" i="25" s="1"/>
  <c r="A12" i="25" s="1"/>
  <c r="A13" i="25" s="1"/>
  <c r="I24" i="4" l="1"/>
  <c r="I17" i="4"/>
  <c r="I27" i="4"/>
  <c r="I23" i="4"/>
  <c r="I28" i="4"/>
  <c r="I26" i="4"/>
  <c r="I16" i="4"/>
  <c r="I22" i="4"/>
  <c r="I9" i="4"/>
  <c r="I13" i="4"/>
  <c r="I25" i="4"/>
  <c r="I18" i="4"/>
  <c r="I11" i="4"/>
  <c r="I20" i="4"/>
  <c r="I15" i="4"/>
  <c r="I19" i="4"/>
  <c r="I21" i="4"/>
  <c r="I8" i="4"/>
  <c r="I10" i="4"/>
  <c r="I12" i="4"/>
  <c r="I14" i="4"/>
  <c r="I29" i="4"/>
  <c r="A37" i="26"/>
  <c r="A38" i="26" s="1"/>
  <c r="A39" i="26" s="1"/>
  <c r="A40" i="26" s="1"/>
  <c r="A28" i="26"/>
  <c r="A29" i="26" s="1"/>
  <c r="A30" i="26" s="1"/>
  <c r="A31" i="26" s="1"/>
  <c r="A19" i="26"/>
  <c r="A20" i="26" s="1"/>
  <c r="A21" i="26" s="1"/>
  <c r="A22" i="26" s="1"/>
  <c r="A10" i="26"/>
  <c r="A11" i="26" s="1"/>
  <c r="A12" i="26" s="1"/>
  <c r="A13" i="26" s="1"/>
  <c r="K47" i="1" l="1"/>
  <c r="K10" i="1"/>
  <c r="K24" i="1"/>
  <c r="K8" i="1"/>
  <c r="K25" i="1"/>
  <c r="K21" i="1"/>
  <c r="K14" i="1"/>
  <c r="K26" i="1"/>
  <c r="K9" i="1"/>
  <c r="K31" i="1"/>
  <c r="K34" i="1"/>
  <c r="K32" i="1"/>
  <c r="K17" i="1"/>
  <c r="K35" i="1"/>
  <c r="K16" i="1"/>
  <c r="K20" i="1"/>
  <c r="K27" i="1"/>
  <c r="K37" i="1"/>
  <c r="K22" i="1"/>
  <c r="K33" i="1"/>
  <c r="K50" i="1"/>
  <c r="K36" i="1"/>
  <c r="K30" i="1"/>
  <c r="K28" i="1"/>
  <c r="K11" i="1"/>
  <c r="K51" i="1"/>
  <c r="K48" i="1"/>
  <c r="K15" i="1"/>
  <c r="K13" i="1"/>
  <c r="K19" i="1"/>
  <c r="K45" i="1"/>
  <c r="K18" i="1"/>
  <c r="K46" i="1"/>
  <c r="K29" i="1"/>
  <c r="K12" i="1"/>
  <c r="K23" i="1"/>
  <c r="K17" i="14"/>
  <c r="K16" i="14"/>
  <c r="K15" i="14"/>
  <c r="K14" i="14"/>
  <c r="K13" i="14"/>
  <c r="K12" i="14"/>
  <c r="K11" i="14"/>
  <c r="K10" i="14"/>
  <c r="K9" i="14"/>
  <c r="A9" i="14"/>
  <c r="A10" i="14" s="1"/>
  <c r="A11" i="14" s="1"/>
  <c r="A12" i="14" s="1"/>
  <c r="A13" i="14" s="1"/>
  <c r="A14" i="14" s="1"/>
  <c r="A15" i="14" s="1"/>
  <c r="A16" i="14" s="1"/>
  <c r="K8" i="14"/>
  <c r="A8" i="14"/>
  <c r="K7" i="14"/>
  <c r="A8" i="17"/>
  <c r="A9" i="17" s="1"/>
  <c r="A10" i="17" s="1"/>
  <c r="A11" i="17" s="1"/>
  <c r="A12" i="17" s="1"/>
  <c r="A13" i="17" s="1"/>
  <c r="A38" i="16" l="1"/>
  <c r="A39" i="16" s="1"/>
  <c r="A40" i="16" s="1"/>
  <c r="A37" i="16"/>
  <c r="A28" i="16"/>
  <c r="A29" i="16" s="1"/>
  <c r="A30" i="16" s="1"/>
  <c r="A31" i="16" s="1"/>
  <c r="A20" i="16"/>
  <c r="A21" i="16" s="1"/>
  <c r="A22" i="16" s="1"/>
  <c r="A19" i="16"/>
  <c r="A10" i="16"/>
  <c r="A11" i="16" s="1"/>
  <c r="A12" i="16" s="1"/>
  <c r="A13" i="16" s="1"/>
  <c r="K32" i="15" l="1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K9" i="15"/>
  <c r="A9" i="15"/>
  <c r="K8" i="15"/>
  <c r="K7" i="15"/>
  <c r="I11" i="2"/>
  <c r="I24" i="2"/>
  <c r="I47" i="2"/>
  <c r="I33" i="2"/>
  <c r="I25" i="2"/>
  <c r="I8" i="2"/>
  <c r="I15" i="2"/>
  <c r="I20" i="2"/>
  <c r="I18" i="2"/>
  <c r="I35" i="2"/>
  <c r="I13" i="2"/>
  <c r="I21" i="2"/>
  <c r="I26" i="2"/>
  <c r="I29" i="2"/>
  <c r="I48" i="2"/>
  <c r="I23" i="2"/>
  <c r="I10" i="2"/>
  <c r="I30" i="2"/>
  <c r="I27" i="2"/>
  <c r="I9" i="2"/>
  <c r="I45" i="2"/>
  <c r="I37" i="2"/>
  <c r="I31" i="2"/>
  <c r="I32" i="2"/>
  <c r="I22" i="2"/>
  <c r="I19" i="2"/>
  <c r="I17" i="2"/>
  <c r="I12" i="2"/>
  <c r="I16" i="2"/>
  <c r="I14" i="2"/>
  <c r="I28" i="2"/>
  <c r="I46" i="2"/>
  <c r="I34" i="2"/>
  <c r="I36" i="2"/>
  <c r="A59" i="10"/>
  <c r="A60" i="10" s="1"/>
  <c r="A61" i="10" s="1"/>
  <c r="A62" i="10" s="1"/>
  <c r="A50" i="10"/>
  <c r="A51" i="10" s="1"/>
  <c r="A52" i="10" s="1"/>
  <c r="A53" i="10" s="1"/>
  <c r="A37" i="10"/>
  <c r="A38" i="10" s="1"/>
  <c r="A39" i="10" s="1"/>
  <c r="A40" i="10" s="1"/>
  <c r="A28" i="10"/>
  <c r="A29" i="10" s="1"/>
  <c r="A30" i="10" s="1"/>
  <c r="A31" i="10" s="1"/>
  <c r="A19" i="10"/>
  <c r="A20" i="10" s="1"/>
  <c r="A21" i="10" s="1"/>
  <c r="A22" i="10" s="1"/>
  <c r="A10" i="10"/>
  <c r="A11" i="10" s="1"/>
  <c r="A12" i="10" s="1"/>
  <c r="A13" i="10" s="1"/>
  <c r="I33" i="1" l="1"/>
  <c r="A66" i="9"/>
  <c r="A67" i="9" s="1"/>
  <c r="A68" i="9" s="1"/>
  <c r="A69" i="9" s="1"/>
  <c r="A70" i="9" s="1"/>
  <c r="A71" i="9" s="1"/>
  <c r="A57" i="9"/>
  <c r="A58" i="9" s="1"/>
  <c r="A59" i="9" s="1"/>
  <c r="A60" i="9" s="1"/>
  <c r="A61" i="9" s="1"/>
  <c r="A62" i="9" s="1"/>
  <c r="A48" i="9"/>
  <c r="A49" i="9" s="1"/>
  <c r="A50" i="9" s="1"/>
  <c r="A51" i="9" s="1"/>
  <c r="A52" i="9" s="1"/>
  <c r="A53" i="9" s="1"/>
  <c r="A35" i="9"/>
  <c r="A36" i="9" s="1"/>
  <c r="A37" i="9" s="1"/>
  <c r="A38" i="9" s="1"/>
  <c r="A39" i="9" s="1"/>
  <c r="A40" i="9" s="1"/>
  <c r="A26" i="9"/>
  <c r="A27" i="9" s="1"/>
  <c r="A28" i="9" s="1"/>
  <c r="A29" i="9" s="1"/>
  <c r="A30" i="9" s="1"/>
  <c r="A31" i="9" s="1"/>
  <c r="A17" i="9"/>
  <c r="A18" i="9" s="1"/>
  <c r="A19" i="9" s="1"/>
  <c r="A20" i="9" s="1"/>
  <c r="A21" i="9" s="1"/>
  <c r="A22" i="9" s="1"/>
  <c r="A8" i="9"/>
  <c r="A9" i="9" s="1"/>
  <c r="A10" i="9" s="1"/>
  <c r="A11" i="9" s="1"/>
  <c r="A12" i="9" s="1"/>
  <c r="A13" i="9" s="1"/>
  <c r="N33" i="1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45" i="2" s="1"/>
  <c r="A46" i="2" s="1"/>
  <c r="N11" i="2"/>
  <c r="N29" i="2"/>
  <c r="N22" i="2"/>
  <c r="N31" i="2"/>
  <c r="N8" i="2"/>
  <c r="N15" i="2"/>
  <c r="N12" i="2"/>
  <c r="N34" i="2"/>
  <c r="N24" i="2"/>
  <c r="I17" i="1"/>
  <c r="I48" i="1"/>
  <c r="N17" i="1" l="1"/>
  <c r="N48" i="1"/>
  <c r="N13" i="3" l="1"/>
  <c r="N15" i="3"/>
  <c r="N20" i="3"/>
  <c r="N25" i="3"/>
  <c r="N16" i="3"/>
  <c r="N8" i="3"/>
  <c r="N24" i="3"/>
  <c r="N19" i="3"/>
  <c r="N23" i="3"/>
  <c r="N26" i="3"/>
  <c r="N16" i="2"/>
  <c r="N19" i="2"/>
  <c r="N46" i="2"/>
  <c r="N9" i="2"/>
  <c r="N10" i="2"/>
  <c r="N21" i="2"/>
  <c r="N33" i="2"/>
  <c r="N23" i="2"/>
  <c r="N28" i="2"/>
  <c r="N45" i="2"/>
  <c r="N27" i="2" l="1"/>
  <c r="N14" i="2"/>
  <c r="N25" i="2" l="1"/>
  <c r="N35" i="2"/>
  <c r="N32" i="2"/>
  <c r="N26" i="2"/>
  <c r="N17" i="2"/>
  <c r="N18" i="2"/>
  <c r="N36" i="2"/>
  <c r="N30" i="2"/>
  <c r="N20" i="2"/>
  <c r="N37" i="2"/>
  <c r="N13" i="2"/>
  <c r="A8" i="1" l="1"/>
  <c r="A9" i="1" s="1"/>
  <c r="N21" i="4" l="1"/>
  <c r="N11" i="4"/>
  <c r="N17" i="4"/>
  <c r="N13" i="4"/>
  <c r="N25" i="4"/>
  <c r="N29" i="4"/>
  <c r="N18" i="4"/>
  <c r="N9" i="4"/>
  <c r="N14" i="4"/>
  <c r="N22" i="4"/>
  <c r="N26" i="4"/>
  <c r="N8" i="4"/>
  <c r="N16" i="4"/>
  <c r="N28" i="4"/>
  <c r="N10" i="4"/>
  <c r="N15" i="4"/>
  <c r="N19" i="4"/>
  <c r="N20" i="4"/>
  <c r="N27" i="4"/>
  <c r="N12" i="4"/>
  <c r="N24" i="4"/>
  <c r="N12" i="3"/>
  <c r="N17" i="3"/>
  <c r="N18" i="3"/>
  <c r="N14" i="3"/>
  <c r="N21" i="3"/>
  <c r="N22" i="3"/>
  <c r="N11" i="3"/>
  <c r="N27" i="3"/>
  <c r="N9" i="3"/>
  <c r="N23" i="4"/>
  <c r="A8" i="4"/>
  <c r="A9" i="4" s="1"/>
  <c r="N10" i="3"/>
  <c r="I28" i="1"/>
  <c r="I45" i="1"/>
  <c r="I27" i="1"/>
  <c r="I23" i="1"/>
  <c r="I29" i="1"/>
  <c r="I53" i="1"/>
  <c r="M53" i="1"/>
  <c r="I19" i="1"/>
  <c r="I24" i="1"/>
  <c r="I26" i="1"/>
  <c r="I36" i="1"/>
  <c r="N36" i="1" s="1"/>
  <c r="I25" i="1"/>
  <c r="I34" i="1"/>
  <c r="N34" i="1" s="1"/>
  <c r="I9" i="1"/>
  <c r="I21" i="1"/>
  <c r="N21" i="1" s="1"/>
  <c r="I37" i="1"/>
  <c r="I22" i="1"/>
  <c r="N22" i="1" s="1"/>
  <c r="I13" i="1"/>
  <c r="I52" i="1"/>
  <c r="M52" i="1"/>
  <c r="I16" i="1"/>
  <c r="I49" i="1"/>
  <c r="N49" i="1" s="1"/>
  <c r="I35" i="1"/>
  <c r="I14" i="1"/>
  <c r="N14" i="1" s="1"/>
  <c r="I8" i="1"/>
  <c r="I10" i="1"/>
  <c r="I50" i="1"/>
  <c r="I31" i="1"/>
  <c r="I11" i="1"/>
  <c r="I30" i="1"/>
  <c r="I18" i="1"/>
  <c r="N18" i="1" s="1"/>
  <c r="I12" i="1"/>
  <c r="N12" i="1" s="1"/>
  <c r="I51" i="1"/>
  <c r="I15" i="1"/>
  <c r="I47" i="1"/>
  <c r="I32" i="1"/>
  <c r="I20" i="1"/>
  <c r="I46" i="1"/>
  <c r="N46" i="1" s="1"/>
  <c r="A10" i="1"/>
  <c r="A11" i="1" s="1"/>
  <c r="A12" i="1" s="1"/>
  <c r="A13" i="1" s="1"/>
  <c r="A14" i="1" s="1"/>
  <c r="A15" i="1" s="1"/>
  <c r="A16" i="1" s="1"/>
  <c r="A17" i="1" s="1"/>
  <c r="N35" i="1" l="1"/>
  <c r="N16" i="1"/>
  <c r="N13" i="1"/>
  <c r="N37" i="1"/>
  <c r="N9" i="1"/>
  <c r="N25" i="1"/>
  <c r="N26" i="1"/>
  <c r="N19" i="1"/>
  <c r="N29" i="1"/>
  <c r="N27" i="1"/>
  <c r="N28" i="1"/>
  <c r="N24" i="1"/>
  <c r="N32" i="1"/>
  <c r="N15" i="1"/>
  <c r="N11" i="1"/>
  <c r="N8" i="1"/>
  <c r="N23" i="1"/>
  <c r="N45" i="1"/>
  <c r="N20" i="1"/>
  <c r="N47" i="1"/>
  <c r="N30" i="1"/>
  <c r="N31" i="1"/>
  <c r="N10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0" i="4"/>
  <c r="A11" i="4" s="1"/>
  <c r="A12" i="4" s="1"/>
  <c r="A13" i="4" s="1"/>
  <c r="A14" i="4" s="1"/>
  <c r="A15" i="4" s="1"/>
  <c r="A16" i="4" s="1"/>
  <c r="A30" i="1" l="1"/>
  <c r="A31" i="1" s="1"/>
  <c r="A32" i="1" s="1"/>
  <c r="A33" i="1" s="1"/>
  <c r="A34" i="1" s="1"/>
  <c r="A35" i="1" s="1"/>
  <c r="A36" i="1" s="1"/>
  <c r="A37" i="1" s="1"/>
  <c r="A45" i="1" s="1"/>
  <c r="A46" i="1" s="1"/>
  <c r="A47" i="1" s="1"/>
  <c r="A48" i="1" s="1"/>
  <c r="A49" i="1" s="1"/>
  <c r="A17" i="4"/>
  <c r="A18" i="4" s="1"/>
  <c r="A19" i="4" s="1"/>
  <c r="A20" i="4" s="1"/>
  <c r="A21" i="4" s="1"/>
  <c r="A22" i="4" s="1"/>
  <c r="A23" i="4" s="1"/>
  <c r="A24" i="4" l="1"/>
  <c r="A25" i="4" s="1"/>
  <c r="A26" i="4" s="1"/>
  <c r="A27" i="4" s="1"/>
  <c r="A28" i="4" s="1"/>
  <c r="A29" i="4" s="1"/>
  <c r="A8" i="3" l="1"/>
  <c r="A9" i="3" s="1"/>
  <c r="A10" i="3" s="1"/>
  <c r="A11" i="3" s="1"/>
  <c r="A12" i="3" s="1"/>
  <c r="A13" i="3" s="1"/>
  <c r="A14" i="3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9" i="18"/>
  <c r="A10" i="18" s="1"/>
  <c r="A11" i="18" s="1"/>
  <c r="A12" i="18" s="1"/>
  <c r="A13" i="18" s="1"/>
  <c r="A14" i="18" l="1"/>
  <c r="A15" i="18"/>
  <c r="A8" i="19"/>
  <c r="A9" i="19"/>
  <c r="A10" i="19" s="1"/>
  <c r="A11" i="19" l="1"/>
  <c r="A12" i="19" s="1"/>
  <c r="A13" i="19" s="1"/>
  <c r="A14" i="19" s="1"/>
  <c r="A15" i="19" s="1"/>
  <c r="A18" i="19"/>
</calcChain>
</file>

<file path=xl/sharedStrings.xml><?xml version="1.0" encoding="utf-8"?>
<sst xmlns="http://schemas.openxmlformats.org/spreadsheetml/2006/main" count="4765" uniqueCount="782">
  <si>
    <t>Sprintas</t>
  </si>
  <si>
    <t>Vieta</t>
  </si>
  <si>
    <t>Vardas</t>
  </si>
  <si>
    <t>Pavardė</t>
  </si>
  <si>
    <t>Komanda</t>
  </si>
  <si>
    <t>30 m</t>
  </si>
  <si>
    <t>60 m</t>
  </si>
  <si>
    <t>200 m</t>
  </si>
  <si>
    <t>Taškai</t>
  </si>
  <si>
    <t>Rezultatas</t>
  </si>
  <si>
    <t>Viso taškų</t>
  </si>
  <si>
    <t>Šiauliai, 2015 m. kovo 20 d.</t>
  </si>
  <si>
    <t>Gimimo data</t>
  </si>
  <si>
    <t>Bėgimai</t>
  </si>
  <si>
    <t xml:space="preserve">Jaunutės </t>
  </si>
  <si>
    <t>Jaunučiai</t>
  </si>
  <si>
    <t>1000 m</t>
  </si>
  <si>
    <t>Šuoliai</t>
  </si>
  <si>
    <t>Jaunutės</t>
  </si>
  <si>
    <t>Aukštis</t>
  </si>
  <si>
    <t>Tolis</t>
  </si>
  <si>
    <t>Metimai</t>
  </si>
  <si>
    <t>Rutulys 2 kg</t>
  </si>
  <si>
    <t>Rutulys 3 kg</t>
  </si>
  <si>
    <t>Rutulys 4 kg</t>
  </si>
  <si>
    <t xml:space="preserve">Jaunučiai </t>
  </si>
  <si>
    <t>Alytus</t>
  </si>
  <si>
    <t>Elektrėnai</t>
  </si>
  <si>
    <t>Jonava</t>
  </si>
  <si>
    <t>Kaunas</t>
  </si>
  <si>
    <t>Klaipėda</t>
  </si>
  <si>
    <t>Marijampolė</t>
  </si>
  <si>
    <t>Panevėžys</t>
  </si>
  <si>
    <t>Šakiai</t>
  </si>
  <si>
    <t>Šiauliai</t>
  </si>
  <si>
    <t>Telšių rajonas</t>
  </si>
  <si>
    <t>Utenos rajonas</t>
  </si>
  <si>
    <t>Vilnius</t>
  </si>
  <si>
    <t>Rezult</t>
  </si>
  <si>
    <t>Nr.</t>
  </si>
  <si>
    <t>Šiaulių rajonas</t>
  </si>
  <si>
    <t>Joniškio rajonas</t>
  </si>
  <si>
    <t>Eilė</t>
  </si>
  <si>
    <t>bėgimas</t>
  </si>
  <si>
    <t>Takas</t>
  </si>
  <si>
    <t>Treneris</t>
  </si>
  <si>
    <t xml:space="preserve">LIETUVOS JAUNUČIŲ LENGVOSIOS ATLETIKOS TRIKOVIŲ KOMANDINĖS PIRMENYBĖS </t>
  </si>
  <si>
    <t>Šiauliai, maniežas</t>
  </si>
  <si>
    <t>Varžybų vyriausiasis sekretorius</t>
  </si>
  <si>
    <t>Arnas LUKOŠAITIS</t>
  </si>
  <si>
    <t>LIETUVOS JAUNUČIŲ LENGVOSIOS ATLETIKOS</t>
  </si>
  <si>
    <t xml:space="preserve">TRIKOVIŲ KOMANDINĖS PIRMENYBĖS </t>
  </si>
  <si>
    <t>Miestai</t>
  </si>
  <si>
    <t>Rajonai</t>
  </si>
  <si>
    <t>2017 m. kovo 17 d.</t>
  </si>
  <si>
    <t>Varžybų vyriausiasis teisėjas</t>
  </si>
  <si>
    <t>Jonas</t>
  </si>
  <si>
    <t>SPUDIS</t>
  </si>
  <si>
    <t>Šiauliai, 2017 m. kovo 17 d.</t>
  </si>
  <si>
    <t>Klaipėdos rajonas</t>
  </si>
  <si>
    <t>Kauno rajonas</t>
  </si>
  <si>
    <t>Kupiškis</t>
  </si>
  <si>
    <t>Šilalės rajonas</t>
  </si>
  <si>
    <t>Vilniaus rajonas</t>
  </si>
  <si>
    <t>Bandymai</t>
  </si>
  <si>
    <t>Marius</t>
  </si>
  <si>
    <t>Simonaitis</t>
  </si>
  <si>
    <t>Bleidas</t>
  </si>
  <si>
    <t>Makaravičius</t>
  </si>
  <si>
    <t>Ernestas</t>
  </si>
  <si>
    <t>Miknius</t>
  </si>
  <si>
    <t>Matas</t>
  </si>
  <si>
    <t>Martynas</t>
  </si>
  <si>
    <t>Šliarpas</t>
  </si>
  <si>
    <t>2003-05-03</t>
  </si>
  <si>
    <t>Gasiūnas</t>
  </si>
  <si>
    <t>2002-09-02</t>
  </si>
  <si>
    <t>Rokas</t>
  </si>
  <si>
    <t>Domanaitis</t>
  </si>
  <si>
    <t>Lukas</t>
  </si>
  <si>
    <t>Lukoševičius</t>
  </si>
  <si>
    <t>Petkevičius</t>
  </si>
  <si>
    <t>Čereškevičius</t>
  </si>
  <si>
    <t>Gustas</t>
  </si>
  <si>
    <t>Justas</t>
  </si>
  <si>
    <t>Čėsna</t>
  </si>
  <si>
    <t>K.Giedraitis</t>
  </si>
  <si>
    <t>R. Prokopenko</t>
  </si>
  <si>
    <t>P. Veikalas</t>
  </si>
  <si>
    <t>V.L.Maleckiai</t>
  </si>
  <si>
    <t>Z.Grabauskienė</t>
  </si>
  <si>
    <t>E.Grigošaitis</t>
  </si>
  <si>
    <t>V.Ponomariovas</t>
  </si>
  <si>
    <t>S.Čėsna</t>
  </si>
  <si>
    <t>Neda</t>
  </si>
  <si>
    <t>Daugėlaitė</t>
  </si>
  <si>
    <t>2002-05-17</t>
  </si>
  <si>
    <t>Emilija</t>
  </si>
  <si>
    <t>Sausytė</t>
  </si>
  <si>
    <t>2003-07-27</t>
  </si>
  <si>
    <t>Akvilė</t>
  </si>
  <si>
    <t>Kvaukaitė</t>
  </si>
  <si>
    <t>2003-09-09</t>
  </si>
  <si>
    <t>Vanesa</t>
  </si>
  <si>
    <t>Šimulytė</t>
  </si>
  <si>
    <t>2003-04-17</t>
  </si>
  <si>
    <t>Liveta</t>
  </si>
  <si>
    <t>Duliebaitė</t>
  </si>
  <si>
    <t>2003-04-29</t>
  </si>
  <si>
    <t>Beatričė</t>
  </si>
  <si>
    <t>Civilkaitė</t>
  </si>
  <si>
    <t>2003-05-09</t>
  </si>
  <si>
    <t>Gintarė</t>
  </si>
  <si>
    <t>Misevičiūtė</t>
  </si>
  <si>
    <t>2002-10-04</t>
  </si>
  <si>
    <t>Skirmantė</t>
  </si>
  <si>
    <t>Sargautytė</t>
  </si>
  <si>
    <t>Daina</t>
  </si>
  <si>
    <t>Kaveckaitė</t>
  </si>
  <si>
    <t>Miglė</t>
  </si>
  <si>
    <t>Mankevičiūtė</t>
  </si>
  <si>
    <t>Paulina</t>
  </si>
  <si>
    <t>Kėsylytė</t>
  </si>
  <si>
    <t>Paulauskaitė</t>
  </si>
  <si>
    <t xml:space="preserve">Klaipėda </t>
  </si>
  <si>
    <t>Ūla</t>
  </si>
  <si>
    <t>Černauskaitė</t>
  </si>
  <si>
    <t>Martyna</t>
  </si>
  <si>
    <t>Kozlovaitė</t>
  </si>
  <si>
    <t>Deimantė</t>
  </si>
  <si>
    <t>Rindeikytė</t>
  </si>
  <si>
    <t xml:space="preserve">Gabrielė </t>
  </si>
  <si>
    <t>Bankauskaitė</t>
  </si>
  <si>
    <t>Lukrecija</t>
  </si>
  <si>
    <t>Kauneckytė</t>
  </si>
  <si>
    <t>Svidraitė</t>
  </si>
  <si>
    <t>2002-03-06</t>
  </si>
  <si>
    <t>Gerda</t>
  </si>
  <si>
    <t>Lipnevičiūtė</t>
  </si>
  <si>
    <t>2002-12-23</t>
  </si>
  <si>
    <t>Kamilė</t>
  </si>
  <si>
    <t>Banytė</t>
  </si>
  <si>
    <t>2003-03-28</t>
  </si>
  <si>
    <t>Darija</t>
  </si>
  <si>
    <t>Valavičiūtė</t>
  </si>
  <si>
    <t>2002-09-16</t>
  </si>
  <si>
    <t>Urtė</t>
  </si>
  <si>
    <t>Butkutė</t>
  </si>
  <si>
    <t>2003-04-01</t>
  </si>
  <si>
    <t>Šiauliai-Joniškis</t>
  </si>
  <si>
    <t>Armanda</t>
  </si>
  <si>
    <t>Skauminaitė</t>
  </si>
  <si>
    <t>2003-06-10</t>
  </si>
  <si>
    <t>Gabrielė Justina</t>
  </si>
  <si>
    <t>Kaniušaitė</t>
  </si>
  <si>
    <t>2002-06-20</t>
  </si>
  <si>
    <t>Nerilė</t>
  </si>
  <si>
    <t>Dikšaitė</t>
  </si>
  <si>
    <t>Ernesta</t>
  </si>
  <si>
    <t>Lasauskaitė</t>
  </si>
  <si>
    <t>A. Pleskys</t>
  </si>
  <si>
    <t>G.Goštautaitė</t>
  </si>
  <si>
    <t>E.Dilys</t>
  </si>
  <si>
    <t>R.Ramanauskaitė</t>
  </si>
  <si>
    <t>A.Šilauskas, B.Mulskis</t>
  </si>
  <si>
    <t>A.Šilauskas</t>
  </si>
  <si>
    <t>K.Kozlovienė</t>
  </si>
  <si>
    <t>K.Sabalytė</t>
  </si>
  <si>
    <t>V.Barvičiūtė</t>
  </si>
  <si>
    <t>J.Baikštienė,V.Butautienė</t>
  </si>
  <si>
    <t>I.Michejeva</t>
  </si>
  <si>
    <t>P.Vaitkus</t>
  </si>
  <si>
    <t>ind.</t>
  </si>
  <si>
    <t>R.Salickas</t>
  </si>
  <si>
    <t>I.Ivoškienė</t>
  </si>
  <si>
    <t>A.Skujytė</t>
  </si>
  <si>
    <t>O.Pavilionienė,N.Gedgaudienė</t>
  </si>
  <si>
    <t>I.Gricevičienė</t>
  </si>
  <si>
    <t>A.Pleskys</t>
  </si>
  <si>
    <t>A.Dobregienė</t>
  </si>
  <si>
    <t>J.Baikštienė</t>
  </si>
  <si>
    <t>D.Maceikienė</t>
  </si>
  <si>
    <t>L.Maceika</t>
  </si>
  <si>
    <t>T.Krasauskienė</t>
  </si>
  <si>
    <t>T.Krasauskienė,O.Bogačionok</t>
  </si>
  <si>
    <t>E.Žiupkienė</t>
  </si>
  <si>
    <t>Baliukevičiūtė</t>
  </si>
  <si>
    <t>Greta</t>
  </si>
  <si>
    <t>Mikelionytė</t>
  </si>
  <si>
    <t>Gabija</t>
  </si>
  <si>
    <t>Gedminaitė</t>
  </si>
  <si>
    <t>Ugnė</t>
  </si>
  <si>
    <t>Briedytė</t>
  </si>
  <si>
    <t>2002-06-26</t>
  </si>
  <si>
    <t>Andrė</t>
  </si>
  <si>
    <t>Ožechauskaitė</t>
  </si>
  <si>
    <t>Julija</t>
  </si>
  <si>
    <t>Bagdonavičiūtė</t>
  </si>
  <si>
    <t>Diana</t>
  </si>
  <si>
    <t>Čekišova</t>
  </si>
  <si>
    <t>Rusnė</t>
  </si>
  <si>
    <t>Kelbauskaitė</t>
  </si>
  <si>
    <t>Satera</t>
  </si>
  <si>
    <t>Balčaitytė</t>
  </si>
  <si>
    <t>Nedas</t>
  </si>
  <si>
    <t>Končauskis</t>
  </si>
  <si>
    <t>Agota</t>
  </si>
  <si>
    <t>Žurauskaitė</t>
  </si>
  <si>
    <t>2004-02-08</t>
  </si>
  <si>
    <t>Gertrūda</t>
  </si>
  <si>
    <t>Petrulytė</t>
  </si>
  <si>
    <t>2003-07-30</t>
  </si>
  <si>
    <t>Strupaitė</t>
  </si>
  <si>
    <t>2002-10-10</t>
  </si>
  <si>
    <t>Amelita</t>
  </si>
  <si>
    <t>Taujanskaitė</t>
  </si>
  <si>
    <t>2002-06-01</t>
  </si>
  <si>
    <t>Vėjūnė Gražvilė</t>
  </si>
  <si>
    <t>Kazlauskaitė</t>
  </si>
  <si>
    <t>2002-05-23</t>
  </si>
  <si>
    <t>Aušrinė</t>
  </si>
  <si>
    <t>Misiutė</t>
  </si>
  <si>
    <t>2002-01-31</t>
  </si>
  <si>
    <t>Vaiva</t>
  </si>
  <si>
    <t>Adomavičiūtė</t>
  </si>
  <si>
    <t>2003-01-23</t>
  </si>
  <si>
    <t xml:space="preserve">Vilnius </t>
  </si>
  <si>
    <t>Liudvika</t>
  </si>
  <si>
    <t>Bajelytė</t>
  </si>
  <si>
    <t>2002-11-11</t>
  </si>
  <si>
    <t>Olivija</t>
  </si>
  <si>
    <t>Vaitaitytė</t>
  </si>
  <si>
    <t>2002-03-10</t>
  </si>
  <si>
    <t>Justinas</t>
  </si>
  <si>
    <t>Karkauskas</t>
  </si>
  <si>
    <t>Denisas</t>
  </si>
  <si>
    <t>Chaikinas</t>
  </si>
  <si>
    <t>Suchockas</t>
  </si>
  <si>
    <t>Evaldas</t>
  </si>
  <si>
    <t>Šidlauskas</t>
  </si>
  <si>
    <t>Mykolas</t>
  </si>
  <si>
    <t>Pachomovas</t>
  </si>
  <si>
    <t>Dovydas</t>
  </si>
  <si>
    <t>Kalvelis</t>
  </si>
  <si>
    <t>Domantas</t>
  </si>
  <si>
    <t>Krimelis</t>
  </si>
  <si>
    <t>Agnė</t>
  </si>
  <si>
    <t>Grisaitytė</t>
  </si>
  <si>
    <t>Kasparas</t>
  </si>
  <si>
    <t>Bačianskas</t>
  </si>
  <si>
    <t>2004-05-13</t>
  </si>
  <si>
    <t>Gediminas</t>
  </si>
  <si>
    <t>Babickas</t>
  </si>
  <si>
    <t>2003-06-27</t>
  </si>
  <si>
    <t>Airidas</t>
  </si>
  <si>
    <t>Zabaras</t>
  </si>
  <si>
    <t>2003-01-12</t>
  </si>
  <si>
    <t>Nojus</t>
  </si>
  <si>
    <t>Janušas</t>
  </si>
  <si>
    <t>2002-09-18</t>
  </si>
  <si>
    <t>Kastis</t>
  </si>
  <si>
    <t>Kriaunevičius</t>
  </si>
  <si>
    <t>2002-08-28</t>
  </si>
  <si>
    <t>Ignas</t>
  </si>
  <si>
    <t>Vaitkevičius</t>
  </si>
  <si>
    <t>2002-06-19</t>
  </si>
  <si>
    <t>A.Gavėnas</t>
  </si>
  <si>
    <t>I.Jakubaitytė</t>
  </si>
  <si>
    <t>J.Beržanskis</t>
  </si>
  <si>
    <t>J.Spudis,V.Žiedienė</t>
  </si>
  <si>
    <t>D.Skirmantienė</t>
  </si>
  <si>
    <t>R.Snarskienė</t>
  </si>
  <si>
    <t>Karina</t>
  </si>
  <si>
    <t>Polazavaitė</t>
  </si>
  <si>
    <t>Puzakinaitė</t>
  </si>
  <si>
    <t>Greta-Marija</t>
  </si>
  <si>
    <t>Čugunovaitė</t>
  </si>
  <si>
    <t>Mickutė</t>
  </si>
  <si>
    <t>2003-06-25</t>
  </si>
  <si>
    <t>Aiša</t>
  </si>
  <si>
    <t>Rafanavičiūtė</t>
  </si>
  <si>
    <t>2003-11-28</t>
  </si>
  <si>
    <t>Elvina</t>
  </si>
  <si>
    <t>Mikalauskaitė</t>
  </si>
  <si>
    <t>2002-07-11</t>
  </si>
  <si>
    <t>Karolina</t>
  </si>
  <si>
    <t>Talalaitė</t>
  </si>
  <si>
    <t>Viktorija</t>
  </si>
  <si>
    <t>Sarapinaitė</t>
  </si>
  <si>
    <t>Klaudija</t>
  </si>
  <si>
    <t>Brazauskaitė</t>
  </si>
  <si>
    <t>2003-04-25</t>
  </si>
  <si>
    <t>Klimukaitė</t>
  </si>
  <si>
    <t>Simona</t>
  </si>
  <si>
    <t>Milerytė</t>
  </si>
  <si>
    <t>Austėja</t>
  </si>
  <si>
    <t>2003-04-26</t>
  </si>
  <si>
    <t>Kupiškio rajonas</t>
  </si>
  <si>
    <t>Dija</t>
  </si>
  <si>
    <t>Lukšytė</t>
  </si>
  <si>
    <t>2002-09-17</t>
  </si>
  <si>
    <t>Danielė</t>
  </si>
  <si>
    <t>Petrylaitė</t>
  </si>
  <si>
    <t>2004-08-03</t>
  </si>
  <si>
    <t>Liūtaitė</t>
  </si>
  <si>
    <t>2003-09-15</t>
  </si>
  <si>
    <t>Meida</t>
  </si>
  <si>
    <t>Mykolaitytė</t>
  </si>
  <si>
    <t>Germantė</t>
  </si>
  <si>
    <t>Mikalajūnaitė</t>
  </si>
  <si>
    <t>2002-10-20</t>
  </si>
  <si>
    <t>Vesta</t>
  </si>
  <si>
    <t>Ručenko</t>
  </si>
  <si>
    <t>2003-05-23</t>
  </si>
  <si>
    <t>Eivilė</t>
  </si>
  <si>
    <t>Cemnolonskytė</t>
  </si>
  <si>
    <t>Goda</t>
  </si>
  <si>
    <t>Beniušytė</t>
  </si>
  <si>
    <t>Justina</t>
  </si>
  <si>
    <t>Balčiūnaitė</t>
  </si>
  <si>
    <t>2003-01-09</t>
  </si>
  <si>
    <t>Kozlova</t>
  </si>
  <si>
    <t>2003-07-29</t>
  </si>
  <si>
    <t>Domarkaitė</t>
  </si>
  <si>
    <t>2004-01-27</t>
  </si>
  <si>
    <t>Gabrielė</t>
  </si>
  <si>
    <t>Vizgailaitė</t>
  </si>
  <si>
    <t>2004-02-18</t>
  </si>
  <si>
    <t>Vasilenko</t>
  </si>
  <si>
    <t>2003-08-09</t>
  </si>
  <si>
    <t>Kasputytė</t>
  </si>
  <si>
    <t>Lingytė</t>
  </si>
  <si>
    <t>2002-02-18</t>
  </si>
  <si>
    <t>Vargalytė</t>
  </si>
  <si>
    <t>2002-05-13</t>
  </si>
  <si>
    <t>Fausta</t>
  </si>
  <si>
    <t>Rutkauskaitė</t>
  </si>
  <si>
    <t>Stalnionytė</t>
  </si>
  <si>
    <t>2003-11-11</t>
  </si>
  <si>
    <t>Nerija</t>
  </si>
  <si>
    <t>Matelytė</t>
  </si>
  <si>
    <t>2004-01-03</t>
  </si>
  <si>
    <t>Indrė</t>
  </si>
  <si>
    <t>Vazulytė</t>
  </si>
  <si>
    <t>2004-01-21</t>
  </si>
  <si>
    <t>Vija</t>
  </si>
  <si>
    <t>Turulytė</t>
  </si>
  <si>
    <t>2003-08-25</t>
  </si>
  <si>
    <t>Abromaitytė</t>
  </si>
  <si>
    <t>Vasilenkaitė</t>
  </si>
  <si>
    <t>2003-12-15</t>
  </si>
  <si>
    <t>Ženevičiūtė</t>
  </si>
  <si>
    <t>2002-09-26</t>
  </si>
  <si>
    <t>Elena</t>
  </si>
  <si>
    <t>Jasaitė</t>
  </si>
  <si>
    <t>2003-09-06</t>
  </si>
  <si>
    <t>Morta</t>
  </si>
  <si>
    <t>Mačiulaitytė</t>
  </si>
  <si>
    <t>2002-05-02</t>
  </si>
  <si>
    <t>Dileta</t>
  </si>
  <si>
    <t>Simanavičiūtė</t>
  </si>
  <si>
    <t>2002-09-12</t>
  </si>
  <si>
    <t>Vilkaviškio rajonas</t>
  </si>
  <si>
    <t>V.Šmidtas</t>
  </si>
  <si>
    <t>V.Lebeckienė</t>
  </si>
  <si>
    <t>A.Starkevičius</t>
  </si>
  <si>
    <t>D.D.Senkai</t>
  </si>
  <si>
    <t>I.Zabulienė</t>
  </si>
  <si>
    <t>R.Lukoševičienė</t>
  </si>
  <si>
    <t>O.Živilaitė</t>
  </si>
  <si>
    <t>R.Jakubauskas</t>
  </si>
  <si>
    <t>E.Barisienė,R,jakubauskas</t>
  </si>
  <si>
    <t>A.Ulinskas</t>
  </si>
  <si>
    <t>R.Razmaitė,A.Kitanov</t>
  </si>
  <si>
    <t>D.Pranckuvienė</t>
  </si>
  <si>
    <t>M.Saliamonas</t>
  </si>
  <si>
    <t>J.Strumskytė-Razgūnė</t>
  </si>
  <si>
    <t>I.Krakoviak-Tolstika,A.Tolstiks</t>
  </si>
  <si>
    <t>A.Mikelytė</t>
  </si>
  <si>
    <t>L.Juchnevičienė</t>
  </si>
  <si>
    <t>M.Saldukaitis</t>
  </si>
  <si>
    <t>Elonas</t>
  </si>
  <si>
    <t>Dalinskas</t>
  </si>
  <si>
    <t>Julius</t>
  </si>
  <si>
    <t>Babinskas</t>
  </si>
  <si>
    <t>Tomas</t>
  </si>
  <si>
    <t>Rimkus</t>
  </si>
  <si>
    <t>Jančiauskas</t>
  </si>
  <si>
    <t>2002-08-02</t>
  </si>
  <si>
    <t>Danielius</t>
  </si>
  <si>
    <t>Puskunigis</t>
  </si>
  <si>
    <t>Orestas</t>
  </si>
  <si>
    <t>Malinauskas</t>
  </si>
  <si>
    <t>Darvydas</t>
  </si>
  <si>
    <t>Šlivinskas</t>
  </si>
  <si>
    <t>2002-01-17</t>
  </si>
  <si>
    <t>Kristijonas</t>
  </si>
  <si>
    <t>Bobrovskis</t>
  </si>
  <si>
    <t>2002-06-29</t>
  </si>
  <si>
    <t>Talalas</t>
  </si>
  <si>
    <t>2003-03-16</t>
  </si>
  <si>
    <t>Jokūbas</t>
  </si>
  <si>
    <t>Zareckas</t>
  </si>
  <si>
    <t>2003-01-03</t>
  </si>
  <si>
    <t>Aurelijus</t>
  </si>
  <si>
    <t>Rudžionis</t>
  </si>
  <si>
    <t>2002-09-15</t>
  </si>
  <si>
    <t>Markauskas</t>
  </si>
  <si>
    <t>Šotikas</t>
  </si>
  <si>
    <t>Alanas</t>
  </si>
  <si>
    <t>Šablickas</t>
  </si>
  <si>
    <t>2002-02-09</t>
  </si>
  <si>
    <t>Dominykas</t>
  </si>
  <si>
    <t>Murnikovas</t>
  </si>
  <si>
    <t>2002-03-18</t>
  </si>
  <si>
    <t>Čeplinskas</t>
  </si>
  <si>
    <t>Leonavičius</t>
  </si>
  <si>
    <t>Krapukaitis</t>
  </si>
  <si>
    <t>2002-10-31</t>
  </si>
  <si>
    <t>Emilis</t>
  </si>
  <si>
    <t>Šufinskas</t>
  </si>
  <si>
    <t>Mindaugas</t>
  </si>
  <si>
    <t>Berdešius</t>
  </si>
  <si>
    <t>2002-07-06</t>
  </si>
  <si>
    <t>Kasiulevičius</t>
  </si>
  <si>
    <t>2002-05-28</t>
  </si>
  <si>
    <t>Žemaitis</t>
  </si>
  <si>
    <t>2002-04-15</t>
  </si>
  <si>
    <t>Tadas</t>
  </si>
  <si>
    <t>Daraška</t>
  </si>
  <si>
    <t>2002-02-13</t>
  </si>
  <si>
    <t>Armandas</t>
  </si>
  <si>
    <t>Pribelskis</t>
  </si>
  <si>
    <t>2002-05-25</t>
  </si>
  <si>
    <t>Paulius</t>
  </si>
  <si>
    <t>Jokūbauskas</t>
  </si>
  <si>
    <t>2003-07-28</t>
  </si>
  <si>
    <t>David</t>
  </si>
  <si>
    <t>Jermačenko</t>
  </si>
  <si>
    <t>2002-07-27</t>
  </si>
  <si>
    <t>2002-01-24</t>
  </si>
  <si>
    <t>Martinkus</t>
  </si>
  <si>
    <t>2002-04-26</t>
  </si>
  <si>
    <t>Kornelijus</t>
  </si>
  <si>
    <t>Sagaidokas</t>
  </si>
  <si>
    <t>2002-10-02</t>
  </si>
  <si>
    <t xml:space="preserve">Erikas </t>
  </si>
  <si>
    <t>Katinas</t>
  </si>
  <si>
    <t>2002-09-10</t>
  </si>
  <si>
    <t>Paškevičius</t>
  </si>
  <si>
    <t>2002-02-26</t>
  </si>
  <si>
    <t>Adamavičius</t>
  </si>
  <si>
    <t>2002-02-28</t>
  </si>
  <si>
    <t>Mantas</t>
  </si>
  <si>
    <t>Žukovskis</t>
  </si>
  <si>
    <t>2003-01-04</t>
  </si>
  <si>
    <t>Andžej</t>
  </si>
  <si>
    <t>Glazko</t>
  </si>
  <si>
    <t>2003-11-30</t>
  </si>
  <si>
    <t>Daniel</t>
  </si>
  <si>
    <t>Pečiūro</t>
  </si>
  <si>
    <t>V.Gumauskas</t>
  </si>
  <si>
    <t>R.Voronkova</t>
  </si>
  <si>
    <t>V.Baronienė</t>
  </si>
  <si>
    <t>G.Janušauskas,V.Komisaraitis</t>
  </si>
  <si>
    <t>R.Bindokienė</t>
  </si>
  <si>
    <t>D.Urbonienė</t>
  </si>
  <si>
    <t>E.Reinotas</t>
  </si>
  <si>
    <t>L.Roikienė</t>
  </si>
  <si>
    <t>L.Kaveckienė</t>
  </si>
  <si>
    <t>J. Kirilovienė</t>
  </si>
  <si>
    <t>A.Izergin</t>
  </si>
  <si>
    <t>Vidmantas</t>
  </si>
  <si>
    <t>Gelūnas</t>
  </si>
  <si>
    <t>Lamokovskij</t>
  </si>
  <si>
    <t>2003-09-07</t>
  </si>
  <si>
    <t>Sviderskis</t>
  </si>
  <si>
    <t>Žanas</t>
  </si>
  <si>
    <t>Zabulis</t>
  </si>
  <si>
    <t>2002-05-22</t>
  </si>
  <si>
    <t>Juozas</t>
  </si>
  <si>
    <t>Bindokas</t>
  </si>
  <si>
    <t>Marijus</t>
  </si>
  <si>
    <t>Dranginis</t>
  </si>
  <si>
    <t>Vydūnas</t>
  </si>
  <si>
    <t>Klesevičius</t>
  </si>
  <si>
    <t>Grybas</t>
  </si>
  <si>
    <t>Mantvydas</t>
  </si>
  <si>
    <t>Karušis</t>
  </si>
  <si>
    <t>Bačiulis</t>
  </si>
  <si>
    <t>Laurynas</t>
  </si>
  <si>
    <t>Baliutavičius</t>
  </si>
  <si>
    <t>2003-09-17</t>
  </si>
  <si>
    <t>Deividas</t>
  </si>
  <si>
    <t>Tamašauskas</t>
  </si>
  <si>
    <t>Mackevičius</t>
  </si>
  <si>
    <t>2003-06-08</t>
  </si>
  <si>
    <t>Dariuš</t>
  </si>
  <si>
    <t xml:space="preserve">Zabelo </t>
  </si>
  <si>
    <t>2002-01-30</t>
  </si>
  <si>
    <t>Vasiliauskas</t>
  </si>
  <si>
    <t>2002-01-14</t>
  </si>
  <si>
    <t>Rimgaudas</t>
  </si>
  <si>
    <t>Vėjelis</t>
  </si>
  <si>
    <t>2003-07-12</t>
  </si>
  <si>
    <t>Šimkus</t>
  </si>
  <si>
    <t>2002-07-22</t>
  </si>
  <si>
    <t>Paškauskas</t>
  </si>
  <si>
    <t>Erlandas</t>
  </si>
  <si>
    <t>2003-09-25</t>
  </si>
  <si>
    <t>R.Kančys,L.Kančytė</t>
  </si>
  <si>
    <t>T.Vencius</t>
  </si>
  <si>
    <t>A.Kitanov.R.Razmaitė,R.Varanavičius</t>
  </si>
  <si>
    <t xml:space="preserve">V.Gražys </t>
  </si>
  <si>
    <t>R.Kiškėnienė</t>
  </si>
  <si>
    <t>RAkucevičiūtė</t>
  </si>
  <si>
    <t>Deima</t>
  </si>
  <si>
    <t>Janušaitė</t>
  </si>
  <si>
    <t>Sandra</t>
  </si>
  <si>
    <t>Gurskaitė</t>
  </si>
  <si>
    <t>Raminta</t>
  </si>
  <si>
    <t>Palionytė</t>
  </si>
  <si>
    <t>Žaneta</t>
  </si>
  <si>
    <t>Eismontaitė</t>
  </si>
  <si>
    <t>Adriana</t>
  </si>
  <si>
    <t>Andrejeva</t>
  </si>
  <si>
    <t>Malinauskaitė</t>
  </si>
  <si>
    <t>2005-06-05</t>
  </si>
  <si>
    <t>Marija</t>
  </si>
  <si>
    <t>Jekabsone</t>
  </si>
  <si>
    <t>Rokaitė</t>
  </si>
  <si>
    <t>2003-06-22</t>
  </si>
  <si>
    <t>Kirkytė</t>
  </si>
  <si>
    <t>2005-11-15</t>
  </si>
  <si>
    <t>Garbauskaitė</t>
  </si>
  <si>
    <t>2002-05-14</t>
  </si>
  <si>
    <t>Kučinskaitė</t>
  </si>
  <si>
    <t>2003-03-09</t>
  </si>
  <si>
    <t>Giedrė</t>
  </si>
  <si>
    <t>Strelkauskaitė</t>
  </si>
  <si>
    <t>2004-05-08</t>
  </si>
  <si>
    <t>Dovilė</t>
  </si>
  <si>
    <t>Gilytė</t>
  </si>
  <si>
    <t>2004-03-04</t>
  </si>
  <si>
    <t>Aistė</t>
  </si>
  <si>
    <t>Pervenytė</t>
  </si>
  <si>
    <t>2003-07-03</t>
  </si>
  <si>
    <t xml:space="preserve">Jačun </t>
  </si>
  <si>
    <t>2002-03-20</t>
  </si>
  <si>
    <t>Veslava</t>
  </si>
  <si>
    <t xml:space="preserve">Voitkevič </t>
  </si>
  <si>
    <t>Aurelija</t>
  </si>
  <si>
    <t xml:space="preserve">Vinogradova </t>
  </si>
  <si>
    <t>2002-04-27</t>
  </si>
  <si>
    <t>Stagniūnaitė</t>
  </si>
  <si>
    <t>Barbora</t>
  </si>
  <si>
    <t>Bučinskaitė</t>
  </si>
  <si>
    <t>2002-06-23</t>
  </si>
  <si>
    <t>Stračinskytė</t>
  </si>
  <si>
    <t>Astrauskaitė</t>
  </si>
  <si>
    <t>2002-01-08</t>
  </si>
  <si>
    <t>Berkevičiūtė</t>
  </si>
  <si>
    <t>R.Kančys,D.Virbickas</t>
  </si>
  <si>
    <t>DNS</t>
  </si>
  <si>
    <t>5,23</t>
  </si>
  <si>
    <t>5,03</t>
  </si>
  <si>
    <t>4,91</t>
  </si>
  <si>
    <t>5,07</t>
  </si>
  <si>
    <t>4,84</t>
  </si>
  <si>
    <t>5,21</t>
  </si>
  <si>
    <t>4,83</t>
  </si>
  <si>
    <t>5,30</t>
  </si>
  <si>
    <t>4,92</t>
  </si>
  <si>
    <t>4,87</t>
  </si>
  <si>
    <t>4,97</t>
  </si>
  <si>
    <t>4,90</t>
  </si>
  <si>
    <t>4,98</t>
  </si>
  <si>
    <t>4,99</t>
  </si>
  <si>
    <t>4,81</t>
  </si>
  <si>
    <t>5,06</t>
  </si>
  <si>
    <t>5,46</t>
  </si>
  <si>
    <t>5,20</t>
  </si>
  <si>
    <t>5,01</t>
  </si>
  <si>
    <t>4,94</t>
  </si>
  <si>
    <t>5,26</t>
  </si>
  <si>
    <t>4,78</t>
  </si>
  <si>
    <t>5,27</t>
  </si>
  <si>
    <t>5,55</t>
  </si>
  <si>
    <t>6,25</t>
  </si>
  <si>
    <t>5,38</t>
  </si>
  <si>
    <t>5,33</t>
  </si>
  <si>
    <t>6,52</t>
  </si>
  <si>
    <t>6,03</t>
  </si>
  <si>
    <t>5,35</t>
  </si>
  <si>
    <t>5,85</t>
  </si>
  <si>
    <t>7,08</t>
  </si>
  <si>
    <t>5,50</t>
  </si>
  <si>
    <t>6,11</t>
  </si>
  <si>
    <t>5,71</t>
  </si>
  <si>
    <t>5,17</t>
  </si>
  <si>
    <t>5,34</t>
  </si>
  <si>
    <t>5,45</t>
  </si>
  <si>
    <t>5,56</t>
  </si>
  <si>
    <t>4,48</t>
  </si>
  <si>
    <t>4,75</t>
  </si>
  <si>
    <t>5,16</t>
  </si>
  <si>
    <t>6,59</t>
  </si>
  <si>
    <t>4,43</t>
  </si>
  <si>
    <t>4,68</t>
  </si>
  <si>
    <t>4,51</t>
  </si>
  <si>
    <t>4,80</t>
  </si>
  <si>
    <t>4,54</t>
  </si>
  <si>
    <t>4,71</t>
  </si>
  <si>
    <t>4,57</t>
  </si>
  <si>
    <t>DQ</t>
  </si>
  <si>
    <t>4,62</t>
  </si>
  <si>
    <t>4,74</t>
  </si>
  <si>
    <t>4,85</t>
  </si>
  <si>
    <t>4,73</t>
  </si>
  <si>
    <t>4,49</t>
  </si>
  <si>
    <t>4,64</t>
  </si>
  <si>
    <t>4,63</t>
  </si>
  <si>
    <t>4,42</t>
  </si>
  <si>
    <t>4,44</t>
  </si>
  <si>
    <t>4,66</t>
  </si>
  <si>
    <t>5,39</t>
  </si>
  <si>
    <t>X</t>
  </si>
  <si>
    <t>9,10</t>
  </si>
  <si>
    <t>8,73</t>
  </si>
  <si>
    <t>8,95</t>
  </si>
  <si>
    <t>8,68</t>
  </si>
  <si>
    <t>9,36</t>
  </si>
  <si>
    <t>8,90</t>
  </si>
  <si>
    <t>8,22</t>
  </si>
  <si>
    <t>9,21</t>
  </si>
  <si>
    <t>9,58</t>
  </si>
  <si>
    <t>8,06</t>
  </si>
  <si>
    <t>8,78</t>
  </si>
  <si>
    <t>8,59</t>
  </si>
  <si>
    <t>9,92</t>
  </si>
  <si>
    <t>8,85</t>
  </si>
  <si>
    <t>9,09</t>
  </si>
  <si>
    <t>Končiauskis</t>
  </si>
  <si>
    <t>9,25</t>
  </si>
  <si>
    <t>8,87</t>
  </si>
  <si>
    <t>9,52</t>
  </si>
  <si>
    <t>9,17</t>
  </si>
  <si>
    <t>9,28</t>
  </si>
  <si>
    <t>8,89</t>
  </si>
  <si>
    <t>8,71</t>
  </si>
  <si>
    <t>8,99</t>
  </si>
  <si>
    <t>8,69</t>
  </si>
  <si>
    <t>8,49</t>
  </si>
  <si>
    <t>8,76</t>
  </si>
  <si>
    <t>8,70</t>
  </si>
  <si>
    <t>8,54</t>
  </si>
  <si>
    <t>8,65</t>
  </si>
  <si>
    <t>8,05</t>
  </si>
  <si>
    <t>8,36</t>
  </si>
  <si>
    <t>8,18</t>
  </si>
  <si>
    <t>9,57</t>
  </si>
  <si>
    <t>8,97</t>
  </si>
  <si>
    <t>10,05</t>
  </si>
  <si>
    <t>9,02</t>
  </si>
  <si>
    <t>8,93</t>
  </si>
  <si>
    <t>9,45</t>
  </si>
  <si>
    <t>9,33</t>
  </si>
  <si>
    <t>8,84</t>
  </si>
  <si>
    <t>8,80</t>
  </si>
  <si>
    <t>8,91</t>
  </si>
  <si>
    <t>9,40</t>
  </si>
  <si>
    <t>8,96</t>
  </si>
  <si>
    <t>9,06</t>
  </si>
  <si>
    <t>7,78</t>
  </si>
  <si>
    <t>8,04</t>
  </si>
  <si>
    <t>8,44</t>
  </si>
  <si>
    <t>8,48</t>
  </si>
  <si>
    <t>8,37</t>
  </si>
  <si>
    <t>8,64</t>
  </si>
  <si>
    <t>8,24</t>
  </si>
  <si>
    <t>8,79</t>
  </si>
  <si>
    <t>8,08</t>
  </si>
  <si>
    <t>8,17</t>
  </si>
  <si>
    <t>9,94</t>
  </si>
  <si>
    <t>8,40</t>
  </si>
  <si>
    <t>9,56</t>
  </si>
  <si>
    <t>12,34</t>
  </si>
  <si>
    <t>9,64</t>
  </si>
  <si>
    <t>8,29</t>
  </si>
  <si>
    <t>8,10</t>
  </si>
  <si>
    <t>8,39</t>
  </si>
  <si>
    <t>8,63</t>
  </si>
  <si>
    <t>7,93</t>
  </si>
  <si>
    <t>8,25</t>
  </si>
  <si>
    <t>8,02</t>
  </si>
  <si>
    <t>7,80</t>
  </si>
  <si>
    <t>7,72</t>
  </si>
  <si>
    <t>7,87</t>
  </si>
  <si>
    <t>7,73</t>
  </si>
  <si>
    <t>7,57</t>
  </si>
  <si>
    <t>7,66</t>
  </si>
  <si>
    <t>Erikas</t>
  </si>
  <si>
    <t>3:47,78</t>
  </si>
  <si>
    <t>3:30,99</t>
  </si>
  <si>
    <t>3:30,72</t>
  </si>
  <si>
    <t>3:47,57</t>
  </si>
  <si>
    <t>3:56,55</t>
  </si>
  <si>
    <t>4:07,17</t>
  </si>
  <si>
    <t>4:04,68</t>
  </si>
  <si>
    <t>3:57,71</t>
  </si>
  <si>
    <t>3:23,55</t>
  </si>
  <si>
    <t>DNF</t>
  </si>
  <si>
    <t>3:31,28</t>
  </si>
  <si>
    <t>3:06,30</t>
  </si>
  <si>
    <t>3:39,49</t>
  </si>
  <si>
    <t>3:42,69</t>
  </si>
  <si>
    <t>3:17,73</t>
  </si>
  <si>
    <t>3:23,21</t>
  </si>
  <si>
    <t>3:30,14</t>
  </si>
  <si>
    <t>3:31,03</t>
  </si>
  <si>
    <t>3:50,77</t>
  </si>
  <si>
    <t>3:40,32</t>
  </si>
  <si>
    <t>3:19,17</t>
  </si>
  <si>
    <t>3:42,37</t>
  </si>
  <si>
    <t>Miliauskas</t>
  </si>
  <si>
    <t>3:16,89</t>
  </si>
  <si>
    <t>3:20,23</t>
  </si>
  <si>
    <t>3:28,54</t>
  </si>
  <si>
    <t>3:03,45</t>
  </si>
  <si>
    <t>3:33,68</t>
  </si>
  <si>
    <t>3:35,32</t>
  </si>
  <si>
    <t>3:06,43</t>
  </si>
  <si>
    <t>3:01,59</t>
  </si>
  <si>
    <t>3:08,05</t>
  </si>
  <si>
    <t>3:12,76</t>
  </si>
  <si>
    <t>3:35,45</t>
  </si>
  <si>
    <t>3:19,27</t>
  </si>
  <si>
    <t>3:18,08</t>
  </si>
  <si>
    <t>3:03,01</t>
  </si>
  <si>
    <t>3:01,61</t>
  </si>
  <si>
    <t>2:58,21</t>
  </si>
  <si>
    <t>3:12,35</t>
  </si>
  <si>
    <t>3:02,43</t>
  </si>
  <si>
    <t>3:00,44</t>
  </si>
  <si>
    <t>3:06,29</t>
  </si>
  <si>
    <t>O</t>
  </si>
  <si>
    <t>-</t>
  </si>
  <si>
    <t>XO</t>
  </si>
  <si>
    <t>XXX</t>
  </si>
  <si>
    <t>1,64</t>
  </si>
  <si>
    <t>1,58</t>
  </si>
  <si>
    <t>1,55</t>
  </si>
  <si>
    <t>XXO</t>
  </si>
  <si>
    <t>1,46</t>
  </si>
  <si>
    <t>1,43</t>
  </si>
  <si>
    <t>1,40</t>
  </si>
  <si>
    <t>1,35</t>
  </si>
  <si>
    <t>1,30</t>
  </si>
  <si>
    <t>XX-</t>
  </si>
  <si>
    <t>1,15</t>
  </si>
  <si>
    <t>28,09</t>
  </si>
  <si>
    <t>28,56</t>
  </si>
  <si>
    <t>32,77</t>
  </si>
  <si>
    <t>28,80</t>
  </si>
  <si>
    <t>30,81</t>
  </si>
  <si>
    <t>26,31</t>
  </si>
  <si>
    <t>26,42</t>
  </si>
  <si>
    <t>30,73</t>
  </si>
  <si>
    <t>25,26</t>
  </si>
  <si>
    <t>28,89</t>
  </si>
  <si>
    <t>24,42</t>
  </si>
  <si>
    <t>29,36</t>
  </si>
  <si>
    <t>25,36</t>
  </si>
  <si>
    <t>27,51</t>
  </si>
  <si>
    <t>25,88</t>
  </si>
  <si>
    <t>1,65</t>
  </si>
  <si>
    <t>1,25</t>
  </si>
  <si>
    <t>1,53</t>
  </si>
  <si>
    <t>1,45</t>
  </si>
  <si>
    <t>1,62</t>
  </si>
  <si>
    <t>1,74</t>
  </si>
  <si>
    <t>A.Gavėnas,L.Rolskis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</si>
</sst>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\ &quot;Lt&quot;_-;\-* #,##0.00\ &quot;Lt&quot;_-;_-* &quot;-&quot;??\ &quot;Lt&quot;_-;_-@_-"/>
    <numFmt numFmtId="164" formatCode="yyyy\-mm\-dd;@"/>
    <numFmt numFmtId="165" formatCode="m:ss.00"/>
    <numFmt numFmtId="166" formatCode="0.0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[$-FC27]yyyy\ &quot;m.&quot;\ mmmm\ d\ &quot;d.&quot;;@"/>
    <numFmt numFmtId="178" formatCode="[m]:ss.00"/>
    <numFmt numFmtId="179" formatCode="hh:mm;@"/>
    <numFmt numFmtId="180" formatCode="0%;\(0%\)"/>
    <numFmt numFmtId="181" formatCode="\ \ @"/>
    <numFmt numFmtId="182" formatCode="\ \ \ \ @"/>
    <numFmt numFmtId="183" formatCode="_-&quot;IRL&quot;* #,##0_-;\-&quot;IRL&quot;* #,##0_-;_-&quot;IRL&quot;* &quot;-&quot;_-;_-@_-"/>
    <numFmt numFmtId="184" formatCode="_-&quot;IRL&quot;* #,##0.00_-;\-&quot;IRL&quot;* #,##0.00_-;_-&quot;IRL&quot;* &quot;-&quot;??_-;_-@_-"/>
  </numFmts>
  <fonts count="63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LT"/>
      <charset val="186"/>
    </font>
    <font>
      <b/>
      <sz val="9"/>
      <name val="TimesLT"/>
      <charset val="186"/>
    </font>
    <font>
      <sz val="10"/>
      <name val="TimesLT"/>
      <charset val="186"/>
    </font>
    <font>
      <b/>
      <sz val="10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7"/>
      <name val="Times New Roman"/>
      <family val="1"/>
      <charset val="186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Times New Roman"/>
      <family val="1"/>
      <charset val="186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sz val="10"/>
      <name val="Arial"/>
      <family val="2"/>
      <charset val="186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  <charset val="186"/>
    </font>
    <font>
      <sz val="10"/>
      <name val="Arial"/>
      <charset val="186"/>
    </font>
    <font>
      <sz val="10"/>
      <color indexed="9"/>
      <name val="Times New Roman"/>
      <family val="1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87">
    <xf numFmtId="0" fontId="0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0"/>
    <xf numFmtId="0" fontId="1" fillId="0" borderId="0"/>
    <xf numFmtId="0" fontId="34" fillId="0" borderId="0"/>
    <xf numFmtId="0" fontId="1" fillId="0" borderId="0"/>
    <xf numFmtId="0" fontId="39" fillId="0" borderId="0"/>
    <xf numFmtId="0" fontId="1" fillId="0" borderId="0"/>
    <xf numFmtId="0" fontId="1" fillId="0" borderId="0"/>
    <xf numFmtId="167" fontId="40" fillId="0" borderId="0" applyFill="0" applyBorder="0" applyAlignment="0"/>
    <xf numFmtId="168" fontId="40" fillId="0" borderId="0" applyFill="0" applyBorder="0" applyAlignment="0"/>
    <xf numFmtId="169" fontId="40" fillId="0" borderId="0" applyFill="0" applyBorder="0" applyAlignment="0"/>
    <xf numFmtId="170" fontId="40" fillId="0" borderId="0" applyFill="0" applyBorder="0" applyAlignment="0"/>
    <xf numFmtId="171" fontId="40" fillId="0" borderId="0" applyFill="0" applyBorder="0" applyAlignment="0"/>
    <xf numFmtId="167" fontId="40" fillId="0" borderId="0" applyFill="0" applyBorder="0" applyAlignment="0"/>
    <xf numFmtId="172" fontId="40" fillId="0" borderId="0" applyFill="0" applyBorder="0" applyAlignment="0"/>
    <xf numFmtId="168" fontId="40" fillId="0" borderId="0" applyFill="0" applyBorder="0" applyAlignment="0"/>
    <xf numFmtId="167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4" fontId="40" fillId="0" borderId="0" applyFill="0" applyBorder="0" applyAlignment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41" fillId="0" borderId="0" applyFill="0" applyBorder="0" applyAlignment="0"/>
    <xf numFmtId="168" fontId="41" fillId="0" borderId="0" applyFill="0" applyBorder="0" applyAlignment="0"/>
    <xf numFmtId="167" fontId="41" fillId="0" borderId="0" applyFill="0" applyBorder="0" applyAlignment="0"/>
    <xf numFmtId="172" fontId="41" fillId="0" borderId="0" applyFill="0" applyBorder="0" applyAlignment="0"/>
    <xf numFmtId="168" fontId="41" fillId="0" borderId="0" applyFill="0" applyBorder="0" applyAlignment="0"/>
    <xf numFmtId="38" fontId="42" fillId="6" borderId="0" applyNumberFormat="0" applyBorder="0" applyAlignment="0" applyProtection="0"/>
    <xf numFmtId="0" fontId="43" fillId="0" borderId="30" applyNumberFormat="0" applyAlignment="0" applyProtection="0">
      <alignment horizontal="left" vertical="center"/>
    </xf>
    <xf numFmtId="0" fontId="43" fillId="0" borderId="34">
      <alignment horizontal="left" vertical="center"/>
    </xf>
    <xf numFmtId="0" fontId="44" fillId="0" borderId="0" applyNumberFormat="0" applyFill="0" applyBorder="0" applyAlignment="0" applyProtection="0">
      <alignment vertical="top"/>
      <protection locked="0"/>
    </xf>
    <xf numFmtId="10" fontId="42" fillId="7" borderId="7" applyNumberFormat="0" applyBorder="0" applyAlignment="0" applyProtection="0"/>
    <xf numFmtId="167" fontId="45" fillId="0" borderId="0" applyFill="0" applyBorder="0" applyAlignment="0"/>
    <xf numFmtId="168" fontId="45" fillId="0" borderId="0" applyFill="0" applyBorder="0" applyAlignment="0"/>
    <xf numFmtId="167" fontId="45" fillId="0" borderId="0" applyFill="0" applyBorder="0" applyAlignment="0"/>
    <xf numFmtId="172" fontId="45" fillId="0" borderId="0" applyFill="0" applyBorder="0" applyAlignment="0"/>
    <xf numFmtId="168" fontId="45" fillId="0" borderId="0" applyFill="0" applyBorder="0" applyAlignment="0"/>
    <xf numFmtId="176" fontId="46" fillId="0" borderId="0"/>
    <xf numFmtId="164" fontId="47" fillId="0" borderId="0"/>
    <xf numFmtId="0" fontId="1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1" fillId="0" borderId="0"/>
    <xf numFmtId="0" fontId="1" fillId="0" borderId="0"/>
    <xf numFmtId="0" fontId="1" fillId="0" borderId="0"/>
    <xf numFmtId="21" fontId="47" fillId="0" borderId="0"/>
    <xf numFmtId="21" fontId="47" fillId="0" borderId="0"/>
    <xf numFmtId="21" fontId="47" fillId="0" borderId="0"/>
    <xf numFmtId="21" fontId="47" fillId="0" borderId="0"/>
    <xf numFmtId="21" fontId="47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21" fontId="47" fillId="0" borderId="0"/>
    <xf numFmtId="21" fontId="47" fillId="0" borderId="0"/>
    <xf numFmtId="21" fontId="47" fillId="0" borderId="0"/>
    <xf numFmtId="21" fontId="47" fillId="0" borderId="0"/>
    <xf numFmtId="21" fontId="47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0" fontId="32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1" fillId="0" borderId="0"/>
    <xf numFmtId="164" fontId="47" fillId="0" borderId="0"/>
    <xf numFmtId="0" fontId="32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32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32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164" fontId="47" fillId="0" borderId="0"/>
    <xf numFmtId="164" fontId="47" fillId="0" borderId="0"/>
    <xf numFmtId="164" fontId="47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64" fontId="4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70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6" fontId="47" fillId="0" borderId="0"/>
    <xf numFmtId="178" fontId="47" fillId="0" borderId="0"/>
    <xf numFmtId="176" fontId="47" fillId="0" borderId="0"/>
    <xf numFmtId="179" fontId="47" fillId="0" borderId="0"/>
    <xf numFmtId="179" fontId="47" fillId="0" borderId="0"/>
    <xf numFmtId="179" fontId="47" fillId="0" borderId="0"/>
    <xf numFmtId="179" fontId="47" fillId="0" borderId="0"/>
    <xf numFmtId="179" fontId="47" fillId="0" borderId="0"/>
    <xf numFmtId="179" fontId="47" fillId="0" borderId="0"/>
    <xf numFmtId="177" fontId="47" fillId="0" borderId="0"/>
    <xf numFmtId="177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0" fontId="1" fillId="0" borderId="0"/>
    <xf numFmtId="165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7" fillId="0" borderId="0"/>
    <xf numFmtId="0" fontId="32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32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49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21" fontId="47" fillId="0" borderId="0"/>
    <xf numFmtId="21" fontId="47" fillId="0" borderId="0"/>
    <xf numFmtId="21" fontId="47" fillId="0" borderId="0"/>
    <xf numFmtId="21" fontId="47" fillId="0" borderId="0"/>
    <xf numFmtId="21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4" fontId="47" fillId="0" borderId="0"/>
    <xf numFmtId="0" fontId="32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164" fontId="47" fillId="0" borderId="0"/>
    <xf numFmtId="0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164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50" fillId="0" borderId="0" applyFill="0" applyBorder="0" applyAlignment="0"/>
    <xf numFmtId="168" fontId="50" fillId="0" borderId="0" applyFill="0" applyBorder="0" applyAlignment="0"/>
    <xf numFmtId="167" fontId="50" fillId="0" borderId="0" applyFill="0" applyBorder="0" applyAlignment="0"/>
    <xf numFmtId="172" fontId="50" fillId="0" borderId="0" applyFill="0" applyBorder="0" applyAlignment="0"/>
    <xf numFmtId="168" fontId="50" fillId="0" borderId="0" applyFill="0" applyBorder="0" applyAlignment="0"/>
    <xf numFmtId="49" fontId="40" fillId="0" borderId="0" applyFill="0" applyBorder="0" applyAlignment="0"/>
    <xf numFmtId="181" fontId="40" fillId="0" borderId="0" applyFill="0" applyBorder="0" applyAlignment="0"/>
    <xf numFmtId="182" fontId="40" fillId="0" borderId="0" applyFill="0" applyBorder="0" applyAlignment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0" borderId="0"/>
    <xf numFmtId="0" fontId="52" fillId="0" borderId="0"/>
    <xf numFmtId="0" fontId="48" fillId="0" borderId="0"/>
    <xf numFmtId="0" fontId="1" fillId="0" borderId="0"/>
    <xf numFmtId="0" fontId="60" fillId="0" borderId="0"/>
  </cellStyleXfs>
  <cellXfs count="218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1" fontId="2" fillId="0" borderId="21" xfId="1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8" fillId="4" borderId="26" xfId="0" applyFont="1" applyFill="1" applyBorder="1" applyAlignment="1">
      <alignment horizontal="right" vertical="center"/>
    </xf>
    <xf numFmtId="0" fontId="5" fillId="4" borderId="27" xfId="0" applyFont="1" applyFill="1" applyBorder="1" applyAlignment="1">
      <alignment horizontal="left" vertical="center"/>
    </xf>
    <xf numFmtId="164" fontId="18" fillId="4" borderId="7" xfId="0" applyNumberFormat="1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3" fillId="4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2" fontId="4" fillId="0" borderId="25" xfId="1" applyNumberFormat="1" applyFont="1" applyBorder="1" applyAlignment="1">
      <alignment horizontal="center" vertical="center"/>
    </xf>
    <xf numFmtId="2" fontId="4" fillId="0" borderId="25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2" fontId="4" fillId="0" borderId="26" xfId="1" applyNumberFormat="1" applyFont="1" applyBorder="1" applyAlignment="1">
      <alignment horizontal="center" vertical="center"/>
    </xf>
    <xf numFmtId="2" fontId="4" fillId="0" borderId="12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2" fontId="4" fillId="0" borderId="20" xfId="1" applyNumberFormat="1" applyFont="1" applyFill="1" applyBorder="1" applyAlignment="1">
      <alignment horizontal="center" vertical="center"/>
    </xf>
    <xf numFmtId="2" fontId="4" fillId="0" borderId="21" xfId="1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2" fontId="22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7" fillId="0" borderId="0" xfId="1" applyFont="1" applyAlignment="1">
      <alignment vertical="center"/>
    </xf>
    <xf numFmtId="0" fontId="3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2" fontId="27" fillId="0" borderId="1" xfId="1" applyNumberFormat="1" applyFont="1" applyFill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2" fontId="27" fillId="0" borderId="7" xfId="1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2" fontId="33" fillId="0" borderId="1" xfId="1" applyNumberFormat="1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right" vertical="center"/>
    </xf>
    <xf numFmtId="0" fontId="5" fillId="5" borderId="27" xfId="0" applyFont="1" applyFill="1" applyBorder="1" applyAlignment="1">
      <alignment horizontal="left" vertical="center"/>
    </xf>
    <xf numFmtId="164" fontId="18" fillId="5" borderId="7" xfId="0" applyNumberFormat="1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7" fillId="5" borderId="7" xfId="0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2" fontId="22" fillId="0" borderId="7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8" fillId="0" borderId="33" xfId="19" applyFont="1" applyBorder="1"/>
    <xf numFmtId="0" fontId="18" fillId="0" borderId="0" xfId="19" applyFont="1"/>
    <xf numFmtId="0" fontId="36" fillId="0" borderId="33" xfId="19" applyFont="1" applyBorder="1"/>
    <xf numFmtId="0" fontId="36" fillId="0" borderId="0" xfId="19" applyFont="1"/>
    <xf numFmtId="0" fontId="37" fillId="0" borderId="0" xfId="19" applyFont="1"/>
    <xf numFmtId="0" fontId="38" fillId="0" borderId="0" xfId="19" applyFont="1"/>
    <xf numFmtId="0" fontId="5" fillId="0" borderId="0" xfId="19" applyFont="1"/>
    <xf numFmtId="0" fontId="18" fillId="0" borderId="34" xfId="19" applyFont="1" applyBorder="1"/>
    <xf numFmtId="0" fontId="18" fillId="0" borderId="0" xfId="19" applyFont="1" applyBorder="1"/>
    <xf numFmtId="49" fontId="25" fillId="0" borderId="0" xfId="19" applyNumberFormat="1" applyFont="1"/>
    <xf numFmtId="0" fontId="18" fillId="0" borderId="35" xfId="19" applyFont="1" applyBorder="1"/>
    <xf numFmtId="0" fontId="18" fillId="0" borderId="1" xfId="19" applyFont="1" applyBorder="1"/>
    <xf numFmtId="0" fontId="25" fillId="0" borderId="0" xfId="19" applyFont="1"/>
    <xf numFmtId="0" fontId="18" fillId="0" borderId="0" xfId="19" applyFont="1" applyAlignment="1">
      <alignment horizontal="right" vertical="top"/>
    </xf>
    <xf numFmtId="0" fontId="23" fillId="0" borderId="0" xfId="19" applyFont="1"/>
    <xf numFmtId="0" fontId="53" fillId="0" borderId="0" xfId="784" applyFont="1" applyAlignment="1">
      <alignment vertical="center"/>
    </xf>
    <xf numFmtId="0" fontId="53" fillId="0" borderId="0" xfId="784" applyFont="1" applyAlignment="1">
      <alignment horizontal="right" vertical="center"/>
    </xf>
    <xf numFmtId="0" fontId="55" fillId="0" borderId="0" xfId="784" applyFont="1" applyAlignment="1">
      <alignment vertical="center"/>
    </xf>
    <xf numFmtId="0" fontId="57" fillId="0" borderId="7" xfId="784" applyFont="1" applyBorder="1" applyAlignment="1">
      <alignment horizontal="center" vertical="center"/>
    </xf>
    <xf numFmtId="0" fontId="56" fillId="0" borderId="7" xfId="784" applyFont="1" applyBorder="1" applyAlignment="1">
      <alignment horizontal="center" vertical="center"/>
    </xf>
    <xf numFmtId="0" fontId="58" fillId="4" borderId="7" xfId="784" applyFont="1" applyFill="1" applyBorder="1" applyAlignment="1">
      <alignment vertical="center"/>
    </xf>
    <xf numFmtId="0" fontId="24" fillId="4" borderId="7" xfId="784" applyFont="1" applyFill="1" applyBorder="1" applyAlignment="1">
      <alignment vertical="center"/>
    </xf>
    <xf numFmtId="0" fontId="54" fillId="0" borderId="35" xfId="784" applyFont="1" applyBorder="1" applyAlignment="1">
      <alignment horizontal="center" vertical="center"/>
    </xf>
    <xf numFmtId="0" fontId="54" fillId="0" borderId="0" xfId="784" applyFont="1" applyBorder="1" applyAlignment="1">
      <alignment horizontal="center" vertical="center"/>
    </xf>
    <xf numFmtId="0" fontId="56" fillId="0" borderId="7" xfId="784" applyFont="1" applyBorder="1" applyAlignment="1">
      <alignment vertical="center"/>
    </xf>
    <xf numFmtId="0" fontId="59" fillId="0" borderId="7" xfId="784" applyFont="1" applyBorder="1" applyAlignment="1">
      <alignment horizontal="center" vertical="center"/>
    </xf>
    <xf numFmtId="0" fontId="59" fillId="4" borderId="7" xfId="78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right" vertical="center"/>
    </xf>
    <xf numFmtId="0" fontId="3" fillId="0" borderId="38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2" fontId="28" fillId="0" borderId="29" xfId="14" applyNumberFormat="1" applyFont="1" applyBorder="1" applyAlignment="1">
      <alignment horizontal="center" vertical="center"/>
    </xf>
    <xf numFmtId="0" fontId="30" fillId="0" borderId="41" xfId="785" applyNumberFormat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31" fillId="0" borderId="37" xfId="1" applyFont="1" applyBorder="1" applyAlignment="1">
      <alignment horizontal="right" vertical="center"/>
    </xf>
    <xf numFmtId="0" fontId="31" fillId="0" borderId="38" xfId="1" applyFont="1" applyBorder="1" applyAlignment="1">
      <alignment horizontal="left" vertical="center"/>
    </xf>
    <xf numFmtId="0" fontId="31" fillId="0" borderId="36" xfId="1" applyFont="1" applyBorder="1" applyAlignment="1">
      <alignment horizontal="center" vertical="center"/>
    </xf>
    <xf numFmtId="0" fontId="31" fillId="0" borderId="36" xfId="1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23" fillId="0" borderId="26" xfId="0" applyFont="1" applyBorder="1" applyAlignment="1">
      <alignment horizontal="right" vertical="center"/>
    </xf>
    <xf numFmtId="0" fontId="21" fillId="4" borderId="7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165" fontId="61" fillId="4" borderId="0" xfId="1" applyNumberFormat="1" applyFont="1" applyFill="1" applyAlignment="1">
      <alignment horizontal="center" vertical="center"/>
    </xf>
    <xf numFmtId="49" fontId="22" fillId="0" borderId="28" xfId="18" applyNumberFormat="1" applyFont="1" applyBorder="1" applyAlignment="1">
      <alignment horizontal="center" vertical="center"/>
    </xf>
    <xf numFmtId="49" fontId="22" fillId="0" borderId="27" xfId="18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right" vertical="center"/>
    </xf>
    <xf numFmtId="0" fontId="26" fillId="5" borderId="7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right" vertical="center"/>
    </xf>
    <xf numFmtId="0" fontId="3" fillId="0" borderId="1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9" xfId="1" applyFont="1" applyBorder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31" fillId="0" borderId="9" xfId="1" applyFont="1" applyBorder="1" applyAlignment="1">
      <alignment horizontal="right" vertical="center"/>
    </xf>
    <xf numFmtId="0" fontId="31" fillId="0" borderId="16" xfId="1" applyFont="1" applyBorder="1" applyAlignment="1">
      <alignment horizontal="right" vertical="center"/>
    </xf>
    <xf numFmtId="0" fontId="31" fillId="0" borderId="10" xfId="1" applyFont="1" applyBorder="1" applyAlignment="1">
      <alignment horizontal="left" vertical="center"/>
    </xf>
    <xf numFmtId="0" fontId="31" fillId="0" borderId="17" xfId="1" applyFont="1" applyBorder="1" applyAlignment="1">
      <alignment horizontal="left" vertical="center"/>
    </xf>
    <xf numFmtId="0" fontId="31" fillId="0" borderId="11" xfId="1" applyFont="1" applyBorder="1" applyAlignment="1">
      <alignment horizontal="center" vertical="center"/>
    </xf>
    <xf numFmtId="0" fontId="31" fillId="0" borderId="18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1" fillId="0" borderId="11" xfId="1" applyFont="1" applyBorder="1" applyAlignment="1">
      <alignment horizontal="left" vertical="center"/>
    </xf>
    <xf numFmtId="0" fontId="31" fillId="0" borderId="18" xfId="1" applyFont="1" applyBorder="1" applyAlignment="1">
      <alignment horizontal="left" vertical="center"/>
    </xf>
    <xf numFmtId="2" fontId="30" fillId="0" borderId="29" xfId="0" applyNumberFormat="1" applyFont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31" xfId="0" applyNumberFormat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54" fillId="0" borderId="0" xfId="784" applyFont="1" applyBorder="1" applyAlignment="1">
      <alignment horizontal="center" vertical="center"/>
    </xf>
  </cellXfs>
  <cellStyles count="787">
    <cellStyle name="1 antraštė" xfId="2"/>
    <cellStyle name="2 antraštė" xfId="3"/>
    <cellStyle name="3 antraštė" xfId="4"/>
    <cellStyle name="4 antraštė" xfId="5"/>
    <cellStyle name="Aiškinamasis tekstas" xfId="6"/>
    <cellStyle name="Calc Currency (0)" xfId="25"/>
    <cellStyle name="Calc Currency (2)" xfId="26"/>
    <cellStyle name="Calc Percent (0)" xfId="27"/>
    <cellStyle name="Calc Percent (1)" xfId="28"/>
    <cellStyle name="Calc Percent (2)" xfId="29"/>
    <cellStyle name="Calc Units (0)" xfId="30"/>
    <cellStyle name="Calc Units (1)" xfId="31"/>
    <cellStyle name="Calc Units (2)" xfId="32"/>
    <cellStyle name="Comma [00]" xfId="33"/>
    <cellStyle name="Comma 10" xfId="34"/>
    <cellStyle name="Comma 11" xfId="35"/>
    <cellStyle name="Comma 12" xfId="36"/>
    <cellStyle name="Comma 13" xfId="37"/>
    <cellStyle name="Comma 14" xfId="38"/>
    <cellStyle name="Comma 15" xfId="39"/>
    <cellStyle name="Comma 16" xfId="40"/>
    <cellStyle name="Comma 17" xfId="41"/>
    <cellStyle name="Comma 18" xfId="42"/>
    <cellStyle name="Comma 19" xfId="43"/>
    <cellStyle name="Comma 2" xfId="44"/>
    <cellStyle name="Comma 2 2" xfId="45"/>
    <cellStyle name="Comma 2 3" xfId="46"/>
    <cellStyle name="Comma 2_DALYVIAI" xfId="47"/>
    <cellStyle name="Comma 20" xfId="48"/>
    <cellStyle name="Comma 21" xfId="49"/>
    <cellStyle name="Comma 22" xfId="50"/>
    <cellStyle name="Comma 23" xfId="51"/>
    <cellStyle name="Comma 24" xfId="52"/>
    <cellStyle name="Comma 25" xfId="53"/>
    <cellStyle name="Comma 26" xfId="54"/>
    <cellStyle name="Comma 27" xfId="55"/>
    <cellStyle name="Comma 28" xfId="56"/>
    <cellStyle name="Comma 29" xfId="57"/>
    <cellStyle name="Comma 3" xfId="58"/>
    <cellStyle name="Comma 30" xfId="59"/>
    <cellStyle name="Comma 30 2" xfId="60"/>
    <cellStyle name="Comma 30 3" xfId="61"/>
    <cellStyle name="Comma 31" xfId="62"/>
    <cellStyle name="Comma 32" xfId="63"/>
    <cellStyle name="Comma 33" xfId="64"/>
    <cellStyle name="Comma 34" xfId="65"/>
    <cellStyle name="Comma 35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urrency [00]" xfId="73"/>
    <cellStyle name="Currency 2" xfId="74"/>
    <cellStyle name="Currency 2 2" xfId="75"/>
    <cellStyle name="Date Short" xfId="76"/>
    <cellStyle name="Dziesiętny [0]_PLDT" xfId="77"/>
    <cellStyle name="Dziesiętny_PLDT" xfId="78"/>
    <cellStyle name="Enter Currency (0)" xfId="79"/>
    <cellStyle name="Enter Currency (2)" xfId="80"/>
    <cellStyle name="Enter Units (0)" xfId="81"/>
    <cellStyle name="Enter Units (1)" xfId="82"/>
    <cellStyle name="Enter Units (2)" xfId="83"/>
    <cellStyle name="Geras" xfId="7"/>
    <cellStyle name="Grey" xfId="84"/>
    <cellStyle name="Header1" xfId="85"/>
    <cellStyle name="Header2" xfId="86"/>
    <cellStyle name="Hiperłącze" xfId="87"/>
    <cellStyle name="Input [yellow]" xfId="88"/>
    <cellStyle name="Išvestis" xfId="9"/>
    <cellStyle name="Įprastas 2" xfId="19"/>
    <cellStyle name="Įprastas 3" xfId="20"/>
    <cellStyle name="Įprastas 4" xfId="783"/>
    <cellStyle name="Įprastas 5" xfId="786"/>
    <cellStyle name="Įspėjimo tekstas" xfId="8"/>
    <cellStyle name="Link Currency (0)" xfId="89"/>
    <cellStyle name="Link Currency (2)" xfId="90"/>
    <cellStyle name="Link Units (0)" xfId="91"/>
    <cellStyle name="Link Units (1)" xfId="92"/>
    <cellStyle name="Link Units (2)" xfId="93"/>
    <cellStyle name="Normal" xfId="0" builtinId="0"/>
    <cellStyle name="Normal - Style1" xfId="94"/>
    <cellStyle name="Normal 10" xfId="21"/>
    <cellStyle name="Normal 10 2" xfId="95"/>
    <cellStyle name="Normal 10 2 2" xfId="96"/>
    <cellStyle name="Normal 10 2 2 2" xfId="97"/>
    <cellStyle name="Normal 10 2 2 3" xfId="98"/>
    <cellStyle name="Normal 10 2 2 4" xfId="99"/>
    <cellStyle name="Normal 10 2 2_DALYVIAI" xfId="100"/>
    <cellStyle name="Normal 10 2 3" xfId="101"/>
    <cellStyle name="Normal 10 2 4" xfId="102"/>
    <cellStyle name="Normal 10 2 5" xfId="103"/>
    <cellStyle name="Normal 10 2_DALYVIAI" xfId="104"/>
    <cellStyle name="Normal 10 3" xfId="105"/>
    <cellStyle name="Normal 10 3 2" xfId="106"/>
    <cellStyle name="Normal 10 3 3" xfId="107"/>
    <cellStyle name="Normal 10 3 4" xfId="108"/>
    <cellStyle name="Normal 10 3_DALYVIAI" xfId="109"/>
    <cellStyle name="Normal 10 4" xfId="110"/>
    <cellStyle name="Normal 10 5" xfId="111"/>
    <cellStyle name="Normal 10 5 2" xfId="112"/>
    <cellStyle name="Normal 10 5 3" xfId="113"/>
    <cellStyle name="Normal 10 5 4" xfId="114"/>
    <cellStyle name="Normal 10 5_DALYVIAI" xfId="115"/>
    <cellStyle name="Normal 10 6" xfId="116"/>
    <cellStyle name="Normal 10 7" xfId="117"/>
    <cellStyle name="Normal 10_DALYVIAI" xfId="118"/>
    <cellStyle name="Normal 11" xfId="119"/>
    <cellStyle name="Normal 11 2" xfId="120"/>
    <cellStyle name="Normal 11 2 2" xfId="121"/>
    <cellStyle name="Normal 11 2 3" xfId="122"/>
    <cellStyle name="Normal 11 2 4" xfId="123"/>
    <cellStyle name="Normal 11 2_DALYVIAI" xfId="124"/>
    <cellStyle name="Normal 11 3" xfId="125"/>
    <cellStyle name="Normal 11 3 2" xfId="126"/>
    <cellStyle name="Normal 11 3 3" xfId="127"/>
    <cellStyle name="Normal 11 3 4" xfId="128"/>
    <cellStyle name="Normal 11 3_DALYVIAI" xfId="129"/>
    <cellStyle name="Normal 11 4" xfId="130"/>
    <cellStyle name="Normal 11 5" xfId="131"/>
    <cellStyle name="Normal 11 5 2" xfId="132"/>
    <cellStyle name="Normal 11 5 3" xfId="133"/>
    <cellStyle name="Normal 11 5 4" xfId="134"/>
    <cellStyle name="Normal 11 5_DALYVIAI" xfId="135"/>
    <cellStyle name="Normal 11 6" xfId="136"/>
    <cellStyle name="Normal 11 7" xfId="137"/>
    <cellStyle name="Normal 11_DALYVIAI" xfId="138"/>
    <cellStyle name="Normal 12" xfId="139"/>
    <cellStyle name="Normal 12 2" xfId="140"/>
    <cellStyle name="Normal 12 2 2" xfId="141"/>
    <cellStyle name="Normal 12 2 3" xfId="142"/>
    <cellStyle name="Normal 12 2 4" xfId="143"/>
    <cellStyle name="Normal 12 2_DALYVIAI" xfId="144"/>
    <cellStyle name="Normal 12 3" xfId="145"/>
    <cellStyle name="Normal 12 4" xfId="146"/>
    <cellStyle name="Normal 12 4 2" xfId="147"/>
    <cellStyle name="Normal 12 4 3" xfId="148"/>
    <cellStyle name="Normal 12 4 4" xfId="149"/>
    <cellStyle name="Normal 12 4_DALYVIAI" xfId="150"/>
    <cellStyle name="Normal 12 5" xfId="151"/>
    <cellStyle name="Normal 12 6" xfId="152"/>
    <cellStyle name="Normal 12_DALYVIAI" xfId="153"/>
    <cellStyle name="Normal 13" xfId="154"/>
    <cellStyle name="Normal 13 2" xfId="155"/>
    <cellStyle name="Normal 13 2 2" xfId="156"/>
    <cellStyle name="Normal 13 2 2 2" xfId="157"/>
    <cellStyle name="Normal 13 2 2 3" xfId="158"/>
    <cellStyle name="Normal 13 2 2 4" xfId="159"/>
    <cellStyle name="Normal 13 2 2_DALYVIAI" xfId="160"/>
    <cellStyle name="Normal 13 2 3" xfId="161"/>
    <cellStyle name="Normal 13 2 4" xfId="162"/>
    <cellStyle name="Normal 13 2 5" xfId="163"/>
    <cellStyle name="Normal 13 2_DALYVIAI" xfId="164"/>
    <cellStyle name="Normal 13 3" xfId="165"/>
    <cellStyle name="Normal 13 3 2" xfId="166"/>
    <cellStyle name="Normal 13 3 3" xfId="167"/>
    <cellStyle name="Normal 13 3 4" xfId="168"/>
    <cellStyle name="Normal 13 3_DALYVIAI" xfId="169"/>
    <cellStyle name="Normal 13 4" xfId="170"/>
    <cellStyle name="Normal 13 5" xfId="171"/>
    <cellStyle name="Normal 13_1500 V" xfId="172"/>
    <cellStyle name="Normal 14" xfId="173"/>
    <cellStyle name="Normal 14 2" xfId="174"/>
    <cellStyle name="Normal 14 2 2" xfId="175"/>
    <cellStyle name="Normal 14 2 2 2" xfId="176"/>
    <cellStyle name="Normal 14 2 2 3" xfId="177"/>
    <cellStyle name="Normal 14 2 2 4" xfId="178"/>
    <cellStyle name="Normal 14 2 2_DALYVIAI" xfId="179"/>
    <cellStyle name="Normal 14 2 3" xfId="180"/>
    <cellStyle name="Normal 14 2 4" xfId="181"/>
    <cellStyle name="Normal 14 2 5" xfId="182"/>
    <cellStyle name="Normal 14 2_DALYVIAI" xfId="183"/>
    <cellStyle name="Normal 14 3" xfId="184"/>
    <cellStyle name="Normal 14 3 2" xfId="185"/>
    <cellStyle name="Normal 14 3 3" xfId="186"/>
    <cellStyle name="Normal 14 3 4" xfId="187"/>
    <cellStyle name="Normal 14 3_DALYVIAI" xfId="188"/>
    <cellStyle name="Normal 14 4" xfId="189"/>
    <cellStyle name="Normal 14 5" xfId="190"/>
    <cellStyle name="Normal 14_DALYVIAI" xfId="191"/>
    <cellStyle name="Normal 15" xfId="192"/>
    <cellStyle name="Normal 15 2" xfId="193"/>
    <cellStyle name="Normal 15 2 2" xfId="194"/>
    <cellStyle name="Normal 15 2 3" xfId="195"/>
    <cellStyle name="Normal 15 2 4" xfId="196"/>
    <cellStyle name="Normal 15 2_DALYVIAI" xfId="197"/>
    <cellStyle name="Normal 15 3" xfId="198"/>
    <cellStyle name="Normal 15 4" xfId="199"/>
    <cellStyle name="Normal 15 4 2" xfId="200"/>
    <cellStyle name="Normal 15 4 3" xfId="201"/>
    <cellStyle name="Normal 15 4 4" xfId="202"/>
    <cellStyle name="Normal 15 4_DALYVIAI" xfId="203"/>
    <cellStyle name="Normal 15 5" xfId="204"/>
    <cellStyle name="Normal 15 6" xfId="205"/>
    <cellStyle name="Normal 15_DALYVIAI" xfId="206"/>
    <cellStyle name="Normal 16" xfId="207"/>
    <cellStyle name="Normal 16 2" xfId="208"/>
    <cellStyle name="Normal 16 2 2" xfId="209"/>
    <cellStyle name="Normal 16 2 3" xfId="210"/>
    <cellStyle name="Normal 16 2 4" xfId="211"/>
    <cellStyle name="Normal 16 2_DALYVIAI" xfId="212"/>
    <cellStyle name="Normal 16 3" xfId="213"/>
    <cellStyle name="Normal 16_DALYVIAI" xfId="214"/>
    <cellStyle name="Normal 17" xfId="215"/>
    <cellStyle name="Normal 17 2" xfId="216"/>
    <cellStyle name="Normal 17 2 2" xfId="217"/>
    <cellStyle name="Normal 17 2 3" xfId="218"/>
    <cellStyle name="Normal 17 2 4" xfId="219"/>
    <cellStyle name="Normal 17 2_DALYVIAI" xfId="220"/>
    <cellStyle name="Normal 17 3" xfId="221"/>
    <cellStyle name="Normal 17 4" xfId="222"/>
    <cellStyle name="Normal 17 4 2" xfId="223"/>
    <cellStyle name="Normal 17 4 3" xfId="224"/>
    <cellStyle name="Normal 17 4 4" xfId="225"/>
    <cellStyle name="Normal 17 4_DALYVIAI" xfId="226"/>
    <cellStyle name="Normal 17 5" xfId="227"/>
    <cellStyle name="Normal 17 6" xfId="228"/>
    <cellStyle name="Normal 17_DALYVIAI" xfId="229"/>
    <cellStyle name="Normal 18" xfId="230"/>
    <cellStyle name="Normal 18 2" xfId="231"/>
    <cellStyle name="Normal 18 2 2" xfId="232"/>
    <cellStyle name="Normal 18 2 2 2" xfId="233"/>
    <cellStyle name="Normal 18 2 2 3" xfId="234"/>
    <cellStyle name="Normal 18 2 2 4" xfId="235"/>
    <cellStyle name="Normal 18 2 2_DALYVIAI" xfId="236"/>
    <cellStyle name="Normal 18 2 3" xfId="237"/>
    <cellStyle name="Normal 18 2 4" xfId="238"/>
    <cellStyle name="Normal 18 2 5" xfId="239"/>
    <cellStyle name="Normal 18 2_DALYVIAI" xfId="240"/>
    <cellStyle name="Normal 18 3" xfId="241"/>
    <cellStyle name="Normal 18 3 2" xfId="242"/>
    <cellStyle name="Normal 18 3 3" xfId="243"/>
    <cellStyle name="Normal 18 3 4" xfId="244"/>
    <cellStyle name="Normal 18 3_DALYVIAI" xfId="245"/>
    <cellStyle name="Normal 18 4" xfId="246"/>
    <cellStyle name="Normal 18 5" xfId="247"/>
    <cellStyle name="Normal 18_DALYVIAI" xfId="248"/>
    <cellStyle name="Normal 19" xfId="249"/>
    <cellStyle name="Normal 19 2" xfId="250"/>
    <cellStyle name="Normal 19 2 2" xfId="251"/>
    <cellStyle name="Normal 19 2 2 2" xfId="252"/>
    <cellStyle name="Normal 19 2 2 3" xfId="253"/>
    <cellStyle name="Normal 19 2 2 4" xfId="254"/>
    <cellStyle name="Normal 19 2 2_DALYVIAI" xfId="255"/>
    <cellStyle name="Normal 19 2 3" xfId="256"/>
    <cellStyle name="Normal 19 2 4" xfId="257"/>
    <cellStyle name="Normal 19 2 5" xfId="258"/>
    <cellStyle name="Normal 19 2_DALYVIAI" xfId="259"/>
    <cellStyle name="Normal 19 3" xfId="260"/>
    <cellStyle name="Normal 19 3 2" xfId="261"/>
    <cellStyle name="Normal 19 3 3" xfId="262"/>
    <cellStyle name="Normal 19 3 4" xfId="263"/>
    <cellStyle name="Normal 19 3_DALYVIAI" xfId="264"/>
    <cellStyle name="Normal 19 4" xfId="265"/>
    <cellStyle name="Normal 19 5" xfId="266"/>
    <cellStyle name="Normal 19_DALYVIAI" xfId="267"/>
    <cellStyle name="Normal 2" xfId="10"/>
    <cellStyle name="Normal 2 2" xfId="22"/>
    <cellStyle name="Normal 2 2 10" xfId="268"/>
    <cellStyle name="Normal 2 2 10 2" xfId="269"/>
    <cellStyle name="Normal 2 2 10 3" xfId="270"/>
    <cellStyle name="Normal 2 2 10 4" xfId="271"/>
    <cellStyle name="Normal 2 2 10_aukstis" xfId="18"/>
    <cellStyle name="Normal 2 2 10_aukstis 2" xfId="785"/>
    <cellStyle name="Normal 2 2 11" xfId="272"/>
    <cellStyle name="Normal 2 2 12" xfId="273"/>
    <cellStyle name="Normal 2 2 2" xfId="274"/>
    <cellStyle name="Normal 2 2 2 2" xfId="275"/>
    <cellStyle name="Normal 2 2 2 2 2" xfId="276"/>
    <cellStyle name="Normal 2 2 2 2 3" xfId="277"/>
    <cellStyle name="Normal 2 2 2 2 4" xfId="278"/>
    <cellStyle name="Normal 2 2 2 2 5" xfId="279"/>
    <cellStyle name="Normal 2 2 2 2 5 2" xfId="280"/>
    <cellStyle name="Normal 2 2 2 2 5 3" xfId="281"/>
    <cellStyle name="Normal 2 2 2 3" xfId="282"/>
    <cellStyle name="Normal 2 2 2 4" xfId="283"/>
    <cellStyle name="Normal 2 2 2 4 2" xfId="284"/>
    <cellStyle name="Normal 2 2 2 4 3" xfId="285"/>
    <cellStyle name="Normal 2 2 2 4 4" xfId="286"/>
    <cellStyle name="Normal 2 2 2 4_DALYVIAI" xfId="287"/>
    <cellStyle name="Normal 2 2 2 5" xfId="288"/>
    <cellStyle name="Normal 2 2 2 6" xfId="289"/>
    <cellStyle name="Normal 2 2 2_DALYVIAI" xfId="290"/>
    <cellStyle name="Normal 2 2 3" xfId="291"/>
    <cellStyle name="Normal 2 2 3 10" xfId="292"/>
    <cellStyle name="Normal 2 2 3 2" xfId="293"/>
    <cellStyle name="Normal 2 2 3 2 2" xfId="294"/>
    <cellStyle name="Normal 2 2 3 2 2 2" xfId="295"/>
    <cellStyle name="Normal 2 2 3 2 2 2 2" xfId="296"/>
    <cellStyle name="Normal 2 2 3 2 2 2 3" xfId="297"/>
    <cellStyle name="Normal 2 2 3 2 2 2 4" xfId="298"/>
    <cellStyle name="Normal 2 2 3 2 2 2_DALYVIAI" xfId="299"/>
    <cellStyle name="Normal 2 2 3 2 2 3" xfId="300"/>
    <cellStyle name="Normal 2 2 3 2 2 3 2" xfId="301"/>
    <cellStyle name="Normal 2 2 3 2 2 3 3" xfId="302"/>
    <cellStyle name="Normal 2 2 3 2 2 3 4" xfId="303"/>
    <cellStyle name="Normal 2 2 3 2 2 3_DALYVIAI" xfId="304"/>
    <cellStyle name="Normal 2 2 3 2 2 4" xfId="305"/>
    <cellStyle name="Normal 2 2 3 2 2 4 2" xfId="306"/>
    <cellStyle name="Normal 2 2 3 2 2 4 3" xfId="307"/>
    <cellStyle name="Normal 2 2 3 2 2 4 4" xfId="308"/>
    <cellStyle name="Normal 2 2 3 2 2 4_DALYVIAI" xfId="309"/>
    <cellStyle name="Normal 2 2 3 2 2 5" xfId="310"/>
    <cellStyle name="Normal 2 2 3 2 2 5 2" xfId="311"/>
    <cellStyle name="Normal 2 2 3 2 2 5 3" xfId="312"/>
    <cellStyle name="Normal 2 2 3 2 2 5 4" xfId="313"/>
    <cellStyle name="Normal 2 2 3 2 2 5_DALYVIAI" xfId="314"/>
    <cellStyle name="Normal 2 2 3 2 2 6" xfId="315"/>
    <cellStyle name="Normal 2 2 3 2 2 7" xfId="316"/>
    <cellStyle name="Normal 2 2 3 2 2 8" xfId="317"/>
    <cellStyle name="Normal 2 2 3 2 2_DALYVIAI" xfId="318"/>
    <cellStyle name="Normal 2 2 3 2 3" xfId="319"/>
    <cellStyle name="Normal 2 2 3 2 4" xfId="320"/>
    <cellStyle name="Normal 2 2 3 2 5" xfId="321"/>
    <cellStyle name="Normal 2 2 3 2_DALYVIAI" xfId="322"/>
    <cellStyle name="Normal 2 2 3 3" xfId="323"/>
    <cellStyle name="Normal 2 2 3 3 2" xfId="324"/>
    <cellStyle name="Normal 2 2 3 3 2 2" xfId="325"/>
    <cellStyle name="Normal 2 2 3 3 2 3" xfId="326"/>
    <cellStyle name="Normal 2 2 3 3 2 4" xfId="327"/>
    <cellStyle name="Normal 2 2 3 3 2_DALYVIAI" xfId="328"/>
    <cellStyle name="Normal 2 2 3 3 3" xfId="329"/>
    <cellStyle name="Normal 2 2 3 3 3 2" xfId="330"/>
    <cellStyle name="Normal 2 2 3 3 3 3" xfId="331"/>
    <cellStyle name="Normal 2 2 3 3 3 4" xfId="332"/>
    <cellStyle name="Normal 2 2 3 3 3_DALYVIAI" xfId="333"/>
    <cellStyle name="Normal 2 2 3 3 4" xfId="334"/>
    <cellStyle name="Normal 2 2 3 3 5" xfId="335"/>
    <cellStyle name="Normal 2 2 3 3 6" xfId="336"/>
    <cellStyle name="Normal 2 2 3 3 7" xfId="337"/>
    <cellStyle name="Normal 2 2 3 3_DALYVIAI" xfId="338"/>
    <cellStyle name="Normal 2 2 3 4" xfId="339"/>
    <cellStyle name="Normal 2 2 3 4 2" xfId="340"/>
    <cellStyle name="Normal 2 2 3 4 2 2" xfId="341"/>
    <cellStyle name="Normal 2 2 3 4 2 2 2" xfId="342"/>
    <cellStyle name="Normal 2 2 3 4 2 2 3" xfId="343"/>
    <cellStyle name="Normal 2 2 3 4 2 2 4" xfId="344"/>
    <cellStyle name="Normal 2 2 3 4 2 2_DALYVIAI" xfId="345"/>
    <cellStyle name="Normal 2 2 3 4 2 3" xfId="346"/>
    <cellStyle name="Normal 2 2 3 4 2 3 2" xfId="347"/>
    <cellStyle name="Normal 2 2 3 4 2 3 3" xfId="348"/>
    <cellStyle name="Normal 2 2 3 4 2 3 4" xfId="349"/>
    <cellStyle name="Normal 2 2 3 4 2 3_DALYVIAI" xfId="350"/>
    <cellStyle name="Normal 2 2 3 4 2 4" xfId="351"/>
    <cellStyle name="Normal 2 2 3 4 2 5" xfId="352"/>
    <cellStyle name="Normal 2 2 3 4 2 6" xfId="353"/>
    <cellStyle name="Normal 2 2 3 4 2_DALYVIAI" xfId="354"/>
    <cellStyle name="Normal 2 2 3 4 3" xfId="355"/>
    <cellStyle name="Normal 2 2 3 4 4" xfId="356"/>
    <cellStyle name="Normal 2 2 3 4 5" xfId="357"/>
    <cellStyle name="Normal 2 2 3 4_DALYVIAI" xfId="358"/>
    <cellStyle name="Normal 2 2 3 5" xfId="359"/>
    <cellStyle name="Normal 2 2 3 5 2" xfId="360"/>
    <cellStyle name="Normal 2 2 3 5 2 2" xfId="361"/>
    <cellStyle name="Normal 2 2 3 5 2 3" xfId="362"/>
    <cellStyle name="Normal 2 2 3 5 2 4" xfId="363"/>
    <cellStyle name="Normal 2 2 3 5 2_DALYVIAI" xfId="364"/>
    <cellStyle name="Normal 2 2 3 5 3" xfId="365"/>
    <cellStyle name="Normal 2 2 3 5 3 2" xfId="366"/>
    <cellStyle name="Normal 2 2 3 5 3 3" xfId="367"/>
    <cellStyle name="Normal 2 2 3 5 3 4" xfId="368"/>
    <cellStyle name="Normal 2 2 3 5 3_DALYVIAI" xfId="369"/>
    <cellStyle name="Normal 2 2 3 5 4" xfId="370"/>
    <cellStyle name="Normal 2 2 3 5 4 2" xfId="371"/>
    <cellStyle name="Normal 2 2 3 5 4 3" xfId="372"/>
    <cellStyle name="Normal 2 2 3 5 4 4" xfId="373"/>
    <cellStyle name="Normal 2 2 3 5 4_DALYVIAI" xfId="374"/>
    <cellStyle name="Normal 2 2 3 5 5" xfId="375"/>
    <cellStyle name="Normal 2 2 3 5 5 2" xfId="376"/>
    <cellStyle name="Normal 2 2 3 5 5 3" xfId="377"/>
    <cellStyle name="Normal 2 2 3 5 5 4" xfId="378"/>
    <cellStyle name="Normal 2 2 3 5 5_DALYVIAI" xfId="379"/>
    <cellStyle name="Normal 2 2 3 5 6" xfId="380"/>
    <cellStyle name="Normal 2 2 3 5 7" xfId="381"/>
    <cellStyle name="Normal 2 2 3 5 8" xfId="382"/>
    <cellStyle name="Normal 2 2 3 5_DALYVIAI" xfId="383"/>
    <cellStyle name="Normal 2 2 3 6" xfId="384"/>
    <cellStyle name="Normal 2 2 3 6 10" xfId="385"/>
    <cellStyle name="Normal 2 2 3 6 11" xfId="386"/>
    <cellStyle name="Normal 2 2 3 6 12" xfId="387"/>
    <cellStyle name="Normal 2 2 3 6 2" xfId="388"/>
    <cellStyle name="Normal 2 2 3 6 2 2" xfId="389"/>
    <cellStyle name="Normal 2 2 3 6 2_DALYVIAI" xfId="390"/>
    <cellStyle name="Normal 2 2 3 6 3" xfId="391"/>
    <cellStyle name="Normal 2 2 3 6 3 2" xfId="392"/>
    <cellStyle name="Normal 2 2 3 6 3_LJnP0207" xfId="393"/>
    <cellStyle name="Normal 2 2 3 6 4" xfId="394"/>
    <cellStyle name="Normal 2 2 3 6 5" xfId="395"/>
    <cellStyle name="Normal 2 2 3 6 6" xfId="396"/>
    <cellStyle name="Normal 2 2 3 6 7" xfId="397"/>
    <cellStyle name="Normal 2 2 3 6 8" xfId="398"/>
    <cellStyle name="Normal 2 2 3 6 9" xfId="399"/>
    <cellStyle name="Normal 2 2 3 6_DALYVIAI" xfId="400"/>
    <cellStyle name="Normal 2 2 3 7" xfId="401"/>
    <cellStyle name="Normal 2 2 3 8" xfId="402"/>
    <cellStyle name="Normal 2 2 3 9" xfId="403"/>
    <cellStyle name="Normal 2 2 3_DALYVIAI" xfId="404"/>
    <cellStyle name="Normal 2 2 4" xfId="405"/>
    <cellStyle name="Normal 2 2 4 2" xfId="406"/>
    <cellStyle name="Normal 2 2 4 2 2" xfId="407"/>
    <cellStyle name="Normal 2 2 4 2 3" xfId="408"/>
    <cellStyle name="Normal 2 2 4 2 4" xfId="409"/>
    <cellStyle name="Normal 2 2 4 2_DALYVIAI" xfId="410"/>
    <cellStyle name="Normal 2 2 4 3" xfId="411"/>
    <cellStyle name="Normal 2 2 4 4" xfId="412"/>
    <cellStyle name="Normal 2 2 4 5" xfId="413"/>
    <cellStyle name="Normal 2 2 4_DALYVIAI" xfId="414"/>
    <cellStyle name="Normal 2 2 5" xfId="415"/>
    <cellStyle name="Normal 2 2 5 2" xfId="416"/>
    <cellStyle name="Normal 2 2 5 2 2" xfId="417"/>
    <cellStyle name="Normal 2 2 5 2 2 2" xfId="418"/>
    <cellStyle name="Normal 2 2 5 2 2 3" xfId="419"/>
    <cellStyle name="Normal 2 2 5 2 2 4" xfId="420"/>
    <cellStyle name="Normal 2 2 5 2 2_DALYVIAI" xfId="421"/>
    <cellStyle name="Normal 2 2 5 2 3" xfId="422"/>
    <cellStyle name="Normal 2 2 5 2 3 2" xfId="423"/>
    <cellStyle name="Normal 2 2 5 2 3 3" xfId="424"/>
    <cellStyle name="Normal 2 2 5 2 3 4" xfId="425"/>
    <cellStyle name="Normal 2 2 5 2 3_DALYVIAI" xfId="426"/>
    <cellStyle name="Normal 2 2 5 2 4" xfId="427"/>
    <cellStyle name="Normal 2 2 5 2 5" xfId="428"/>
    <cellStyle name="Normal 2 2 5 2 6" xfId="429"/>
    <cellStyle name="Normal 2 2 5 2_DALYVIAI" xfId="430"/>
    <cellStyle name="Normal 2 2 5 3" xfId="431"/>
    <cellStyle name="Normal 2 2 5 4" xfId="432"/>
    <cellStyle name="Normal 2 2 5 5" xfId="433"/>
    <cellStyle name="Normal 2 2 5_DALYVIAI" xfId="434"/>
    <cellStyle name="Normal 2 2 6" xfId="435"/>
    <cellStyle name="Normal 2 2 6 2" xfId="436"/>
    <cellStyle name="Normal 2 2 6 3" xfId="437"/>
    <cellStyle name="Normal 2 2 6 4" xfId="438"/>
    <cellStyle name="Normal 2 2 6_DALYVIAI" xfId="439"/>
    <cellStyle name="Normal 2 2 7" xfId="440"/>
    <cellStyle name="Normal 2 2 7 2" xfId="441"/>
    <cellStyle name="Normal 2 2 7 3" xfId="442"/>
    <cellStyle name="Normal 2 2 7 4" xfId="443"/>
    <cellStyle name="Normal 2 2 7_DALYVIAI" xfId="444"/>
    <cellStyle name="Normal 2 2 8" xfId="445"/>
    <cellStyle name="Normal 2 2 8 2" xfId="446"/>
    <cellStyle name="Normal 2 2 8 3" xfId="447"/>
    <cellStyle name="Normal 2 2 8 4" xfId="448"/>
    <cellStyle name="Normal 2 2 8_DALYVIAI" xfId="449"/>
    <cellStyle name="Normal 2 2 9" xfId="450"/>
    <cellStyle name="Normal 2 2_DALYVIAI" xfId="451"/>
    <cellStyle name="Normal 2 3" xfId="11"/>
    <cellStyle name="Normal 2 4" xfId="1"/>
    <cellStyle name="Normal 2 4 2" xfId="452"/>
    <cellStyle name="Normal 2 4 3" xfId="453"/>
    <cellStyle name="Normal 2 4 3 2" xfId="454"/>
    <cellStyle name="Normal 2 4 3 3" xfId="455"/>
    <cellStyle name="Normal 2 4 3 4" xfId="456"/>
    <cellStyle name="Normal 2 5" xfId="457"/>
    <cellStyle name="Normal 2 6" xfId="458"/>
    <cellStyle name="Normal 2 7" xfId="459"/>
    <cellStyle name="Normal 2 7 2" xfId="460"/>
    <cellStyle name="Normal 2 7 3" xfId="461"/>
    <cellStyle name="Normal 2 7 4" xfId="462"/>
    <cellStyle name="Normal 2 7_DALYVIAI" xfId="463"/>
    <cellStyle name="Normal 2 8" xfId="464"/>
    <cellStyle name="Normal 2 9" xfId="465"/>
    <cellStyle name="Normal 2_2014-01-14" xfId="12"/>
    <cellStyle name="Normal 20" xfId="466"/>
    <cellStyle name="Normal 20 2" xfId="467"/>
    <cellStyle name="Normal 20 2 2" xfId="468"/>
    <cellStyle name="Normal 20 2 2 2" xfId="469"/>
    <cellStyle name="Normal 20 2 2 3" xfId="470"/>
    <cellStyle name="Normal 20 2 2 4" xfId="471"/>
    <cellStyle name="Normal 20 2 2_DALYVIAI" xfId="472"/>
    <cellStyle name="Normal 20 2 3" xfId="473"/>
    <cellStyle name="Normal 20 2 4" xfId="474"/>
    <cellStyle name="Normal 20 2 5" xfId="475"/>
    <cellStyle name="Normal 20 2_DALYVIAI" xfId="476"/>
    <cellStyle name="Normal 20 3" xfId="477"/>
    <cellStyle name="Normal 20 3 2" xfId="478"/>
    <cellStyle name="Normal 20 3 3" xfId="479"/>
    <cellStyle name="Normal 20 3 4" xfId="480"/>
    <cellStyle name="Normal 20 3_DALYVIAI" xfId="481"/>
    <cellStyle name="Normal 20 4" xfId="482"/>
    <cellStyle name="Normal 20 5" xfId="483"/>
    <cellStyle name="Normal 20_DALYVIAI" xfId="484"/>
    <cellStyle name="Normal 21" xfId="485"/>
    <cellStyle name="Normal 21 2" xfId="486"/>
    <cellStyle name="Normal 21 2 2" xfId="487"/>
    <cellStyle name="Normal 21 2 2 2" xfId="488"/>
    <cellStyle name="Normal 21 2 2 3" xfId="489"/>
    <cellStyle name="Normal 21 2 2 4" xfId="490"/>
    <cellStyle name="Normal 21 2 2_DALYVIAI" xfId="491"/>
    <cellStyle name="Normal 21 2 3" xfId="492"/>
    <cellStyle name="Normal 21 2 4" xfId="493"/>
    <cellStyle name="Normal 21 2 5" xfId="494"/>
    <cellStyle name="Normal 21 2_DALYVIAI" xfId="495"/>
    <cellStyle name="Normal 21 3" xfId="496"/>
    <cellStyle name="Normal 21 3 2" xfId="497"/>
    <cellStyle name="Normal 21 3 3" xfId="498"/>
    <cellStyle name="Normal 21 3 4" xfId="499"/>
    <cellStyle name="Normal 21 3_DALYVIAI" xfId="500"/>
    <cellStyle name="Normal 21 4" xfId="501"/>
    <cellStyle name="Normal 21 5" xfId="502"/>
    <cellStyle name="Normal 21_DALYVIAI" xfId="503"/>
    <cellStyle name="Normal 22" xfId="504"/>
    <cellStyle name="Normal 22 2" xfId="505"/>
    <cellStyle name="Normal 22 2 2" xfId="506"/>
    <cellStyle name="Normal 22 2 2 2" xfId="507"/>
    <cellStyle name="Normal 22 2 2 3" xfId="508"/>
    <cellStyle name="Normal 22 2 2 4" xfId="509"/>
    <cellStyle name="Normal 22 2 2_DALYVIAI" xfId="510"/>
    <cellStyle name="Normal 22 2 3" xfId="511"/>
    <cellStyle name="Normal 22 2 4" xfId="512"/>
    <cellStyle name="Normal 22 2 5" xfId="513"/>
    <cellStyle name="Normal 22 2_DALYVIAI" xfId="514"/>
    <cellStyle name="Normal 22 3" xfId="515"/>
    <cellStyle name="Normal 22 3 2" xfId="516"/>
    <cellStyle name="Normal 22 3 3" xfId="517"/>
    <cellStyle name="Normal 22 3 4" xfId="518"/>
    <cellStyle name="Normal 22 3_DALYVIAI" xfId="519"/>
    <cellStyle name="Normal 22 4" xfId="520"/>
    <cellStyle name="Normal 22 5" xfId="521"/>
    <cellStyle name="Normal 22_DALYVIAI" xfId="522"/>
    <cellStyle name="Normal 23" xfId="523"/>
    <cellStyle name="Normal 23 2" xfId="524"/>
    <cellStyle name="Normal 23 3" xfId="525"/>
    <cellStyle name="Normal 24" xfId="526"/>
    <cellStyle name="Normal 24 2" xfId="527"/>
    <cellStyle name="Normal 24 3" xfId="528"/>
    <cellStyle name="Normal 24 4" xfId="529"/>
    <cellStyle name="Normal 24 5" xfId="530"/>
    <cellStyle name="Normal 24_DALYVIAI" xfId="531"/>
    <cellStyle name="Normal 25" xfId="532"/>
    <cellStyle name="Normal 25 2" xfId="533"/>
    <cellStyle name="Normal 25 3" xfId="534"/>
    <cellStyle name="Normal 25_DALYVIAI" xfId="535"/>
    <cellStyle name="Normal 26" xfId="536"/>
    <cellStyle name="Normal 26 2" xfId="537"/>
    <cellStyle name="Normal 26 3" xfId="538"/>
    <cellStyle name="Normal 26 4" xfId="539"/>
    <cellStyle name="Normal 26_DALYVIAI" xfId="540"/>
    <cellStyle name="Normal 27" xfId="541"/>
    <cellStyle name="Normal 28" xfId="542"/>
    <cellStyle name="Normal 29" xfId="543"/>
    <cellStyle name="Normal 3" xfId="544"/>
    <cellStyle name="Normal 3 10" xfId="545"/>
    <cellStyle name="Normal 3 11" xfId="546"/>
    <cellStyle name="Normal 3 12" xfId="547"/>
    <cellStyle name="Normal 3 12 2" xfId="548"/>
    <cellStyle name="Normal 3 12 3" xfId="549"/>
    <cellStyle name="Normal 3 12 4" xfId="550"/>
    <cellStyle name="Normal 3 12_DALYVIAI" xfId="551"/>
    <cellStyle name="Normal 3 13" xfId="552"/>
    <cellStyle name="Normal 3 14" xfId="553"/>
    <cellStyle name="Normal 3 2" xfId="554"/>
    <cellStyle name="Normal 3 3" xfId="555"/>
    <cellStyle name="Normal 3 3 2" xfId="556"/>
    <cellStyle name="Normal 3 3 3" xfId="557"/>
    <cellStyle name="Normal 3 4" xfId="558"/>
    <cellStyle name="Normal 3 4 2" xfId="559"/>
    <cellStyle name="Normal 3 4 3" xfId="560"/>
    <cellStyle name="Normal 3 5" xfId="561"/>
    <cellStyle name="Normal 3 5 2" xfId="562"/>
    <cellStyle name="Normal 3 6" xfId="563"/>
    <cellStyle name="Normal 3 7" xfId="564"/>
    <cellStyle name="Normal 3 8" xfId="565"/>
    <cellStyle name="Normal 3 8 2" xfId="566"/>
    <cellStyle name="Normal 3 9" xfId="567"/>
    <cellStyle name="Normal 3 9 2" xfId="568"/>
    <cellStyle name="Normal 3_1500 V" xfId="569"/>
    <cellStyle name="Normal 30" xfId="570"/>
    <cellStyle name="Normal 31" xfId="571"/>
    <cellStyle name="Normal 4" xfId="13"/>
    <cellStyle name="Normal 4 10" xfId="572"/>
    <cellStyle name="Normal 4 11" xfId="573"/>
    <cellStyle name="Normal 4 11 2" xfId="574"/>
    <cellStyle name="Normal 4 11 3" xfId="575"/>
    <cellStyle name="Normal 4 11 4" xfId="576"/>
    <cellStyle name="Normal 4 11_DALYVIAI" xfId="577"/>
    <cellStyle name="Normal 4 12" xfId="578"/>
    <cellStyle name="Normal 4 13" xfId="579"/>
    <cellStyle name="Normal 4 2" xfId="23"/>
    <cellStyle name="Normal 4 2 2" xfId="580"/>
    <cellStyle name="Normal 4 2 2 2" xfId="581"/>
    <cellStyle name="Normal 4 2 2 3" xfId="582"/>
    <cellStyle name="Normal 4 2 2 4" xfId="583"/>
    <cellStyle name="Normal 4 2 2_DALYVIAI" xfId="584"/>
    <cellStyle name="Normal 4 2 3" xfId="585"/>
    <cellStyle name="Normal 4 2 3 2" xfId="586"/>
    <cellStyle name="Normal 4 2 3 3" xfId="587"/>
    <cellStyle name="Normal 4 2 3 4" xfId="588"/>
    <cellStyle name="Normal 4 2 3_DALYVIAI" xfId="589"/>
    <cellStyle name="Normal 4 2 4" xfId="590"/>
    <cellStyle name="Normal 4 2 5" xfId="591"/>
    <cellStyle name="Normal 4 2 6" xfId="592"/>
    <cellStyle name="Normal 4 2_DALYVIAI" xfId="593"/>
    <cellStyle name="Normal 4 3" xfId="594"/>
    <cellStyle name="Normal 4 3 2" xfId="595"/>
    <cellStyle name="Normal 4 3 3" xfId="596"/>
    <cellStyle name="Normal 4 3 4" xfId="597"/>
    <cellStyle name="Normal 4 3_DALYVIAI" xfId="598"/>
    <cellStyle name="Normal 4 4" xfId="599"/>
    <cellStyle name="Normal 4 4 2" xfId="600"/>
    <cellStyle name="Normal 4 4 3" xfId="601"/>
    <cellStyle name="Normal 4 4 4" xfId="602"/>
    <cellStyle name="Normal 4 4_DALYVIAI" xfId="603"/>
    <cellStyle name="Normal 4 5" xfId="604"/>
    <cellStyle name="Normal 4 5 2" xfId="605"/>
    <cellStyle name="Normal 4 5 3" xfId="606"/>
    <cellStyle name="Normal 4 5 4" xfId="607"/>
    <cellStyle name="Normal 4 5_DALYVIAI" xfId="608"/>
    <cellStyle name="Normal 4 6" xfId="609"/>
    <cellStyle name="Normal 4 6 2" xfId="610"/>
    <cellStyle name="Normal 4 6 3" xfId="611"/>
    <cellStyle name="Normal 4 6 4" xfId="612"/>
    <cellStyle name="Normal 4 6_DALYVIAI" xfId="613"/>
    <cellStyle name="Normal 4 7" xfId="614"/>
    <cellStyle name="Normal 4 7 2" xfId="615"/>
    <cellStyle name="Normal 4 7 3" xfId="616"/>
    <cellStyle name="Normal 4 7 4" xfId="617"/>
    <cellStyle name="Normal 4 7_DALYVIAI" xfId="618"/>
    <cellStyle name="Normal 4 8" xfId="619"/>
    <cellStyle name="Normal 4 8 2" xfId="620"/>
    <cellStyle name="Normal 4 8 3" xfId="621"/>
    <cellStyle name="Normal 4 8 4" xfId="622"/>
    <cellStyle name="Normal 4 8_DALYVIAI" xfId="623"/>
    <cellStyle name="Normal 4 9" xfId="624"/>
    <cellStyle name="Normal 4 9 2" xfId="625"/>
    <cellStyle name="Normal 4 9 2 2" xfId="626"/>
    <cellStyle name="Normal 4 9 2 3" xfId="627"/>
    <cellStyle name="Normal 4 9 2 4" xfId="628"/>
    <cellStyle name="Normal 4 9 2_DALYVIAI" xfId="629"/>
    <cellStyle name="Normal 4 9 3" xfId="630"/>
    <cellStyle name="Normal 4 9 3 2" xfId="631"/>
    <cellStyle name="Normal 4 9 3 3" xfId="632"/>
    <cellStyle name="Normal 4 9 3 4" xfId="633"/>
    <cellStyle name="Normal 4 9 3_DALYVIAI" xfId="634"/>
    <cellStyle name="Normal 4 9 4" xfId="635"/>
    <cellStyle name="Normal 4 9 4 2" xfId="636"/>
    <cellStyle name="Normal 4 9 4 3" xfId="637"/>
    <cellStyle name="Normal 4 9 4 4" xfId="638"/>
    <cellStyle name="Normal 4 9 4_DALYVIAI" xfId="639"/>
    <cellStyle name="Normal 4 9 5" xfId="640"/>
    <cellStyle name="Normal 4 9 5 2" xfId="641"/>
    <cellStyle name="Normal 4 9 5 3" xfId="642"/>
    <cellStyle name="Normal 4 9 5 4" xfId="643"/>
    <cellStyle name="Normal 4 9 5_DALYVIAI" xfId="644"/>
    <cellStyle name="Normal 4 9 6" xfId="645"/>
    <cellStyle name="Normal 4 9 6 2" xfId="646"/>
    <cellStyle name="Normal 4 9 6 3" xfId="647"/>
    <cellStyle name="Normal 4 9 6 4" xfId="648"/>
    <cellStyle name="Normal 4 9 6_DALYVIAI" xfId="649"/>
    <cellStyle name="Normal 4 9 7" xfId="650"/>
    <cellStyle name="Normal 4 9 8" xfId="651"/>
    <cellStyle name="Normal 4 9 9" xfId="652"/>
    <cellStyle name="Normal 4 9_DALYVIAI" xfId="653"/>
    <cellStyle name="Normal 4_DALYVIAI" xfId="654"/>
    <cellStyle name="Normal 5" xfId="24"/>
    <cellStyle name="Normal 5 2" xfId="655"/>
    <cellStyle name="Normal 5 2 2" xfId="656"/>
    <cellStyle name="Normal 5 2 2 2" xfId="657"/>
    <cellStyle name="Normal 5 2 2 3" xfId="658"/>
    <cellStyle name="Normal 5 2 2 4" xfId="659"/>
    <cellStyle name="Normal 5 2 2_DALYVIAI" xfId="660"/>
    <cellStyle name="Normal 5 2 3" xfId="661"/>
    <cellStyle name="Normal 5 2 4" xfId="662"/>
    <cellStyle name="Normal 5 2 5" xfId="663"/>
    <cellStyle name="Normal 5 2_DALYVIAI" xfId="664"/>
    <cellStyle name="Normal 5 3" xfId="665"/>
    <cellStyle name="Normal 5 3 2" xfId="666"/>
    <cellStyle name="Normal 5 3 3" xfId="667"/>
    <cellStyle name="Normal 5 3 4" xfId="668"/>
    <cellStyle name="Normal 5 3_DALYVIAI" xfId="669"/>
    <cellStyle name="Normal 5 4" xfId="670"/>
    <cellStyle name="Normal 5 5" xfId="671"/>
    <cellStyle name="Normal 5_DALYVIAI" xfId="672"/>
    <cellStyle name="Normal 6" xfId="673"/>
    <cellStyle name="Normal 6 2" xfId="674"/>
    <cellStyle name="Normal 6 2 2" xfId="675"/>
    <cellStyle name="Normal 6 2 3" xfId="676"/>
    <cellStyle name="Normal 6 2 4" xfId="677"/>
    <cellStyle name="Normal 6 2_DALYVIAI" xfId="678"/>
    <cellStyle name="Normal 6 3" xfId="679"/>
    <cellStyle name="Normal 6 3 2" xfId="680"/>
    <cellStyle name="Normal 6 3 3" xfId="681"/>
    <cellStyle name="Normal 6 3 4" xfId="682"/>
    <cellStyle name="Normal 6 3_DALYVIAI" xfId="683"/>
    <cellStyle name="Normal 6 4" xfId="684"/>
    <cellStyle name="Normal 6 4 2" xfId="685"/>
    <cellStyle name="Normal 6 4 3" xfId="686"/>
    <cellStyle name="Normal 6 4 4" xfId="687"/>
    <cellStyle name="Normal 6 4_DALYVIAI" xfId="688"/>
    <cellStyle name="Normal 6 5" xfId="689"/>
    <cellStyle name="Normal 6 6" xfId="690"/>
    <cellStyle name="Normal 6 6 2" xfId="691"/>
    <cellStyle name="Normal 6 6 3" xfId="692"/>
    <cellStyle name="Normal 6 6 4" xfId="693"/>
    <cellStyle name="Normal 6 6_DALYVIAI" xfId="694"/>
    <cellStyle name="Normal 6 7" xfId="695"/>
    <cellStyle name="Normal 6 8" xfId="696"/>
    <cellStyle name="Normal 6_DALYVIAI" xfId="697"/>
    <cellStyle name="Normal 7" xfId="698"/>
    <cellStyle name="Normal 7 2" xfId="699"/>
    <cellStyle name="Normal 7 2 2" xfId="700"/>
    <cellStyle name="Normal 7 2 2 2" xfId="701"/>
    <cellStyle name="Normal 7 2 2 3" xfId="702"/>
    <cellStyle name="Normal 7 2 2 4" xfId="703"/>
    <cellStyle name="Normal 7 2 2_DALYVIAI" xfId="704"/>
    <cellStyle name="Normal 7 2 3" xfId="705"/>
    <cellStyle name="Normal 7 2 4" xfId="706"/>
    <cellStyle name="Normal 7 2 5" xfId="707"/>
    <cellStyle name="Normal 7 2_DALYVIAI" xfId="708"/>
    <cellStyle name="Normal 7 3" xfId="709"/>
    <cellStyle name="Normal 7 4" xfId="710"/>
    <cellStyle name="Normal 7 5" xfId="711"/>
    <cellStyle name="Normal 7 6" xfId="712"/>
    <cellStyle name="Normal 7_DALYVIAI" xfId="713"/>
    <cellStyle name="Normal 8" xfId="714"/>
    <cellStyle name="Normal 8 2" xfId="715"/>
    <cellStyle name="Normal 8 2 2" xfId="716"/>
    <cellStyle name="Normal 8 2 2 2" xfId="717"/>
    <cellStyle name="Normal 8 2 2 3" xfId="718"/>
    <cellStyle name="Normal 8 2 2 4" xfId="719"/>
    <cellStyle name="Normal 8 2 2_DALYVIAI" xfId="720"/>
    <cellStyle name="Normal 8 2 3" xfId="721"/>
    <cellStyle name="Normal 8 2 4" xfId="722"/>
    <cellStyle name="Normal 8 2 5" xfId="723"/>
    <cellStyle name="Normal 8 2_DALYVIAI" xfId="724"/>
    <cellStyle name="Normal 8 3" xfId="725"/>
    <cellStyle name="Normal 8 4" xfId="726"/>
    <cellStyle name="Normal 8 4 2" xfId="727"/>
    <cellStyle name="Normal 8 4 3" xfId="728"/>
    <cellStyle name="Normal 8 4 4" xfId="729"/>
    <cellStyle name="Normal 8 4_DALYVIAI" xfId="730"/>
    <cellStyle name="Normal 8 5" xfId="731"/>
    <cellStyle name="Normal 8 6" xfId="732"/>
    <cellStyle name="Normal 8_DALYVIAI" xfId="733"/>
    <cellStyle name="Normal 9" xfId="734"/>
    <cellStyle name="Normal 9 2" xfId="735"/>
    <cellStyle name="Normal 9 2 2" xfId="736"/>
    <cellStyle name="Normal 9 2 3" xfId="737"/>
    <cellStyle name="Normal 9 2 4" xfId="738"/>
    <cellStyle name="Normal 9 2_DALYVIAI" xfId="739"/>
    <cellStyle name="Normal 9 3" xfId="740"/>
    <cellStyle name="Normal 9 3 2" xfId="741"/>
    <cellStyle name="Normal 9 3 2 2" xfId="742"/>
    <cellStyle name="Normal 9 3 2 3" xfId="743"/>
    <cellStyle name="Normal 9 3 2 4" xfId="744"/>
    <cellStyle name="Normal 9 3 2_DALYVIAI" xfId="745"/>
    <cellStyle name="Normal 9 3 3" xfId="746"/>
    <cellStyle name="Normal 9 3 4" xfId="747"/>
    <cellStyle name="Normal 9 3 5" xfId="748"/>
    <cellStyle name="Normal 9 3_DALYVIAI" xfId="749"/>
    <cellStyle name="Normal 9 4" xfId="750"/>
    <cellStyle name="Normal 9 4 2" xfId="751"/>
    <cellStyle name="Normal 9 4 3" xfId="752"/>
    <cellStyle name="Normal 9 4 4" xfId="753"/>
    <cellStyle name="Normal 9 4_DALYVIAI" xfId="754"/>
    <cellStyle name="Normal 9 5" xfId="755"/>
    <cellStyle name="Normal 9 5 2" xfId="756"/>
    <cellStyle name="Normal 9 5 3" xfId="757"/>
    <cellStyle name="Normal 9 5 4" xfId="758"/>
    <cellStyle name="Normal 9 5_DALYVIAI" xfId="759"/>
    <cellStyle name="Normal 9 6" xfId="760"/>
    <cellStyle name="Normal 9 7" xfId="761"/>
    <cellStyle name="Normal 9 7 2" xfId="762"/>
    <cellStyle name="Normal 9 7 3" xfId="763"/>
    <cellStyle name="Normal 9 7 4" xfId="764"/>
    <cellStyle name="Normal 9 7_DALYVIAI" xfId="765"/>
    <cellStyle name="Normal 9 8" xfId="766"/>
    <cellStyle name="Normal 9 9" xfId="767"/>
    <cellStyle name="Normal 9_DALYVIAI" xfId="768"/>
    <cellStyle name="Normal_Komandiniai" xfId="784"/>
    <cellStyle name="Paprastas 2" xfId="14"/>
    <cellStyle name="Paprastas 2 2" xfId="15"/>
    <cellStyle name="Pavadinimas" xfId="16"/>
    <cellStyle name="Percent [0]" xfId="769"/>
    <cellStyle name="Percent [00]" xfId="770"/>
    <cellStyle name="Percent [2]" xfId="771"/>
    <cellStyle name="PrePop Currency (0)" xfId="772"/>
    <cellStyle name="PrePop Currency (2)" xfId="773"/>
    <cellStyle name="PrePop Units (0)" xfId="774"/>
    <cellStyle name="PrePop Units (1)" xfId="775"/>
    <cellStyle name="PrePop Units (2)" xfId="776"/>
    <cellStyle name="Suma" xfId="17"/>
    <cellStyle name="Text Indent A" xfId="777"/>
    <cellStyle name="Text Indent B" xfId="778"/>
    <cellStyle name="Text Indent C" xfId="779"/>
    <cellStyle name="Walutowy [0]_PLDT" xfId="780"/>
    <cellStyle name="Walutowy_PLDT" xfId="781"/>
    <cellStyle name="Обычный_Итоговый спартакиады 1991-92 г" xfId="7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TU_ziema/LTU_zpb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Varzybos/protokolai2009ziema/LJnP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ewest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Klaip&#279;dos%20&#269;empionat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7" workbookViewId="0">
      <selection activeCell="C20" sqref="C20"/>
    </sheetView>
  </sheetViews>
  <sheetFormatPr defaultRowHeight="12.75"/>
  <cols>
    <col min="1" max="1" width="4.42578125" style="118" customWidth="1"/>
    <col min="2" max="2" width="0.5703125" style="118" customWidth="1"/>
    <col min="3" max="3" width="3.7109375" style="118" customWidth="1"/>
    <col min="4" max="35" width="5.7109375" style="118" customWidth="1"/>
    <col min="36" max="36" width="9" style="118" customWidth="1"/>
    <col min="37" max="51" width="5.7109375" style="118" customWidth="1"/>
    <col min="52" max="256" width="9.140625" style="118"/>
    <col min="257" max="257" width="4.42578125" style="118" customWidth="1"/>
    <col min="258" max="258" width="0.5703125" style="118" customWidth="1"/>
    <col min="259" max="259" width="3.7109375" style="118" customWidth="1"/>
    <col min="260" max="291" width="5.7109375" style="118" customWidth="1"/>
    <col min="292" max="292" width="9" style="118" customWidth="1"/>
    <col min="293" max="307" width="5.7109375" style="118" customWidth="1"/>
    <col min="308" max="512" width="9.140625" style="118"/>
    <col min="513" max="513" width="4.42578125" style="118" customWidth="1"/>
    <col min="514" max="514" width="0.5703125" style="118" customWidth="1"/>
    <col min="515" max="515" width="3.7109375" style="118" customWidth="1"/>
    <col min="516" max="547" width="5.7109375" style="118" customWidth="1"/>
    <col min="548" max="548" width="9" style="118" customWidth="1"/>
    <col min="549" max="563" width="5.7109375" style="118" customWidth="1"/>
    <col min="564" max="768" width="9.140625" style="118"/>
    <col min="769" max="769" width="4.42578125" style="118" customWidth="1"/>
    <col min="770" max="770" width="0.5703125" style="118" customWidth="1"/>
    <col min="771" max="771" width="3.7109375" style="118" customWidth="1"/>
    <col min="772" max="803" width="5.7109375" style="118" customWidth="1"/>
    <col min="804" max="804" width="9" style="118" customWidth="1"/>
    <col min="805" max="819" width="5.7109375" style="118" customWidth="1"/>
    <col min="820" max="1024" width="9.140625" style="118"/>
    <col min="1025" max="1025" width="4.42578125" style="118" customWidth="1"/>
    <col min="1026" max="1026" width="0.5703125" style="118" customWidth="1"/>
    <col min="1027" max="1027" width="3.7109375" style="118" customWidth="1"/>
    <col min="1028" max="1059" width="5.7109375" style="118" customWidth="1"/>
    <col min="1060" max="1060" width="9" style="118" customWidth="1"/>
    <col min="1061" max="1075" width="5.7109375" style="118" customWidth="1"/>
    <col min="1076" max="1280" width="9.140625" style="118"/>
    <col min="1281" max="1281" width="4.42578125" style="118" customWidth="1"/>
    <col min="1282" max="1282" width="0.5703125" style="118" customWidth="1"/>
    <col min="1283" max="1283" width="3.7109375" style="118" customWidth="1"/>
    <col min="1284" max="1315" width="5.7109375" style="118" customWidth="1"/>
    <col min="1316" max="1316" width="9" style="118" customWidth="1"/>
    <col min="1317" max="1331" width="5.7109375" style="118" customWidth="1"/>
    <col min="1332" max="1536" width="9.140625" style="118"/>
    <col min="1537" max="1537" width="4.42578125" style="118" customWidth="1"/>
    <col min="1538" max="1538" width="0.5703125" style="118" customWidth="1"/>
    <col min="1539" max="1539" width="3.7109375" style="118" customWidth="1"/>
    <col min="1540" max="1571" width="5.7109375" style="118" customWidth="1"/>
    <col min="1572" max="1572" width="9" style="118" customWidth="1"/>
    <col min="1573" max="1587" width="5.7109375" style="118" customWidth="1"/>
    <col min="1588" max="1792" width="9.140625" style="118"/>
    <col min="1793" max="1793" width="4.42578125" style="118" customWidth="1"/>
    <col min="1794" max="1794" width="0.5703125" style="118" customWidth="1"/>
    <col min="1795" max="1795" width="3.7109375" style="118" customWidth="1"/>
    <col min="1796" max="1827" width="5.7109375" style="118" customWidth="1"/>
    <col min="1828" max="1828" width="9" style="118" customWidth="1"/>
    <col min="1829" max="1843" width="5.7109375" style="118" customWidth="1"/>
    <col min="1844" max="2048" width="9.140625" style="118"/>
    <col min="2049" max="2049" width="4.42578125" style="118" customWidth="1"/>
    <col min="2050" max="2050" width="0.5703125" style="118" customWidth="1"/>
    <col min="2051" max="2051" width="3.7109375" style="118" customWidth="1"/>
    <col min="2052" max="2083" width="5.7109375" style="118" customWidth="1"/>
    <col min="2084" max="2084" width="9" style="118" customWidth="1"/>
    <col min="2085" max="2099" width="5.7109375" style="118" customWidth="1"/>
    <col min="2100" max="2304" width="9.140625" style="118"/>
    <col min="2305" max="2305" width="4.42578125" style="118" customWidth="1"/>
    <col min="2306" max="2306" width="0.5703125" style="118" customWidth="1"/>
    <col min="2307" max="2307" width="3.7109375" style="118" customWidth="1"/>
    <col min="2308" max="2339" width="5.7109375" style="118" customWidth="1"/>
    <col min="2340" max="2340" width="9" style="118" customWidth="1"/>
    <col min="2341" max="2355" width="5.7109375" style="118" customWidth="1"/>
    <col min="2356" max="2560" width="9.140625" style="118"/>
    <col min="2561" max="2561" width="4.42578125" style="118" customWidth="1"/>
    <col min="2562" max="2562" width="0.5703125" style="118" customWidth="1"/>
    <col min="2563" max="2563" width="3.7109375" style="118" customWidth="1"/>
    <col min="2564" max="2595" width="5.7109375" style="118" customWidth="1"/>
    <col min="2596" max="2596" width="9" style="118" customWidth="1"/>
    <col min="2597" max="2611" width="5.7109375" style="118" customWidth="1"/>
    <col min="2612" max="2816" width="9.140625" style="118"/>
    <col min="2817" max="2817" width="4.42578125" style="118" customWidth="1"/>
    <col min="2818" max="2818" width="0.5703125" style="118" customWidth="1"/>
    <col min="2819" max="2819" width="3.7109375" style="118" customWidth="1"/>
    <col min="2820" max="2851" width="5.7109375" style="118" customWidth="1"/>
    <col min="2852" max="2852" width="9" style="118" customWidth="1"/>
    <col min="2853" max="2867" width="5.7109375" style="118" customWidth="1"/>
    <col min="2868" max="3072" width="9.140625" style="118"/>
    <col min="3073" max="3073" width="4.42578125" style="118" customWidth="1"/>
    <col min="3074" max="3074" width="0.5703125" style="118" customWidth="1"/>
    <col min="3075" max="3075" width="3.7109375" style="118" customWidth="1"/>
    <col min="3076" max="3107" width="5.7109375" style="118" customWidth="1"/>
    <col min="3108" max="3108" width="9" style="118" customWidth="1"/>
    <col min="3109" max="3123" width="5.7109375" style="118" customWidth="1"/>
    <col min="3124" max="3328" width="9.140625" style="118"/>
    <col min="3329" max="3329" width="4.42578125" style="118" customWidth="1"/>
    <col min="3330" max="3330" width="0.5703125" style="118" customWidth="1"/>
    <col min="3331" max="3331" width="3.7109375" style="118" customWidth="1"/>
    <col min="3332" max="3363" width="5.7109375" style="118" customWidth="1"/>
    <col min="3364" max="3364" width="9" style="118" customWidth="1"/>
    <col min="3365" max="3379" width="5.7109375" style="118" customWidth="1"/>
    <col min="3380" max="3584" width="9.140625" style="118"/>
    <col min="3585" max="3585" width="4.42578125" style="118" customWidth="1"/>
    <col min="3586" max="3586" width="0.5703125" style="118" customWidth="1"/>
    <col min="3587" max="3587" width="3.7109375" style="118" customWidth="1"/>
    <col min="3588" max="3619" width="5.7109375" style="118" customWidth="1"/>
    <col min="3620" max="3620" width="9" style="118" customWidth="1"/>
    <col min="3621" max="3635" width="5.7109375" style="118" customWidth="1"/>
    <col min="3636" max="3840" width="9.140625" style="118"/>
    <col min="3841" max="3841" width="4.42578125" style="118" customWidth="1"/>
    <col min="3842" max="3842" width="0.5703125" style="118" customWidth="1"/>
    <col min="3843" max="3843" width="3.7109375" style="118" customWidth="1"/>
    <col min="3844" max="3875" width="5.7109375" style="118" customWidth="1"/>
    <col min="3876" max="3876" width="9" style="118" customWidth="1"/>
    <col min="3877" max="3891" width="5.7109375" style="118" customWidth="1"/>
    <col min="3892" max="4096" width="9.140625" style="118"/>
    <col min="4097" max="4097" width="4.42578125" style="118" customWidth="1"/>
    <col min="4098" max="4098" width="0.5703125" style="118" customWidth="1"/>
    <col min="4099" max="4099" width="3.7109375" style="118" customWidth="1"/>
    <col min="4100" max="4131" width="5.7109375" style="118" customWidth="1"/>
    <col min="4132" max="4132" width="9" style="118" customWidth="1"/>
    <col min="4133" max="4147" width="5.7109375" style="118" customWidth="1"/>
    <col min="4148" max="4352" width="9.140625" style="118"/>
    <col min="4353" max="4353" width="4.42578125" style="118" customWidth="1"/>
    <col min="4354" max="4354" width="0.5703125" style="118" customWidth="1"/>
    <col min="4355" max="4355" width="3.7109375" style="118" customWidth="1"/>
    <col min="4356" max="4387" width="5.7109375" style="118" customWidth="1"/>
    <col min="4388" max="4388" width="9" style="118" customWidth="1"/>
    <col min="4389" max="4403" width="5.7109375" style="118" customWidth="1"/>
    <col min="4404" max="4608" width="9.140625" style="118"/>
    <col min="4609" max="4609" width="4.42578125" style="118" customWidth="1"/>
    <col min="4610" max="4610" width="0.5703125" style="118" customWidth="1"/>
    <col min="4611" max="4611" width="3.7109375" style="118" customWidth="1"/>
    <col min="4612" max="4643" width="5.7109375" style="118" customWidth="1"/>
    <col min="4644" max="4644" width="9" style="118" customWidth="1"/>
    <col min="4645" max="4659" width="5.7109375" style="118" customWidth="1"/>
    <col min="4660" max="4864" width="9.140625" style="118"/>
    <col min="4865" max="4865" width="4.42578125" style="118" customWidth="1"/>
    <col min="4866" max="4866" width="0.5703125" style="118" customWidth="1"/>
    <col min="4867" max="4867" width="3.7109375" style="118" customWidth="1"/>
    <col min="4868" max="4899" width="5.7109375" style="118" customWidth="1"/>
    <col min="4900" max="4900" width="9" style="118" customWidth="1"/>
    <col min="4901" max="4915" width="5.7109375" style="118" customWidth="1"/>
    <col min="4916" max="5120" width="9.140625" style="118"/>
    <col min="5121" max="5121" width="4.42578125" style="118" customWidth="1"/>
    <col min="5122" max="5122" width="0.5703125" style="118" customWidth="1"/>
    <col min="5123" max="5123" width="3.7109375" style="118" customWidth="1"/>
    <col min="5124" max="5155" width="5.7109375" style="118" customWidth="1"/>
    <col min="5156" max="5156" width="9" style="118" customWidth="1"/>
    <col min="5157" max="5171" width="5.7109375" style="118" customWidth="1"/>
    <col min="5172" max="5376" width="9.140625" style="118"/>
    <col min="5377" max="5377" width="4.42578125" style="118" customWidth="1"/>
    <col min="5378" max="5378" width="0.5703125" style="118" customWidth="1"/>
    <col min="5379" max="5379" width="3.7109375" style="118" customWidth="1"/>
    <col min="5380" max="5411" width="5.7109375" style="118" customWidth="1"/>
    <col min="5412" max="5412" width="9" style="118" customWidth="1"/>
    <col min="5413" max="5427" width="5.7109375" style="118" customWidth="1"/>
    <col min="5428" max="5632" width="9.140625" style="118"/>
    <col min="5633" max="5633" width="4.42578125" style="118" customWidth="1"/>
    <col min="5634" max="5634" width="0.5703125" style="118" customWidth="1"/>
    <col min="5635" max="5635" width="3.7109375" style="118" customWidth="1"/>
    <col min="5636" max="5667" width="5.7109375" style="118" customWidth="1"/>
    <col min="5668" max="5668" width="9" style="118" customWidth="1"/>
    <col min="5669" max="5683" width="5.7109375" style="118" customWidth="1"/>
    <col min="5684" max="5888" width="9.140625" style="118"/>
    <col min="5889" max="5889" width="4.42578125" style="118" customWidth="1"/>
    <col min="5890" max="5890" width="0.5703125" style="118" customWidth="1"/>
    <col min="5891" max="5891" width="3.7109375" style="118" customWidth="1"/>
    <col min="5892" max="5923" width="5.7109375" style="118" customWidth="1"/>
    <col min="5924" max="5924" width="9" style="118" customWidth="1"/>
    <col min="5925" max="5939" width="5.7109375" style="118" customWidth="1"/>
    <col min="5940" max="6144" width="9.140625" style="118"/>
    <col min="6145" max="6145" width="4.42578125" style="118" customWidth="1"/>
    <col min="6146" max="6146" width="0.5703125" style="118" customWidth="1"/>
    <col min="6147" max="6147" width="3.7109375" style="118" customWidth="1"/>
    <col min="6148" max="6179" width="5.7109375" style="118" customWidth="1"/>
    <col min="6180" max="6180" width="9" style="118" customWidth="1"/>
    <col min="6181" max="6195" width="5.7109375" style="118" customWidth="1"/>
    <col min="6196" max="6400" width="9.140625" style="118"/>
    <col min="6401" max="6401" width="4.42578125" style="118" customWidth="1"/>
    <col min="6402" max="6402" width="0.5703125" style="118" customWidth="1"/>
    <col min="6403" max="6403" width="3.7109375" style="118" customWidth="1"/>
    <col min="6404" max="6435" width="5.7109375" style="118" customWidth="1"/>
    <col min="6436" max="6436" width="9" style="118" customWidth="1"/>
    <col min="6437" max="6451" width="5.7109375" style="118" customWidth="1"/>
    <col min="6452" max="6656" width="9.140625" style="118"/>
    <col min="6657" max="6657" width="4.42578125" style="118" customWidth="1"/>
    <col min="6658" max="6658" width="0.5703125" style="118" customWidth="1"/>
    <col min="6659" max="6659" width="3.7109375" style="118" customWidth="1"/>
    <col min="6660" max="6691" width="5.7109375" style="118" customWidth="1"/>
    <col min="6692" max="6692" width="9" style="118" customWidth="1"/>
    <col min="6693" max="6707" width="5.7109375" style="118" customWidth="1"/>
    <col min="6708" max="6912" width="9.140625" style="118"/>
    <col min="6913" max="6913" width="4.42578125" style="118" customWidth="1"/>
    <col min="6914" max="6914" width="0.5703125" style="118" customWidth="1"/>
    <col min="6915" max="6915" width="3.7109375" style="118" customWidth="1"/>
    <col min="6916" max="6947" width="5.7109375" style="118" customWidth="1"/>
    <col min="6948" max="6948" width="9" style="118" customWidth="1"/>
    <col min="6949" max="6963" width="5.7109375" style="118" customWidth="1"/>
    <col min="6964" max="7168" width="9.140625" style="118"/>
    <col min="7169" max="7169" width="4.42578125" style="118" customWidth="1"/>
    <col min="7170" max="7170" width="0.5703125" style="118" customWidth="1"/>
    <col min="7171" max="7171" width="3.7109375" style="118" customWidth="1"/>
    <col min="7172" max="7203" width="5.7109375" style="118" customWidth="1"/>
    <col min="7204" max="7204" width="9" style="118" customWidth="1"/>
    <col min="7205" max="7219" width="5.7109375" style="118" customWidth="1"/>
    <col min="7220" max="7424" width="9.140625" style="118"/>
    <col min="7425" max="7425" width="4.42578125" style="118" customWidth="1"/>
    <col min="7426" max="7426" width="0.5703125" style="118" customWidth="1"/>
    <col min="7427" max="7427" width="3.7109375" style="118" customWidth="1"/>
    <col min="7428" max="7459" width="5.7109375" style="118" customWidth="1"/>
    <col min="7460" max="7460" width="9" style="118" customWidth="1"/>
    <col min="7461" max="7475" width="5.7109375" style="118" customWidth="1"/>
    <col min="7476" max="7680" width="9.140625" style="118"/>
    <col min="7681" max="7681" width="4.42578125" style="118" customWidth="1"/>
    <col min="7682" max="7682" width="0.5703125" style="118" customWidth="1"/>
    <col min="7683" max="7683" width="3.7109375" style="118" customWidth="1"/>
    <col min="7684" max="7715" width="5.7109375" style="118" customWidth="1"/>
    <col min="7716" max="7716" width="9" style="118" customWidth="1"/>
    <col min="7717" max="7731" width="5.7109375" style="118" customWidth="1"/>
    <col min="7732" max="7936" width="9.140625" style="118"/>
    <col min="7937" max="7937" width="4.42578125" style="118" customWidth="1"/>
    <col min="7938" max="7938" width="0.5703125" style="118" customWidth="1"/>
    <col min="7939" max="7939" width="3.7109375" style="118" customWidth="1"/>
    <col min="7940" max="7971" width="5.7109375" style="118" customWidth="1"/>
    <col min="7972" max="7972" width="9" style="118" customWidth="1"/>
    <col min="7973" max="7987" width="5.7109375" style="118" customWidth="1"/>
    <col min="7988" max="8192" width="9.140625" style="118"/>
    <col min="8193" max="8193" width="4.42578125" style="118" customWidth="1"/>
    <col min="8194" max="8194" width="0.5703125" style="118" customWidth="1"/>
    <col min="8195" max="8195" width="3.7109375" style="118" customWidth="1"/>
    <col min="8196" max="8227" width="5.7109375" style="118" customWidth="1"/>
    <col min="8228" max="8228" width="9" style="118" customWidth="1"/>
    <col min="8229" max="8243" width="5.7109375" style="118" customWidth="1"/>
    <col min="8244" max="8448" width="9.140625" style="118"/>
    <col min="8449" max="8449" width="4.42578125" style="118" customWidth="1"/>
    <col min="8450" max="8450" width="0.5703125" style="118" customWidth="1"/>
    <col min="8451" max="8451" width="3.7109375" style="118" customWidth="1"/>
    <col min="8452" max="8483" width="5.7109375" style="118" customWidth="1"/>
    <col min="8484" max="8484" width="9" style="118" customWidth="1"/>
    <col min="8485" max="8499" width="5.7109375" style="118" customWidth="1"/>
    <col min="8500" max="8704" width="9.140625" style="118"/>
    <col min="8705" max="8705" width="4.42578125" style="118" customWidth="1"/>
    <col min="8706" max="8706" width="0.5703125" style="118" customWidth="1"/>
    <col min="8707" max="8707" width="3.7109375" style="118" customWidth="1"/>
    <col min="8708" max="8739" width="5.7109375" style="118" customWidth="1"/>
    <col min="8740" max="8740" width="9" style="118" customWidth="1"/>
    <col min="8741" max="8755" width="5.7109375" style="118" customWidth="1"/>
    <col min="8756" max="8960" width="9.140625" style="118"/>
    <col min="8961" max="8961" width="4.42578125" style="118" customWidth="1"/>
    <col min="8962" max="8962" width="0.5703125" style="118" customWidth="1"/>
    <col min="8963" max="8963" width="3.7109375" style="118" customWidth="1"/>
    <col min="8964" max="8995" width="5.7109375" style="118" customWidth="1"/>
    <col min="8996" max="8996" width="9" style="118" customWidth="1"/>
    <col min="8997" max="9011" width="5.7109375" style="118" customWidth="1"/>
    <col min="9012" max="9216" width="9.140625" style="118"/>
    <col min="9217" max="9217" width="4.42578125" style="118" customWidth="1"/>
    <col min="9218" max="9218" width="0.5703125" style="118" customWidth="1"/>
    <col min="9219" max="9219" width="3.7109375" style="118" customWidth="1"/>
    <col min="9220" max="9251" width="5.7109375" style="118" customWidth="1"/>
    <col min="9252" max="9252" width="9" style="118" customWidth="1"/>
    <col min="9253" max="9267" width="5.7109375" style="118" customWidth="1"/>
    <col min="9268" max="9472" width="9.140625" style="118"/>
    <col min="9473" max="9473" width="4.42578125" style="118" customWidth="1"/>
    <col min="9474" max="9474" width="0.5703125" style="118" customWidth="1"/>
    <col min="9475" max="9475" width="3.7109375" style="118" customWidth="1"/>
    <col min="9476" max="9507" width="5.7109375" style="118" customWidth="1"/>
    <col min="9508" max="9508" width="9" style="118" customWidth="1"/>
    <col min="9509" max="9523" width="5.7109375" style="118" customWidth="1"/>
    <col min="9524" max="9728" width="9.140625" style="118"/>
    <col min="9729" max="9729" width="4.42578125" style="118" customWidth="1"/>
    <col min="9730" max="9730" width="0.5703125" style="118" customWidth="1"/>
    <col min="9731" max="9731" width="3.7109375" style="118" customWidth="1"/>
    <col min="9732" max="9763" width="5.7109375" style="118" customWidth="1"/>
    <col min="9764" max="9764" width="9" style="118" customWidth="1"/>
    <col min="9765" max="9779" width="5.7109375" style="118" customWidth="1"/>
    <col min="9780" max="9984" width="9.140625" style="118"/>
    <col min="9985" max="9985" width="4.42578125" style="118" customWidth="1"/>
    <col min="9986" max="9986" width="0.5703125" style="118" customWidth="1"/>
    <col min="9987" max="9987" width="3.7109375" style="118" customWidth="1"/>
    <col min="9988" max="10019" width="5.7109375" style="118" customWidth="1"/>
    <col min="10020" max="10020" width="9" style="118" customWidth="1"/>
    <col min="10021" max="10035" width="5.7109375" style="118" customWidth="1"/>
    <col min="10036" max="10240" width="9.140625" style="118"/>
    <col min="10241" max="10241" width="4.42578125" style="118" customWidth="1"/>
    <col min="10242" max="10242" width="0.5703125" style="118" customWidth="1"/>
    <col min="10243" max="10243" width="3.7109375" style="118" customWidth="1"/>
    <col min="10244" max="10275" width="5.7109375" style="118" customWidth="1"/>
    <col min="10276" max="10276" width="9" style="118" customWidth="1"/>
    <col min="10277" max="10291" width="5.7109375" style="118" customWidth="1"/>
    <col min="10292" max="10496" width="9.140625" style="118"/>
    <col min="10497" max="10497" width="4.42578125" style="118" customWidth="1"/>
    <col min="10498" max="10498" width="0.5703125" style="118" customWidth="1"/>
    <col min="10499" max="10499" width="3.7109375" style="118" customWidth="1"/>
    <col min="10500" max="10531" width="5.7109375" style="118" customWidth="1"/>
    <col min="10532" max="10532" width="9" style="118" customWidth="1"/>
    <col min="10533" max="10547" width="5.7109375" style="118" customWidth="1"/>
    <col min="10548" max="10752" width="9.140625" style="118"/>
    <col min="10753" max="10753" width="4.42578125" style="118" customWidth="1"/>
    <col min="10754" max="10754" width="0.5703125" style="118" customWidth="1"/>
    <col min="10755" max="10755" width="3.7109375" style="118" customWidth="1"/>
    <col min="10756" max="10787" width="5.7109375" style="118" customWidth="1"/>
    <col min="10788" max="10788" width="9" style="118" customWidth="1"/>
    <col min="10789" max="10803" width="5.7109375" style="118" customWidth="1"/>
    <col min="10804" max="11008" width="9.140625" style="118"/>
    <col min="11009" max="11009" width="4.42578125" style="118" customWidth="1"/>
    <col min="11010" max="11010" width="0.5703125" style="118" customWidth="1"/>
    <col min="11011" max="11011" width="3.7109375" style="118" customWidth="1"/>
    <col min="11012" max="11043" width="5.7109375" style="118" customWidth="1"/>
    <col min="11044" max="11044" width="9" style="118" customWidth="1"/>
    <col min="11045" max="11059" width="5.7109375" style="118" customWidth="1"/>
    <col min="11060" max="11264" width="9.140625" style="118"/>
    <col min="11265" max="11265" width="4.42578125" style="118" customWidth="1"/>
    <col min="11266" max="11266" width="0.5703125" style="118" customWidth="1"/>
    <col min="11267" max="11267" width="3.7109375" style="118" customWidth="1"/>
    <col min="11268" max="11299" width="5.7109375" style="118" customWidth="1"/>
    <col min="11300" max="11300" width="9" style="118" customWidth="1"/>
    <col min="11301" max="11315" width="5.7109375" style="118" customWidth="1"/>
    <col min="11316" max="11520" width="9.140625" style="118"/>
    <col min="11521" max="11521" width="4.42578125" style="118" customWidth="1"/>
    <col min="11522" max="11522" width="0.5703125" style="118" customWidth="1"/>
    <col min="11523" max="11523" width="3.7109375" style="118" customWidth="1"/>
    <col min="11524" max="11555" width="5.7109375" style="118" customWidth="1"/>
    <col min="11556" max="11556" width="9" style="118" customWidth="1"/>
    <col min="11557" max="11571" width="5.7109375" style="118" customWidth="1"/>
    <col min="11572" max="11776" width="9.140625" style="118"/>
    <col min="11777" max="11777" width="4.42578125" style="118" customWidth="1"/>
    <col min="11778" max="11778" width="0.5703125" style="118" customWidth="1"/>
    <col min="11779" max="11779" width="3.7109375" style="118" customWidth="1"/>
    <col min="11780" max="11811" width="5.7109375" style="118" customWidth="1"/>
    <col min="11812" max="11812" width="9" style="118" customWidth="1"/>
    <col min="11813" max="11827" width="5.7109375" style="118" customWidth="1"/>
    <col min="11828" max="12032" width="9.140625" style="118"/>
    <col min="12033" max="12033" width="4.42578125" style="118" customWidth="1"/>
    <col min="12034" max="12034" width="0.5703125" style="118" customWidth="1"/>
    <col min="12035" max="12035" width="3.7109375" style="118" customWidth="1"/>
    <col min="12036" max="12067" width="5.7109375" style="118" customWidth="1"/>
    <col min="12068" max="12068" width="9" style="118" customWidth="1"/>
    <col min="12069" max="12083" width="5.7109375" style="118" customWidth="1"/>
    <col min="12084" max="12288" width="9.140625" style="118"/>
    <col min="12289" max="12289" width="4.42578125" style="118" customWidth="1"/>
    <col min="12290" max="12290" width="0.5703125" style="118" customWidth="1"/>
    <col min="12291" max="12291" width="3.7109375" style="118" customWidth="1"/>
    <col min="12292" max="12323" width="5.7109375" style="118" customWidth="1"/>
    <col min="12324" max="12324" width="9" style="118" customWidth="1"/>
    <col min="12325" max="12339" width="5.7109375" style="118" customWidth="1"/>
    <col min="12340" max="12544" width="9.140625" style="118"/>
    <col min="12545" max="12545" width="4.42578125" style="118" customWidth="1"/>
    <col min="12546" max="12546" width="0.5703125" style="118" customWidth="1"/>
    <col min="12547" max="12547" width="3.7109375" style="118" customWidth="1"/>
    <col min="12548" max="12579" width="5.7109375" style="118" customWidth="1"/>
    <col min="12580" max="12580" width="9" style="118" customWidth="1"/>
    <col min="12581" max="12595" width="5.7109375" style="118" customWidth="1"/>
    <col min="12596" max="12800" width="9.140625" style="118"/>
    <col min="12801" max="12801" width="4.42578125" style="118" customWidth="1"/>
    <col min="12802" max="12802" width="0.5703125" style="118" customWidth="1"/>
    <col min="12803" max="12803" width="3.7109375" style="118" customWidth="1"/>
    <col min="12804" max="12835" width="5.7109375" style="118" customWidth="1"/>
    <col min="12836" max="12836" width="9" style="118" customWidth="1"/>
    <col min="12837" max="12851" width="5.7109375" style="118" customWidth="1"/>
    <col min="12852" max="13056" width="9.140625" style="118"/>
    <col min="13057" max="13057" width="4.42578125" style="118" customWidth="1"/>
    <col min="13058" max="13058" width="0.5703125" style="118" customWidth="1"/>
    <col min="13059" max="13059" width="3.7109375" style="118" customWidth="1"/>
    <col min="13060" max="13091" width="5.7109375" style="118" customWidth="1"/>
    <col min="13092" max="13092" width="9" style="118" customWidth="1"/>
    <col min="13093" max="13107" width="5.7109375" style="118" customWidth="1"/>
    <col min="13108" max="13312" width="9.140625" style="118"/>
    <col min="13313" max="13313" width="4.42578125" style="118" customWidth="1"/>
    <col min="13314" max="13314" width="0.5703125" style="118" customWidth="1"/>
    <col min="13315" max="13315" width="3.7109375" style="118" customWidth="1"/>
    <col min="13316" max="13347" width="5.7109375" style="118" customWidth="1"/>
    <col min="13348" max="13348" width="9" style="118" customWidth="1"/>
    <col min="13349" max="13363" width="5.7109375" style="118" customWidth="1"/>
    <col min="13364" max="13568" width="9.140625" style="118"/>
    <col min="13569" max="13569" width="4.42578125" style="118" customWidth="1"/>
    <col min="13570" max="13570" width="0.5703125" style="118" customWidth="1"/>
    <col min="13571" max="13571" width="3.7109375" style="118" customWidth="1"/>
    <col min="13572" max="13603" width="5.7109375" style="118" customWidth="1"/>
    <col min="13604" max="13604" width="9" style="118" customWidth="1"/>
    <col min="13605" max="13619" width="5.7109375" style="118" customWidth="1"/>
    <col min="13620" max="13824" width="9.140625" style="118"/>
    <col min="13825" max="13825" width="4.42578125" style="118" customWidth="1"/>
    <col min="13826" max="13826" width="0.5703125" style="118" customWidth="1"/>
    <col min="13827" max="13827" width="3.7109375" style="118" customWidth="1"/>
    <col min="13828" max="13859" width="5.7109375" style="118" customWidth="1"/>
    <col min="13860" max="13860" width="9" style="118" customWidth="1"/>
    <col min="13861" max="13875" width="5.7109375" style="118" customWidth="1"/>
    <col min="13876" max="14080" width="9.140625" style="118"/>
    <col min="14081" max="14081" width="4.42578125" style="118" customWidth="1"/>
    <col min="14082" max="14082" width="0.5703125" style="118" customWidth="1"/>
    <col min="14083" max="14083" width="3.7109375" style="118" customWidth="1"/>
    <col min="14084" max="14115" width="5.7109375" style="118" customWidth="1"/>
    <col min="14116" max="14116" width="9" style="118" customWidth="1"/>
    <col min="14117" max="14131" width="5.7109375" style="118" customWidth="1"/>
    <col min="14132" max="14336" width="9.140625" style="118"/>
    <col min="14337" max="14337" width="4.42578125" style="118" customWidth="1"/>
    <col min="14338" max="14338" width="0.5703125" style="118" customWidth="1"/>
    <col min="14339" max="14339" width="3.7109375" style="118" customWidth="1"/>
    <col min="14340" max="14371" width="5.7109375" style="118" customWidth="1"/>
    <col min="14372" max="14372" width="9" style="118" customWidth="1"/>
    <col min="14373" max="14387" width="5.7109375" style="118" customWidth="1"/>
    <col min="14388" max="14592" width="9.140625" style="118"/>
    <col min="14593" max="14593" width="4.42578125" style="118" customWidth="1"/>
    <col min="14594" max="14594" width="0.5703125" style="118" customWidth="1"/>
    <col min="14595" max="14595" width="3.7109375" style="118" customWidth="1"/>
    <col min="14596" max="14627" width="5.7109375" style="118" customWidth="1"/>
    <col min="14628" max="14628" width="9" style="118" customWidth="1"/>
    <col min="14629" max="14643" width="5.7109375" style="118" customWidth="1"/>
    <col min="14644" max="14848" width="9.140625" style="118"/>
    <col min="14849" max="14849" width="4.42578125" style="118" customWidth="1"/>
    <col min="14850" max="14850" width="0.5703125" style="118" customWidth="1"/>
    <col min="14851" max="14851" width="3.7109375" style="118" customWidth="1"/>
    <col min="14852" max="14883" width="5.7109375" style="118" customWidth="1"/>
    <col min="14884" max="14884" width="9" style="118" customWidth="1"/>
    <col min="14885" max="14899" width="5.7109375" style="118" customWidth="1"/>
    <col min="14900" max="15104" width="9.140625" style="118"/>
    <col min="15105" max="15105" width="4.42578125" style="118" customWidth="1"/>
    <col min="15106" max="15106" width="0.5703125" style="118" customWidth="1"/>
    <col min="15107" max="15107" width="3.7109375" style="118" customWidth="1"/>
    <col min="15108" max="15139" width="5.7109375" style="118" customWidth="1"/>
    <col min="15140" max="15140" width="9" style="118" customWidth="1"/>
    <col min="15141" max="15155" width="5.7109375" style="118" customWidth="1"/>
    <col min="15156" max="15360" width="9.140625" style="118"/>
    <col min="15361" max="15361" width="4.42578125" style="118" customWidth="1"/>
    <col min="15362" max="15362" width="0.5703125" style="118" customWidth="1"/>
    <col min="15363" max="15363" width="3.7109375" style="118" customWidth="1"/>
    <col min="15364" max="15395" width="5.7109375" style="118" customWidth="1"/>
    <col min="15396" max="15396" width="9" style="118" customWidth="1"/>
    <col min="15397" max="15411" width="5.7109375" style="118" customWidth="1"/>
    <col min="15412" max="15616" width="9.140625" style="118"/>
    <col min="15617" max="15617" width="4.42578125" style="118" customWidth="1"/>
    <col min="15618" max="15618" width="0.5703125" style="118" customWidth="1"/>
    <col min="15619" max="15619" width="3.7109375" style="118" customWidth="1"/>
    <col min="15620" max="15651" width="5.7109375" style="118" customWidth="1"/>
    <col min="15652" max="15652" width="9" style="118" customWidth="1"/>
    <col min="15653" max="15667" width="5.7109375" style="118" customWidth="1"/>
    <col min="15668" max="15872" width="9.140625" style="118"/>
    <col min="15873" max="15873" width="4.42578125" style="118" customWidth="1"/>
    <col min="15874" max="15874" width="0.5703125" style="118" customWidth="1"/>
    <col min="15875" max="15875" width="3.7109375" style="118" customWidth="1"/>
    <col min="15876" max="15907" width="5.7109375" style="118" customWidth="1"/>
    <col min="15908" max="15908" width="9" style="118" customWidth="1"/>
    <col min="15909" max="15923" width="5.7109375" style="118" customWidth="1"/>
    <col min="15924" max="16128" width="9.140625" style="118"/>
    <col min="16129" max="16129" width="4.42578125" style="118" customWidth="1"/>
    <col min="16130" max="16130" width="0.5703125" style="118" customWidth="1"/>
    <col min="16131" max="16131" width="3.7109375" style="118" customWidth="1"/>
    <col min="16132" max="16163" width="5.7109375" style="118" customWidth="1"/>
    <col min="16164" max="16164" width="9" style="118" customWidth="1"/>
    <col min="16165" max="16179" width="5.7109375" style="118" customWidth="1"/>
    <col min="16180" max="16384" width="9.140625" style="118"/>
  </cols>
  <sheetData>
    <row r="1" spans="2:4">
      <c r="B1" s="117"/>
    </row>
    <row r="2" spans="2:4">
      <c r="B2" s="117"/>
    </row>
    <row r="3" spans="2:4">
      <c r="B3" s="117"/>
    </row>
    <row r="4" spans="2:4">
      <c r="B4" s="117"/>
    </row>
    <row r="5" spans="2:4">
      <c r="B5" s="117"/>
    </row>
    <row r="6" spans="2:4">
      <c r="B6" s="117"/>
    </row>
    <row r="7" spans="2:4">
      <c r="B7" s="117"/>
    </row>
    <row r="8" spans="2:4">
      <c r="B8" s="117"/>
    </row>
    <row r="9" spans="2:4">
      <c r="B9" s="117"/>
    </row>
    <row r="10" spans="2:4">
      <c r="B10" s="117"/>
    </row>
    <row r="11" spans="2:4" s="120" customFormat="1" ht="20.25">
      <c r="B11" s="119"/>
      <c r="D11" s="121" t="s">
        <v>50</v>
      </c>
    </row>
    <row r="12" spans="2:4">
      <c r="B12" s="117"/>
    </row>
    <row r="13" spans="2:4" ht="20.25">
      <c r="B13" s="117"/>
      <c r="D13" s="122" t="s">
        <v>51</v>
      </c>
    </row>
    <row r="14" spans="2:4">
      <c r="B14" s="117"/>
    </row>
    <row r="15" spans="2:4">
      <c r="B15" s="117"/>
      <c r="D15" s="123"/>
    </row>
    <row r="16" spans="2:4" ht="17.25" customHeight="1">
      <c r="B16" s="117"/>
      <c r="D16" s="123"/>
    </row>
    <row r="17" spans="1:25" ht="5.0999999999999996" customHeight="1">
      <c r="B17" s="117"/>
    </row>
    <row r="18" spans="1:25" ht="3" customHeight="1">
      <c r="A18" s="124"/>
      <c r="B18" s="125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</row>
    <row r="19" spans="1:25" ht="5.0999999999999996" customHeight="1">
      <c r="B19" s="117"/>
    </row>
    <row r="20" spans="1:25">
      <c r="B20" s="117"/>
    </row>
    <row r="21" spans="1:25">
      <c r="B21" s="117"/>
    </row>
    <row r="22" spans="1:25">
      <c r="B22" s="117"/>
    </row>
    <row r="23" spans="1:25">
      <c r="B23" s="117"/>
    </row>
    <row r="24" spans="1:25">
      <c r="B24" s="117"/>
    </row>
    <row r="25" spans="1:25">
      <c r="B25" s="117"/>
    </row>
    <row r="26" spans="1:25">
      <c r="B26" s="117"/>
    </row>
    <row r="27" spans="1:25">
      <c r="B27" s="117"/>
    </row>
    <row r="28" spans="1:25">
      <c r="B28" s="117"/>
    </row>
    <row r="29" spans="1:25" ht="15.75">
      <c r="B29" s="117"/>
      <c r="D29" s="126" t="s">
        <v>54</v>
      </c>
    </row>
    <row r="30" spans="1:25" ht="6.95" customHeight="1">
      <c r="A30" s="127"/>
      <c r="B30" s="128"/>
      <c r="C30" s="127"/>
      <c r="D30" s="127"/>
      <c r="E30" s="127"/>
      <c r="F30" s="127"/>
      <c r="G30" s="127"/>
      <c r="H30" s="127"/>
      <c r="I30" s="127"/>
    </row>
    <row r="31" spans="1:25" ht="6.95" customHeight="1">
      <c r="B31" s="117"/>
    </row>
    <row r="32" spans="1:25" ht="15.75">
      <c r="B32" s="117"/>
      <c r="D32" s="129" t="s">
        <v>47</v>
      </c>
    </row>
    <row r="33" spans="2:24">
      <c r="B33" s="117"/>
    </row>
    <row r="34" spans="2:24">
      <c r="B34" s="117"/>
    </row>
    <row r="35" spans="2:24">
      <c r="B35" s="117"/>
    </row>
    <row r="36" spans="2:24">
      <c r="B36" s="117"/>
      <c r="E36" s="118" t="s">
        <v>55</v>
      </c>
      <c r="L36" s="130" t="s">
        <v>56</v>
      </c>
      <c r="M36" s="118" t="s">
        <v>57</v>
      </c>
    </row>
    <row r="37" spans="2:24">
      <c r="B37" s="117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2:24">
      <c r="B38" s="117"/>
    </row>
    <row r="39" spans="2:24">
      <c r="B39" s="117"/>
      <c r="E39" s="118" t="s">
        <v>48</v>
      </c>
      <c r="L39" s="118" t="s">
        <v>49</v>
      </c>
    </row>
    <row r="40" spans="2:24">
      <c r="B40" s="117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2:24"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</sheetData>
  <pageMargins left="0.35433070866141736" right="0.35433070866141736" top="0.74803149606299213" bottom="0.78740157480314965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9"/>
  <sheetViews>
    <sheetView workbookViewId="0">
      <selection activeCell="A5" sqref="A5"/>
    </sheetView>
  </sheetViews>
  <sheetFormatPr defaultRowHeight="12.75"/>
  <cols>
    <col min="1" max="2" width="5.5703125" style="1" customWidth="1"/>
    <col min="3" max="3" width="10.28515625" style="1" customWidth="1"/>
    <col min="4" max="4" width="14.42578125" style="1" customWidth="1"/>
    <col min="5" max="5" width="10.42578125" style="1" customWidth="1"/>
    <col min="6" max="6" width="16.140625" style="1" bestFit="1" customWidth="1"/>
    <col min="7" max="7" width="22.5703125" style="1" bestFit="1" customWidth="1"/>
    <col min="8" max="11" width="9.140625" style="1"/>
    <col min="12" max="13" width="0" style="39" hidden="1" customWidth="1"/>
    <col min="14" max="14" width="6.7109375" style="1" customWidth="1"/>
    <col min="15" max="15" width="6.140625" style="1" bestFit="1" customWidth="1"/>
    <col min="16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44"/>
      <c r="L1" s="144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44"/>
      <c r="K2" s="144"/>
      <c r="L2" s="14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68">
        <v>1.1574074074074073E-5</v>
      </c>
      <c r="G3" s="15"/>
      <c r="H3" s="15"/>
      <c r="I3" s="15"/>
      <c r="J3" s="15"/>
      <c r="K3" s="16"/>
      <c r="L3" s="37"/>
      <c r="M3" s="38"/>
      <c r="N3" s="17"/>
      <c r="O3" s="17"/>
    </row>
    <row r="4" spans="1:15" s="21" customFormat="1" ht="15.75">
      <c r="D4" s="22" t="s">
        <v>18</v>
      </c>
      <c r="E4" s="5"/>
      <c r="F4" s="7"/>
      <c r="G4" s="24"/>
      <c r="H4" s="189" t="s">
        <v>13</v>
      </c>
      <c r="I4" s="189"/>
      <c r="J4" s="189"/>
      <c r="K4" s="189"/>
      <c r="L4" s="189"/>
      <c r="M4" s="189"/>
      <c r="N4" s="5"/>
      <c r="O4" s="5"/>
    </row>
    <row r="5" spans="1:15" ht="13.5" thickBot="1"/>
    <row r="6" spans="1:15" s="2" customFormat="1" ht="1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6</v>
      </c>
      <c r="I6" s="191"/>
      <c r="J6" s="190" t="s">
        <v>16</v>
      </c>
      <c r="K6" s="191"/>
      <c r="L6" s="208"/>
      <c r="M6" s="208"/>
      <c r="N6" s="206" t="s">
        <v>10</v>
      </c>
      <c r="O6" s="185" t="s">
        <v>8</v>
      </c>
    </row>
    <row r="7" spans="1:15" s="4" customFormat="1" ht="15" customHeight="1" thickBot="1">
      <c r="A7" s="182"/>
      <c r="B7" s="184"/>
      <c r="C7" s="180"/>
      <c r="D7" s="178"/>
      <c r="E7" s="176"/>
      <c r="F7" s="176"/>
      <c r="G7" s="188"/>
      <c r="H7" s="33" t="s">
        <v>9</v>
      </c>
      <c r="I7" s="33" t="s">
        <v>8</v>
      </c>
      <c r="J7" s="33" t="s">
        <v>9</v>
      </c>
      <c r="K7" s="36" t="s">
        <v>8</v>
      </c>
      <c r="L7" s="42"/>
      <c r="M7" s="42"/>
      <c r="N7" s="207"/>
      <c r="O7" s="186"/>
    </row>
    <row r="8" spans="1:15" ht="15" customHeight="1">
      <c r="A8" s="3">
        <f>A7+1</f>
        <v>1</v>
      </c>
      <c r="B8" s="57">
        <v>41</v>
      </c>
      <c r="C8" s="44" t="s">
        <v>516</v>
      </c>
      <c r="D8" s="45" t="s">
        <v>517</v>
      </c>
      <c r="E8" s="46">
        <v>37293</v>
      </c>
      <c r="F8" s="47" t="s">
        <v>26</v>
      </c>
      <c r="G8" s="52" t="s">
        <v>363</v>
      </c>
      <c r="H8" s="30">
        <v>8.76</v>
      </c>
      <c r="I8" s="3">
        <f t="shared" ref="I8:I29" si="0">IF(ISBLANK(H8),"",TRUNC(17.22*(H8-15.4)^2))</f>
        <v>759</v>
      </c>
      <c r="J8" s="73" t="s">
        <v>716</v>
      </c>
      <c r="K8" s="3">
        <f t="shared" ref="K8:K28" si="1">IF(ISBLANK(J8),"",TRUNC(0.03473*((J8/$F$3)-340.4)^2))</f>
        <v>706</v>
      </c>
      <c r="L8" s="41"/>
      <c r="M8" s="40"/>
      <c r="N8" s="32">
        <f t="shared" ref="N8:N29" si="2">SUM(I8:M8)-L8</f>
        <v>1465</v>
      </c>
      <c r="O8" s="54">
        <v>18</v>
      </c>
    </row>
    <row r="9" spans="1:15" ht="15" customHeight="1">
      <c r="A9" s="27">
        <f>A8+1</f>
        <v>2</v>
      </c>
      <c r="B9" s="58">
        <v>50</v>
      </c>
      <c r="C9" s="48" t="s">
        <v>528</v>
      </c>
      <c r="D9" s="49" t="s">
        <v>529</v>
      </c>
      <c r="E9" s="50">
        <v>37761</v>
      </c>
      <c r="F9" s="51" t="s">
        <v>29</v>
      </c>
      <c r="G9" s="53" t="s">
        <v>562</v>
      </c>
      <c r="H9" s="30">
        <v>9.33</v>
      </c>
      <c r="I9" s="3">
        <f t="shared" si="0"/>
        <v>634</v>
      </c>
      <c r="J9" s="73" t="s">
        <v>713</v>
      </c>
      <c r="K9" s="3">
        <f t="shared" si="1"/>
        <v>824</v>
      </c>
      <c r="L9" s="41"/>
      <c r="M9" s="40"/>
      <c r="N9" s="32">
        <f t="shared" si="2"/>
        <v>1458</v>
      </c>
      <c r="O9" s="55">
        <v>16</v>
      </c>
    </row>
    <row r="10" spans="1:15" ht="15" customHeight="1">
      <c r="A10" s="3">
        <f t="shared" ref="A10:A29" si="3">A9+1</f>
        <v>3</v>
      </c>
      <c r="B10" s="58">
        <v>84</v>
      </c>
      <c r="C10" s="48" t="s">
        <v>544</v>
      </c>
      <c r="D10" s="49" t="s">
        <v>558</v>
      </c>
      <c r="E10" s="50" t="s">
        <v>222</v>
      </c>
      <c r="F10" s="51" t="s">
        <v>226</v>
      </c>
      <c r="G10" s="53" t="s">
        <v>377</v>
      </c>
      <c r="H10" s="30">
        <v>8.9600000000000009</v>
      </c>
      <c r="I10" s="3">
        <f t="shared" si="0"/>
        <v>714</v>
      </c>
      <c r="J10" s="73" t="s">
        <v>722</v>
      </c>
      <c r="K10" s="3">
        <f t="shared" si="1"/>
        <v>692</v>
      </c>
      <c r="L10" s="41"/>
      <c r="M10" s="40"/>
      <c r="N10" s="32">
        <f t="shared" si="2"/>
        <v>1406</v>
      </c>
      <c r="O10" s="55">
        <v>14</v>
      </c>
    </row>
    <row r="11" spans="1:15" ht="15" customHeight="1">
      <c r="A11" s="27">
        <f t="shared" si="3"/>
        <v>4</v>
      </c>
      <c r="B11" s="58">
        <v>82</v>
      </c>
      <c r="C11" s="48" t="s">
        <v>555</v>
      </c>
      <c r="D11" s="49" t="s">
        <v>556</v>
      </c>
      <c r="E11" s="50" t="s">
        <v>557</v>
      </c>
      <c r="F11" s="51" t="s">
        <v>226</v>
      </c>
      <c r="G11" s="53" t="s">
        <v>183</v>
      </c>
      <c r="H11" s="30">
        <v>8.8000000000000007</v>
      </c>
      <c r="I11" s="3">
        <f t="shared" si="0"/>
        <v>750</v>
      </c>
      <c r="J11" s="73" t="s">
        <v>717</v>
      </c>
      <c r="K11" s="3">
        <f t="shared" si="1"/>
        <v>653</v>
      </c>
      <c r="L11" s="41"/>
      <c r="M11" s="40"/>
      <c r="N11" s="32">
        <f t="shared" si="2"/>
        <v>1403</v>
      </c>
      <c r="O11" s="55">
        <v>13</v>
      </c>
    </row>
    <row r="12" spans="1:15" ht="15" customHeight="1">
      <c r="A12" s="3">
        <f t="shared" si="3"/>
        <v>5</v>
      </c>
      <c r="B12" s="58">
        <v>80</v>
      </c>
      <c r="C12" s="48" t="s">
        <v>285</v>
      </c>
      <c r="D12" s="49" t="s">
        <v>554</v>
      </c>
      <c r="E12" s="50" t="s">
        <v>395</v>
      </c>
      <c r="F12" s="51" t="s">
        <v>226</v>
      </c>
      <c r="G12" s="53" t="s">
        <v>376</v>
      </c>
      <c r="H12" s="30">
        <v>9.06</v>
      </c>
      <c r="I12" s="3">
        <f t="shared" si="0"/>
        <v>692</v>
      </c>
      <c r="J12" s="73" t="s">
        <v>710</v>
      </c>
      <c r="K12" s="3">
        <f t="shared" si="1"/>
        <v>650</v>
      </c>
      <c r="L12" s="41"/>
      <c r="M12" s="40"/>
      <c r="N12" s="32">
        <f t="shared" si="2"/>
        <v>1342</v>
      </c>
      <c r="O12" s="55">
        <v>12</v>
      </c>
    </row>
    <row r="13" spans="1:15" ht="15" customHeight="1">
      <c r="A13" s="27">
        <f t="shared" si="3"/>
        <v>6</v>
      </c>
      <c r="B13" s="57">
        <v>67</v>
      </c>
      <c r="C13" s="44" t="s">
        <v>318</v>
      </c>
      <c r="D13" s="45" t="s">
        <v>536</v>
      </c>
      <c r="E13" s="46" t="s">
        <v>537</v>
      </c>
      <c r="F13" s="47" t="s">
        <v>34</v>
      </c>
      <c r="G13" s="52" t="s">
        <v>268</v>
      </c>
      <c r="H13" s="30">
        <v>8.84</v>
      </c>
      <c r="I13" s="3">
        <f t="shared" si="0"/>
        <v>741</v>
      </c>
      <c r="J13" s="73" t="s">
        <v>718</v>
      </c>
      <c r="K13" s="3">
        <f t="shared" si="1"/>
        <v>589</v>
      </c>
      <c r="L13" s="41"/>
      <c r="M13" s="40"/>
      <c r="N13" s="32">
        <f t="shared" si="2"/>
        <v>1330</v>
      </c>
      <c r="O13" s="55">
        <v>11</v>
      </c>
    </row>
    <row r="14" spans="1:15" ht="15" customHeight="1">
      <c r="A14" s="3">
        <f t="shared" si="3"/>
        <v>7</v>
      </c>
      <c r="B14" s="58">
        <v>58</v>
      </c>
      <c r="C14" s="48" t="s">
        <v>295</v>
      </c>
      <c r="D14" s="49" t="s">
        <v>559</v>
      </c>
      <c r="E14" s="50" t="s">
        <v>560</v>
      </c>
      <c r="F14" s="51" t="s">
        <v>362</v>
      </c>
      <c r="G14" s="53" t="s">
        <v>380</v>
      </c>
      <c r="H14" s="30">
        <v>8.8699999999999992</v>
      </c>
      <c r="I14" s="3">
        <f t="shared" si="0"/>
        <v>734</v>
      </c>
      <c r="J14" s="73" t="s">
        <v>719</v>
      </c>
      <c r="K14" s="3">
        <f t="shared" si="1"/>
        <v>581</v>
      </c>
      <c r="L14" s="41"/>
      <c r="M14" s="40"/>
      <c r="N14" s="32">
        <f t="shared" si="2"/>
        <v>1315</v>
      </c>
      <c r="O14" s="55">
        <v>10</v>
      </c>
    </row>
    <row r="15" spans="1:15" ht="15" customHeight="1">
      <c r="A15" s="27">
        <f t="shared" si="3"/>
        <v>8</v>
      </c>
      <c r="B15" s="57">
        <v>64</v>
      </c>
      <c r="C15" s="44" t="s">
        <v>325</v>
      </c>
      <c r="D15" s="45" t="s">
        <v>534</v>
      </c>
      <c r="E15" s="46" t="s">
        <v>535</v>
      </c>
      <c r="F15" s="47" t="s">
        <v>32</v>
      </c>
      <c r="G15" s="52" t="s">
        <v>167</v>
      </c>
      <c r="H15" s="30">
        <v>9.25</v>
      </c>
      <c r="I15" s="3">
        <f t="shared" si="0"/>
        <v>651</v>
      </c>
      <c r="J15" s="73" t="s">
        <v>712</v>
      </c>
      <c r="K15" s="3">
        <f t="shared" si="1"/>
        <v>579</v>
      </c>
      <c r="L15" s="41"/>
      <c r="M15" s="40"/>
      <c r="N15" s="32">
        <f t="shared" si="2"/>
        <v>1230</v>
      </c>
      <c r="O15" s="55">
        <v>9</v>
      </c>
    </row>
    <row r="16" spans="1:15" ht="15" customHeight="1">
      <c r="A16" s="3">
        <f t="shared" si="3"/>
        <v>9</v>
      </c>
      <c r="B16" s="57">
        <v>75</v>
      </c>
      <c r="C16" s="44" t="s">
        <v>518</v>
      </c>
      <c r="D16" s="45" t="s">
        <v>545</v>
      </c>
      <c r="E16" s="46" t="s">
        <v>546</v>
      </c>
      <c r="F16" s="47" t="s">
        <v>36</v>
      </c>
      <c r="G16" s="52" t="s">
        <v>375</v>
      </c>
      <c r="H16" s="30">
        <v>8.93</v>
      </c>
      <c r="I16" s="3">
        <f t="shared" si="0"/>
        <v>720</v>
      </c>
      <c r="J16" s="73" t="s">
        <v>721</v>
      </c>
      <c r="K16" s="3">
        <f t="shared" si="1"/>
        <v>500</v>
      </c>
      <c r="L16" s="41"/>
      <c r="M16" s="40"/>
      <c r="N16" s="32">
        <f t="shared" si="2"/>
        <v>1220</v>
      </c>
      <c r="O16" s="55">
        <v>8</v>
      </c>
    </row>
    <row r="17" spans="1:15" ht="15" customHeight="1">
      <c r="A17" s="27">
        <f t="shared" si="3"/>
        <v>10</v>
      </c>
      <c r="B17" s="57">
        <v>68</v>
      </c>
      <c r="C17" s="44" t="s">
        <v>538</v>
      </c>
      <c r="D17" s="45" t="s">
        <v>539</v>
      </c>
      <c r="E17" s="46" t="s">
        <v>540</v>
      </c>
      <c r="F17" s="47" t="s">
        <v>34</v>
      </c>
      <c r="G17" s="52" t="s">
        <v>373</v>
      </c>
      <c r="H17" s="30">
        <v>8.9700000000000006</v>
      </c>
      <c r="I17" s="3">
        <f t="shared" si="0"/>
        <v>711</v>
      </c>
      <c r="J17" s="73" t="s">
        <v>723</v>
      </c>
      <c r="K17" s="3">
        <f t="shared" si="1"/>
        <v>483</v>
      </c>
      <c r="L17" s="41"/>
      <c r="M17" s="40"/>
      <c r="N17" s="32">
        <f t="shared" si="2"/>
        <v>1194</v>
      </c>
      <c r="O17" s="55">
        <v>7</v>
      </c>
    </row>
    <row r="18" spans="1:15" ht="15" customHeight="1">
      <c r="A18" s="27">
        <f t="shared" si="3"/>
        <v>11</v>
      </c>
      <c r="B18" s="57">
        <v>43</v>
      </c>
      <c r="C18" s="44" t="s">
        <v>518</v>
      </c>
      <c r="D18" s="45" t="s">
        <v>519</v>
      </c>
      <c r="E18" s="46">
        <v>37466</v>
      </c>
      <c r="F18" s="47" t="s">
        <v>27</v>
      </c>
      <c r="G18" s="52" t="s">
        <v>174</v>
      </c>
      <c r="H18" s="30">
        <v>9.61</v>
      </c>
      <c r="I18" s="3">
        <f t="shared" si="0"/>
        <v>577</v>
      </c>
      <c r="J18" s="73" t="s">
        <v>703</v>
      </c>
      <c r="K18" s="3">
        <f t="shared" si="1"/>
        <v>581</v>
      </c>
      <c r="L18" s="41"/>
      <c r="M18" s="40"/>
      <c r="N18" s="32">
        <f t="shared" si="2"/>
        <v>1158</v>
      </c>
      <c r="O18" s="55">
        <v>6</v>
      </c>
    </row>
    <row r="19" spans="1:15" ht="15" customHeight="1">
      <c r="A19" s="3">
        <f t="shared" si="3"/>
        <v>12</v>
      </c>
      <c r="B19" s="57">
        <v>79</v>
      </c>
      <c r="C19" s="44" t="s">
        <v>551</v>
      </c>
      <c r="D19" s="45" t="s">
        <v>552</v>
      </c>
      <c r="E19" s="46" t="s">
        <v>553</v>
      </c>
      <c r="F19" s="47" t="s">
        <v>63</v>
      </c>
      <c r="G19" s="52" t="s">
        <v>513</v>
      </c>
      <c r="H19" s="30">
        <v>9.69</v>
      </c>
      <c r="I19" s="3">
        <f t="shared" si="0"/>
        <v>561</v>
      </c>
      <c r="J19" s="73" t="s">
        <v>704</v>
      </c>
      <c r="K19" s="3">
        <f t="shared" si="1"/>
        <v>584</v>
      </c>
      <c r="L19" s="41"/>
      <c r="M19" s="40"/>
      <c r="N19" s="32">
        <f t="shared" si="2"/>
        <v>1145</v>
      </c>
      <c r="O19" s="55">
        <v>5</v>
      </c>
    </row>
    <row r="20" spans="1:15" ht="15" customHeight="1">
      <c r="A20" s="27">
        <f t="shared" si="3"/>
        <v>13</v>
      </c>
      <c r="B20" s="58">
        <v>63</v>
      </c>
      <c r="C20" s="48" t="s">
        <v>121</v>
      </c>
      <c r="D20" s="49" t="s">
        <v>561</v>
      </c>
      <c r="E20" s="50" t="s">
        <v>479</v>
      </c>
      <c r="F20" s="51" t="s">
        <v>362</v>
      </c>
      <c r="G20" s="53" t="s">
        <v>380</v>
      </c>
      <c r="H20" s="30">
        <v>8.91</v>
      </c>
      <c r="I20" s="3">
        <f t="shared" si="0"/>
        <v>725</v>
      </c>
      <c r="J20" s="73" t="s">
        <v>720</v>
      </c>
      <c r="K20" s="3">
        <f t="shared" si="1"/>
        <v>417</v>
      </c>
      <c r="L20" s="41"/>
      <c r="M20" s="40"/>
      <c r="N20" s="32">
        <f t="shared" si="2"/>
        <v>1142</v>
      </c>
      <c r="O20" s="55">
        <v>4</v>
      </c>
    </row>
    <row r="21" spans="1:15" ht="15" customHeight="1">
      <c r="A21" s="3">
        <f t="shared" si="3"/>
        <v>14</v>
      </c>
      <c r="B21" s="57">
        <v>76</v>
      </c>
      <c r="C21" s="44" t="s">
        <v>196</v>
      </c>
      <c r="D21" s="45" t="s">
        <v>547</v>
      </c>
      <c r="E21" s="46" t="s">
        <v>548</v>
      </c>
      <c r="F21" s="47" t="s">
        <v>63</v>
      </c>
      <c r="G21" s="52" t="s">
        <v>513</v>
      </c>
      <c r="H21" s="30">
        <v>9.4</v>
      </c>
      <c r="I21" s="3">
        <f t="shared" si="0"/>
        <v>619</v>
      </c>
      <c r="J21" s="73" t="s">
        <v>714</v>
      </c>
      <c r="K21" s="3">
        <f t="shared" si="1"/>
        <v>507</v>
      </c>
      <c r="L21" s="41"/>
      <c r="M21" s="40"/>
      <c r="N21" s="32">
        <f t="shared" si="2"/>
        <v>1126</v>
      </c>
      <c r="O21" s="55">
        <v>3</v>
      </c>
    </row>
    <row r="22" spans="1:15" ht="15" customHeight="1">
      <c r="A22" s="27">
        <f t="shared" si="3"/>
        <v>15</v>
      </c>
      <c r="B22" s="57">
        <v>55</v>
      </c>
      <c r="C22" s="44" t="s">
        <v>191</v>
      </c>
      <c r="D22" s="45" t="s">
        <v>530</v>
      </c>
      <c r="E22" s="46" t="s">
        <v>531</v>
      </c>
      <c r="F22" s="47" t="s">
        <v>60</v>
      </c>
      <c r="G22" s="52" t="s">
        <v>365</v>
      </c>
      <c r="H22" s="30">
        <v>9.4499999999999993</v>
      </c>
      <c r="I22" s="3">
        <f t="shared" si="0"/>
        <v>609</v>
      </c>
      <c r="J22" s="73" t="s">
        <v>715</v>
      </c>
      <c r="K22" s="3">
        <f t="shared" si="1"/>
        <v>481</v>
      </c>
      <c r="L22" s="41"/>
      <c r="M22" s="40"/>
      <c r="N22" s="32">
        <f t="shared" si="2"/>
        <v>1090</v>
      </c>
      <c r="O22" s="55">
        <v>2</v>
      </c>
    </row>
    <row r="23" spans="1:15" ht="15" customHeight="1">
      <c r="A23" s="3">
        <f t="shared" si="3"/>
        <v>16</v>
      </c>
      <c r="B23" s="57">
        <v>71</v>
      </c>
      <c r="C23" s="44" t="s">
        <v>541</v>
      </c>
      <c r="D23" s="45" t="s">
        <v>542</v>
      </c>
      <c r="E23" s="46" t="s">
        <v>543</v>
      </c>
      <c r="F23" s="47" t="s">
        <v>34</v>
      </c>
      <c r="G23" s="52" t="s">
        <v>269</v>
      </c>
      <c r="H23" s="30">
        <v>9.02</v>
      </c>
      <c r="I23" s="3">
        <f t="shared" si="0"/>
        <v>700</v>
      </c>
      <c r="J23" s="73" t="s">
        <v>709</v>
      </c>
      <c r="K23" s="3">
        <f t="shared" si="1"/>
        <v>366</v>
      </c>
      <c r="L23" s="41"/>
      <c r="M23" s="40"/>
      <c r="N23" s="32">
        <f t="shared" si="2"/>
        <v>1066</v>
      </c>
      <c r="O23" s="55">
        <v>1</v>
      </c>
    </row>
    <row r="24" spans="1:15" ht="15" customHeight="1">
      <c r="A24" s="3">
        <f t="shared" si="3"/>
        <v>17</v>
      </c>
      <c r="B24" s="57">
        <v>49</v>
      </c>
      <c r="C24" s="44" t="s">
        <v>187</v>
      </c>
      <c r="D24" s="45" t="s">
        <v>526</v>
      </c>
      <c r="E24" s="46" t="s">
        <v>527</v>
      </c>
      <c r="F24" s="47" t="s">
        <v>28</v>
      </c>
      <c r="G24" s="52" t="s">
        <v>364</v>
      </c>
      <c r="H24" s="30">
        <v>9.57</v>
      </c>
      <c r="I24" s="3">
        <f t="shared" si="0"/>
        <v>585</v>
      </c>
      <c r="J24" s="73" t="s">
        <v>702</v>
      </c>
      <c r="K24" s="3">
        <f t="shared" si="1"/>
        <v>440</v>
      </c>
      <c r="L24" s="41"/>
      <c r="M24" s="40"/>
      <c r="N24" s="32">
        <f t="shared" si="2"/>
        <v>1025</v>
      </c>
      <c r="O24" s="54" t="s">
        <v>172</v>
      </c>
    </row>
    <row r="25" spans="1:15" ht="15" customHeight="1">
      <c r="A25" s="27">
        <f t="shared" si="3"/>
        <v>18</v>
      </c>
      <c r="B25" s="57">
        <v>78</v>
      </c>
      <c r="C25" s="44" t="s">
        <v>549</v>
      </c>
      <c r="D25" s="45" t="s">
        <v>550</v>
      </c>
      <c r="E25" s="46">
        <v>37629</v>
      </c>
      <c r="F25" s="47" t="s">
        <v>63</v>
      </c>
      <c r="G25" s="52" t="s">
        <v>513</v>
      </c>
      <c r="H25" s="30">
        <v>9.7899999999999991</v>
      </c>
      <c r="I25" s="3">
        <f t="shared" si="0"/>
        <v>541</v>
      </c>
      <c r="J25" s="73" t="s">
        <v>705</v>
      </c>
      <c r="K25" s="3">
        <f t="shared" si="1"/>
        <v>442</v>
      </c>
      <c r="L25" s="41"/>
      <c r="M25" s="40"/>
      <c r="N25" s="32">
        <f t="shared" si="2"/>
        <v>983</v>
      </c>
      <c r="O25" s="54"/>
    </row>
    <row r="26" spans="1:15" ht="15" customHeight="1">
      <c r="A26" s="3">
        <f t="shared" si="3"/>
        <v>19</v>
      </c>
      <c r="B26" s="57">
        <v>44</v>
      </c>
      <c r="C26" s="44" t="s">
        <v>520</v>
      </c>
      <c r="D26" s="45" t="s">
        <v>521</v>
      </c>
      <c r="E26" s="46">
        <v>37825</v>
      </c>
      <c r="F26" s="47" t="s">
        <v>27</v>
      </c>
      <c r="G26" s="52" t="s">
        <v>174</v>
      </c>
      <c r="H26" s="30">
        <v>9.85</v>
      </c>
      <c r="I26" s="3">
        <f t="shared" si="0"/>
        <v>530</v>
      </c>
      <c r="J26" s="73" t="s">
        <v>706</v>
      </c>
      <c r="K26" s="3">
        <f t="shared" si="1"/>
        <v>374</v>
      </c>
      <c r="L26" s="41"/>
      <c r="M26" s="40"/>
      <c r="N26" s="32">
        <f t="shared" si="2"/>
        <v>904</v>
      </c>
      <c r="O26" s="54"/>
    </row>
    <row r="27" spans="1:15" ht="15" customHeight="1">
      <c r="A27" s="27">
        <f t="shared" si="3"/>
        <v>20</v>
      </c>
      <c r="B27" s="57">
        <v>48</v>
      </c>
      <c r="C27" s="44" t="s">
        <v>524</v>
      </c>
      <c r="D27" s="45" t="s">
        <v>525</v>
      </c>
      <c r="E27" s="46">
        <v>38074</v>
      </c>
      <c r="F27" s="47" t="s">
        <v>28</v>
      </c>
      <c r="G27" s="52" t="s">
        <v>161</v>
      </c>
      <c r="H27" s="30">
        <v>10.050000000000001</v>
      </c>
      <c r="I27" s="3">
        <f t="shared" si="0"/>
        <v>492</v>
      </c>
      <c r="J27" s="73" t="s">
        <v>707</v>
      </c>
      <c r="K27" s="3">
        <f t="shared" si="1"/>
        <v>301</v>
      </c>
      <c r="L27" s="41"/>
      <c r="M27" s="40"/>
      <c r="N27" s="32">
        <f t="shared" si="2"/>
        <v>793</v>
      </c>
      <c r="O27" s="54" t="s">
        <v>172</v>
      </c>
    </row>
    <row r="28" spans="1:15" ht="15" customHeight="1">
      <c r="A28" s="3">
        <f t="shared" si="3"/>
        <v>21</v>
      </c>
      <c r="B28" s="57">
        <v>46</v>
      </c>
      <c r="C28" s="44" t="s">
        <v>522</v>
      </c>
      <c r="D28" s="45" t="s">
        <v>523</v>
      </c>
      <c r="E28" s="46" t="s">
        <v>350</v>
      </c>
      <c r="F28" s="47" t="s">
        <v>28</v>
      </c>
      <c r="G28" s="52" t="s">
        <v>161</v>
      </c>
      <c r="H28" s="30">
        <v>10.59</v>
      </c>
      <c r="I28" s="3">
        <f t="shared" si="0"/>
        <v>398</v>
      </c>
      <c r="J28" s="73" t="s">
        <v>708</v>
      </c>
      <c r="K28" s="3">
        <f t="shared" si="1"/>
        <v>318</v>
      </c>
      <c r="L28" s="41"/>
      <c r="M28" s="40"/>
      <c r="N28" s="32">
        <f t="shared" si="2"/>
        <v>716</v>
      </c>
      <c r="O28" s="54"/>
    </row>
    <row r="29" spans="1:15" ht="15" customHeight="1">
      <c r="A29" s="27">
        <f t="shared" si="3"/>
        <v>22</v>
      </c>
      <c r="B29" s="57">
        <v>57</v>
      </c>
      <c r="C29" s="44" t="s">
        <v>187</v>
      </c>
      <c r="D29" s="45" t="s">
        <v>532</v>
      </c>
      <c r="E29" s="46" t="s">
        <v>533</v>
      </c>
      <c r="F29" s="47" t="s">
        <v>297</v>
      </c>
      <c r="G29" s="52" t="s">
        <v>367</v>
      </c>
      <c r="H29" s="30">
        <v>9.2200000000000006</v>
      </c>
      <c r="I29" s="3">
        <f t="shared" si="0"/>
        <v>657</v>
      </c>
      <c r="J29" s="73" t="s">
        <v>711</v>
      </c>
      <c r="K29" s="3"/>
      <c r="L29" s="41"/>
      <c r="M29" s="40"/>
      <c r="N29" s="32">
        <f t="shared" si="2"/>
        <v>657</v>
      </c>
      <c r="O29" s="54" t="s">
        <v>172</v>
      </c>
    </row>
  </sheetData>
  <sortState ref="B8:O29">
    <sortCondition descending="1" ref="N8:N29"/>
  </sortState>
  <mergeCells count="13">
    <mergeCell ref="N6:N7"/>
    <mergeCell ref="O6:O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  <mergeCell ref="B6:B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5" sqref="A5"/>
    </sheetView>
  </sheetViews>
  <sheetFormatPr defaultRowHeight="12.75"/>
  <cols>
    <col min="1" max="2" width="5.5703125" style="1" customWidth="1"/>
    <col min="3" max="3" width="10.28515625" style="1" customWidth="1"/>
    <col min="4" max="4" width="14.42578125" style="1" customWidth="1"/>
    <col min="5" max="5" width="10.42578125" style="1" customWidth="1"/>
    <col min="6" max="6" width="16.140625" style="1" bestFit="1" customWidth="1"/>
    <col min="7" max="7" width="22.5703125" style="1" bestFit="1" customWidth="1"/>
    <col min="8" max="8" width="9.140625" style="112"/>
    <col min="9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7"/>
      <c r="G3" s="15"/>
      <c r="H3" s="15"/>
      <c r="I3" s="17"/>
      <c r="J3" s="17"/>
      <c r="K3" s="17"/>
      <c r="L3" s="17"/>
      <c r="M3" s="18"/>
      <c r="N3" s="19"/>
    </row>
    <row r="4" spans="1:15" s="21" customFormat="1" ht="15.75">
      <c r="D4" s="22" t="s">
        <v>18</v>
      </c>
      <c r="E4" s="5"/>
      <c r="F4" s="7" t="s">
        <v>6</v>
      </c>
      <c r="G4" s="24"/>
      <c r="H4" s="161" t="s">
        <v>13</v>
      </c>
      <c r="I4" s="25"/>
      <c r="J4" s="25"/>
      <c r="K4" s="25"/>
      <c r="L4" s="25"/>
      <c r="M4" s="26"/>
      <c r="N4" s="8"/>
    </row>
    <row r="5" spans="1:15" ht="16.5" thickBot="1">
      <c r="C5" s="97">
        <v>1</v>
      </c>
      <c r="D5" s="97" t="s">
        <v>43</v>
      </c>
    </row>
    <row r="6" spans="1:15" s="2" customFormat="1" ht="12.75" customHeight="1">
      <c r="A6" s="181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5" s="4" customFormat="1" ht="13.5" customHeight="1" thickBot="1">
      <c r="A7" s="182"/>
      <c r="B7" s="184"/>
      <c r="C7" s="180"/>
      <c r="D7" s="178"/>
      <c r="E7" s="176"/>
      <c r="F7" s="176"/>
      <c r="G7" s="188"/>
      <c r="H7" s="195"/>
    </row>
    <row r="8" spans="1:15" ht="15" customHeight="1">
      <c r="A8" s="3">
        <v>1</v>
      </c>
      <c r="B8" s="57">
        <v>57</v>
      </c>
      <c r="C8" s="44" t="s">
        <v>187</v>
      </c>
      <c r="D8" s="45" t="s">
        <v>532</v>
      </c>
      <c r="E8" s="46" t="s">
        <v>533</v>
      </c>
      <c r="F8" s="47" t="s">
        <v>297</v>
      </c>
      <c r="G8" s="52" t="s">
        <v>367</v>
      </c>
      <c r="H8" s="113">
        <v>9.2200000000000006</v>
      </c>
    </row>
    <row r="9" spans="1:15" ht="15" customHeight="1">
      <c r="A9" s="3">
        <v>2</v>
      </c>
      <c r="B9" s="57">
        <v>49</v>
      </c>
      <c r="C9" s="44" t="s">
        <v>187</v>
      </c>
      <c r="D9" s="45" t="s">
        <v>526</v>
      </c>
      <c r="E9" s="46" t="s">
        <v>527</v>
      </c>
      <c r="F9" s="47" t="s">
        <v>28</v>
      </c>
      <c r="G9" s="52" t="s">
        <v>364</v>
      </c>
      <c r="H9" s="113" t="s">
        <v>660</v>
      </c>
    </row>
    <row r="10" spans="1:15" ht="15" customHeight="1">
      <c r="A10" s="3">
        <f>A9+1</f>
        <v>3</v>
      </c>
      <c r="B10" s="57">
        <v>68</v>
      </c>
      <c r="C10" s="44" t="s">
        <v>538</v>
      </c>
      <c r="D10" s="45" t="s">
        <v>539</v>
      </c>
      <c r="E10" s="46" t="s">
        <v>540</v>
      </c>
      <c r="F10" s="47" t="s">
        <v>34</v>
      </c>
      <c r="G10" s="52" t="s">
        <v>373</v>
      </c>
      <c r="H10" s="113" t="s">
        <v>661</v>
      </c>
    </row>
    <row r="11" spans="1:15" ht="15" customHeight="1">
      <c r="A11" s="27">
        <f t="shared" ref="A11:A40" si="0">A10+1</f>
        <v>4</v>
      </c>
      <c r="B11" s="57">
        <v>48</v>
      </c>
      <c r="C11" s="44" t="s">
        <v>524</v>
      </c>
      <c r="D11" s="45" t="s">
        <v>525</v>
      </c>
      <c r="E11" s="46">
        <v>38074</v>
      </c>
      <c r="F11" s="47" t="s">
        <v>28</v>
      </c>
      <c r="G11" s="52" t="s">
        <v>161</v>
      </c>
      <c r="H11" s="113" t="s">
        <v>662</v>
      </c>
    </row>
    <row r="12" spans="1:15" ht="15" customHeight="1">
      <c r="A12" s="3">
        <f t="shared" si="0"/>
        <v>5</v>
      </c>
      <c r="B12" s="57">
        <v>71</v>
      </c>
      <c r="C12" s="44" t="s">
        <v>541</v>
      </c>
      <c r="D12" s="45" t="s">
        <v>542</v>
      </c>
      <c r="E12" s="46" t="s">
        <v>543</v>
      </c>
      <c r="F12" s="47" t="s">
        <v>34</v>
      </c>
      <c r="G12" s="52" t="s">
        <v>269</v>
      </c>
      <c r="H12" s="113" t="s">
        <v>663</v>
      </c>
    </row>
    <row r="13" spans="1:15" ht="15" customHeight="1">
      <c r="A13" s="27">
        <f t="shared" si="0"/>
        <v>6</v>
      </c>
      <c r="B13" s="57">
        <v>46</v>
      </c>
      <c r="C13" s="44" t="s">
        <v>522</v>
      </c>
      <c r="D13" s="45" t="s">
        <v>523</v>
      </c>
      <c r="E13" s="46" t="s">
        <v>350</v>
      </c>
      <c r="F13" s="47" t="s">
        <v>28</v>
      </c>
      <c r="G13" s="52" t="s">
        <v>161</v>
      </c>
      <c r="H13" s="113">
        <v>10.59</v>
      </c>
    </row>
    <row r="14" spans="1:15" ht="16.5" thickBot="1">
      <c r="C14" s="97">
        <v>2</v>
      </c>
      <c r="D14" s="97" t="s">
        <v>43</v>
      </c>
    </row>
    <row r="15" spans="1:15" s="2" customFormat="1" ht="12.75" customHeight="1">
      <c r="A15" s="181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5" s="4" customFormat="1" ht="13.5" customHeight="1" thickBot="1">
      <c r="A16" s="182"/>
      <c r="B16" s="184"/>
      <c r="C16" s="180"/>
      <c r="D16" s="178"/>
      <c r="E16" s="176"/>
      <c r="F16" s="176"/>
      <c r="G16" s="188"/>
      <c r="H16" s="195"/>
    </row>
    <row r="17" spans="1:8" ht="15" customHeight="1">
      <c r="A17" s="3">
        <v>1</v>
      </c>
      <c r="B17" s="57">
        <v>44</v>
      </c>
      <c r="C17" s="44" t="s">
        <v>520</v>
      </c>
      <c r="D17" s="45" t="s">
        <v>521</v>
      </c>
      <c r="E17" s="46">
        <v>37825</v>
      </c>
      <c r="F17" s="47" t="s">
        <v>27</v>
      </c>
      <c r="G17" s="52" t="s">
        <v>174</v>
      </c>
      <c r="H17" s="113">
        <v>9.85</v>
      </c>
    </row>
    <row r="18" spans="1:8" ht="15" customHeight="1">
      <c r="A18" s="3">
        <v>2</v>
      </c>
      <c r="B18" s="57">
        <v>75</v>
      </c>
      <c r="C18" s="44" t="s">
        <v>518</v>
      </c>
      <c r="D18" s="45" t="s">
        <v>545</v>
      </c>
      <c r="E18" s="46" t="s">
        <v>546</v>
      </c>
      <c r="F18" s="47" t="s">
        <v>36</v>
      </c>
      <c r="G18" s="52" t="s">
        <v>375</v>
      </c>
      <c r="H18" s="113" t="s">
        <v>664</v>
      </c>
    </row>
    <row r="19" spans="1:8" ht="15" customHeight="1">
      <c r="A19" s="3">
        <f>A18+1</f>
        <v>3</v>
      </c>
      <c r="B19" s="57">
        <v>55</v>
      </c>
      <c r="C19" s="44" t="s">
        <v>191</v>
      </c>
      <c r="D19" s="45" t="s">
        <v>530</v>
      </c>
      <c r="E19" s="46" t="s">
        <v>531</v>
      </c>
      <c r="F19" s="47" t="s">
        <v>60</v>
      </c>
      <c r="G19" s="52" t="s">
        <v>365</v>
      </c>
      <c r="H19" s="113" t="s">
        <v>665</v>
      </c>
    </row>
    <row r="20" spans="1:8" ht="15" customHeight="1">
      <c r="A20" s="27">
        <f t="shared" si="0"/>
        <v>4</v>
      </c>
      <c r="B20" s="58">
        <v>50</v>
      </c>
      <c r="C20" s="48" t="s">
        <v>528</v>
      </c>
      <c r="D20" s="49" t="s">
        <v>529</v>
      </c>
      <c r="E20" s="50">
        <v>37761</v>
      </c>
      <c r="F20" s="51" t="s">
        <v>29</v>
      </c>
      <c r="G20" s="53" t="s">
        <v>562</v>
      </c>
      <c r="H20" s="113" t="s">
        <v>666</v>
      </c>
    </row>
    <row r="21" spans="1:8" ht="15" customHeight="1">
      <c r="A21" s="3">
        <f t="shared" si="0"/>
        <v>5</v>
      </c>
      <c r="B21" s="57">
        <v>67</v>
      </c>
      <c r="C21" s="44" t="s">
        <v>318</v>
      </c>
      <c r="D21" s="45" t="s">
        <v>536</v>
      </c>
      <c r="E21" s="46" t="s">
        <v>537</v>
      </c>
      <c r="F21" s="47" t="s">
        <v>34</v>
      </c>
      <c r="G21" s="52" t="s">
        <v>268</v>
      </c>
      <c r="H21" s="113" t="s">
        <v>667</v>
      </c>
    </row>
    <row r="22" spans="1:8" ht="15" customHeight="1">
      <c r="A22" s="27">
        <f t="shared" si="0"/>
        <v>6</v>
      </c>
      <c r="B22" s="57">
        <v>78</v>
      </c>
      <c r="C22" s="44" t="s">
        <v>549</v>
      </c>
      <c r="D22" s="45" t="s">
        <v>550</v>
      </c>
      <c r="E22" s="46">
        <v>37629</v>
      </c>
      <c r="F22" s="47" t="s">
        <v>63</v>
      </c>
      <c r="G22" s="52" t="s">
        <v>513</v>
      </c>
      <c r="H22" s="113">
        <v>9.7899999999999991</v>
      </c>
    </row>
    <row r="23" spans="1:8" ht="16.5" thickBot="1">
      <c r="C23" s="97">
        <v>3</v>
      </c>
      <c r="D23" s="97" t="s">
        <v>43</v>
      </c>
    </row>
    <row r="24" spans="1:8" s="2" customFormat="1" ht="12.75" customHeight="1">
      <c r="A24" s="181" t="s">
        <v>44</v>
      </c>
      <c r="B24" s="183" t="s">
        <v>39</v>
      </c>
      <c r="C24" s="179" t="s">
        <v>2</v>
      </c>
      <c r="D24" s="177" t="s">
        <v>3</v>
      </c>
      <c r="E24" s="175" t="s">
        <v>12</v>
      </c>
      <c r="F24" s="175" t="s">
        <v>4</v>
      </c>
      <c r="G24" s="187" t="s">
        <v>45</v>
      </c>
      <c r="H24" s="194" t="s">
        <v>9</v>
      </c>
    </row>
    <row r="25" spans="1:8" s="4" customFormat="1" ht="13.5" customHeight="1" thickBot="1">
      <c r="A25" s="182"/>
      <c r="B25" s="184"/>
      <c r="C25" s="180"/>
      <c r="D25" s="178"/>
      <c r="E25" s="176"/>
      <c r="F25" s="176"/>
      <c r="G25" s="188"/>
      <c r="H25" s="195"/>
    </row>
    <row r="26" spans="1:8" ht="15" customHeight="1">
      <c r="A26" s="3">
        <v>1</v>
      </c>
      <c r="B26" s="57">
        <v>43</v>
      </c>
      <c r="C26" s="44" t="s">
        <v>518</v>
      </c>
      <c r="D26" s="45" t="s">
        <v>519</v>
      </c>
      <c r="E26" s="46">
        <v>37466</v>
      </c>
      <c r="F26" s="47" t="s">
        <v>27</v>
      </c>
      <c r="G26" s="52" t="s">
        <v>174</v>
      </c>
      <c r="H26" s="113">
        <v>9.61</v>
      </c>
    </row>
    <row r="27" spans="1:8" ht="15" customHeight="1">
      <c r="A27" s="3">
        <v>2</v>
      </c>
      <c r="B27" s="58">
        <v>82</v>
      </c>
      <c r="C27" s="48" t="s">
        <v>555</v>
      </c>
      <c r="D27" s="49" t="s">
        <v>556</v>
      </c>
      <c r="E27" s="50" t="s">
        <v>557</v>
      </c>
      <c r="F27" s="51" t="s">
        <v>226</v>
      </c>
      <c r="G27" s="53" t="s">
        <v>183</v>
      </c>
      <c r="H27" s="113" t="s">
        <v>668</v>
      </c>
    </row>
    <row r="28" spans="1:8" ht="15" customHeight="1">
      <c r="A28" s="3">
        <f>A27+1</f>
        <v>3</v>
      </c>
      <c r="B28" s="58">
        <v>63</v>
      </c>
      <c r="C28" s="48" t="s">
        <v>121</v>
      </c>
      <c r="D28" s="49" t="s">
        <v>561</v>
      </c>
      <c r="E28" s="50" t="s">
        <v>479</v>
      </c>
      <c r="F28" s="51" t="s">
        <v>362</v>
      </c>
      <c r="G28" s="53" t="s">
        <v>380</v>
      </c>
      <c r="H28" s="113" t="s">
        <v>669</v>
      </c>
    </row>
    <row r="29" spans="1:8" ht="15" customHeight="1">
      <c r="A29" s="27">
        <f t="shared" si="0"/>
        <v>4</v>
      </c>
      <c r="B29" s="58"/>
      <c r="C29" s="48"/>
      <c r="D29" s="49"/>
      <c r="E29" s="50"/>
      <c r="F29" s="51"/>
      <c r="G29" s="53"/>
      <c r="H29" s="113"/>
    </row>
    <row r="30" spans="1:8" ht="15" customHeight="1">
      <c r="A30" s="3">
        <f t="shared" si="0"/>
        <v>5</v>
      </c>
      <c r="B30" s="57">
        <v>64</v>
      </c>
      <c r="C30" s="44" t="s">
        <v>325</v>
      </c>
      <c r="D30" s="45" t="s">
        <v>534</v>
      </c>
      <c r="E30" s="46" t="s">
        <v>535</v>
      </c>
      <c r="F30" s="47" t="s">
        <v>32</v>
      </c>
      <c r="G30" s="52" t="s">
        <v>167</v>
      </c>
      <c r="H30" s="113" t="s">
        <v>643</v>
      </c>
    </row>
    <row r="31" spans="1:8" ht="15" customHeight="1">
      <c r="A31" s="27">
        <f t="shared" si="0"/>
        <v>6</v>
      </c>
      <c r="B31" s="57"/>
      <c r="C31" s="44"/>
      <c r="D31" s="45"/>
      <c r="E31" s="46"/>
      <c r="F31" s="47"/>
      <c r="G31" s="52"/>
      <c r="H31" s="113"/>
    </row>
    <row r="32" spans="1:8" ht="16.5" thickBot="1">
      <c r="C32" s="97">
        <v>4</v>
      </c>
      <c r="D32" s="97" t="s">
        <v>43</v>
      </c>
    </row>
    <row r="33" spans="1:8" s="2" customFormat="1" ht="12.75" customHeight="1">
      <c r="A33" s="181" t="s">
        <v>44</v>
      </c>
      <c r="B33" s="183" t="s">
        <v>39</v>
      </c>
      <c r="C33" s="179" t="s">
        <v>2</v>
      </c>
      <c r="D33" s="177" t="s">
        <v>3</v>
      </c>
      <c r="E33" s="175" t="s">
        <v>12</v>
      </c>
      <c r="F33" s="175" t="s">
        <v>4</v>
      </c>
      <c r="G33" s="187" t="s">
        <v>45</v>
      </c>
      <c r="H33" s="194" t="s">
        <v>9</v>
      </c>
    </row>
    <row r="34" spans="1:8" s="4" customFormat="1" ht="13.5" customHeight="1" thickBot="1">
      <c r="A34" s="182"/>
      <c r="B34" s="184"/>
      <c r="C34" s="180"/>
      <c r="D34" s="178"/>
      <c r="E34" s="176"/>
      <c r="F34" s="176"/>
      <c r="G34" s="188"/>
      <c r="H34" s="195"/>
    </row>
    <row r="35" spans="1:8" ht="15" customHeight="1">
      <c r="A35" s="3">
        <v>1</v>
      </c>
      <c r="B35" s="57">
        <v>79</v>
      </c>
      <c r="C35" s="44" t="s">
        <v>551</v>
      </c>
      <c r="D35" s="45" t="s">
        <v>552</v>
      </c>
      <c r="E35" s="46" t="s">
        <v>553</v>
      </c>
      <c r="F35" s="47" t="s">
        <v>63</v>
      </c>
      <c r="G35" s="52" t="s">
        <v>513</v>
      </c>
      <c r="H35" s="113">
        <v>9.69</v>
      </c>
    </row>
    <row r="36" spans="1:8" ht="15" customHeight="1">
      <c r="A36" s="3">
        <v>2</v>
      </c>
      <c r="B36" s="57">
        <v>76</v>
      </c>
      <c r="C36" s="44" t="s">
        <v>196</v>
      </c>
      <c r="D36" s="45" t="s">
        <v>547</v>
      </c>
      <c r="E36" s="46" t="s">
        <v>548</v>
      </c>
      <c r="F36" s="47" t="s">
        <v>63</v>
      </c>
      <c r="G36" s="52" t="s">
        <v>513</v>
      </c>
      <c r="H36" s="113" t="s">
        <v>670</v>
      </c>
    </row>
    <row r="37" spans="1:8" ht="15" customHeight="1">
      <c r="A37" s="3">
        <f>A36+1</f>
        <v>3</v>
      </c>
      <c r="B37" s="57">
        <v>41</v>
      </c>
      <c r="C37" s="44" t="s">
        <v>516</v>
      </c>
      <c r="D37" s="45" t="s">
        <v>517</v>
      </c>
      <c r="E37" s="46">
        <v>37293</v>
      </c>
      <c r="F37" s="47" t="s">
        <v>26</v>
      </c>
      <c r="G37" s="52" t="s">
        <v>363</v>
      </c>
      <c r="H37" s="113" t="s">
        <v>653</v>
      </c>
    </row>
    <row r="38" spans="1:8" ht="15" customHeight="1">
      <c r="A38" s="27">
        <f t="shared" si="0"/>
        <v>4</v>
      </c>
      <c r="B38" s="58">
        <v>84</v>
      </c>
      <c r="C38" s="48" t="s">
        <v>544</v>
      </c>
      <c r="D38" s="49" t="s">
        <v>558</v>
      </c>
      <c r="E38" s="50" t="s">
        <v>222</v>
      </c>
      <c r="F38" s="51" t="s">
        <v>226</v>
      </c>
      <c r="G38" s="53" t="s">
        <v>377</v>
      </c>
      <c r="H38" s="113" t="s">
        <v>671</v>
      </c>
    </row>
    <row r="39" spans="1:8" ht="15" customHeight="1">
      <c r="A39" s="3">
        <f t="shared" si="0"/>
        <v>5</v>
      </c>
      <c r="B39" s="58">
        <v>80</v>
      </c>
      <c r="C39" s="48" t="s">
        <v>285</v>
      </c>
      <c r="D39" s="49" t="s">
        <v>554</v>
      </c>
      <c r="E39" s="50" t="s">
        <v>395</v>
      </c>
      <c r="F39" s="51" t="s">
        <v>226</v>
      </c>
      <c r="G39" s="53" t="s">
        <v>376</v>
      </c>
      <c r="H39" s="113" t="s">
        <v>672</v>
      </c>
    </row>
    <row r="40" spans="1:8" ht="15" customHeight="1">
      <c r="A40" s="27">
        <f t="shared" si="0"/>
        <v>6</v>
      </c>
      <c r="B40" s="58">
        <v>58</v>
      </c>
      <c r="C40" s="48" t="s">
        <v>295</v>
      </c>
      <c r="D40" s="49" t="s">
        <v>559</v>
      </c>
      <c r="E40" s="50" t="s">
        <v>560</v>
      </c>
      <c r="F40" s="51" t="s">
        <v>362</v>
      </c>
      <c r="G40" s="53" t="s">
        <v>380</v>
      </c>
      <c r="H40" s="113">
        <v>8.8699999999999992</v>
      </c>
    </row>
  </sheetData>
  <mergeCells count="32">
    <mergeCell ref="F15:F16"/>
    <mergeCell ref="G15:G16"/>
    <mergeCell ref="H15:H16"/>
    <mergeCell ref="H6:H7"/>
    <mergeCell ref="A6:A7"/>
    <mergeCell ref="B6:B7"/>
    <mergeCell ref="C6:C7"/>
    <mergeCell ref="D6:D7"/>
    <mergeCell ref="E6:E7"/>
    <mergeCell ref="F6:F7"/>
    <mergeCell ref="G6:G7"/>
    <mergeCell ref="A15:A16"/>
    <mergeCell ref="B15:B16"/>
    <mergeCell ref="C15:C16"/>
    <mergeCell ref="D15:D16"/>
    <mergeCell ref="E15:E16"/>
    <mergeCell ref="G24:G25"/>
    <mergeCell ref="H24:H25"/>
    <mergeCell ref="A33:A34"/>
    <mergeCell ref="B33:B34"/>
    <mergeCell ref="C33:C34"/>
    <mergeCell ref="D33:D34"/>
    <mergeCell ref="E33:E34"/>
    <mergeCell ref="F33:F34"/>
    <mergeCell ref="G33:G34"/>
    <mergeCell ref="H33:H34"/>
    <mergeCell ref="A24:A25"/>
    <mergeCell ref="B24:B25"/>
    <mergeCell ref="C24:C25"/>
    <mergeCell ref="D24:D25"/>
    <mergeCell ref="E24:E25"/>
    <mergeCell ref="F24:F25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"/>
    </sheetView>
  </sheetViews>
  <sheetFormatPr defaultRowHeight="12.75"/>
  <cols>
    <col min="1" max="2" width="5.5703125" style="86" customWidth="1"/>
    <col min="3" max="3" width="10.28515625" style="86" customWidth="1"/>
    <col min="4" max="4" width="14.42578125" style="86" customWidth="1"/>
    <col min="5" max="5" width="10.42578125" style="86" customWidth="1"/>
    <col min="6" max="6" width="16.140625" style="86" bestFit="1" customWidth="1"/>
    <col min="7" max="7" width="22.5703125" style="86" bestFit="1" customWidth="1"/>
    <col min="8" max="8" width="9.140625" style="111"/>
    <col min="9" max="16384" width="9.140625" style="86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82" customFormat="1" ht="12" customHeight="1">
      <c r="A3" s="77"/>
      <c r="B3" s="77"/>
      <c r="C3" s="77"/>
      <c r="D3" s="77"/>
      <c r="E3" s="78"/>
      <c r="F3" s="7"/>
      <c r="G3" s="80"/>
      <c r="H3" s="80"/>
      <c r="I3" s="81"/>
      <c r="J3" s="81"/>
      <c r="K3" s="81"/>
      <c r="L3" s="81"/>
      <c r="M3" s="18"/>
      <c r="N3" s="19"/>
    </row>
    <row r="4" spans="1:15" s="83" customFormat="1" ht="15.75">
      <c r="D4" s="5" t="s">
        <v>18</v>
      </c>
      <c r="E4" s="5"/>
      <c r="F4" s="6" t="s">
        <v>16</v>
      </c>
      <c r="G4" s="84"/>
      <c r="H4" s="161" t="s">
        <v>13</v>
      </c>
      <c r="I4" s="85"/>
      <c r="J4" s="85"/>
      <c r="K4" s="85"/>
      <c r="L4" s="85"/>
      <c r="M4" s="26"/>
      <c r="N4" s="8"/>
    </row>
    <row r="5" spans="1:15" ht="16.5" thickBot="1">
      <c r="C5" s="97">
        <v>1</v>
      </c>
      <c r="D5" s="97" t="s">
        <v>43</v>
      </c>
    </row>
    <row r="6" spans="1:15" s="87" customFormat="1" ht="15" customHeight="1">
      <c r="A6" s="196" t="s">
        <v>42</v>
      </c>
      <c r="B6" s="198" t="s">
        <v>39</v>
      </c>
      <c r="C6" s="200" t="s">
        <v>2</v>
      </c>
      <c r="D6" s="202" t="s">
        <v>3</v>
      </c>
      <c r="E6" s="204" t="s">
        <v>12</v>
      </c>
      <c r="F6" s="204" t="s">
        <v>4</v>
      </c>
      <c r="G6" s="209" t="s">
        <v>45</v>
      </c>
      <c r="H6" s="194" t="s">
        <v>9</v>
      </c>
    </row>
    <row r="7" spans="1:15" s="88" customFormat="1" ht="15" customHeight="1" thickBot="1">
      <c r="A7" s="197"/>
      <c r="B7" s="199"/>
      <c r="C7" s="201"/>
      <c r="D7" s="203"/>
      <c r="E7" s="205"/>
      <c r="F7" s="205"/>
      <c r="G7" s="210"/>
      <c r="H7" s="195"/>
    </row>
    <row r="8" spans="1:15" ht="15" customHeight="1">
      <c r="A8" s="89">
        <f t="shared" ref="A8:A14" si="0">A7+1</f>
        <v>1</v>
      </c>
      <c r="B8" s="57">
        <v>49</v>
      </c>
      <c r="C8" s="44" t="s">
        <v>187</v>
      </c>
      <c r="D8" s="45" t="s">
        <v>526</v>
      </c>
      <c r="E8" s="46" t="s">
        <v>527</v>
      </c>
      <c r="F8" s="47" t="s">
        <v>28</v>
      </c>
      <c r="G8" s="52" t="s">
        <v>364</v>
      </c>
      <c r="H8" s="114" t="s">
        <v>702</v>
      </c>
    </row>
    <row r="9" spans="1:15" ht="15" customHeight="1">
      <c r="A9" s="92">
        <f t="shared" si="0"/>
        <v>2</v>
      </c>
      <c r="B9" s="57">
        <v>43</v>
      </c>
      <c r="C9" s="44" t="s">
        <v>518</v>
      </c>
      <c r="D9" s="45" t="s">
        <v>519</v>
      </c>
      <c r="E9" s="46">
        <v>37466</v>
      </c>
      <c r="F9" s="47" t="s">
        <v>27</v>
      </c>
      <c r="G9" s="52" t="s">
        <v>174</v>
      </c>
      <c r="H9" s="114" t="s">
        <v>703</v>
      </c>
    </row>
    <row r="10" spans="1:15" ht="15" customHeight="1">
      <c r="A10" s="89">
        <f t="shared" si="0"/>
        <v>3</v>
      </c>
      <c r="B10" s="57">
        <v>79</v>
      </c>
      <c r="C10" s="44" t="s">
        <v>551</v>
      </c>
      <c r="D10" s="45" t="s">
        <v>552</v>
      </c>
      <c r="E10" s="46" t="s">
        <v>553</v>
      </c>
      <c r="F10" s="47" t="s">
        <v>63</v>
      </c>
      <c r="G10" s="52" t="s">
        <v>513</v>
      </c>
      <c r="H10" s="114" t="s">
        <v>704</v>
      </c>
    </row>
    <row r="11" spans="1:15" ht="15" customHeight="1">
      <c r="A11" s="92">
        <f t="shared" si="0"/>
        <v>4</v>
      </c>
      <c r="B11" s="57">
        <v>78</v>
      </c>
      <c r="C11" s="44" t="s">
        <v>549</v>
      </c>
      <c r="D11" s="45" t="s">
        <v>550</v>
      </c>
      <c r="E11" s="46">
        <v>37629</v>
      </c>
      <c r="F11" s="47" t="s">
        <v>63</v>
      </c>
      <c r="G11" s="52" t="s">
        <v>513</v>
      </c>
      <c r="H11" s="114" t="s">
        <v>705</v>
      </c>
    </row>
    <row r="12" spans="1:15" ht="15" customHeight="1">
      <c r="A12" s="89">
        <f t="shared" si="0"/>
        <v>5</v>
      </c>
      <c r="B12" s="57">
        <v>44</v>
      </c>
      <c r="C12" s="44" t="s">
        <v>520</v>
      </c>
      <c r="D12" s="45" t="s">
        <v>521</v>
      </c>
      <c r="E12" s="46">
        <v>37825</v>
      </c>
      <c r="F12" s="47" t="s">
        <v>27</v>
      </c>
      <c r="G12" s="52" t="s">
        <v>174</v>
      </c>
      <c r="H12" s="114" t="s">
        <v>706</v>
      </c>
    </row>
    <row r="13" spans="1:15" ht="15" customHeight="1">
      <c r="A13" s="92">
        <f t="shared" si="0"/>
        <v>6</v>
      </c>
      <c r="B13" s="57">
        <v>48</v>
      </c>
      <c r="C13" s="44" t="s">
        <v>524</v>
      </c>
      <c r="D13" s="45" t="s">
        <v>525</v>
      </c>
      <c r="E13" s="46">
        <v>38074</v>
      </c>
      <c r="F13" s="47" t="s">
        <v>28</v>
      </c>
      <c r="G13" s="52" t="s">
        <v>161</v>
      </c>
      <c r="H13" s="114" t="s">
        <v>707</v>
      </c>
    </row>
    <row r="14" spans="1:15" ht="15" customHeight="1">
      <c r="A14" s="89">
        <f t="shared" si="0"/>
        <v>7</v>
      </c>
      <c r="B14" s="57">
        <v>46</v>
      </c>
      <c r="C14" s="44" t="s">
        <v>522</v>
      </c>
      <c r="D14" s="45" t="s">
        <v>523</v>
      </c>
      <c r="E14" s="46" t="s">
        <v>350</v>
      </c>
      <c r="F14" s="47" t="s">
        <v>28</v>
      </c>
      <c r="G14" s="52" t="s">
        <v>161</v>
      </c>
      <c r="H14" s="114" t="s">
        <v>708</v>
      </c>
    </row>
    <row r="15" spans="1:15" ht="15" customHeight="1" thickBot="1">
      <c r="C15" s="97">
        <v>2</v>
      </c>
      <c r="D15" s="97" t="s">
        <v>43</v>
      </c>
    </row>
    <row r="16" spans="1:15" s="87" customFormat="1" ht="15" customHeight="1">
      <c r="A16" s="196" t="s">
        <v>42</v>
      </c>
      <c r="B16" s="198" t="s">
        <v>39</v>
      </c>
      <c r="C16" s="200" t="s">
        <v>2</v>
      </c>
      <c r="D16" s="202" t="s">
        <v>3</v>
      </c>
      <c r="E16" s="204" t="s">
        <v>12</v>
      </c>
      <c r="F16" s="204" t="s">
        <v>4</v>
      </c>
      <c r="G16" s="209" t="s">
        <v>45</v>
      </c>
      <c r="H16" s="194" t="s">
        <v>9</v>
      </c>
    </row>
    <row r="17" spans="1:8" s="88" customFormat="1" ht="15" customHeight="1" thickBot="1">
      <c r="A17" s="197"/>
      <c r="B17" s="199"/>
      <c r="C17" s="201"/>
      <c r="D17" s="203"/>
      <c r="E17" s="205"/>
      <c r="F17" s="205"/>
      <c r="G17" s="210"/>
      <c r="H17" s="195"/>
    </row>
    <row r="18" spans="1:8" ht="15" customHeight="1">
      <c r="A18" s="89">
        <f t="shared" ref="A18:A24" si="1">A17+1</f>
        <v>1</v>
      </c>
      <c r="B18" s="57">
        <v>71</v>
      </c>
      <c r="C18" s="44" t="s">
        <v>541</v>
      </c>
      <c r="D18" s="45" t="s">
        <v>542</v>
      </c>
      <c r="E18" s="46" t="s">
        <v>543</v>
      </c>
      <c r="F18" s="47" t="s">
        <v>34</v>
      </c>
      <c r="G18" s="52" t="s">
        <v>269</v>
      </c>
      <c r="H18" s="114" t="s">
        <v>709</v>
      </c>
    </row>
    <row r="19" spans="1:8" ht="15" customHeight="1">
      <c r="A19" s="92">
        <f t="shared" si="1"/>
        <v>2</v>
      </c>
      <c r="B19" s="58">
        <v>80</v>
      </c>
      <c r="C19" s="48" t="s">
        <v>285</v>
      </c>
      <c r="D19" s="49" t="s">
        <v>554</v>
      </c>
      <c r="E19" s="50" t="s">
        <v>395</v>
      </c>
      <c r="F19" s="51" t="s">
        <v>226</v>
      </c>
      <c r="G19" s="53" t="s">
        <v>376</v>
      </c>
      <c r="H19" s="114" t="s">
        <v>710</v>
      </c>
    </row>
    <row r="20" spans="1:8" ht="15" customHeight="1">
      <c r="A20" s="89">
        <f t="shared" si="1"/>
        <v>3</v>
      </c>
      <c r="B20" s="57">
        <v>57</v>
      </c>
      <c r="C20" s="44" t="s">
        <v>187</v>
      </c>
      <c r="D20" s="45" t="s">
        <v>532</v>
      </c>
      <c r="E20" s="46" t="s">
        <v>533</v>
      </c>
      <c r="F20" s="47" t="s">
        <v>297</v>
      </c>
      <c r="G20" s="52" t="s">
        <v>367</v>
      </c>
      <c r="H20" s="114" t="s">
        <v>711</v>
      </c>
    </row>
    <row r="21" spans="1:8" ht="15" customHeight="1">
      <c r="A21" s="92">
        <f t="shared" si="1"/>
        <v>4</v>
      </c>
      <c r="B21" s="57">
        <v>64</v>
      </c>
      <c r="C21" s="44" t="s">
        <v>325</v>
      </c>
      <c r="D21" s="45" t="s">
        <v>534</v>
      </c>
      <c r="E21" s="46" t="s">
        <v>535</v>
      </c>
      <c r="F21" s="47" t="s">
        <v>32</v>
      </c>
      <c r="G21" s="52" t="s">
        <v>167</v>
      </c>
      <c r="H21" s="114" t="s">
        <v>712</v>
      </c>
    </row>
    <row r="22" spans="1:8" ht="15" customHeight="1">
      <c r="A22" s="89">
        <f t="shared" si="1"/>
        <v>5</v>
      </c>
      <c r="B22" s="58">
        <v>50</v>
      </c>
      <c r="C22" s="48" t="s">
        <v>528</v>
      </c>
      <c r="D22" s="49" t="s">
        <v>529</v>
      </c>
      <c r="E22" s="50">
        <v>37761</v>
      </c>
      <c r="F22" s="51" t="s">
        <v>29</v>
      </c>
      <c r="G22" s="53" t="s">
        <v>562</v>
      </c>
      <c r="H22" s="114" t="s">
        <v>713</v>
      </c>
    </row>
    <row r="23" spans="1:8" ht="15" customHeight="1">
      <c r="A23" s="92">
        <f t="shared" si="1"/>
        <v>6</v>
      </c>
      <c r="B23" s="57">
        <v>76</v>
      </c>
      <c r="C23" s="44" t="s">
        <v>196</v>
      </c>
      <c r="D23" s="45" t="s">
        <v>547</v>
      </c>
      <c r="E23" s="46" t="s">
        <v>548</v>
      </c>
      <c r="F23" s="47" t="s">
        <v>63</v>
      </c>
      <c r="G23" s="52" t="s">
        <v>513</v>
      </c>
      <c r="H23" s="114" t="s">
        <v>714</v>
      </c>
    </row>
    <row r="24" spans="1:8" ht="15" customHeight="1">
      <c r="A24" s="89">
        <f t="shared" si="1"/>
        <v>7</v>
      </c>
      <c r="B24" s="57">
        <v>55</v>
      </c>
      <c r="C24" s="44" t="s">
        <v>191</v>
      </c>
      <c r="D24" s="45" t="s">
        <v>530</v>
      </c>
      <c r="E24" s="46" t="s">
        <v>531</v>
      </c>
      <c r="F24" s="47" t="s">
        <v>60</v>
      </c>
      <c r="G24" s="52" t="s">
        <v>365</v>
      </c>
      <c r="H24" s="114" t="s">
        <v>715</v>
      </c>
    </row>
    <row r="25" spans="1:8" ht="15" customHeight="1" thickBot="1">
      <c r="C25" s="97">
        <v>3</v>
      </c>
      <c r="D25" s="97" t="s">
        <v>43</v>
      </c>
    </row>
    <row r="26" spans="1:8" s="87" customFormat="1" ht="15" customHeight="1">
      <c r="A26" s="196" t="s">
        <v>42</v>
      </c>
      <c r="B26" s="198" t="s">
        <v>39</v>
      </c>
      <c r="C26" s="200" t="s">
        <v>2</v>
      </c>
      <c r="D26" s="202" t="s">
        <v>3</v>
      </c>
      <c r="E26" s="204" t="s">
        <v>12</v>
      </c>
      <c r="F26" s="204" t="s">
        <v>4</v>
      </c>
      <c r="G26" s="209" t="s">
        <v>45</v>
      </c>
      <c r="H26" s="194" t="s">
        <v>9</v>
      </c>
    </row>
    <row r="27" spans="1:8" s="88" customFormat="1" ht="15" customHeight="1" thickBot="1">
      <c r="A27" s="197"/>
      <c r="B27" s="199"/>
      <c r="C27" s="201"/>
      <c r="D27" s="203"/>
      <c r="E27" s="205"/>
      <c r="F27" s="205"/>
      <c r="G27" s="210"/>
      <c r="H27" s="195"/>
    </row>
    <row r="28" spans="1:8" ht="15" customHeight="1">
      <c r="A28" s="89">
        <f t="shared" ref="A28:A35" si="2">A27+1</f>
        <v>1</v>
      </c>
      <c r="B28" s="57">
        <v>41</v>
      </c>
      <c r="C28" s="44" t="s">
        <v>516</v>
      </c>
      <c r="D28" s="45" t="s">
        <v>517</v>
      </c>
      <c r="E28" s="46">
        <v>37293</v>
      </c>
      <c r="F28" s="47" t="s">
        <v>26</v>
      </c>
      <c r="G28" s="52" t="s">
        <v>363</v>
      </c>
      <c r="H28" s="114" t="s">
        <v>716</v>
      </c>
    </row>
    <row r="29" spans="1:8" ht="15" customHeight="1">
      <c r="A29" s="92">
        <f t="shared" si="2"/>
        <v>2</v>
      </c>
      <c r="B29" s="58">
        <v>82</v>
      </c>
      <c r="C29" s="48" t="s">
        <v>555</v>
      </c>
      <c r="D29" s="49" t="s">
        <v>556</v>
      </c>
      <c r="E29" s="50" t="s">
        <v>557</v>
      </c>
      <c r="F29" s="51" t="s">
        <v>226</v>
      </c>
      <c r="G29" s="53" t="s">
        <v>183</v>
      </c>
      <c r="H29" s="114" t="s">
        <v>717</v>
      </c>
    </row>
    <row r="30" spans="1:8" ht="15" customHeight="1">
      <c r="A30" s="89">
        <f t="shared" si="2"/>
        <v>3</v>
      </c>
      <c r="B30" s="57">
        <v>67</v>
      </c>
      <c r="C30" s="44" t="s">
        <v>318</v>
      </c>
      <c r="D30" s="45" t="s">
        <v>536</v>
      </c>
      <c r="E30" s="46" t="s">
        <v>537</v>
      </c>
      <c r="F30" s="47" t="s">
        <v>34</v>
      </c>
      <c r="G30" s="52" t="s">
        <v>268</v>
      </c>
      <c r="H30" s="114" t="s">
        <v>718</v>
      </c>
    </row>
    <row r="31" spans="1:8" ht="15" customHeight="1">
      <c r="A31" s="92">
        <f t="shared" si="2"/>
        <v>4</v>
      </c>
      <c r="B31" s="58">
        <v>58</v>
      </c>
      <c r="C31" s="48" t="s">
        <v>295</v>
      </c>
      <c r="D31" s="49" t="s">
        <v>559</v>
      </c>
      <c r="E31" s="50" t="s">
        <v>560</v>
      </c>
      <c r="F31" s="51" t="s">
        <v>362</v>
      </c>
      <c r="G31" s="53" t="s">
        <v>380</v>
      </c>
      <c r="H31" s="114" t="s">
        <v>719</v>
      </c>
    </row>
    <row r="32" spans="1:8" ht="15" customHeight="1">
      <c r="A32" s="89">
        <f t="shared" si="2"/>
        <v>5</v>
      </c>
      <c r="B32" s="58">
        <v>63</v>
      </c>
      <c r="C32" s="48" t="s">
        <v>121</v>
      </c>
      <c r="D32" s="49" t="s">
        <v>561</v>
      </c>
      <c r="E32" s="50" t="s">
        <v>479</v>
      </c>
      <c r="F32" s="51" t="s">
        <v>362</v>
      </c>
      <c r="G32" s="53" t="s">
        <v>380</v>
      </c>
      <c r="H32" s="114" t="s">
        <v>720</v>
      </c>
    </row>
    <row r="33" spans="1:8" ht="15" customHeight="1">
      <c r="A33" s="92">
        <f t="shared" si="2"/>
        <v>6</v>
      </c>
      <c r="B33" s="57">
        <v>75</v>
      </c>
      <c r="C33" s="44" t="s">
        <v>518</v>
      </c>
      <c r="D33" s="45" t="s">
        <v>545</v>
      </c>
      <c r="E33" s="46" t="s">
        <v>546</v>
      </c>
      <c r="F33" s="47" t="s">
        <v>36</v>
      </c>
      <c r="G33" s="52" t="s">
        <v>375</v>
      </c>
      <c r="H33" s="114" t="s">
        <v>721</v>
      </c>
    </row>
    <row r="34" spans="1:8" ht="15" customHeight="1">
      <c r="A34" s="89">
        <f t="shared" si="2"/>
        <v>7</v>
      </c>
      <c r="B34" s="58">
        <v>84</v>
      </c>
      <c r="C34" s="48" t="s">
        <v>544</v>
      </c>
      <c r="D34" s="49" t="s">
        <v>558</v>
      </c>
      <c r="E34" s="50" t="s">
        <v>222</v>
      </c>
      <c r="F34" s="51" t="s">
        <v>226</v>
      </c>
      <c r="G34" s="53" t="s">
        <v>377</v>
      </c>
      <c r="H34" s="114" t="s">
        <v>722</v>
      </c>
    </row>
    <row r="35" spans="1:8" ht="15" customHeight="1">
      <c r="A35" s="92">
        <f t="shared" si="2"/>
        <v>8</v>
      </c>
      <c r="B35" s="57">
        <v>68</v>
      </c>
      <c r="C35" s="44" t="s">
        <v>538</v>
      </c>
      <c r="D35" s="45" t="s">
        <v>539</v>
      </c>
      <c r="E35" s="46" t="s">
        <v>540</v>
      </c>
      <c r="F35" s="47" t="s">
        <v>34</v>
      </c>
      <c r="G35" s="52" t="s">
        <v>373</v>
      </c>
      <c r="H35" s="114" t="s">
        <v>723</v>
      </c>
    </row>
  </sheetData>
  <sortState ref="B30:H38">
    <sortCondition ref="H30:H38"/>
  </sortState>
  <mergeCells count="24">
    <mergeCell ref="F26:F27"/>
    <mergeCell ref="G26:G27"/>
    <mergeCell ref="H26:H27"/>
    <mergeCell ref="A26:A27"/>
    <mergeCell ref="B26:B27"/>
    <mergeCell ref="C26:C27"/>
    <mergeCell ref="D26:D27"/>
    <mergeCell ref="E26:E27"/>
    <mergeCell ref="H6:H7"/>
    <mergeCell ref="A16:A17"/>
    <mergeCell ref="B16:B17"/>
    <mergeCell ref="C16:C17"/>
    <mergeCell ref="D16:D17"/>
    <mergeCell ref="E16:E17"/>
    <mergeCell ref="F16:F17"/>
    <mergeCell ref="A6:A7"/>
    <mergeCell ref="B6:B7"/>
    <mergeCell ref="C6:C7"/>
    <mergeCell ref="D6:D7"/>
    <mergeCell ref="E6:E7"/>
    <mergeCell ref="F6:F7"/>
    <mergeCell ref="G6:G7"/>
    <mergeCell ref="G16:G17"/>
    <mergeCell ref="H16:H1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workbookViewId="0">
      <selection activeCell="A5" sqref="A5"/>
    </sheetView>
  </sheetViews>
  <sheetFormatPr defaultRowHeight="12.75"/>
  <cols>
    <col min="1" max="2" width="5.5703125" style="1" customWidth="1"/>
    <col min="3" max="3" width="10.28515625" style="1" customWidth="1"/>
    <col min="4" max="4" width="14.42578125" style="1" customWidth="1"/>
    <col min="5" max="5" width="10.42578125" style="1" customWidth="1"/>
    <col min="6" max="6" width="16.140625" style="1" bestFit="1" customWidth="1"/>
    <col min="7" max="7" width="22.5703125" style="1" bestFit="1" customWidth="1"/>
    <col min="8" max="11" width="9.140625" style="1"/>
    <col min="12" max="13" width="0" style="39" hidden="1" customWidth="1"/>
    <col min="14" max="14" width="6.7109375" style="1" customWidth="1"/>
    <col min="15" max="15" width="6.140625" style="1" bestFit="1" customWidth="1"/>
    <col min="16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44"/>
      <c r="L1" s="144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44"/>
      <c r="K2" s="144"/>
      <c r="L2" s="14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68">
        <v>1.1574074074074073E-5</v>
      </c>
      <c r="G3" s="15"/>
      <c r="H3" s="15"/>
      <c r="I3" s="15"/>
      <c r="J3" s="15"/>
      <c r="K3" s="16"/>
      <c r="L3" s="37"/>
      <c r="M3" s="38"/>
      <c r="N3" s="17"/>
      <c r="O3" s="17"/>
    </row>
    <row r="4" spans="1:15" s="21" customFormat="1" ht="15.75">
      <c r="D4" s="22" t="s">
        <v>15</v>
      </c>
      <c r="E4" s="5"/>
      <c r="F4" s="7"/>
      <c r="G4" s="24"/>
      <c r="H4" s="189" t="s">
        <v>13</v>
      </c>
      <c r="I4" s="189"/>
      <c r="J4" s="189"/>
      <c r="K4" s="189"/>
      <c r="L4" s="189"/>
      <c r="M4" s="189"/>
      <c r="N4" s="5"/>
      <c r="O4" s="5"/>
    </row>
    <row r="5" spans="1:15" ht="13.5" thickBot="1"/>
    <row r="6" spans="1:15" s="2" customFormat="1" ht="1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6</v>
      </c>
      <c r="I6" s="191"/>
      <c r="J6" s="190" t="s">
        <v>16</v>
      </c>
      <c r="K6" s="191"/>
      <c r="L6" s="208"/>
      <c r="M6" s="208"/>
      <c r="N6" s="206" t="s">
        <v>10</v>
      </c>
      <c r="O6" s="185" t="s">
        <v>8</v>
      </c>
    </row>
    <row r="7" spans="1:15" s="4" customFormat="1" ht="15" customHeight="1" thickBot="1">
      <c r="A7" s="182"/>
      <c r="B7" s="184"/>
      <c r="C7" s="180"/>
      <c r="D7" s="178"/>
      <c r="E7" s="176"/>
      <c r="F7" s="176"/>
      <c r="G7" s="188"/>
      <c r="H7" s="33" t="s">
        <v>9</v>
      </c>
      <c r="I7" s="33" t="s">
        <v>8</v>
      </c>
      <c r="J7" s="33" t="s">
        <v>9</v>
      </c>
      <c r="K7" s="36" t="s">
        <v>8</v>
      </c>
      <c r="L7" s="42"/>
      <c r="M7" s="42"/>
      <c r="N7" s="207"/>
      <c r="O7" s="186"/>
    </row>
    <row r="8" spans="1:15" ht="15" customHeight="1">
      <c r="A8" s="3">
        <f t="shared" ref="A8:A26" si="0">A7+1</f>
        <v>1</v>
      </c>
      <c r="B8" s="58">
        <v>83</v>
      </c>
      <c r="C8" s="48" t="s">
        <v>263</v>
      </c>
      <c r="D8" s="49" t="s">
        <v>500</v>
      </c>
      <c r="E8" s="50" t="s">
        <v>501</v>
      </c>
      <c r="F8" s="51" t="s">
        <v>226</v>
      </c>
      <c r="G8" s="53" t="s">
        <v>377</v>
      </c>
      <c r="H8" s="30">
        <v>7.78</v>
      </c>
      <c r="I8" s="31">
        <f t="shared" ref="I8:I27" si="1">IF(ISBLANK(H8),"",TRUNC(59.76*(H8-11)^2))</f>
        <v>619</v>
      </c>
      <c r="J8" s="73" t="s">
        <v>738</v>
      </c>
      <c r="K8" s="60">
        <f t="shared" ref="K8:K27" si="2">IF(ISBLANK(J8),"",TRUNC(0.1139*((J8/$F$3)-240)^2))</f>
        <v>369</v>
      </c>
      <c r="L8" s="41"/>
      <c r="M8" s="40"/>
      <c r="N8" s="32">
        <f t="shared" ref="N8:N27" si="3">SUM(I8:M8)-L8</f>
        <v>988</v>
      </c>
      <c r="O8" s="54">
        <v>18</v>
      </c>
    </row>
    <row r="9" spans="1:15" ht="15" customHeight="1">
      <c r="A9" s="3">
        <f t="shared" si="0"/>
        <v>2</v>
      </c>
      <c r="B9" s="58">
        <v>52</v>
      </c>
      <c r="C9" s="48" t="s">
        <v>77</v>
      </c>
      <c r="D9" s="49" t="s">
        <v>476</v>
      </c>
      <c r="E9" s="50">
        <v>37535</v>
      </c>
      <c r="F9" s="51" t="s">
        <v>29</v>
      </c>
      <c r="G9" s="53" t="s">
        <v>510</v>
      </c>
      <c r="H9" s="30">
        <v>8.08</v>
      </c>
      <c r="I9" s="31">
        <f t="shared" si="1"/>
        <v>509</v>
      </c>
      <c r="J9" s="73" t="s">
        <v>740</v>
      </c>
      <c r="K9" s="60">
        <f t="shared" si="2"/>
        <v>434</v>
      </c>
      <c r="L9" s="41"/>
      <c r="M9" s="40"/>
      <c r="N9" s="32">
        <f t="shared" si="3"/>
        <v>943</v>
      </c>
      <c r="O9" s="54">
        <v>16</v>
      </c>
    </row>
    <row r="10" spans="1:15" ht="15" customHeight="1">
      <c r="A10" s="27">
        <f t="shared" si="0"/>
        <v>3</v>
      </c>
      <c r="B10" s="57">
        <v>60</v>
      </c>
      <c r="C10" s="44" t="s">
        <v>480</v>
      </c>
      <c r="D10" s="45" t="s">
        <v>481</v>
      </c>
      <c r="E10" s="46">
        <v>37280</v>
      </c>
      <c r="F10" s="47" t="s">
        <v>31</v>
      </c>
      <c r="G10" s="52" t="s">
        <v>465</v>
      </c>
      <c r="H10" s="30">
        <v>8.0399999999999991</v>
      </c>
      <c r="I10" s="31">
        <f t="shared" si="1"/>
        <v>523</v>
      </c>
      <c r="J10" s="73" t="s">
        <v>739</v>
      </c>
      <c r="K10" s="60">
        <f t="shared" si="2"/>
        <v>388</v>
      </c>
      <c r="L10" s="41"/>
      <c r="M10" s="40"/>
      <c r="N10" s="32">
        <f t="shared" si="3"/>
        <v>911</v>
      </c>
      <c r="O10" s="54">
        <v>14</v>
      </c>
    </row>
    <row r="11" spans="1:15" ht="15" customHeight="1">
      <c r="A11" s="3">
        <f t="shared" si="0"/>
        <v>4</v>
      </c>
      <c r="B11" s="57">
        <v>42</v>
      </c>
      <c r="C11" s="44" t="s">
        <v>472</v>
      </c>
      <c r="D11" s="45" t="s">
        <v>473</v>
      </c>
      <c r="E11" s="46">
        <v>37453</v>
      </c>
      <c r="F11" s="47" t="s">
        <v>27</v>
      </c>
      <c r="G11" s="52" t="s">
        <v>462</v>
      </c>
      <c r="H11" s="30">
        <v>8.24</v>
      </c>
      <c r="I11" s="31">
        <f t="shared" si="1"/>
        <v>455</v>
      </c>
      <c r="J11" s="73" t="s">
        <v>742</v>
      </c>
      <c r="K11" s="60">
        <f t="shared" si="2"/>
        <v>377</v>
      </c>
      <c r="L11" s="41"/>
      <c r="M11" s="40"/>
      <c r="N11" s="32">
        <f t="shared" si="3"/>
        <v>832</v>
      </c>
      <c r="O11" s="54">
        <v>13</v>
      </c>
    </row>
    <row r="12" spans="1:15" ht="15" customHeight="1">
      <c r="A12" s="27">
        <f t="shared" si="0"/>
        <v>5</v>
      </c>
      <c r="B12" s="57">
        <v>65</v>
      </c>
      <c r="C12" s="44" t="s">
        <v>385</v>
      </c>
      <c r="D12" s="45" t="s">
        <v>486</v>
      </c>
      <c r="E12" s="46">
        <v>37388</v>
      </c>
      <c r="F12" s="47" t="s">
        <v>33</v>
      </c>
      <c r="G12" s="52" t="s">
        <v>511</v>
      </c>
      <c r="H12" s="30">
        <v>8.3699999999999992</v>
      </c>
      <c r="I12" s="31">
        <f t="shared" si="1"/>
        <v>413</v>
      </c>
      <c r="J12" s="73" t="s">
        <v>743</v>
      </c>
      <c r="K12" s="60">
        <f t="shared" si="2"/>
        <v>404</v>
      </c>
      <c r="L12" s="41"/>
      <c r="M12" s="40"/>
      <c r="N12" s="32">
        <f t="shared" si="3"/>
        <v>817</v>
      </c>
      <c r="O12" s="54">
        <v>12</v>
      </c>
    </row>
    <row r="13" spans="1:15" ht="15" customHeight="1">
      <c r="A13" s="3">
        <f t="shared" si="0"/>
        <v>6</v>
      </c>
      <c r="B13" s="57">
        <v>69</v>
      </c>
      <c r="C13" s="44" t="s">
        <v>385</v>
      </c>
      <c r="D13" s="45" t="s">
        <v>489</v>
      </c>
      <c r="E13" s="46" t="s">
        <v>450</v>
      </c>
      <c r="F13" s="47" t="s">
        <v>34</v>
      </c>
      <c r="G13" s="167" t="s">
        <v>512</v>
      </c>
      <c r="H13" s="30">
        <v>8.48</v>
      </c>
      <c r="I13" s="31">
        <f t="shared" si="1"/>
        <v>379</v>
      </c>
      <c r="J13" s="73" t="s">
        <v>732</v>
      </c>
      <c r="K13" s="60">
        <f t="shared" si="2"/>
        <v>388</v>
      </c>
      <c r="L13" s="41"/>
      <c r="M13" s="40"/>
      <c r="N13" s="32">
        <f t="shared" si="3"/>
        <v>767</v>
      </c>
      <c r="O13" s="54">
        <v>11</v>
      </c>
    </row>
    <row r="14" spans="1:15" ht="15" customHeight="1">
      <c r="A14" s="27">
        <f t="shared" si="0"/>
        <v>7</v>
      </c>
      <c r="B14" s="57">
        <v>59</v>
      </c>
      <c r="C14" s="44" t="s">
        <v>431</v>
      </c>
      <c r="D14" s="45" t="s">
        <v>416</v>
      </c>
      <c r="E14" s="46">
        <v>37645</v>
      </c>
      <c r="F14" s="47" t="s">
        <v>31</v>
      </c>
      <c r="G14" s="52" t="s">
        <v>465</v>
      </c>
      <c r="H14" s="30">
        <v>8.17</v>
      </c>
      <c r="I14" s="31">
        <f t="shared" si="1"/>
        <v>478</v>
      </c>
      <c r="J14" s="73" t="s">
        <v>741</v>
      </c>
      <c r="K14" s="60">
        <f t="shared" si="2"/>
        <v>258</v>
      </c>
      <c r="L14" s="41"/>
      <c r="M14" s="40"/>
      <c r="N14" s="32">
        <f t="shared" si="3"/>
        <v>736</v>
      </c>
      <c r="O14" s="54">
        <v>10</v>
      </c>
    </row>
    <row r="15" spans="1:15" ht="15" customHeight="1">
      <c r="A15" s="3">
        <f t="shared" si="0"/>
        <v>8</v>
      </c>
      <c r="B15" s="57">
        <v>70</v>
      </c>
      <c r="C15" s="44" t="s">
        <v>490</v>
      </c>
      <c r="D15" s="45" t="s">
        <v>491</v>
      </c>
      <c r="E15" s="46" t="s">
        <v>492</v>
      </c>
      <c r="F15" s="47" t="s">
        <v>34</v>
      </c>
      <c r="G15" s="52" t="s">
        <v>373</v>
      </c>
      <c r="H15" s="30">
        <v>8.4</v>
      </c>
      <c r="I15" s="31">
        <f t="shared" si="1"/>
        <v>403</v>
      </c>
      <c r="J15" s="73" t="s">
        <v>744</v>
      </c>
      <c r="K15" s="60">
        <f t="shared" si="2"/>
        <v>328</v>
      </c>
      <c r="L15" s="41"/>
      <c r="M15" s="40"/>
      <c r="N15" s="32">
        <f t="shared" si="3"/>
        <v>731</v>
      </c>
      <c r="O15" s="54">
        <v>9</v>
      </c>
    </row>
    <row r="16" spans="1:15" ht="15" customHeight="1">
      <c r="A16" s="27">
        <f t="shared" si="0"/>
        <v>9</v>
      </c>
      <c r="B16" s="57">
        <v>77</v>
      </c>
      <c r="C16" s="44" t="s">
        <v>497</v>
      </c>
      <c r="D16" s="45" t="s">
        <v>498</v>
      </c>
      <c r="E16" s="46" t="s">
        <v>499</v>
      </c>
      <c r="F16" s="47" t="s">
        <v>63</v>
      </c>
      <c r="G16" s="52" t="s">
        <v>513</v>
      </c>
      <c r="H16" s="30">
        <v>8.44</v>
      </c>
      <c r="I16" s="31">
        <f t="shared" si="1"/>
        <v>391</v>
      </c>
      <c r="J16" s="73" t="s">
        <v>731</v>
      </c>
      <c r="K16" s="60">
        <f t="shared" si="2"/>
        <v>326</v>
      </c>
      <c r="L16" s="41"/>
      <c r="M16" s="40"/>
      <c r="N16" s="32">
        <f t="shared" si="3"/>
        <v>717</v>
      </c>
      <c r="O16" s="54">
        <v>8</v>
      </c>
    </row>
    <row r="17" spans="1:15" ht="15" customHeight="1">
      <c r="A17" s="3">
        <f t="shared" si="0"/>
        <v>10</v>
      </c>
      <c r="B17" s="57">
        <v>56</v>
      </c>
      <c r="C17" s="44" t="s">
        <v>477</v>
      </c>
      <c r="D17" s="45" t="s">
        <v>478</v>
      </c>
      <c r="E17" s="46" t="s">
        <v>479</v>
      </c>
      <c r="F17" s="47" t="s">
        <v>297</v>
      </c>
      <c r="G17" s="52" t="s">
        <v>367</v>
      </c>
      <c r="H17" s="30">
        <v>8.64</v>
      </c>
      <c r="I17" s="31">
        <f t="shared" si="1"/>
        <v>332</v>
      </c>
      <c r="J17" s="73" t="s">
        <v>733</v>
      </c>
      <c r="K17" s="60">
        <f t="shared" si="2"/>
        <v>307</v>
      </c>
      <c r="L17" s="41"/>
      <c r="M17" s="40"/>
      <c r="N17" s="32">
        <f t="shared" si="3"/>
        <v>639</v>
      </c>
      <c r="O17" s="54">
        <v>7</v>
      </c>
    </row>
    <row r="18" spans="1:15" ht="15" customHeight="1">
      <c r="A18" s="27">
        <f t="shared" si="0"/>
        <v>11</v>
      </c>
      <c r="B18" s="57">
        <v>66</v>
      </c>
      <c r="C18" s="44" t="s">
        <v>487</v>
      </c>
      <c r="D18" s="45" t="s">
        <v>488</v>
      </c>
      <c r="E18" s="46">
        <v>37356</v>
      </c>
      <c r="F18" s="47" t="s">
        <v>33</v>
      </c>
      <c r="G18" s="52" t="s">
        <v>511</v>
      </c>
      <c r="H18" s="30">
        <v>9.02</v>
      </c>
      <c r="I18" s="31">
        <f t="shared" si="1"/>
        <v>234</v>
      </c>
      <c r="J18" s="73" t="s">
        <v>728</v>
      </c>
      <c r="K18" s="60">
        <f t="shared" si="2"/>
        <v>364</v>
      </c>
      <c r="L18" s="41"/>
      <c r="M18" s="40"/>
      <c r="N18" s="32">
        <f t="shared" si="3"/>
        <v>598</v>
      </c>
      <c r="O18" s="54">
        <v>6</v>
      </c>
    </row>
    <row r="19" spans="1:15" ht="15" customHeight="1">
      <c r="A19" s="3">
        <f t="shared" si="0"/>
        <v>12</v>
      </c>
      <c r="B19" s="58">
        <v>53</v>
      </c>
      <c r="C19" s="48" t="s">
        <v>72</v>
      </c>
      <c r="D19" s="49" t="s">
        <v>505</v>
      </c>
      <c r="E19" s="50" t="s">
        <v>506</v>
      </c>
      <c r="F19" s="51" t="s">
        <v>362</v>
      </c>
      <c r="G19" s="53" t="s">
        <v>380</v>
      </c>
      <c r="H19" s="30">
        <v>8.69</v>
      </c>
      <c r="I19" s="31">
        <f t="shared" si="1"/>
        <v>318</v>
      </c>
      <c r="J19" s="73" t="s">
        <v>734</v>
      </c>
      <c r="K19" s="60">
        <f t="shared" si="2"/>
        <v>254</v>
      </c>
      <c r="L19" s="41"/>
      <c r="M19" s="40"/>
      <c r="N19" s="32">
        <f t="shared" si="3"/>
        <v>572</v>
      </c>
      <c r="O19" s="54">
        <v>5</v>
      </c>
    </row>
    <row r="20" spans="1:15" ht="15" customHeight="1">
      <c r="A20" s="27">
        <f t="shared" si="0"/>
        <v>13</v>
      </c>
      <c r="B20" s="57">
        <v>73</v>
      </c>
      <c r="C20" s="44" t="s">
        <v>493</v>
      </c>
      <c r="D20" s="45" t="s">
        <v>494</v>
      </c>
      <c r="E20" s="46">
        <v>38122</v>
      </c>
      <c r="F20" s="47" t="s">
        <v>40</v>
      </c>
      <c r="G20" s="52" t="s">
        <v>92</v>
      </c>
      <c r="H20" s="30">
        <v>8.73</v>
      </c>
      <c r="I20" s="31">
        <f t="shared" si="1"/>
        <v>307</v>
      </c>
      <c r="J20" s="73" t="s">
        <v>737</v>
      </c>
      <c r="K20" s="60">
        <f t="shared" si="2"/>
        <v>200</v>
      </c>
      <c r="L20" s="41"/>
      <c r="M20" s="40"/>
      <c r="N20" s="32">
        <f t="shared" si="3"/>
        <v>507</v>
      </c>
      <c r="O20" s="54">
        <v>4</v>
      </c>
    </row>
    <row r="21" spans="1:15" ht="15" customHeight="1">
      <c r="A21" s="3">
        <f t="shared" si="0"/>
        <v>14</v>
      </c>
      <c r="B21" s="57">
        <v>62</v>
      </c>
      <c r="C21" s="44" t="s">
        <v>484</v>
      </c>
      <c r="D21" s="45" t="s">
        <v>485</v>
      </c>
      <c r="E21" s="46">
        <v>37530</v>
      </c>
      <c r="F21" s="47" t="s">
        <v>31</v>
      </c>
      <c r="G21" s="52" t="s">
        <v>465</v>
      </c>
      <c r="H21" s="30">
        <v>8.7899999999999991</v>
      </c>
      <c r="I21" s="31">
        <f t="shared" si="1"/>
        <v>291</v>
      </c>
      <c r="J21" s="73" t="s">
        <v>725</v>
      </c>
      <c r="K21" s="60">
        <f t="shared" si="2"/>
        <v>211</v>
      </c>
      <c r="L21" s="41"/>
      <c r="M21" s="40"/>
      <c r="N21" s="32">
        <f t="shared" si="3"/>
        <v>502</v>
      </c>
      <c r="O21" s="54">
        <v>3</v>
      </c>
    </row>
    <row r="22" spans="1:15" ht="15" customHeight="1">
      <c r="A22" s="27">
        <f t="shared" si="0"/>
        <v>15</v>
      </c>
      <c r="B22" s="57">
        <v>61</v>
      </c>
      <c r="C22" s="44" t="s">
        <v>482</v>
      </c>
      <c r="D22" s="45" t="s">
        <v>483</v>
      </c>
      <c r="E22" s="46">
        <v>37958</v>
      </c>
      <c r="F22" s="47" t="s">
        <v>31</v>
      </c>
      <c r="G22" s="52" t="s">
        <v>465</v>
      </c>
      <c r="H22" s="30">
        <v>8.73</v>
      </c>
      <c r="I22" s="31">
        <f t="shared" si="1"/>
        <v>307</v>
      </c>
      <c r="J22" s="73" t="s">
        <v>736</v>
      </c>
      <c r="K22" s="60">
        <f t="shared" si="2"/>
        <v>188</v>
      </c>
      <c r="L22" s="41"/>
      <c r="M22" s="40"/>
      <c r="N22" s="32">
        <f t="shared" si="3"/>
        <v>495</v>
      </c>
      <c r="O22" s="54">
        <v>2</v>
      </c>
    </row>
    <row r="23" spans="1:15" ht="15" customHeight="1">
      <c r="A23" s="3">
        <f t="shared" si="0"/>
        <v>16</v>
      </c>
      <c r="B23" s="58">
        <v>54</v>
      </c>
      <c r="C23" s="48" t="s">
        <v>84</v>
      </c>
      <c r="D23" s="49" t="s">
        <v>507</v>
      </c>
      <c r="E23" s="50" t="s">
        <v>425</v>
      </c>
      <c r="F23" s="51" t="s">
        <v>362</v>
      </c>
      <c r="G23" s="53" t="s">
        <v>514</v>
      </c>
      <c r="H23" s="30">
        <v>8.8000000000000007</v>
      </c>
      <c r="I23" s="31">
        <f t="shared" si="1"/>
        <v>289</v>
      </c>
      <c r="J23" s="73" t="s">
        <v>726</v>
      </c>
      <c r="K23" s="60">
        <f t="shared" si="2"/>
        <v>180</v>
      </c>
      <c r="L23" s="41"/>
      <c r="M23" s="40"/>
      <c r="N23" s="32">
        <f t="shared" si="3"/>
        <v>469</v>
      </c>
      <c r="O23" s="54">
        <v>1</v>
      </c>
    </row>
    <row r="24" spans="1:15" ht="15" customHeight="1">
      <c r="A24" s="27">
        <f t="shared" si="0"/>
        <v>17</v>
      </c>
      <c r="B24" s="58">
        <v>85</v>
      </c>
      <c r="C24" s="48" t="s">
        <v>502</v>
      </c>
      <c r="D24" s="49" t="s">
        <v>503</v>
      </c>
      <c r="E24" s="50" t="s">
        <v>504</v>
      </c>
      <c r="F24" s="51" t="s">
        <v>226</v>
      </c>
      <c r="G24" s="53" t="s">
        <v>376</v>
      </c>
      <c r="H24" s="30">
        <v>8.83</v>
      </c>
      <c r="I24" s="31">
        <f t="shared" si="1"/>
        <v>281</v>
      </c>
      <c r="J24" s="73" t="s">
        <v>727</v>
      </c>
      <c r="K24" s="60">
        <f t="shared" si="2"/>
        <v>112</v>
      </c>
      <c r="L24" s="41"/>
      <c r="M24" s="40"/>
      <c r="N24" s="32">
        <f t="shared" si="3"/>
        <v>393</v>
      </c>
      <c r="O24" s="54" t="s">
        <v>172</v>
      </c>
    </row>
    <row r="25" spans="1:15" ht="15" customHeight="1">
      <c r="A25" s="3">
        <f t="shared" si="0"/>
        <v>18</v>
      </c>
      <c r="B25" s="57">
        <v>74</v>
      </c>
      <c r="C25" s="44" t="s">
        <v>446</v>
      </c>
      <c r="D25" s="45" t="s">
        <v>495</v>
      </c>
      <c r="E25" s="46" t="s">
        <v>496</v>
      </c>
      <c r="F25" s="47" t="s">
        <v>36</v>
      </c>
      <c r="G25" s="52" t="s">
        <v>375</v>
      </c>
      <c r="H25" s="30">
        <v>8.69</v>
      </c>
      <c r="I25" s="31">
        <f t="shared" si="1"/>
        <v>318</v>
      </c>
      <c r="J25" s="73" t="s">
        <v>735</v>
      </c>
      <c r="K25" s="60">
        <f t="shared" si="2"/>
        <v>68</v>
      </c>
      <c r="L25" s="41"/>
      <c r="M25" s="40"/>
      <c r="N25" s="32">
        <f t="shared" si="3"/>
        <v>386</v>
      </c>
      <c r="O25" s="54"/>
    </row>
    <row r="26" spans="1:15" ht="15" customHeight="1">
      <c r="A26" s="27">
        <f t="shared" si="0"/>
        <v>19</v>
      </c>
      <c r="B26" s="58">
        <v>40</v>
      </c>
      <c r="C26" s="48" t="s">
        <v>508</v>
      </c>
      <c r="D26" s="49" t="s">
        <v>407</v>
      </c>
      <c r="E26" s="50" t="s">
        <v>509</v>
      </c>
      <c r="F26" s="51" t="s">
        <v>362</v>
      </c>
      <c r="G26" s="53" t="s">
        <v>515</v>
      </c>
      <c r="H26" s="30">
        <v>9.56</v>
      </c>
      <c r="I26" s="31">
        <f t="shared" si="1"/>
        <v>123</v>
      </c>
      <c r="J26" s="73" t="s">
        <v>729</v>
      </c>
      <c r="K26" s="60">
        <f t="shared" si="2"/>
        <v>78</v>
      </c>
      <c r="L26" s="41"/>
      <c r="M26" s="40"/>
      <c r="N26" s="32">
        <f t="shared" si="3"/>
        <v>201</v>
      </c>
      <c r="O26" s="56"/>
    </row>
    <row r="27" spans="1:15" ht="15" customHeight="1">
      <c r="A27" s="27">
        <f t="shared" ref="A27" si="4">A26+1</f>
        <v>20</v>
      </c>
      <c r="B27" s="57">
        <v>45</v>
      </c>
      <c r="C27" s="44" t="s">
        <v>83</v>
      </c>
      <c r="D27" s="45" t="s">
        <v>474</v>
      </c>
      <c r="E27" s="46" t="s">
        <v>475</v>
      </c>
      <c r="F27" s="47" t="s">
        <v>28</v>
      </c>
      <c r="G27" s="52" t="s">
        <v>161</v>
      </c>
      <c r="H27" s="30">
        <v>9.94</v>
      </c>
      <c r="I27" s="31">
        <f t="shared" si="1"/>
        <v>67</v>
      </c>
      <c r="J27" s="73" t="s">
        <v>730</v>
      </c>
      <c r="K27" s="60">
        <f t="shared" si="2"/>
        <v>69</v>
      </c>
      <c r="L27" s="41"/>
      <c r="M27" s="40"/>
      <c r="N27" s="32">
        <f t="shared" si="3"/>
        <v>136</v>
      </c>
      <c r="O27" s="54"/>
    </row>
  </sheetData>
  <sortState ref="B8:O27">
    <sortCondition descending="1" ref="N8:N27"/>
  </sortState>
  <mergeCells count="13">
    <mergeCell ref="N6:N7"/>
    <mergeCell ref="O6:O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  <mergeCell ref="B6:B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5" sqref="A5"/>
    </sheetView>
  </sheetViews>
  <sheetFormatPr defaultRowHeight="12.75"/>
  <cols>
    <col min="1" max="2" width="5.5703125" style="1" customWidth="1"/>
    <col min="3" max="3" width="10.28515625" style="1" customWidth="1"/>
    <col min="4" max="4" width="14.42578125" style="1" customWidth="1"/>
    <col min="5" max="5" width="10.42578125" style="1" customWidth="1"/>
    <col min="6" max="6" width="16.140625" style="1" bestFit="1" customWidth="1"/>
    <col min="7" max="7" width="22.5703125" style="1" bestFit="1" customWidth="1"/>
    <col min="8" max="8" width="9.140625" style="112"/>
    <col min="9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7"/>
      <c r="G3" s="15"/>
      <c r="H3" s="15"/>
      <c r="I3" s="17"/>
      <c r="J3" s="17"/>
      <c r="K3" s="17"/>
      <c r="L3" s="17"/>
      <c r="M3" s="18"/>
      <c r="N3" s="19"/>
    </row>
    <row r="4" spans="1:15" s="21" customFormat="1" ht="15.75">
      <c r="D4" s="22" t="s">
        <v>15</v>
      </c>
      <c r="E4" s="5"/>
      <c r="F4" s="6" t="s">
        <v>6</v>
      </c>
      <c r="G4" s="24"/>
      <c r="H4" s="161" t="s">
        <v>13</v>
      </c>
      <c r="I4" s="25"/>
      <c r="J4" s="25"/>
      <c r="K4" s="25"/>
      <c r="L4" s="25"/>
      <c r="M4" s="26"/>
      <c r="N4" s="8"/>
    </row>
    <row r="5" spans="1:15" ht="16.5" thickBot="1">
      <c r="C5" s="97">
        <v>1</v>
      </c>
      <c r="D5" s="97" t="s">
        <v>43</v>
      </c>
    </row>
    <row r="6" spans="1:15" s="2" customFormat="1" ht="12.75" customHeight="1">
      <c r="A6" s="181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5" s="4" customFormat="1" ht="13.5" customHeight="1" thickBot="1">
      <c r="A7" s="182"/>
      <c r="B7" s="184"/>
      <c r="C7" s="180"/>
      <c r="D7" s="178"/>
      <c r="E7" s="176"/>
      <c r="F7" s="176"/>
      <c r="G7" s="188"/>
      <c r="H7" s="195"/>
    </row>
    <row r="8" spans="1:15" ht="15" customHeight="1">
      <c r="A8" s="3">
        <v>1</v>
      </c>
      <c r="B8" s="57"/>
      <c r="C8" s="44"/>
      <c r="D8" s="45"/>
      <c r="E8" s="46"/>
      <c r="F8" s="47"/>
      <c r="G8" s="52"/>
      <c r="H8" s="113"/>
    </row>
    <row r="9" spans="1:15" ht="15" customHeight="1">
      <c r="A9" s="3">
        <v>2</v>
      </c>
      <c r="B9" s="58">
        <v>83</v>
      </c>
      <c r="C9" s="48" t="s">
        <v>263</v>
      </c>
      <c r="D9" s="49" t="s">
        <v>500</v>
      </c>
      <c r="E9" s="50" t="s">
        <v>501</v>
      </c>
      <c r="F9" s="51" t="s">
        <v>226</v>
      </c>
      <c r="G9" s="53" t="s">
        <v>377</v>
      </c>
      <c r="H9" s="113" t="s">
        <v>673</v>
      </c>
    </row>
    <row r="10" spans="1:15" ht="15" customHeight="1">
      <c r="A10" s="27">
        <f>A9+1</f>
        <v>3</v>
      </c>
      <c r="B10" s="57">
        <v>60</v>
      </c>
      <c r="C10" s="44" t="s">
        <v>480</v>
      </c>
      <c r="D10" s="45" t="s">
        <v>481</v>
      </c>
      <c r="E10" s="46">
        <v>37280</v>
      </c>
      <c r="F10" s="47" t="s">
        <v>31</v>
      </c>
      <c r="G10" s="52" t="s">
        <v>465</v>
      </c>
      <c r="H10" s="113" t="s">
        <v>674</v>
      </c>
    </row>
    <row r="11" spans="1:15" ht="15" customHeight="1">
      <c r="A11" s="3">
        <f t="shared" ref="A11:A40" si="0">A10+1</f>
        <v>4</v>
      </c>
      <c r="B11" s="57">
        <v>77</v>
      </c>
      <c r="C11" s="44" t="s">
        <v>497</v>
      </c>
      <c r="D11" s="45" t="s">
        <v>498</v>
      </c>
      <c r="E11" s="46" t="s">
        <v>499</v>
      </c>
      <c r="F11" s="47" t="s">
        <v>63</v>
      </c>
      <c r="G11" s="52" t="s">
        <v>513</v>
      </c>
      <c r="H11" s="113" t="s">
        <v>675</v>
      </c>
    </row>
    <row r="12" spans="1:15" ht="15" customHeight="1">
      <c r="A12" s="27">
        <f t="shared" si="0"/>
        <v>5</v>
      </c>
      <c r="B12" s="57">
        <v>69</v>
      </c>
      <c r="C12" s="44" t="s">
        <v>385</v>
      </c>
      <c r="D12" s="45" t="s">
        <v>489</v>
      </c>
      <c r="E12" s="46" t="s">
        <v>450</v>
      </c>
      <c r="F12" s="47" t="s">
        <v>34</v>
      </c>
      <c r="G12" s="167" t="s">
        <v>512</v>
      </c>
      <c r="H12" s="113" t="s">
        <v>676</v>
      </c>
    </row>
    <row r="13" spans="1:15" ht="15" customHeight="1">
      <c r="A13" s="3">
        <f t="shared" si="0"/>
        <v>6</v>
      </c>
      <c r="B13" s="57">
        <v>66</v>
      </c>
      <c r="C13" s="44" t="s">
        <v>487</v>
      </c>
      <c r="D13" s="45" t="s">
        <v>488</v>
      </c>
      <c r="E13" s="46">
        <v>37356</v>
      </c>
      <c r="F13" s="47" t="s">
        <v>33</v>
      </c>
      <c r="G13" s="52" t="s">
        <v>511</v>
      </c>
      <c r="H13" s="113">
        <v>9.02</v>
      </c>
    </row>
    <row r="14" spans="1:15" ht="16.5" thickBot="1">
      <c r="C14" s="97">
        <v>2</v>
      </c>
      <c r="D14" s="97" t="s">
        <v>43</v>
      </c>
    </row>
    <row r="15" spans="1:15" s="2" customFormat="1" ht="12.75" customHeight="1">
      <c r="A15" s="181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5" s="4" customFormat="1" ht="13.5" customHeight="1" thickBot="1">
      <c r="A16" s="182"/>
      <c r="B16" s="184"/>
      <c r="C16" s="180"/>
      <c r="D16" s="178"/>
      <c r="E16" s="176"/>
      <c r="F16" s="176"/>
      <c r="G16" s="188"/>
      <c r="H16" s="195"/>
    </row>
    <row r="17" spans="1:8" ht="15" customHeight="1">
      <c r="A17" s="3">
        <v>1</v>
      </c>
      <c r="B17" s="57"/>
      <c r="C17" s="44"/>
      <c r="D17" s="45"/>
      <c r="E17" s="46"/>
      <c r="F17" s="47"/>
      <c r="G17" s="52"/>
      <c r="H17" s="113"/>
    </row>
    <row r="18" spans="1:8" ht="15" customHeight="1">
      <c r="A18" s="3">
        <v>2</v>
      </c>
      <c r="B18" s="57">
        <v>65</v>
      </c>
      <c r="C18" s="44" t="s">
        <v>385</v>
      </c>
      <c r="D18" s="45" t="s">
        <v>486</v>
      </c>
      <c r="E18" s="46">
        <v>37388</v>
      </c>
      <c r="F18" s="47" t="s">
        <v>33</v>
      </c>
      <c r="G18" s="52" t="s">
        <v>511</v>
      </c>
      <c r="H18" s="113" t="s">
        <v>677</v>
      </c>
    </row>
    <row r="19" spans="1:8" ht="15" customHeight="1">
      <c r="A19" s="27">
        <f>A18+1</f>
        <v>3</v>
      </c>
      <c r="B19" s="57">
        <v>56</v>
      </c>
      <c r="C19" s="44" t="s">
        <v>477</v>
      </c>
      <c r="D19" s="45" t="s">
        <v>478</v>
      </c>
      <c r="E19" s="46" t="s">
        <v>479</v>
      </c>
      <c r="F19" s="47" t="s">
        <v>297</v>
      </c>
      <c r="G19" s="52" t="s">
        <v>367</v>
      </c>
      <c r="H19" s="113" t="s">
        <v>678</v>
      </c>
    </row>
    <row r="20" spans="1:8" ht="15" customHeight="1">
      <c r="A20" s="3">
        <f t="shared" si="0"/>
        <v>4</v>
      </c>
      <c r="B20" s="58">
        <v>54</v>
      </c>
      <c r="C20" s="48" t="s">
        <v>84</v>
      </c>
      <c r="D20" s="49" t="s">
        <v>507</v>
      </c>
      <c r="E20" s="50" t="s">
        <v>425</v>
      </c>
      <c r="F20" s="51" t="s">
        <v>362</v>
      </c>
      <c r="G20" s="53" t="s">
        <v>514</v>
      </c>
      <c r="H20" s="113" t="s">
        <v>668</v>
      </c>
    </row>
    <row r="21" spans="1:8" ht="15" customHeight="1">
      <c r="A21" s="27">
        <f t="shared" si="0"/>
        <v>5</v>
      </c>
      <c r="B21" s="57">
        <v>42</v>
      </c>
      <c r="C21" s="44" t="s">
        <v>472</v>
      </c>
      <c r="D21" s="45" t="s">
        <v>473</v>
      </c>
      <c r="E21" s="46">
        <v>37453</v>
      </c>
      <c r="F21" s="47" t="s">
        <v>27</v>
      </c>
      <c r="G21" s="52" t="s">
        <v>462</v>
      </c>
      <c r="H21" s="113" t="s">
        <v>679</v>
      </c>
    </row>
    <row r="22" spans="1:8" ht="15" customHeight="1">
      <c r="A22" s="3">
        <f t="shared" si="0"/>
        <v>6</v>
      </c>
      <c r="B22" s="58">
        <v>53</v>
      </c>
      <c r="C22" s="48" t="s">
        <v>72</v>
      </c>
      <c r="D22" s="49" t="s">
        <v>505</v>
      </c>
      <c r="E22" s="50" t="s">
        <v>506</v>
      </c>
      <c r="F22" s="51" t="s">
        <v>362</v>
      </c>
      <c r="G22" s="53" t="s">
        <v>380</v>
      </c>
      <c r="H22" s="113">
        <v>8.69</v>
      </c>
    </row>
    <row r="23" spans="1:8" ht="16.5" thickBot="1">
      <c r="C23" s="97">
        <v>3</v>
      </c>
      <c r="D23" s="97" t="s">
        <v>43</v>
      </c>
    </row>
    <row r="24" spans="1:8" s="2" customFormat="1" ht="12.75" customHeight="1">
      <c r="A24" s="181" t="s">
        <v>44</v>
      </c>
      <c r="B24" s="183" t="s">
        <v>39</v>
      </c>
      <c r="C24" s="179" t="s">
        <v>2</v>
      </c>
      <c r="D24" s="177" t="s">
        <v>3</v>
      </c>
      <c r="E24" s="175" t="s">
        <v>12</v>
      </c>
      <c r="F24" s="175" t="s">
        <v>4</v>
      </c>
      <c r="G24" s="187" t="s">
        <v>45</v>
      </c>
      <c r="H24" s="194" t="s">
        <v>9</v>
      </c>
    </row>
    <row r="25" spans="1:8" s="4" customFormat="1" ht="13.5" customHeight="1" thickBot="1">
      <c r="A25" s="182"/>
      <c r="B25" s="184"/>
      <c r="C25" s="180"/>
      <c r="D25" s="178"/>
      <c r="E25" s="176"/>
      <c r="F25" s="176"/>
      <c r="G25" s="188"/>
      <c r="H25" s="195"/>
    </row>
    <row r="26" spans="1:8" ht="15" customHeight="1">
      <c r="A26" s="3">
        <v>1</v>
      </c>
      <c r="B26" s="57"/>
      <c r="C26" s="44"/>
      <c r="D26" s="45"/>
      <c r="E26" s="46"/>
      <c r="F26" s="47"/>
      <c r="G26" s="52"/>
      <c r="H26" s="113"/>
    </row>
    <row r="27" spans="1:8" ht="15" customHeight="1">
      <c r="A27" s="3">
        <v>2</v>
      </c>
      <c r="B27" s="57">
        <v>62</v>
      </c>
      <c r="C27" s="44" t="s">
        <v>484</v>
      </c>
      <c r="D27" s="45" t="s">
        <v>485</v>
      </c>
      <c r="E27" s="46">
        <v>37530</v>
      </c>
      <c r="F27" s="47" t="s">
        <v>31</v>
      </c>
      <c r="G27" s="52" t="s">
        <v>465</v>
      </c>
      <c r="H27" s="113" t="s">
        <v>680</v>
      </c>
    </row>
    <row r="28" spans="1:8" ht="15" customHeight="1">
      <c r="A28" s="27">
        <f>A27+1</f>
        <v>3</v>
      </c>
      <c r="B28" s="58">
        <v>52</v>
      </c>
      <c r="C28" s="48" t="s">
        <v>77</v>
      </c>
      <c r="D28" s="49" t="s">
        <v>476</v>
      </c>
      <c r="E28" s="50">
        <v>37535</v>
      </c>
      <c r="F28" s="51" t="s">
        <v>29</v>
      </c>
      <c r="G28" s="53" t="s">
        <v>510</v>
      </c>
      <c r="H28" s="113" t="s">
        <v>681</v>
      </c>
    </row>
    <row r="29" spans="1:8" ht="15" customHeight="1">
      <c r="A29" s="3">
        <f t="shared" si="0"/>
        <v>4</v>
      </c>
      <c r="B29" s="57">
        <v>59</v>
      </c>
      <c r="C29" s="44" t="s">
        <v>431</v>
      </c>
      <c r="D29" s="45" t="s">
        <v>416</v>
      </c>
      <c r="E29" s="46">
        <v>37645</v>
      </c>
      <c r="F29" s="47" t="s">
        <v>31</v>
      </c>
      <c r="G29" s="52" t="s">
        <v>465</v>
      </c>
      <c r="H29" s="113" t="s">
        <v>682</v>
      </c>
    </row>
    <row r="30" spans="1:8" ht="15" customHeight="1">
      <c r="A30" s="27">
        <f t="shared" si="0"/>
        <v>5</v>
      </c>
      <c r="B30" s="57">
        <v>74</v>
      </c>
      <c r="C30" s="44" t="s">
        <v>446</v>
      </c>
      <c r="D30" s="45" t="s">
        <v>495</v>
      </c>
      <c r="E30" s="46" t="s">
        <v>496</v>
      </c>
      <c r="F30" s="47" t="s">
        <v>36</v>
      </c>
      <c r="G30" s="52" t="s">
        <v>375</v>
      </c>
      <c r="H30" s="113" t="s">
        <v>651</v>
      </c>
    </row>
    <row r="31" spans="1:8" ht="15" customHeight="1">
      <c r="A31" s="3">
        <f t="shared" si="0"/>
        <v>6</v>
      </c>
      <c r="B31" s="58">
        <v>85</v>
      </c>
      <c r="C31" s="48" t="s">
        <v>502</v>
      </c>
      <c r="D31" s="49" t="s">
        <v>503</v>
      </c>
      <c r="E31" s="50" t="s">
        <v>504</v>
      </c>
      <c r="F31" s="51" t="s">
        <v>226</v>
      </c>
      <c r="G31" s="53" t="s">
        <v>376</v>
      </c>
      <c r="H31" s="113">
        <v>8.83</v>
      </c>
    </row>
    <row r="32" spans="1:8" ht="16.5" thickBot="1">
      <c r="C32" s="97">
        <v>4</v>
      </c>
      <c r="D32" s="97" t="s">
        <v>43</v>
      </c>
    </row>
    <row r="33" spans="1:8" s="2" customFormat="1" ht="12.75" customHeight="1">
      <c r="A33" s="181" t="s">
        <v>44</v>
      </c>
      <c r="B33" s="183" t="s">
        <v>39</v>
      </c>
      <c r="C33" s="179" t="s">
        <v>2</v>
      </c>
      <c r="D33" s="177" t="s">
        <v>3</v>
      </c>
      <c r="E33" s="175" t="s">
        <v>12</v>
      </c>
      <c r="F33" s="175" t="s">
        <v>4</v>
      </c>
      <c r="G33" s="187" t="s">
        <v>45</v>
      </c>
      <c r="H33" s="194" t="s">
        <v>9</v>
      </c>
    </row>
    <row r="34" spans="1:8" s="4" customFormat="1" ht="13.5" customHeight="1" thickBot="1">
      <c r="A34" s="182"/>
      <c r="B34" s="184"/>
      <c r="C34" s="180"/>
      <c r="D34" s="178"/>
      <c r="E34" s="176"/>
      <c r="F34" s="176"/>
      <c r="G34" s="188"/>
      <c r="H34" s="195"/>
    </row>
    <row r="35" spans="1:8" ht="15" customHeight="1">
      <c r="A35" s="3">
        <v>1</v>
      </c>
      <c r="B35" s="57"/>
      <c r="C35" s="44"/>
      <c r="D35" s="45"/>
      <c r="E35" s="46"/>
      <c r="F35" s="47"/>
      <c r="G35" s="52"/>
      <c r="H35" s="113"/>
    </row>
    <row r="36" spans="1:8" ht="15" customHeight="1">
      <c r="A36" s="3">
        <v>2</v>
      </c>
      <c r="B36" s="57">
        <v>45</v>
      </c>
      <c r="C36" s="44" t="s">
        <v>83</v>
      </c>
      <c r="D36" s="45" t="s">
        <v>474</v>
      </c>
      <c r="E36" s="46" t="s">
        <v>475</v>
      </c>
      <c r="F36" s="47" t="s">
        <v>28</v>
      </c>
      <c r="G36" s="52" t="s">
        <v>161</v>
      </c>
      <c r="H36" s="113" t="s">
        <v>683</v>
      </c>
    </row>
    <row r="37" spans="1:8" ht="15" customHeight="1">
      <c r="A37" s="27">
        <f>A36+1</f>
        <v>3</v>
      </c>
      <c r="B37" s="57">
        <v>70</v>
      </c>
      <c r="C37" s="44" t="s">
        <v>490</v>
      </c>
      <c r="D37" s="45" t="s">
        <v>491</v>
      </c>
      <c r="E37" s="46" t="s">
        <v>492</v>
      </c>
      <c r="F37" s="47" t="s">
        <v>34</v>
      </c>
      <c r="G37" s="52" t="s">
        <v>373</v>
      </c>
      <c r="H37" s="113" t="s">
        <v>684</v>
      </c>
    </row>
    <row r="38" spans="1:8" ht="15" customHeight="1">
      <c r="A38" s="3">
        <f t="shared" si="0"/>
        <v>4</v>
      </c>
      <c r="B38" s="58">
        <v>40</v>
      </c>
      <c r="C38" s="48" t="s">
        <v>508</v>
      </c>
      <c r="D38" s="49" t="s">
        <v>407</v>
      </c>
      <c r="E38" s="50" t="s">
        <v>509</v>
      </c>
      <c r="F38" s="51" t="s">
        <v>362</v>
      </c>
      <c r="G38" s="53" t="s">
        <v>515</v>
      </c>
      <c r="H38" s="113" t="s">
        <v>685</v>
      </c>
    </row>
    <row r="39" spans="1:8" ht="15" customHeight="1">
      <c r="A39" s="27">
        <f t="shared" si="0"/>
        <v>5</v>
      </c>
      <c r="B39" s="57">
        <v>61</v>
      </c>
      <c r="C39" s="44" t="s">
        <v>482</v>
      </c>
      <c r="D39" s="45" t="s">
        <v>483</v>
      </c>
      <c r="E39" s="46">
        <v>37958</v>
      </c>
      <c r="F39" s="47" t="s">
        <v>31</v>
      </c>
      <c r="G39" s="52" t="s">
        <v>465</v>
      </c>
      <c r="H39" s="113" t="s">
        <v>628</v>
      </c>
    </row>
    <row r="40" spans="1:8" ht="15" customHeight="1">
      <c r="A40" s="3">
        <f t="shared" si="0"/>
        <v>6</v>
      </c>
      <c r="B40" s="57">
        <v>73</v>
      </c>
      <c r="C40" s="44" t="s">
        <v>493</v>
      </c>
      <c r="D40" s="45" t="s">
        <v>494</v>
      </c>
      <c r="E40" s="46">
        <v>38122</v>
      </c>
      <c r="F40" s="47" t="s">
        <v>40</v>
      </c>
      <c r="G40" s="52" t="s">
        <v>92</v>
      </c>
      <c r="H40" s="113">
        <v>8.73</v>
      </c>
    </row>
  </sheetData>
  <mergeCells count="32">
    <mergeCell ref="H6:H7"/>
    <mergeCell ref="A15:A16"/>
    <mergeCell ref="B15:B16"/>
    <mergeCell ref="C15:C16"/>
    <mergeCell ref="D15:D16"/>
    <mergeCell ref="E15:E16"/>
    <mergeCell ref="F15:F16"/>
    <mergeCell ref="A6:A7"/>
    <mergeCell ref="B6:B7"/>
    <mergeCell ref="C6:C7"/>
    <mergeCell ref="D6:D7"/>
    <mergeCell ref="E6:E7"/>
    <mergeCell ref="F6:F7"/>
    <mergeCell ref="G6:G7"/>
    <mergeCell ref="G15:G16"/>
    <mergeCell ref="H15:H16"/>
    <mergeCell ref="A24:A25"/>
    <mergeCell ref="B24:B25"/>
    <mergeCell ref="C24:C25"/>
    <mergeCell ref="D24:D25"/>
    <mergeCell ref="E24:E25"/>
    <mergeCell ref="F24:F25"/>
    <mergeCell ref="G24:G25"/>
    <mergeCell ref="H24:H25"/>
    <mergeCell ref="G33:G34"/>
    <mergeCell ref="H33:H34"/>
    <mergeCell ref="F33:F34"/>
    <mergeCell ref="A33:A34"/>
    <mergeCell ref="B33:B34"/>
    <mergeCell ref="C33:C34"/>
    <mergeCell ref="D33:D34"/>
    <mergeCell ref="E33:E34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5" sqref="A5"/>
    </sheetView>
  </sheetViews>
  <sheetFormatPr defaultRowHeight="12.75"/>
  <cols>
    <col min="1" max="2" width="5.5703125" style="86" customWidth="1"/>
    <col min="3" max="3" width="10.28515625" style="86" customWidth="1"/>
    <col min="4" max="4" width="14.42578125" style="86" customWidth="1"/>
    <col min="5" max="5" width="10.42578125" style="86" customWidth="1"/>
    <col min="6" max="6" width="16.140625" style="86" bestFit="1" customWidth="1"/>
    <col min="7" max="7" width="22.5703125" style="86" bestFit="1" customWidth="1"/>
    <col min="8" max="8" width="9.140625" style="111"/>
    <col min="9" max="16384" width="9.140625" style="86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82" customFormat="1" ht="12" customHeight="1">
      <c r="A3" s="77"/>
      <c r="B3" s="77"/>
      <c r="C3" s="77"/>
      <c r="D3" s="77"/>
      <c r="E3" s="78"/>
      <c r="F3" s="7"/>
      <c r="G3" s="80"/>
      <c r="H3" s="80"/>
      <c r="I3" s="81"/>
      <c r="J3" s="81"/>
      <c r="K3" s="81"/>
      <c r="L3" s="81"/>
      <c r="M3" s="18"/>
      <c r="N3" s="19"/>
    </row>
    <row r="4" spans="1:15" s="83" customFormat="1" ht="15.75">
      <c r="D4" s="5" t="s">
        <v>15</v>
      </c>
      <c r="E4" s="5"/>
      <c r="F4" s="6" t="s">
        <v>16</v>
      </c>
      <c r="G4" s="84"/>
      <c r="H4" s="161" t="s">
        <v>13</v>
      </c>
      <c r="I4" s="85"/>
      <c r="J4" s="85"/>
      <c r="K4" s="85"/>
      <c r="L4" s="85"/>
      <c r="M4" s="26"/>
      <c r="N4" s="8"/>
    </row>
    <row r="5" spans="1:15" ht="16.5" thickBot="1">
      <c r="C5" s="97">
        <v>1</v>
      </c>
      <c r="D5" s="97" t="s">
        <v>43</v>
      </c>
    </row>
    <row r="6" spans="1:15" s="87" customFormat="1" ht="15" customHeight="1">
      <c r="A6" s="196" t="s">
        <v>42</v>
      </c>
      <c r="B6" s="198" t="s">
        <v>39</v>
      </c>
      <c r="C6" s="200" t="s">
        <v>2</v>
      </c>
      <c r="D6" s="202" t="s">
        <v>3</v>
      </c>
      <c r="E6" s="204" t="s">
        <v>12</v>
      </c>
      <c r="F6" s="204" t="s">
        <v>4</v>
      </c>
      <c r="G6" s="209" t="s">
        <v>45</v>
      </c>
      <c r="H6" s="194" t="s">
        <v>9</v>
      </c>
    </row>
    <row r="7" spans="1:15" s="88" customFormat="1" ht="15" customHeight="1" thickBot="1">
      <c r="A7" s="197"/>
      <c r="B7" s="199"/>
      <c r="C7" s="201"/>
      <c r="D7" s="203"/>
      <c r="E7" s="205"/>
      <c r="F7" s="205"/>
      <c r="G7" s="210"/>
      <c r="H7" s="195"/>
    </row>
    <row r="8" spans="1:15" ht="15" customHeight="1">
      <c r="A8" s="3">
        <f t="shared" ref="A8:A13" si="0">A7+1</f>
        <v>1</v>
      </c>
      <c r="B8" s="57">
        <v>62</v>
      </c>
      <c r="C8" s="44" t="s">
        <v>484</v>
      </c>
      <c r="D8" s="45" t="s">
        <v>485</v>
      </c>
      <c r="E8" s="46">
        <v>37530</v>
      </c>
      <c r="F8" s="47" t="s">
        <v>31</v>
      </c>
      <c r="G8" s="52" t="s">
        <v>465</v>
      </c>
      <c r="H8" s="114" t="s">
        <v>725</v>
      </c>
    </row>
    <row r="9" spans="1:15" ht="15" customHeight="1">
      <c r="A9" s="3">
        <f t="shared" si="0"/>
        <v>2</v>
      </c>
      <c r="B9" s="58">
        <v>54</v>
      </c>
      <c r="C9" s="48" t="s">
        <v>84</v>
      </c>
      <c r="D9" s="49" t="s">
        <v>507</v>
      </c>
      <c r="E9" s="50" t="s">
        <v>425</v>
      </c>
      <c r="F9" s="51" t="s">
        <v>362</v>
      </c>
      <c r="G9" s="53" t="s">
        <v>514</v>
      </c>
      <c r="H9" s="114" t="s">
        <v>726</v>
      </c>
    </row>
    <row r="10" spans="1:15" ht="15" customHeight="1">
      <c r="A10" s="27">
        <f t="shared" si="0"/>
        <v>3</v>
      </c>
      <c r="B10" s="58">
        <v>85</v>
      </c>
      <c r="C10" s="48" t="s">
        <v>502</v>
      </c>
      <c r="D10" s="49" t="s">
        <v>503</v>
      </c>
      <c r="E10" s="50" t="s">
        <v>504</v>
      </c>
      <c r="F10" s="51" t="s">
        <v>226</v>
      </c>
      <c r="G10" s="53" t="s">
        <v>376</v>
      </c>
      <c r="H10" s="114" t="s">
        <v>727</v>
      </c>
    </row>
    <row r="11" spans="1:15" ht="15" customHeight="1">
      <c r="A11" s="3">
        <f t="shared" si="0"/>
        <v>4</v>
      </c>
      <c r="B11" s="57">
        <v>66</v>
      </c>
      <c r="C11" s="44" t="s">
        <v>487</v>
      </c>
      <c r="D11" s="45" t="s">
        <v>488</v>
      </c>
      <c r="E11" s="46">
        <v>37356</v>
      </c>
      <c r="F11" s="47" t="s">
        <v>33</v>
      </c>
      <c r="G11" s="52" t="s">
        <v>511</v>
      </c>
      <c r="H11" s="114" t="s">
        <v>728</v>
      </c>
    </row>
    <row r="12" spans="1:15" ht="15" customHeight="1">
      <c r="A12" s="27">
        <f t="shared" si="0"/>
        <v>5</v>
      </c>
      <c r="B12" s="58">
        <v>40</v>
      </c>
      <c r="C12" s="48" t="s">
        <v>508</v>
      </c>
      <c r="D12" s="49" t="s">
        <v>407</v>
      </c>
      <c r="E12" s="50" t="s">
        <v>509</v>
      </c>
      <c r="F12" s="51" t="s">
        <v>362</v>
      </c>
      <c r="G12" s="53" t="s">
        <v>515</v>
      </c>
      <c r="H12" s="114" t="s">
        <v>729</v>
      </c>
    </row>
    <row r="13" spans="1:15" ht="15" customHeight="1">
      <c r="A13" s="3">
        <f t="shared" si="0"/>
        <v>6</v>
      </c>
      <c r="B13" s="57">
        <v>45</v>
      </c>
      <c r="C13" s="44" t="s">
        <v>83</v>
      </c>
      <c r="D13" s="45" t="s">
        <v>474</v>
      </c>
      <c r="E13" s="46" t="s">
        <v>475</v>
      </c>
      <c r="F13" s="47" t="s">
        <v>28</v>
      </c>
      <c r="G13" s="52" t="s">
        <v>161</v>
      </c>
      <c r="H13" s="114" t="s">
        <v>730</v>
      </c>
    </row>
    <row r="14" spans="1:15" ht="15" customHeight="1" thickBot="1">
      <c r="C14" s="97">
        <v>2</v>
      </c>
      <c r="D14" s="97" t="s">
        <v>43</v>
      </c>
    </row>
    <row r="15" spans="1:15" s="87" customFormat="1" ht="15" customHeight="1">
      <c r="A15" s="196" t="s">
        <v>42</v>
      </c>
      <c r="B15" s="198" t="s">
        <v>39</v>
      </c>
      <c r="C15" s="200" t="s">
        <v>2</v>
      </c>
      <c r="D15" s="202" t="s">
        <v>3</v>
      </c>
      <c r="E15" s="204" t="s">
        <v>12</v>
      </c>
      <c r="F15" s="204" t="s">
        <v>4</v>
      </c>
      <c r="G15" s="209" t="s">
        <v>45</v>
      </c>
      <c r="H15" s="194" t="s">
        <v>9</v>
      </c>
    </row>
    <row r="16" spans="1:15" s="88" customFormat="1" ht="15" customHeight="1" thickBot="1">
      <c r="A16" s="197"/>
      <c r="B16" s="199"/>
      <c r="C16" s="201"/>
      <c r="D16" s="203"/>
      <c r="E16" s="205"/>
      <c r="F16" s="205"/>
      <c r="G16" s="210"/>
      <c r="H16" s="195"/>
    </row>
    <row r="17" spans="1:8" ht="15" customHeight="1">
      <c r="A17" s="3">
        <f t="shared" ref="A17:A23" si="1">A16+1</f>
        <v>1</v>
      </c>
      <c r="B17" s="57">
        <v>77</v>
      </c>
      <c r="C17" s="44" t="s">
        <v>497</v>
      </c>
      <c r="D17" s="45" t="s">
        <v>498</v>
      </c>
      <c r="E17" s="46" t="s">
        <v>499</v>
      </c>
      <c r="F17" s="47" t="s">
        <v>63</v>
      </c>
      <c r="G17" s="52" t="s">
        <v>513</v>
      </c>
      <c r="H17" s="114" t="s">
        <v>731</v>
      </c>
    </row>
    <row r="18" spans="1:8" ht="15" customHeight="1">
      <c r="A18" s="3">
        <f t="shared" si="1"/>
        <v>2</v>
      </c>
      <c r="B18" s="57">
        <v>69</v>
      </c>
      <c r="C18" s="44" t="s">
        <v>385</v>
      </c>
      <c r="D18" s="45" t="s">
        <v>489</v>
      </c>
      <c r="E18" s="46" t="s">
        <v>450</v>
      </c>
      <c r="F18" s="47" t="s">
        <v>34</v>
      </c>
      <c r="G18" s="167" t="s">
        <v>512</v>
      </c>
      <c r="H18" s="114" t="s">
        <v>732</v>
      </c>
    </row>
    <row r="19" spans="1:8" ht="15" customHeight="1">
      <c r="A19" s="27">
        <f t="shared" si="1"/>
        <v>3</v>
      </c>
      <c r="B19" s="57">
        <v>56</v>
      </c>
      <c r="C19" s="44" t="s">
        <v>477</v>
      </c>
      <c r="D19" s="45" t="s">
        <v>478</v>
      </c>
      <c r="E19" s="46" t="s">
        <v>479</v>
      </c>
      <c r="F19" s="47" t="s">
        <v>297</v>
      </c>
      <c r="G19" s="52" t="s">
        <v>367</v>
      </c>
      <c r="H19" s="114" t="s">
        <v>733</v>
      </c>
    </row>
    <row r="20" spans="1:8" ht="15" customHeight="1">
      <c r="A20" s="3">
        <f t="shared" si="1"/>
        <v>4</v>
      </c>
      <c r="B20" s="58">
        <v>53</v>
      </c>
      <c r="C20" s="48" t="s">
        <v>72</v>
      </c>
      <c r="D20" s="49" t="s">
        <v>505</v>
      </c>
      <c r="E20" s="50" t="s">
        <v>506</v>
      </c>
      <c r="F20" s="51" t="s">
        <v>362</v>
      </c>
      <c r="G20" s="53" t="s">
        <v>380</v>
      </c>
      <c r="H20" s="114" t="s">
        <v>734</v>
      </c>
    </row>
    <row r="21" spans="1:8" ht="15" customHeight="1">
      <c r="A21" s="27">
        <f t="shared" si="1"/>
        <v>5</v>
      </c>
      <c r="B21" s="57">
        <v>74</v>
      </c>
      <c r="C21" s="44" t="s">
        <v>446</v>
      </c>
      <c r="D21" s="45" t="s">
        <v>495</v>
      </c>
      <c r="E21" s="46" t="s">
        <v>496</v>
      </c>
      <c r="F21" s="47" t="s">
        <v>36</v>
      </c>
      <c r="G21" s="52" t="s">
        <v>375</v>
      </c>
      <c r="H21" s="114" t="s">
        <v>735</v>
      </c>
    </row>
    <row r="22" spans="1:8" ht="15" customHeight="1">
      <c r="A22" s="3">
        <f t="shared" si="1"/>
        <v>6</v>
      </c>
      <c r="B22" s="57">
        <v>61</v>
      </c>
      <c r="C22" s="44" t="s">
        <v>482</v>
      </c>
      <c r="D22" s="45" t="s">
        <v>483</v>
      </c>
      <c r="E22" s="46">
        <v>37958</v>
      </c>
      <c r="F22" s="47" t="s">
        <v>31</v>
      </c>
      <c r="G22" s="52" t="s">
        <v>465</v>
      </c>
      <c r="H22" s="114" t="s">
        <v>736</v>
      </c>
    </row>
    <row r="23" spans="1:8" ht="15" customHeight="1">
      <c r="A23" s="27">
        <f t="shared" si="1"/>
        <v>7</v>
      </c>
      <c r="B23" s="57">
        <v>73</v>
      </c>
      <c r="C23" s="44" t="s">
        <v>493</v>
      </c>
      <c r="D23" s="45" t="s">
        <v>494</v>
      </c>
      <c r="E23" s="46">
        <v>38122</v>
      </c>
      <c r="F23" s="47" t="s">
        <v>40</v>
      </c>
      <c r="G23" s="52" t="s">
        <v>92</v>
      </c>
      <c r="H23" s="114" t="s">
        <v>737</v>
      </c>
    </row>
    <row r="24" spans="1:8" ht="15" customHeight="1" thickBot="1">
      <c r="C24" s="97">
        <v>3</v>
      </c>
      <c r="D24" s="97" t="s">
        <v>43</v>
      </c>
    </row>
    <row r="25" spans="1:8" s="87" customFormat="1" ht="15" customHeight="1">
      <c r="A25" s="196" t="s">
        <v>42</v>
      </c>
      <c r="B25" s="198" t="s">
        <v>39</v>
      </c>
      <c r="C25" s="200" t="s">
        <v>2</v>
      </c>
      <c r="D25" s="202" t="s">
        <v>3</v>
      </c>
      <c r="E25" s="204" t="s">
        <v>12</v>
      </c>
      <c r="F25" s="204" t="s">
        <v>4</v>
      </c>
      <c r="G25" s="209" t="s">
        <v>45</v>
      </c>
      <c r="H25" s="194" t="s">
        <v>9</v>
      </c>
    </row>
    <row r="26" spans="1:8" s="88" customFormat="1" ht="15" customHeight="1" thickBot="1">
      <c r="A26" s="197"/>
      <c r="B26" s="199"/>
      <c r="C26" s="201"/>
      <c r="D26" s="203"/>
      <c r="E26" s="205"/>
      <c r="F26" s="205"/>
      <c r="G26" s="210"/>
      <c r="H26" s="195"/>
    </row>
    <row r="27" spans="1:8" ht="15" customHeight="1">
      <c r="A27" s="3">
        <f t="shared" ref="A27:A33" si="2">A26+1</f>
        <v>1</v>
      </c>
      <c r="B27" s="58">
        <v>83</v>
      </c>
      <c r="C27" s="48" t="s">
        <v>263</v>
      </c>
      <c r="D27" s="49" t="s">
        <v>500</v>
      </c>
      <c r="E27" s="50" t="s">
        <v>501</v>
      </c>
      <c r="F27" s="51" t="s">
        <v>226</v>
      </c>
      <c r="G27" s="53" t="s">
        <v>377</v>
      </c>
      <c r="H27" s="114" t="s">
        <v>738</v>
      </c>
    </row>
    <row r="28" spans="1:8" ht="15" customHeight="1">
      <c r="A28" s="3">
        <f t="shared" si="2"/>
        <v>2</v>
      </c>
      <c r="B28" s="57">
        <v>60</v>
      </c>
      <c r="C28" s="44" t="s">
        <v>480</v>
      </c>
      <c r="D28" s="45" t="s">
        <v>481</v>
      </c>
      <c r="E28" s="46">
        <v>37280</v>
      </c>
      <c r="F28" s="47" t="s">
        <v>31</v>
      </c>
      <c r="G28" s="52" t="s">
        <v>465</v>
      </c>
      <c r="H28" s="114" t="s">
        <v>739</v>
      </c>
    </row>
    <row r="29" spans="1:8" ht="15" customHeight="1">
      <c r="A29" s="27">
        <f t="shared" si="2"/>
        <v>3</v>
      </c>
      <c r="B29" s="58">
        <v>52</v>
      </c>
      <c r="C29" s="48" t="s">
        <v>77</v>
      </c>
      <c r="D29" s="49" t="s">
        <v>476</v>
      </c>
      <c r="E29" s="50">
        <v>37535</v>
      </c>
      <c r="F29" s="51" t="s">
        <v>29</v>
      </c>
      <c r="G29" s="53" t="s">
        <v>510</v>
      </c>
      <c r="H29" s="114" t="s">
        <v>740</v>
      </c>
    </row>
    <row r="30" spans="1:8" ht="15" customHeight="1">
      <c r="A30" s="3">
        <f t="shared" si="2"/>
        <v>4</v>
      </c>
      <c r="B30" s="57">
        <v>59</v>
      </c>
      <c r="C30" s="44" t="s">
        <v>431</v>
      </c>
      <c r="D30" s="45" t="s">
        <v>416</v>
      </c>
      <c r="E30" s="46">
        <v>37645</v>
      </c>
      <c r="F30" s="47" t="s">
        <v>31</v>
      </c>
      <c r="G30" s="52" t="s">
        <v>465</v>
      </c>
      <c r="H30" s="114" t="s">
        <v>741</v>
      </c>
    </row>
    <row r="31" spans="1:8" ht="15" customHeight="1">
      <c r="A31" s="27">
        <f t="shared" si="2"/>
        <v>5</v>
      </c>
      <c r="B31" s="57">
        <v>42</v>
      </c>
      <c r="C31" s="44" t="s">
        <v>472</v>
      </c>
      <c r="D31" s="45" t="s">
        <v>473</v>
      </c>
      <c r="E31" s="46">
        <v>37453</v>
      </c>
      <c r="F31" s="47" t="s">
        <v>27</v>
      </c>
      <c r="G31" s="52" t="s">
        <v>462</v>
      </c>
      <c r="H31" s="114" t="s">
        <v>742</v>
      </c>
    </row>
    <row r="32" spans="1:8" ht="15" customHeight="1">
      <c r="A32" s="3">
        <f t="shared" si="2"/>
        <v>6</v>
      </c>
      <c r="B32" s="57">
        <v>65</v>
      </c>
      <c r="C32" s="44" t="s">
        <v>385</v>
      </c>
      <c r="D32" s="45" t="s">
        <v>486</v>
      </c>
      <c r="E32" s="46">
        <v>37388</v>
      </c>
      <c r="F32" s="47" t="s">
        <v>33</v>
      </c>
      <c r="G32" s="52" t="s">
        <v>511</v>
      </c>
      <c r="H32" s="114" t="s">
        <v>743</v>
      </c>
    </row>
    <row r="33" spans="1:8" ht="15" customHeight="1">
      <c r="A33" s="27">
        <f t="shared" si="2"/>
        <v>7</v>
      </c>
      <c r="B33" s="57">
        <v>70</v>
      </c>
      <c r="C33" s="44" t="s">
        <v>490</v>
      </c>
      <c r="D33" s="45" t="s">
        <v>491</v>
      </c>
      <c r="E33" s="46" t="s">
        <v>492</v>
      </c>
      <c r="F33" s="47" t="s">
        <v>34</v>
      </c>
      <c r="G33" s="52" t="s">
        <v>373</v>
      </c>
      <c r="H33" s="114" t="s">
        <v>744</v>
      </c>
    </row>
  </sheetData>
  <sortState ref="B29:H36">
    <sortCondition ref="H29:H36"/>
  </sortState>
  <mergeCells count="24">
    <mergeCell ref="F15:F16"/>
    <mergeCell ref="G15:G16"/>
    <mergeCell ref="H15:H16"/>
    <mergeCell ref="A25:A26"/>
    <mergeCell ref="B25:B26"/>
    <mergeCell ref="C25:C26"/>
    <mergeCell ref="D25:D26"/>
    <mergeCell ref="E25:E26"/>
    <mergeCell ref="F25:F26"/>
    <mergeCell ref="G25:G26"/>
    <mergeCell ref="H25:H26"/>
    <mergeCell ref="A15:A16"/>
    <mergeCell ref="B15:B16"/>
    <mergeCell ref="C15:C16"/>
    <mergeCell ref="D15:D16"/>
    <mergeCell ref="E15:E16"/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3" style="1" customWidth="1"/>
    <col min="4" max="4" width="13.7109375" style="1" customWidth="1"/>
    <col min="5" max="5" width="10.42578125" style="1" customWidth="1"/>
    <col min="6" max="6" width="11.5703125" style="1" bestFit="1" customWidth="1"/>
    <col min="7" max="7" width="22.5703125" style="1" bestFit="1" customWidth="1"/>
    <col min="8" max="14" width="6.7109375" style="1" customWidth="1"/>
    <col min="15" max="15" width="6.140625" style="1" bestFit="1" customWidth="1"/>
    <col min="16" max="16384" width="9.140625" style="1"/>
  </cols>
  <sheetData>
    <row r="1" spans="1:21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21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21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1:21" s="21" customFormat="1" ht="15.75">
      <c r="D4" s="22" t="s">
        <v>14</v>
      </c>
      <c r="E4" s="5"/>
      <c r="F4" s="23"/>
      <c r="G4" s="24"/>
      <c r="H4" s="189" t="s">
        <v>17</v>
      </c>
      <c r="I4" s="189"/>
      <c r="J4" s="189"/>
      <c r="K4" s="189"/>
      <c r="L4" s="189"/>
      <c r="M4" s="189"/>
      <c r="N4" s="5"/>
      <c r="O4" s="5"/>
      <c r="P4" s="25"/>
      <c r="Q4" s="25"/>
      <c r="R4" s="25"/>
      <c r="S4" s="25"/>
      <c r="T4" s="26"/>
      <c r="U4" s="8"/>
    </row>
    <row r="5" spans="1:21" ht="13.5" thickBot="1"/>
    <row r="6" spans="1:21" s="2" customFormat="1" ht="12.7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6</v>
      </c>
      <c r="I6" s="191"/>
      <c r="J6" s="190" t="s">
        <v>19</v>
      </c>
      <c r="K6" s="191"/>
      <c r="L6" s="190" t="s">
        <v>20</v>
      </c>
      <c r="M6" s="191"/>
      <c r="N6" s="192" t="s">
        <v>10</v>
      </c>
      <c r="O6" s="185" t="s">
        <v>8</v>
      </c>
    </row>
    <row r="7" spans="1:21" s="4" customFormat="1" ht="13.5" customHeight="1" thickBot="1">
      <c r="A7" s="182"/>
      <c r="B7" s="184"/>
      <c r="C7" s="180"/>
      <c r="D7" s="178"/>
      <c r="E7" s="176"/>
      <c r="F7" s="176"/>
      <c r="G7" s="188"/>
      <c r="H7" s="162" t="s">
        <v>38</v>
      </c>
      <c r="I7" s="162" t="s">
        <v>8</v>
      </c>
      <c r="J7" s="162" t="s">
        <v>38</v>
      </c>
      <c r="K7" s="162" t="s">
        <v>8</v>
      </c>
      <c r="L7" s="162" t="s">
        <v>38</v>
      </c>
      <c r="M7" s="162" t="s">
        <v>8</v>
      </c>
      <c r="N7" s="193"/>
      <c r="O7" s="186"/>
    </row>
    <row r="8" spans="1:21" ht="15" customHeight="1">
      <c r="A8" s="3">
        <f t="shared" ref="A8:A17" si="0">A7+1</f>
        <v>1</v>
      </c>
      <c r="B8" s="57"/>
      <c r="C8" s="48" t="s">
        <v>230</v>
      </c>
      <c r="D8" s="49" t="s">
        <v>231</v>
      </c>
      <c r="E8" s="50" t="s">
        <v>232</v>
      </c>
      <c r="F8" s="51" t="s">
        <v>226</v>
      </c>
      <c r="G8" s="53" t="s">
        <v>185</v>
      </c>
      <c r="H8" s="68">
        <v>8.2200000000000006</v>
      </c>
      <c r="I8" s="67">
        <f t="shared" ref="I8:I27" si="1">IF(ISBLANK(H8),"",TRUNC(17.22*(H8-15.4)^2))</f>
        <v>887</v>
      </c>
      <c r="J8" s="66">
        <v>1.55</v>
      </c>
      <c r="K8" s="67">
        <f t="shared" ref="K8:K27" si="2">IF(ISBLANK(J8),"",TRUNC(41.34*(J8+10.248)^2)-5000)</f>
        <v>754</v>
      </c>
      <c r="L8" s="72">
        <v>5.27</v>
      </c>
      <c r="M8" s="67">
        <f t="shared" ref="M8:M27" si="3">IF(ISBLANK(L8),"",TRUNC(1.9265*(L8+49.75)^2)-5000)</f>
        <v>831</v>
      </c>
      <c r="N8" s="43">
        <f t="shared" ref="N8:N27" si="4">SUM(I8:M8)-J8-L8</f>
        <v>2471.9999999999995</v>
      </c>
      <c r="O8" s="55">
        <v>18</v>
      </c>
    </row>
    <row r="9" spans="1:21" ht="15" customHeight="1">
      <c r="A9" s="3">
        <f t="shared" si="0"/>
        <v>2</v>
      </c>
      <c r="B9" s="57"/>
      <c r="C9" s="48" t="s">
        <v>194</v>
      </c>
      <c r="D9" s="49" t="s">
        <v>195</v>
      </c>
      <c r="E9" s="50">
        <v>37928</v>
      </c>
      <c r="F9" s="51" t="s">
        <v>29</v>
      </c>
      <c r="G9" s="53" t="s">
        <v>175</v>
      </c>
      <c r="H9" s="71">
        <v>8.06</v>
      </c>
      <c r="I9" s="3">
        <f t="shared" si="1"/>
        <v>927</v>
      </c>
      <c r="J9" s="70">
        <v>1.35</v>
      </c>
      <c r="K9" s="3">
        <f t="shared" si="2"/>
        <v>560</v>
      </c>
      <c r="L9" s="34">
        <v>5.38</v>
      </c>
      <c r="M9" s="3">
        <f t="shared" si="3"/>
        <v>855</v>
      </c>
      <c r="N9" s="32">
        <f t="shared" si="4"/>
        <v>2342</v>
      </c>
      <c r="O9" s="55">
        <v>16</v>
      </c>
    </row>
    <row r="10" spans="1:21" ht="15" customHeight="1">
      <c r="A10" s="3">
        <f t="shared" si="0"/>
        <v>3</v>
      </c>
      <c r="B10" s="57"/>
      <c r="C10" s="44" t="s">
        <v>214</v>
      </c>
      <c r="D10" s="45" t="s">
        <v>215</v>
      </c>
      <c r="E10" s="46" t="s">
        <v>216</v>
      </c>
      <c r="F10" s="47" t="s">
        <v>34</v>
      </c>
      <c r="G10" s="52" t="s">
        <v>181</v>
      </c>
      <c r="H10" s="71">
        <v>8.9</v>
      </c>
      <c r="I10" s="3">
        <f t="shared" si="1"/>
        <v>727</v>
      </c>
      <c r="J10" s="70">
        <v>1.64</v>
      </c>
      <c r="K10" s="3">
        <f t="shared" si="2"/>
        <v>842</v>
      </c>
      <c r="L10" s="34">
        <v>4.55</v>
      </c>
      <c r="M10" s="3">
        <f t="shared" si="3"/>
        <v>680</v>
      </c>
      <c r="N10" s="32">
        <f t="shared" si="4"/>
        <v>2248.9999999999995</v>
      </c>
      <c r="O10" s="54">
        <v>14</v>
      </c>
    </row>
    <row r="11" spans="1:21" ht="15" customHeight="1">
      <c r="A11" s="3">
        <f t="shared" si="0"/>
        <v>4</v>
      </c>
      <c r="B11" s="57"/>
      <c r="C11" s="44" t="s">
        <v>217</v>
      </c>
      <c r="D11" s="45" t="s">
        <v>218</v>
      </c>
      <c r="E11" s="46" t="s">
        <v>219</v>
      </c>
      <c r="F11" s="47" t="s">
        <v>34</v>
      </c>
      <c r="G11" s="52" t="s">
        <v>182</v>
      </c>
      <c r="H11" s="71">
        <v>8.68</v>
      </c>
      <c r="I11" s="3">
        <f t="shared" si="1"/>
        <v>777</v>
      </c>
      <c r="J11" s="70">
        <v>1.58</v>
      </c>
      <c r="K11" s="3">
        <f t="shared" si="2"/>
        <v>783</v>
      </c>
      <c r="L11" s="34">
        <v>4.4400000000000004</v>
      </c>
      <c r="M11" s="3">
        <f t="shared" si="3"/>
        <v>657</v>
      </c>
      <c r="N11" s="32">
        <f t="shared" si="4"/>
        <v>2217</v>
      </c>
      <c r="O11" s="54">
        <v>13</v>
      </c>
    </row>
    <row r="12" spans="1:21" ht="15" customHeight="1">
      <c r="A12" s="3">
        <f t="shared" si="0"/>
        <v>5</v>
      </c>
      <c r="B12" s="100"/>
      <c r="C12" s="44" t="s">
        <v>246</v>
      </c>
      <c r="D12" s="45" t="s">
        <v>247</v>
      </c>
      <c r="E12" s="46">
        <v>37825</v>
      </c>
      <c r="F12" s="47" t="s">
        <v>124</v>
      </c>
      <c r="G12" s="52" t="s">
        <v>178</v>
      </c>
      <c r="H12" s="71">
        <v>8.7799999999999994</v>
      </c>
      <c r="I12" s="3">
        <f t="shared" si="1"/>
        <v>754</v>
      </c>
      <c r="J12" s="70">
        <v>1.4</v>
      </c>
      <c r="K12" s="3">
        <f t="shared" si="2"/>
        <v>608</v>
      </c>
      <c r="L12" s="34">
        <v>4.9000000000000004</v>
      </c>
      <c r="M12" s="3">
        <f t="shared" si="3"/>
        <v>753</v>
      </c>
      <c r="N12" s="32">
        <f t="shared" si="4"/>
        <v>2115</v>
      </c>
      <c r="O12" s="54">
        <v>12</v>
      </c>
    </row>
    <row r="13" spans="1:21" ht="15" customHeight="1">
      <c r="A13" s="3">
        <f t="shared" si="0"/>
        <v>6</v>
      </c>
      <c r="B13" s="57"/>
      <c r="C13" s="48" t="s">
        <v>223</v>
      </c>
      <c r="D13" s="49" t="s">
        <v>224</v>
      </c>
      <c r="E13" s="50" t="s">
        <v>225</v>
      </c>
      <c r="F13" s="51" t="s">
        <v>226</v>
      </c>
      <c r="G13" s="53" t="s">
        <v>183</v>
      </c>
      <c r="H13" s="71">
        <v>9.1</v>
      </c>
      <c r="I13" s="3">
        <f t="shared" si="1"/>
        <v>683</v>
      </c>
      <c r="J13" s="70">
        <v>1.55</v>
      </c>
      <c r="K13" s="3">
        <f t="shared" si="2"/>
        <v>754</v>
      </c>
      <c r="L13" s="34">
        <v>4.5</v>
      </c>
      <c r="M13" s="3">
        <f t="shared" si="3"/>
        <v>669</v>
      </c>
      <c r="N13" s="32">
        <f t="shared" si="4"/>
        <v>2106</v>
      </c>
      <c r="O13" s="55">
        <v>11</v>
      </c>
    </row>
    <row r="14" spans="1:21" ht="15" customHeight="1">
      <c r="A14" s="3">
        <f t="shared" si="0"/>
        <v>7</v>
      </c>
      <c r="B14" s="57"/>
      <c r="C14" s="44" t="s">
        <v>200</v>
      </c>
      <c r="D14" s="45" t="s">
        <v>201</v>
      </c>
      <c r="E14" s="46">
        <v>37750</v>
      </c>
      <c r="F14" s="47" t="s">
        <v>29</v>
      </c>
      <c r="G14" s="52" t="s">
        <v>177</v>
      </c>
      <c r="H14" s="71">
        <v>8.59</v>
      </c>
      <c r="I14" s="3">
        <f t="shared" si="1"/>
        <v>798</v>
      </c>
      <c r="J14" s="70">
        <v>1.35</v>
      </c>
      <c r="K14" s="3">
        <f t="shared" si="2"/>
        <v>560</v>
      </c>
      <c r="L14" s="34">
        <v>4.82</v>
      </c>
      <c r="M14" s="3">
        <f t="shared" si="3"/>
        <v>736</v>
      </c>
      <c r="N14" s="32">
        <f t="shared" si="4"/>
        <v>2094</v>
      </c>
      <c r="O14" s="54">
        <v>10</v>
      </c>
    </row>
    <row r="15" spans="1:21" ht="15" customHeight="1">
      <c r="A15" s="3">
        <f t="shared" si="0"/>
        <v>8</v>
      </c>
      <c r="B15" s="57"/>
      <c r="C15" s="44" t="s">
        <v>97</v>
      </c>
      <c r="D15" s="45" t="s">
        <v>212</v>
      </c>
      <c r="E15" s="46" t="s">
        <v>213</v>
      </c>
      <c r="F15" s="47" t="s">
        <v>34</v>
      </c>
      <c r="G15" s="52" t="s">
        <v>180</v>
      </c>
      <c r="H15" s="71">
        <v>8.73</v>
      </c>
      <c r="I15" s="3">
        <f t="shared" si="1"/>
        <v>766</v>
      </c>
      <c r="J15" s="70">
        <v>1.3</v>
      </c>
      <c r="K15" s="3">
        <f t="shared" si="2"/>
        <v>512</v>
      </c>
      <c r="L15" s="34">
        <v>4.95</v>
      </c>
      <c r="M15" s="3">
        <f t="shared" si="3"/>
        <v>764</v>
      </c>
      <c r="N15" s="32">
        <f t="shared" si="4"/>
        <v>2042</v>
      </c>
      <c r="O15" s="54">
        <v>9</v>
      </c>
    </row>
    <row r="16" spans="1:21" ht="15" customHeight="1">
      <c r="A16" s="3">
        <f t="shared" si="0"/>
        <v>9</v>
      </c>
      <c r="B16" s="57"/>
      <c r="C16" s="44" t="s">
        <v>209</v>
      </c>
      <c r="D16" s="45" t="s">
        <v>210</v>
      </c>
      <c r="E16" s="46" t="s">
        <v>211</v>
      </c>
      <c r="F16" s="47" t="s">
        <v>32</v>
      </c>
      <c r="G16" s="52" t="s">
        <v>179</v>
      </c>
      <c r="H16" s="71">
        <v>8.9700000000000006</v>
      </c>
      <c r="I16" s="3">
        <f t="shared" si="1"/>
        <v>711</v>
      </c>
      <c r="J16" s="70">
        <v>1.4</v>
      </c>
      <c r="K16" s="3">
        <f t="shared" si="2"/>
        <v>608</v>
      </c>
      <c r="L16" s="34">
        <v>4.42</v>
      </c>
      <c r="M16" s="3">
        <f t="shared" si="3"/>
        <v>653</v>
      </c>
      <c r="N16" s="32">
        <f t="shared" si="4"/>
        <v>1972</v>
      </c>
      <c r="O16" s="54">
        <v>8</v>
      </c>
    </row>
    <row r="17" spans="1:15" ht="15" customHeight="1">
      <c r="A17" s="3">
        <f t="shared" si="0"/>
        <v>10</v>
      </c>
      <c r="B17" s="57"/>
      <c r="C17" s="44" t="s">
        <v>187</v>
      </c>
      <c r="D17" s="45" t="s">
        <v>188</v>
      </c>
      <c r="E17" s="46">
        <v>37997</v>
      </c>
      <c r="F17" s="47" t="s">
        <v>26</v>
      </c>
      <c r="G17" s="52" t="s">
        <v>173</v>
      </c>
      <c r="H17" s="71">
        <v>9.2100000000000009</v>
      </c>
      <c r="I17" s="3">
        <f t="shared" si="1"/>
        <v>659</v>
      </c>
      <c r="J17" s="70">
        <v>1.46</v>
      </c>
      <c r="K17" s="3">
        <f t="shared" si="2"/>
        <v>666</v>
      </c>
      <c r="L17" s="34">
        <v>3.94</v>
      </c>
      <c r="M17" s="3">
        <f t="shared" si="3"/>
        <v>553</v>
      </c>
      <c r="N17" s="32">
        <f t="shared" si="4"/>
        <v>1878</v>
      </c>
      <c r="O17" s="54" t="s">
        <v>172</v>
      </c>
    </row>
    <row r="18" spans="1:15" ht="15" customHeight="1">
      <c r="A18" s="3">
        <f>A16+1</f>
        <v>10</v>
      </c>
      <c r="B18" s="57"/>
      <c r="C18" s="48" t="s">
        <v>196</v>
      </c>
      <c r="D18" s="49" t="s">
        <v>123</v>
      </c>
      <c r="E18" s="50">
        <v>37742</v>
      </c>
      <c r="F18" s="51" t="s">
        <v>29</v>
      </c>
      <c r="G18" s="53" t="s">
        <v>162</v>
      </c>
      <c r="H18" s="71">
        <v>8.85</v>
      </c>
      <c r="I18" s="3">
        <f t="shared" si="1"/>
        <v>738</v>
      </c>
      <c r="J18" s="70">
        <v>1.46</v>
      </c>
      <c r="K18" s="3">
        <f t="shared" si="2"/>
        <v>666</v>
      </c>
      <c r="L18" s="34">
        <v>3.54</v>
      </c>
      <c r="M18" s="3">
        <f t="shared" si="3"/>
        <v>470</v>
      </c>
      <c r="N18" s="32">
        <f t="shared" si="4"/>
        <v>1874</v>
      </c>
      <c r="O18" s="55">
        <v>7</v>
      </c>
    </row>
    <row r="19" spans="1:15" ht="15" customHeight="1">
      <c r="A19" s="3">
        <f>A18+1</f>
        <v>11</v>
      </c>
      <c r="B19" s="57"/>
      <c r="C19" s="48" t="s">
        <v>189</v>
      </c>
      <c r="D19" s="49" t="s">
        <v>197</v>
      </c>
      <c r="E19" s="50">
        <v>37790</v>
      </c>
      <c r="F19" s="51" t="s">
        <v>29</v>
      </c>
      <c r="G19" s="53" t="s">
        <v>162</v>
      </c>
      <c r="H19" s="71">
        <v>9.07</v>
      </c>
      <c r="I19" s="3">
        <f t="shared" si="1"/>
        <v>689</v>
      </c>
      <c r="J19" s="70">
        <v>1.35</v>
      </c>
      <c r="K19" s="3">
        <f t="shared" si="2"/>
        <v>560</v>
      </c>
      <c r="L19" s="34">
        <v>4.24</v>
      </c>
      <c r="M19" s="3">
        <f t="shared" si="3"/>
        <v>615</v>
      </c>
      <c r="N19" s="32">
        <f t="shared" si="4"/>
        <v>1864</v>
      </c>
      <c r="O19" s="55">
        <v>6</v>
      </c>
    </row>
    <row r="20" spans="1:15" ht="15" customHeight="1">
      <c r="A20" s="3">
        <f>A19+1</f>
        <v>12</v>
      </c>
      <c r="B20" s="57"/>
      <c r="C20" s="48" t="s">
        <v>227</v>
      </c>
      <c r="D20" s="49" t="s">
        <v>228</v>
      </c>
      <c r="E20" s="50" t="s">
        <v>229</v>
      </c>
      <c r="F20" s="51" t="s">
        <v>226</v>
      </c>
      <c r="G20" s="53" t="s">
        <v>184</v>
      </c>
      <c r="H20" s="71">
        <v>8.9499999999999993</v>
      </c>
      <c r="I20" s="3">
        <f t="shared" si="1"/>
        <v>716</v>
      </c>
      <c r="J20" s="70">
        <v>1.35</v>
      </c>
      <c r="K20" s="3">
        <f t="shared" si="2"/>
        <v>560</v>
      </c>
      <c r="L20" s="34">
        <v>4.0999999999999996</v>
      </c>
      <c r="M20" s="3">
        <f t="shared" si="3"/>
        <v>586</v>
      </c>
      <c r="N20" s="32">
        <f t="shared" si="4"/>
        <v>1862</v>
      </c>
      <c r="O20" s="55">
        <v>5</v>
      </c>
    </row>
    <row r="21" spans="1:15" ht="15" customHeight="1">
      <c r="A21" s="3">
        <f>A20+1</f>
        <v>13</v>
      </c>
      <c r="B21" s="59"/>
      <c r="C21" s="44" t="s">
        <v>198</v>
      </c>
      <c r="D21" s="45" t="s">
        <v>199</v>
      </c>
      <c r="E21" s="46">
        <v>37475</v>
      </c>
      <c r="F21" s="47" t="s">
        <v>29</v>
      </c>
      <c r="G21" s="52" t="s">
        <v>176</v>
      </c>
      <c r="H21" s="71">
        <v>9.09</v>
      </c>
      <c r="I21" s="3">
        <f t="shared" si="1"/>
        <v>685</v>
      </c>
      <c r="J21" s="70">
        <v>1.35</v>
      </c>
      <c r="K21" s="3">
        <f t="shared" si="2"/>
        <v>560</v>
      </c>
      <c r="L21" s="34">
        <v>4.21</v>
      </c>
      <c r="M21" s="3">
        <f t="shared" si="3"/>
        <v>609</v>
      </c>
      <c r="N21" s="32">
        <f t="shared" si="4"/>
        <v>1854</v>
      </c>
      <c r="O21" s="55">
        <v>4</v>
      </c>
    </row>
    <row r="22" spans="1:15" ht="15" customHeight="1">
      <c r="A22" s="3">
        <f>A20+1</f>
        <v>13</v>
      </c>
      <c r="B22" s="57"/>
      <c r="C22" s="44" t="s">
        <v>189</v>
      </c>
      <c r="D22" s="45" t="s">
        <v>190</v>
      </c>
      <c r="E22" s="46">
        <v>37508</v>
      </c>
      <c r="F22" s="47" t="s">
        <v>27</v>
      </c>
      <c r="G22" s="52" t="s">
        <v>174</v>
      </c>
      <c r="H22" s="71">
        <v>9.09</v>
      </c>
      <c r="I22" s="3">
        <f t="shared" si="1"/>
        <v>685</v>
      </c>
      <c r="J22" s="70">
        <v>1.3</v>
      </c>
      <c r="K22" s="3">
        <f t="shared" si="2"/>
        <v>512</v>
      </c>
      <c r="L22" s="34">
        <v>4.3499999999999996</v>
      </c>
      <c r="M22" s="3">
        <f t="shared" si="3"/>
        <v>638</v>
      </c>
      <c r="N22" s="32">
        <f t="shared" si="4"/>
        <v>1835</v>
      </c>
      <c r="O22" s="55">
        <v>3</v>
      </c>
    </row>
    <row r="23" spans="1:15" ht="15" customHeight="1">
      <c r="A23" s="3">
        <f>A22+1</f>
        <v>14</v>
      </c>
      <c r="B23" s="57"/>
      <c r="C23" s="44" t="s">
        <v>202</v>
      </c>
      <c r="D23" s="45" t="s">
        <v>203</v>
      </c>
      <c r="E23" s="46">
        <v>37960</v>
      </c>
      <c r="F23" s="47" t="s">
        <v>124</v>
      </c>
      <c r="G23" s="52" t="s">
        <v>165</v>
      </c>
      <c r="H23" s="71">
        <v>9.58</v>
      </c>
      <c r="I23" s="3">
        <f t="shared" si="1"/>
        <v>583</v>
      </c>
      <c r="J23" s="70">
        <v>1.43</v>
      </c>
      <c r="K23" s="3">
        <f t="shared" si="2"/>
        <v>637</v>
      </c>
      <c r="L23" s="34">
        <v>4.08</v>
      </c>
      <c r="M23" s="3">
        <f t="shared" si="3"/>
        <v>582</v>
      </c>
      <c r="N23" s="32">
        <f t="shared" si="4"/>
        <v>1801.9999999999998</v>
      </c>
      <c r="O23" s="55">
        <v>2</v>
      </c>
    </row>
    <row r="24" spans="1:15" ht="15" customHeight="1">
      <c r="A24" s="3">
        <f>A23+1</f>
        <v>15</v>
      </c>
      <c r="B24" s="57"/>
      <c r="C24" s="44" t="s">
        <v>191</v>
      </c>
      <c r="D24" s="45" t="s">
        <v>192</v>
      </c>
      <c r="E24" s="46" t="s">
        <v>193</v>
      </c>
      <c r="F24" s="47" t="s">
        <v>41</v>
      </c>
      <c r="G24" s="52" t="s">
        <v>88</v>
      </c>
      <c r="H24" s="71">
        <v>9.36</v>
      </c>
      <c r="I24" s="3">
        <f t="shared" si="1"/>
        <v>628</v>
      </c>
      <c r="J24" s="70">
        <v>1.4</v>
      </c>
      <c r="K24" s="3">
        <f t="shared" si="2"/>
        <v>608</v>
      </c>
      <c r="L24" s="34">
        <v>3.92</v>
      </c>
      <c r="M24" s="3">
        <f t="shared" si="3"/>
        <v>549</v>
      </c>
      <c r="N24" s="32">
        <f t="shared" si="4"/>
        <v>1785</v>
      </c>
      <c r="O24" s="55">
        <v>1</v>
      </c>
    </row>
    <row r="25" spans="1:15" ht="15" customHeight="1">
      <c r="A25" s="3">
        <f>A24+1</f>
        <v>16</v>
      </c>
      <c r="B25" s="57"/>
      <c r="C25" s="44" t="s">
        <v>220</v>
      </c>
      <c r="D25" s="45" t="s">
        <v>221</v>
      </c>
      <c r="E25" s="46" t="s">
        <v>222</v>
      </c>
      <c r="F25" s="47" t="s">
        <v>34</v>
      </c>
      <c r="G25" s="52" t="s">
        <v>181</v>
      </c>
      <c r="H25" s="71">
        <v>9.41</v>
      </c>
      <c r="I25" s="3">
        <f t="shared" si="1"/>
        <v>617</v>
      </c>
      <c r="J25" s="70">
        <v>1.4</v>
      </c>
      <c r="K25" s="3">
        <f t="shared" si="2"/>
        <v>608</v>
      </c>
      <c r="L25" s="34">
        <v>3.93</v>
      </c>
      <c r="M25" s="3">
        <f t="shared" si="3"/>
        <v>551</v>
      </c>
      <c r="N25" s="32">
        <f t="shared" si="4"/>
        <v>1776</v>
      </c>
      <c r="O25" s="54" t="s">
        <v>172</v>
      </c>
    </row>
    <row r="26" spans="1:15" ht="15" customHeight="1">
      <c r="A26" s="3">
        <f>A25+1</f>
        <v>17</v>
      </c>
      <c r="B26" s="57"/>
      <c r="C26" s="44" t="s">
        <v>97</v>
      </c>
      <c r="D26" s="45" t="s">
        <v>186</v>
      </c>
      <c r="E26" s="46">
        <v>37727</v>
      </c>
      <c r="F26" s="47" t="s">
        <v>26</v>
      </c>
      <c r="G26" s="52" t="s">
        <v>173</v>
      </c>
      <c r="H26" s="71">
        <v>9.92</v>
      </c>
      <c r="I26" s="3">
        <f t="shared" si="1"/>
        <v>517</v>
      </c>
      <c r="J26" s="70">
        <v>1.35</v>
      </c>
      <c r="K26" s="3">
        <f t="shared" si="2"/>
        <v>560</v>
      </c>
      <c r="L26" s="34">
        <v>4.38</v>
      </c>
      <c r="M26" s="3">
        <f t="shared" si="3"/>
        <v>644</v>
      </c>
      <c r="N26" s="32">
        <f t="shared" si="4"/>
        <v>1721</v>
      </c>
      <c r="O26" s="54"/>
    </row>
    <row r="27" spans="1:15" ht="15" customHeight="1">
      <c r="A27" s="3">
        <f>A26+1</f>
        <v>18</v>
      </c>
      <c r="B27" s="57"/>
      <c r="C27" s="44" t="s">
        <v>206</v>
      </c>
      <c r="D27" s="45" t="s">
        <v>207</v>
      </c>
      <c r="E27" s="46" t="s">
        <v>208</v>
      </c>
      <c r="F27" s="47" t="s">
        <v>32</v>
      </c>
      <c r="G27" s="52" t="s">
        <v>179</v>
      </c>
      <c r="H27" s="71">
        <v>9.4499999999999993</v>
      </c>
      <c r="I27" s="3">
        <f t="shared" si="1"/>
        <v>609</v>
      </c>
      <c r="J27" s="70">
        <v>1.1499999999999999</v>
      </c>
      <c r="K27" s="3">
        <f t="shared" si="2"/>
        <v>370</v>
      </c>
      <c r="L27" s="34">
        <v>4.41</v>
      </c>
      <c r="M27" s="3">
        <f t="shared" si="3"/>
        <v>651</v>
      </c>
      <c r="N27" s="32">
        <f t="shared" si="4"/>
        <v>1629.9999999999998</v>
      </c>
      <c r="O27" s="54" t="s">
        <v>172</v>
      </c>
    </row>
    <row r="28" spans="1:15" ht="15" customHeight="1"/>
    <row r="29" spans="1:15" ht="15" customHeight="1"/>
    <row r="30" spans="1:15" ht="15" customHeight="1"/>
    <row r="31" spans="1:15" ht="15" customHeight="1"/>
    <row r="32" spans="1:15" ht="15" customHeight="1"/>
    <row r="33" ht="15" customHeight="1"/>
    <row r="34" ht="15" customHeight="1"/>
  </sheetData>
  <sortState ref="C8:O30">
    <sortCondition descending="1" ref="E8:E30"/>
  </sortState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1.28515625" style="1" bestFit="1" customWidth="1"/>
    <col min="4" max="4" width="14.42578125" style="1" customWidth="1"/>
    <col min="5" max="5" width="10.42578125" style="1" customWidth="1"/>
    <col min="6" max="6" width="11.5703125" style="1" bestFit="1" customWidth="1"/>
    <col min="7" max="7" width="22.5703125" style="1" bestFit="1" customWidth="1"/>
    <col min="8" max="8" width="9.42578125" style="111" bestFit="1" customWidth="1"/>
    <col min="9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80"/>
      <c r="I3" s="17"/>
      <c r="J3" s="17"/>
      <c r="K3" s="17"/>
      <c r="L3" s="17"/>
      <c r="M3" s="18"/>
      <c r="N3" s="19"/>
    </row>
    <row r="4" spans="1:15" s="21" customFormat="1" ht="15.75">
      <c r="C4" s="83"/>
      <c r="D4" s="5" t="s">
        <v>14</v>
      </c>
      <c r="E4" s="5"/>
      <c r="F4" s="6" t="s">
        <v>6</v>
      </c>
      <c r="G4" s="24"/>
      <c r="H4" s="161" t="s">
        <v>17</v>
      </c>
      <c r="I4" s="25"/>
      <c r="J4" s="25"/>
      <c r="K4" s="25"/>
      <c r="L4" s="25"/>
      <c r="M4" s="26"/>
      <c r="N4" s="8"/>
    </row>
    <row r="5" spans="1:15" ht="16.5" thickBot="1">
      <c r="C5" s="97">
        <v>1</v>
      </c>
      <c r="D5" s="97" t="s">
        <v>43</v>
      </c>
      <c r="E5" s="96"/>
      <c r="F5" s="96"/>
      <c r="H5" s="97"/>
    </row>
    <row r="6" spans="1:15" s="2" customFormat="1" ht="15" customHeight="1">
      <c r="A6" s="181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5" s="4" customFormat="1" ht="15" customHeight="1" thickBot="1">
      <c r="A7" s="182"/>
      <c r="B7" s="184"/>
      <c r="C7" s="180"/>
      <c r="D7" s="178"/>
      <c r="E7" s="176"/>
      <c r="F7" s="176"/>
      <c r="G7" s="188"/>
      <c r="H7" s="195"/>
    </row>
    <row r="8" spans="1:15" ht="15" customHeight="1">
      <c r="A8" s="3">
        <v>1</v>
      </c>
      <c r="B8" s="57"/>
      <c r="C8" s="44" t="s">
        <v>206</v>
      </c>
      <c r="D8" s="45" t="s">
        <v>207</v>
      </c>
      <c r="E8" s="46" t="s">
        <v>208</v>
      </c>
      <c r="F8" s="47" t="s">
        <v>32</v>
      </c>
      <c r="G8" s="52" t="s">
        <v>179</v>
      </c>
      <c r="H8" s="109">
        <v>9.4499999999999993</v>
      </c>
    </row>
    <row r="9" spans="1:15" ht="15" customHeight="1">
      <c r="A9" s="3">
        <v>2</v>
      </c>
      <c r="B9" s="57"/>
      <c r="C9" s="48" t="s">
        <v>223</v>
      </c>
      <c r="D9" s="49" t="s">
        <v>224</v>
      </c>
      <c r="E9" s="50" t="s">
        <v>225</v>
      </c>
      <c r="F9" s="51" t="s">
        <v>226</v>
      </c>
      <c r="G9" s="53" t="s">
        <v>183</v>
      </c>
      <c r="H9" s="109" t="s">
        <v>627</v>
      </c>
    </row>
    <row r="10" spans="1:15" ht="15" customHeight="1">
      <c r="A10" s="3">
        <f>A9+1</f>
        <v>3</v>
      </c>
      <c r="B10" s="57"/>
      <c r="C10" s="44" t="s">
        <v>97</v>
      </c>
      <c r="D10" s="45" t="s">
        <v>212</v>
      </c>
      <c r="E10" s="46" t="s">
        <v>213</v>
      </c>
      <c r="F10" s="47" t="s">
        <v>34</v>
      </c>
      <c r="G10" s="52" t="s">
        <v>180</v>
      </c>
      <c r="H10" s="109" t="s">
        <v>628</v>
      </c>
    </row>
    <row r="11" spans="1:15" ht="15" customHeight="1">
      <c r="A11" s="3">
        <f t="shared" ref="A11:A40" si="0">A10+1</f>
        <v>4</v>
      </c>
      <c r="B11" s="57"/>
      <c r="C11" s="48" t="s">
        <v>227</v>
      </c>
      <c r="D11" s="49" t="s">
        <v>228</v>
      </c>
      <c r="E11" s="50" t="s">
        <v>229</v>
      </c>
      <c r="F11" s="51" t="s">
        <v>226</v>
      </c>
      <c r="G11" s="53" t="s">
        <v>184</v>
      </c>
      <c r="H11" s="109" t="s">
        <v>629</v>
      </c>
    </row>
    <row r="12" spans="1:15" ht="15" customHeight="1">
      <c r="A12" s="3">
        <f t="shared" si="0"/>
        <v>5</v>
      </c>
      <c r="B12" s="58"/>
      <c r="C12" s="44"/>
      <c r="D12" s="45"/>
      <c r="E12" s="46"/>
      <c r="F12" s="47"/>
      <c r="G12" s="52"/>
      <c r="H12" s="109"/>
    </row>
    <row r="13" spans="1:15" ht="15" customHeight="1">
      <c r="A13" s="3">
        <f t="shared" si="0"/>
        <v>6</v>
      </c>
      <c r="B13" s="57"/>
      <c r="C13" s="44" t="s">
        <v>209</v>
      </c>
      <c r="D13" s="45" t="s">
        <v>210</v>
      </c>
      <c r="E13" s="46" t="s">
        <v>211</v>
      </c>
      <c r="F13" s="47" t="s">
        <v>32</v>
      </c>
      <c r="G13" s="52" t="s">
        <v>179</v>
      </c>
      <c r="H13" s="109">
        <v>8.9700000000000006</v>
      </c>
    </row>
    <row r="14" spans="1:15" ht="15" customHeight="1" thickBot="1">
      <c r="C14" s="97">
        <v>2</v>
      </c>
      <c r="D14" s="97" t="s">
        <v>43</v>
      </c>
      <c r="E14" s="96"/>
      <c r="F14" s="96"/>
      <c r="H14" s="97"/>
    </row>
    <row r="15" spans="1:15" s="2" customFormat="1" ht="15" customHeight="1">
      <c r="A15" s="181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5" s="4" customFormat="1" ht="15" customHeight="1" thickBot="1">
      <c r="A16" s="182"/>
      <c r="B16" s="184"/>
      <c r="C16" s="180"/>
      <c r="D16" s="178"/>
      <c r="E16" s="176"/>
      <c r="F16" s="176"/>
      <c r="G16" s="188"/>
      <c r="H16" s="195"/>
    </row>
    <row r="17" spans="1:8" ht="15" customHeight="1">
      <c r="A17" s="3">
        <v>1</v>
      </c>
      <c r="B17" s="57"/>
      <c r="C17" s="44"/>
      <c r="D17" s="45"/>
      <c r="E17" s="46"/>
      <c r="F17" s="47"/>
      <c r="G17" s="52"/>
      <c r="H17" s="109"/>
    </row>
    <row r="18" spans="1:8" ht="15" customHeight="1">
      <c r="A18" s="3">
        <v>2</v>
      </c>
      <c r="B18" s="57"/>
      <c r="C18" s="165" t="s">
        <v>217</v>
      </c>
      <c r="D18" s="45" t="s">
        <v>218</v>
      </c>
      <c r="E18" s="46" t="s">
        <v>219</v>
      </c>
      <c r="F18" s="47" t="s">
        <v>34</v>
      </c>
      <c r="G18" s="52" t="s">
        <v>182</v>
      </c>
      <c r="H18" s="109" t="s">
        <v>630</v>
      </c>
    </row>
    <row r="19" spans="1:8" ht="15" customHeight="1">
      <c r="A19" s="3">
        <f>A18+1</f>
        <v>3</v>
      </c>
      <c r="B19" s="57"/>
      <c r="C19" s="44" t="s">
        <v>191</v>
      </c>
      <c r="D19" s="45" t="s">
        <v>192</v>
      </c>
      <c r="E19" s="46" t="s">
        <v>193</v>
      </c>
      <c r="F19" s="47" t="s">
        <v>41</v>
      </c>
      <c r="G19" s="52" t="s">
        <v>88</v>
      </c>
      <c r="H19" s="109" t="s">
        <v>631</v>
      </c>
    </row>
    <row r="20" spans="1:8" ht="15" customHeight="1">
      <c r="A20" s="3">
        <f t="shared" si="0"/>
        <v>4</v>
      </c>
      <c r="B20" s="57"/>
      <c r="C20" s="44" t="s">
        <v>214</v>
      </c>
      <c r="D20" s="45" t="s">
        <v>215</v>
      </c>
      <c r="E20" s="46" t="s">
        <v>216</v>
      </c>
      <c r="F20" s="47" t="s">
        <v>34</v>
      </c>
      <c r="G20" s="52" t="s">
        <v>181</v>
      </c>
      <c r="H20" s="109" t="s">
        <v>632</v>
      </c>
    </row>
    <row r="21" spans="1:8" ht="15" customHeight="1">
      <c r="A21" s="3">
        <f t="shared" si="0"/>
        <v>5</v>
      </c>
      <c r="B21" s="57"/>
      <c r="C21" s="48" t="s">
        <v>230</v>
      </c>
      <c r="D21" s="49" t="s">
        <v>231</v>
      </c>
      <c r="E21" s="50" t="s">
        <v>232</v>
      </c>
      <c r="F21" s="51" t="s">
        <v>226</v>
      </c>
      <c r="G21" s="53" t="s">
        <v>185</v>
      </c>
      <c r="H21" s="109" t="s">
        <v>633</v>
      </c>
    </row>
    <row r="22" spans="1:8" ht="15" customHeight="1">
      <c r="A22" s="3">
        <f t="shared" si="0"/>
        <v>6</v>
      </c>
      <c r="B22" s="57"/>
      <c r="C22" s="44" t="s">
        <v>220</v>
      </c>
      <c r="D22" s="45" t="s">
        <v>221</v>
      </c>
      <c r="E22" s="46" t="s">
        <v>222</v>
      </c>
      <c r="F22" s="47" t="s">
        <v>34</v>
      </c>
      <c r="G22" s="52" t="s">
        <v>181</v>
      </c>
      <c r="H22" s="109">
        <v>9.41</v>
      </c>
    </row>
    <row r="23" spans="1:8" ht="15" customHeight="1" thickBot="1">
      <c r="C23" s="97">
        <v>3</v>
      </c>
      <c r="D23" s="97" t="s">
        <v>43</v>
      </c>
      <c r="E23" s="96"/>
      <c r="F23" s="96"/>
      <c r="H23" s="97"/>
    </row>
    <row r="24" spans="1:8" s="2" customFormat="1" ht="15" customHeight="1">
      <c r="A24" s="181" t="s">
        <v>44</v>
      </c>
      <c r="B24" s="183" t="s">
        <v>39</v>
      </c>
      <c r="C24" s="179" t="s">
        <v>2</v>
      </c>
      <c r="D24" s="177" t="s">
        <v>3</v>
      </c>
      <c r="E24" s="175" t="s">
        <v>12</v>
      </c>
      <c r="F24" s="175" t="s">
        <v>4</v>
      </c>
      <c r="G24" s="187" t="s">
        <v>45</v>
      </c>
      <c r="H24" s="194" t="s">
        <v>9</v>
      </c>
    </row>
    <row r="25" spans="1:8" s="4" customFormat="1" ht="15" customHeight="1" thickBot="1">
      <c r="A25" s="182"/>
      <c r="B25" s="184"/>
      <c r="C25" s="180"/>
      <c r="D25" s="178"/>
      <c r="E25" s="176"/>
      <c r="F25" s="176"/>
      <c r="G25" s="188"/>
      <c r="H25" s="195"/>
    </row>
    <row r="26" spans="1:8" ht="15" customHeight="1">
      <c r="A26" s="3">
        <v>1</v>
      </c>
      <c r="B26" s="57"/>
      <c r="C26" s="44"/>
      <c r="D26" s="45"/>
      <c r="E26" s="46"/>
      <c r="F26" s="47"/>
      <c r="G26" s="52"/>
      <c r="H26" s="109"/>
    </row>
    <row r="27" spans="1:8" ht="15" customHeight="1">
      <c r="A27" s="3">
        <v>2</v>
      </c>
      <c r="B27" s="57"/>
      <c r="C27" s="44" t="s">
        <v>187</v>
      </c>
      <c r="D27" s="45" t="s">
        <v>188</v>
      </c>
      <c r="E27" s="46">
        <v>37997</v>
      </c>
      <c r="F27" s="47" t="s">
        <v>26</v>
      </c>
      <c r="G27" s="52" t="s">
        <v>173</v>
      </c>
      <c r="H27" s="109" t="s">
        <v>634</v>
      </c>
    </row>
    <row r="28" spans="1:8" ht="15" customHeight="1">
      <c r="A28" s="3">
        <f>A27+1</f>
        <v>3</v>
      </c>
      <c r="B28" s="57"/>
      <c r="C28" s="44" t="s">
        <v>202</v>
      </c>
      <c r="D28" s="45" t="s">
        <v>203</v>
      </c>
      <c r="E28" s="46">
        <v>37960</v>
      </c>
      <c r="F28" s="47" t="s">
        <v>124</v>
      </c>
      <c r="G28" s="52" t="s">
        <v>165</v>
      </c>
      <c r="H28" s="109" t="s">
        <v>635</v>
      </c>
    </row>
    <row r="29" spans="1:8" ht="15" customHeight="1">
      <c r="A29" s="3">
        <f t="shared" si="0"/>
        <v>4</v>
      </c>
      <c r="B29" s="57"/>
      <c r="C29" s="48" t="s">
        <v>194</v>
      </c>
      <c r="D29" s="49" t="s">
        <v>195</v>
      </c>
      <c r="E29" s="50">
        <v>37928</v>
      </c>
      <c r="F29" s="51" t="s">
        <v>29</v>
      </c>
      <c r="G29" s="53" t="s">
        <v>175</v>
      </c>
      <c r="H29" s="109" t="s">
        <v>636</v>
      </c>
    </row>
    <row r="30" spans="1:8" ht="15" customHeight="1">
      <c r="A30" s="3">
        <f t="shared" si="0"/>
        <v>5</v>
      </c>
      <c r="B30" s="57"/>
      <c r="C30" s="44" t="s">
        <v>246</v>
      </c>
      <c r="D30" s="45" t="s">
        <v>247</v>
      </c>
      <c r="E30" s="46">
        <v>37862</v>
      </c>
      <c r="F30" s="47"/>
      <c r="G30" s="52"/>
      <c r="H30" s="109" t="s">
        <v>637</v>
      </c>
    </row>
    <row r="31" spans="1:8" ht="15" customHeight="1">
      <c r="A31" s="3">
        <f t="shared" si="0"/>
        <v>6</v>
      </c>
      <c r="B31" s="57"/>
      <c r="C31" s="48" t="s">
        <v>189</v>
      </c>
      <c r="D31" s="49" t="s">
        <v>197</v>
      </c>
      <c r="E31" s="50">
        <v>37790</v>
      </c>
      <c r="F31" s="51" t="s">
        <v>29</v>
      </c>
      <c r="G31" s="53" t="s">
        <v>162</v>
      </c>
      <c r="H31" s="109">
        <v>9.07</v>
      </c>
    </row>
    <row r="32" spans="1:8" ht="15" customHeight="1" thickBot="1">
      <c r="C32" s="97">
        <v>4</v>
      </c>
      <c r="D32" s="97" t="s">
        <v>43</v>
      </c>
      <c r="E32" s="96"/>
      <c r="F32" s="96"/>
      <c r="H32" s="97"/>
    </row>
    <row r="33" spans="1:8" s="2" customFormat="1" ht="15" customHeight="1">
      <c r="A33" s="181" t="s">
        <v>44</v>
      </c>
      <c r="B33" s="183" t="s">
        <v>39</v>
      </c>
      <c r="C33" s="179" t="s">
        <v>2</v>
      </c>
      <c r="D33" s="177" t="s">
        <v>3</v>
      </c>
      <c r="E33" s="175" t="s">
        <v>12</v>
      </c>
      <c r="F33" s="175" t="s">
        <v>4</v>
      </c>
      <c r="G33" s="187" t="s">
        <v>45</v>
      </c>
      <c r="H33" s="194" t="s">
        <v>9</v>
      </c>
    </row>
    <row r="34" spans="1:8" s="4" customFormat="1" ht="15" customHeight="1" thickBot="1">
      <c r="A34" s="182"/>
      <c r="B34" s="184"/>
      <c r="C34" s="180"/>
      <c r="D34" s="178"/>
      <c r="E34" s="176"/>
      <c r="F34" s="176"/>
      <c r="G34" s="188"/>
      <c r="H34" s="195"/>
    </row>
    <row r="35" spans="1:8" ht="15" customHeight="1">
      <c r="A35" s="3">
        <v>1</v>
      </c>
      <c r="B35" s="57"/>
      <c r="C35" s="44"/>
      <c r="D35" s="45"/>
      <c r="E35" s="46"/>
      <c r="F35" s="47"/>
      <c r="G35" s="52"/>
      <c r="H35" s="109"/>
    </row>
    <row r="36" spans="1:8" ht="15" customHeight="1">
      <c r="A36" s="3">
        <v>2</v>
      </c>
      <c r="B36" s="59"/>
      <c r="C36" s="44" t="s">
        <v>200</v>
      </c>
      <c r="D36" s="45" t="s">
        <v>201</v>
      </c>
      <c r="E36" s="46">
        <v>37750</v>
      </c>
      <c r="F36" s="47" t="s">
        <v>29</v>
      </c>
      <c r="G36" s="52" t="s">
        <v>177</v>
      </c>
      <c r="H36" s="109" t="s">
        <v>638</v>
      </c>
    </row>
    <row r="37" spans="1:8" ht="15" customHeight="1">
      <c r="A37" s="3">
        <f>A36+1</f>
        <v>3</v>
      </c>
      <c r="B37" s="57"/>
      <c r="C37" s="44" t="s">
        <v>97</v>
      </c>
      <c r="D37" s="45" t="s">
        <v>186</v>
      </c>
      <c r="E37" s="46">
        <v>37727</v>
      </c>
      <c r="F37" s="47" t="s">
        <v>26</v>
      </c>
      <c r="G37" s="52" t="s">
        <v>173</v>
      </c>
      <c r="H37" s="109" t="s">
        <v>639</v>
      </c>
    </row>
    <row r="38" spans="1:8" ht="15" customHeight="1">
      <c r="A38" s="3">
        <f t="shared" si="0"/>
        <v>4</v>
      </c>
      <c r="B38" s="57"/>
      <c r="C38" s="48" t="s">
        <v>196</v>
      </c>
      <c r="D38" s="49" t="s">
        <v>123</v>
      </c>
      <c r="E38" s="50">
        <v>37742</v>
      </c>
      <c r="F38" s="51" t="s">
        <v>29</v>
      </c>
      <c r="G38" s="53" t="s">
        <v>162</v>
      </c>
      <c r="H38" s="109" t="s">
        <v>640</v>
      </c>
    </row>
    <row r="39" spans="1:8" ht="15" customHeight="1">
      <c r="A39" s="3">
        <f t="shared" si="0"/>
        <v>5</v>
      </c>
      <c r="B39" s="57"/>
      <c r="C39" s="44" t="s">
        <v>189</v>
      </c>
      <c r="D39" s="45" t="s">
        <v>190</v>
      </c>
      <c r="E39" s="46">
        <v>37508</v>
      </c>
      <c r="F39" s="47" t="s">
        <v>27</v>
      </c>
      <c r="G39" s="52" t="s">
        <v>174</v>
      </c>
      <c r="H39" s="109" t="s">
        <v>641</v>
      </c>
    </row>
    <row r="40" spans="1:8" ht="15" customHeight="1">
      <c r="A40" s="3">
        <f t="shared" si="0"/>
        <v>6</v>
      </c>
      <c r="B40" s="57"/>
      <c r="C40" s="44" t="s">
        <v>198</v>
      </c>
      <c r="D40" s="45" t="s">
        <v>199</v>
      </c>
      <c r="E40" s="46">
        <v>37475</v>
      </c>
      <c r="F40" s="47" t="s">
        <v>29</v>
      </c>
      <c r="G40" s="52" t="s">
        <v>176</v>
      </c>
      <c r="H40" s="109">
        <v>9.09</v>
      </c>
    </row>
  </sheetData>
  <mergeCells count="32">
    <mergeCell ref="F33:F34"/>
    <mergeCell ref="A33:A34"/>
    <mergeCell ref="B33:B34"/>
    <mergeCell ref="C33:C34"/>
    <mergeCell ref="D33:D34"/>
    <mergeCell ref="E33:E34"/>
    <mergeCell ref="H33:H34"/>
    <mergeCell ref="A15:A16"/>
    <mergeCell ref="B15:B16"/>
    <mergeCell ref="C15:C16"/>
    <mergeCell ref="D15:D16"/>
    <mergeCell ref="E15:E16"/>
    <mergeCell ref="F15:F16"/>
    <mergeCell ref="G15:G16"/>
    <mergeCell ref="A24:A25"/>
    <mergeCell ref="B24:B25"/>
    <mergeCell ref="C24:C25"/>
    <mergeCell ref="D24:D25"/>
    <mergeCell ref="E24:E25"/>
    <mergeCell ref="F24:F25"/>
    <mergeCell ref="G24:G25"/>
    <mergeCell ref="G33:G34"/>
    <mergeCell ref="H6:H7"/>
    <mergeCell ref="H15:H16"/>
    <mergeCell ref="H24:H2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9.5703125" style="1" customWidth="1"/>
    <col min="4" max="4" width="12.140625" style="1" customWidth="1"/>
    <col min="5" max="5" width="10.28515625" style="1" customWidth="1"/>
    <col min="6" max="6" width="11.5703125" style="1" bestFit="1" customWidth="1"/>
    <col min="7" max="7" width="15.5703125" style="1" bestFit="1" customWidth="1"/>
    <col min="8" max="23" width="4.7109375" style="1" customWidth="1"/>
    <col min="24" max="24" width="8.28515625" style="1" customWidth="1"/>
    <col min="25" max="16384" width="9.140625" style="1"/>
  </cols>
  <sheetData>
    <row r="1" spans="1:24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24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24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1:24" s="21" customFormat="1" ht="16.5" thickBot="1">
      <c r="D4" s="22" t="s">
        <v>14</v>
      </c>
      <c r="E4" s="5"/>
      <c r="F4" s="6" t="s">
        <v>19</v>
      </c>
      <c r="G4" s="24"/>
      <c r="H4" s="189" t="s">
        <v>17</v>
      </c>
      <c r="I4" s="189"/>
      <c r="J4" s="189"/>
      <c r="K4" s="189"/>
      <c r="L4" s="189"/>
      <c r="M4" s="189"/>
      <c r="N4" s="5"/>
      <c r="O4" s="5"/>
      <c r="P4" s="25"/>
      <c r="Q4" s="25"/>
      <c r="R4" s="25"/>
      <c r="S4" s="25"/>
      <c r="T4" s="26"/>
      <c r="U4" s="8"/>
    </row>
    <row r="5" spans="1:24" s="86" customFormat="1" ht="15" customHeight="1" thickBot="1">
      <c r="H5" s="211" t="s">
        <v>64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</row>
    <row r="6" spans="1:24" s="87" customFormat="1" ht="15" customHeight="1" thickBot="1">
      <c r="A6" s="154" t="s">
        <v>42</v>
      </c>
      <c r="B6" s="155" t="s">
        <v>39</v>
      </c>
      <c r="C6" s="156" t="s">
        <v>2</v>
      </c>
      <c r="D6" s="157" t="s">
        <v>3</v>
      </c>
      <c r="E6" s="158" t="s">
        <v>12</v>
      </c>
      <c r="F6" s="158" t="s">
        <v>4</v>
      </c>
      <c r="G6" s="159" t="s">
        <v>45</v>
      </c>
      <c r="H6" s="152">
        <v>1.1000000000000001</v>
      </c>
      <c r="I6" s="152">
        <v>1.1499999999999999</v>
      </c>
      <c r="J6" s="152">
        <v>1.2</v>
      </c>
      <c r="K6" s="152">
        <v>1.25</v>
      </c>
      <c r="L6" s="152">
        <v>1.3</v>
      </c>
      <c r="M6" s="152">
        <v>1.35</v>
      </c>
      <c r="N6" s="152">
        <v>1.4</v>
      </c>
      <c r="O6" s="152">
        <v>1.43</v>
      </c>
      <c r="P6" s="152">
        <v>1.46</v>
      </c>
      <c r="Q6" s="152">
        <v>1.49</v>
      </c>
      <c r="R6" s="152">
        <v>1.52</v>
      </c>
      <c r="S6" s="152">
        <v>1.55</v>
      </c>
      <c r="T6" s="152">
        <v>1.58</v>
      </c>
      <c r="U6" s="152">
        <v>1.61</v>
      </c>
      <c r="V6" s="152">
        <v>1.64</v>
      </c>
      <c r="W6" s="152">
        <v>1.67</v>
      </c>
      <c r="X6" s="160" t="s">
        <v>9</v>
      </c>
    </row>
    <row r="7" spans="1:24" ht="15" customHeight="1">
      <c r="A7" s="3">
        <v>1</v>
      </c>
      <c r="B7" s="76"/>
      <c r="C7" s="44" t="s">
        <v>214</v>
      </c>
      <c r="D7" s="45" t="s">
        <v>215</v>
      </c>
      <c r="E7" s="46" t="s">
        <v>216</v>
      </c>
      <c r="F7" s="47" t="s">
        <v>34</v>
      </c>
      <c r="G7" s="52" t="s">
        <v>181</v>
      </c>
      <c r="H7" s="153"/>
      <c r="I7" s="153"/>
      <c r="J7" s="153"/>
      <c r="K7" s="153"/>
      <c r="L7" s="153"/>
      <c r="M7" s="153"/>
      <c r="N7" s="153"/>
      <c r="O7" s="153"/>
      <c r="P7" s="153"/>
      <c r="Q7" s="153" t="s">
        <v>745</v>
      </c>
      <c r="R7" s="153" t="s">
        <v>746</v>
      </c>
      <c r="S7" s="153" t="s">
        <v>745</v>
      </c>
      <c r="T7" s="153" t="s">
        <v>745</v>
      </c>
      <c r="U7" s="153" t="s">
        <v>747</v>
      </c>
      <c r="V7" s="153" t="s">
        <v>747</v>
      </c>
      <c r="W7" s="153" t="s">
        <v>748</v>
      </c>
      <c r="X7" s="169" t="s">
        <v>749</v>
      </c>
    </row>
    <row r="8" spans="1:24" ht="15" customHeight="1">
      <c r="A8" s="3">
        <f t="shared" ref="A8:A13" si="0">A7+1</f>
        <v>2</v>
      </c>
      <c r="B8" s="57"/>
      <c r="C8" s="171" t="s">
        <v>217</v>
      </c>
      <c r="D8" s="45" t="s">
        <v>218</v>
      </c>
      <c r="E8" s="46" t="s">
        <v>219</v>
      </c>
      <c r="F8" s="47" t="s">
        <v>34</v>
      </c>
      <c r="G8" s="52" t="s">
        <v>182</v>
      </c>
      <c r="H8" s="153"/>
      <c r="I8" s="153"/>
      <c r="J8" s="153"/>
      <c r="K8" s="153"/>
      <c r="L8" s="153"/>
      <c r="M8" s="153"/>
      <c r="N8" s="153" t="s">
        <v>745</v>
      </c>
      <c r="O8" s="153" t="s">
        <v>746</v>
      </c>
      <c r="P8" s="153" t="s">
        <v>745</v>
      </c>
      <c r="Q8" s="153" t="s">
        <v>747</v>
      </c>
      <c r="R8" s="153" t="s">
        <v>745</v>
      </c>
      <c r="S8" s="153" t="s">
        <v>747</v>
      </c>
      <c r="T8" s="153" t="s">
        <v>747</v>
      </c>
      <c r="U8" s="153" t="s">
        <v>748</v>
      </c>
      <c r="V8" s="153"/>
      <c r="W8" s="153"/>
      <c r="X8" s="170" t="s">
        <v>750</v>
      </c>
    </row>
    <row r="9" spans="1:24" s="86" customFormat="1" ht="15" customHeight="1">
      <c r="A9" s="3">
        <f>A8+1</f>
        <v>3</v>
      </c>
      <c r="B9" s="59"/>
      <c r="C9" s="101" t="s">
        <v>230</v>
      </c>
      <c r="D9" s="102" t="s">
        <v>231</v>
      </c>
      <c r="E9" s="103" t="s">
        <v>232</v>
      </c>
      <c r="F9" s="104" t="s">
        <v>226</v>
      </c>
      <c r="G9" s="105" t="s">
        <v>185</v>
      </c>
      <c r="H9" s="153"/>
      <c r="I9" s="153"/>
      <c r="J9" s="153"/>
      <c r="K9" s="153"/>
      <c r="L9" s="153" t="s">
        <v>745</v>
      </c>
      <c r="M9" s="153" t="s">
        <v>745</v>
      </c>
      <c r="N9" s="153" t="s">
        <v>747</v>
      </c>
      <c r="O9" s="153" t="s">
        <v>745</v>
      </c>
      <c r="P9" s="153" t="s">
        <v>745</v>
      </c>
      <c r="Q9" s="153" t="s">
        <v>745</v>
      </c>
      <c r="R9" s="153" t="s">
        <v>745</v>
      </c>
      <c r="S9" s="153" t="s">
        <v>745</v>
      </c>
      <c r="T9" s="153" t="s">
        <v>748</v>
      </c>
      <c r="U9" s="153"/>
      <c r="V9" s="153"/>
      <c r="W9" s="153"/>
      <c r="X9" s="170" t="s">
        <v>751</v>
      </c>
    </row>
    <row r="10" spans="1:24" ht="15" customHeight="1">
      <c r="A10" s="89">
        <f>A9+1</f>
        <v>4</v>
      </c>
      <c r="B10" s="90"/>
      <c r="C10" s="101" t="s">
        <v>223</v>
      </c>
      <c r="D10" s="102" t="s">
        <v>224</v>
      </c>
      <c r="E10" s="103" t="s">
        <v>225</v>
      </c>
      <c r="F10" s="104" t="s">
        <v>226</v>
      </c>
      <c r="G10" s="105" t="s">
        <v>183</v>
      </c>
      <c r="H10" s="153"/>
      <c r="I10" s="153"/>
      <c r="J10" s="153"/>
      <c r="K10" s="153"/>
      <c r="L10" s="153"/>
      <c r="M10" s="153" t="s">
        <v>745</v>
      </c>
      <c r="N10" s="153" t="s">
        <v>745</v>
      </c>
      <c r="O10" s="153" t="s">
        <v>745</v>
      </c>
      <c r="P10" s="153" t="s">
        <v>745</v>
      </c>
      <c r="Q10" s="153" t="s">
        <v>747</v>
      </c>
      <c r="R10" s="153" t="s">
        <v>747</v>
      </c>
      <c r="S10" s="153" t="s">
        <v>747</v>
      </c>
      <c r="T10" s="153" t="s">
        <v>748</v>
      </c>
      <c r="U10" s="153"/>
      <c r="V10" s="153"/>
      <c r="W10" s="153"/>
      <c r="X10" s="170" t="s">
        <v>751</v>
      </c>
    </row>
    <row r="11" spans="1:24" s="86" customFormat="1" ht="15" customHeight="1">
      <c r="A11" s="3">
        <f>A10+1</f>
        <v>5</v>
      </c>
      <c r="B11" s="57"/>
      <c r="C11" s="101" t="s">
        <v>196</v>
      </c>
      <c r="D11" s="102" t="s">
        <v>123</v>
      </c>
      <c r="E11" s="103">
        <v>37742</v>
      </c>
      <c r="F11" s="104" t="s">
        <v>29</v>
      </c>
      <c r="G11" s="105" t="s">
        <v>162</v>
      </c>
      <c r="H11" s="153"/>
      <c r="I11" s="153"/>
      <c r="J11" s="153"/>
      <c r="K11" s="153" t="s">
        <v>745</v>
      </c>
      <c r="L11" s="153" t="s">
        <v>745</v>
      </c>
      <c r="M11" s="153" t="s">
        <v>745</v>
      </c>
      <c r="N11" s="153" t="s">
        <v>745</v>
      </c>
      <c r="O11" s="153" t="s">
        <v>752</v>
      </c>
      <c r="P11" s="153" t="s">
        <v>745</v>
      </c>
      <c r="Q11" s="153" t="s">
        <v>748</v>
      </c>
      <c r="R11" s="153"/>
      <c r="S11" s="153"/>
      <c r="T11" s="153"/>
      <c r="U11" s="153"/>
      <c r="V11" s="153"/>
      <c r="W11" s="153"/>
      <c r="X11" s="170" t="s">
        <v>753</v>
      </c>
    </row>
    <row r="12" spans="1:24" ht="15" customHeight="1">
      <c r="A12" s="89">
        <f>A11+1</f>
        <v>6</v>
      </c>
      <c r="B12" s="90"/>
      <c r="C12" s="44" t="s">
        <v>187</v>
      </c>
      <c r="D12" s="45" t="s">
        <v>188</v>
      </c>
      <c r="E12" s="46">
        <v>37997</v>
      </c>
      <c r="F12" s="47" t="s">
        <v>26</v>
      </c>
      <c r="G12" s="52" t="s">
        <v>173</v>
      </c>
      <c r="H12" s="153"/>
      <c r="I12" s="153"/>
      <c r="J12" s="153"/>
      <c r="K12" s="153" t="s">
        <v>745</v>
      </c>
      <c r="L12" s="153" t="s">
        <v>745</v>
      </c>
      <c r="M12" s="153" t="s">
        <v>745</v>
      </c>
      <c r="N12" s="153" t="s">
        <v>747</v>
      </c>
      <c r="O12" s="153" t="s">
        <v>752</v>
      </c>
      <c r="P12" s="153" t="s">
        <v>752</v>
      </c>
      <c r="Q12" s="153" t="s">
        <v>748</v>
      </c>
      <c r="R12" s="153"/>
      <c r="S12" s="153"/>
      <c r="T12" s="153"/>
      <c r="U12" s="153"/>
      <c r="V12" s="153"/>
      <c r="W12" s="153"/>
      <c r="X12" s="170" t="s">
        <v>753</v>
      </c>
    </row>
    <row r="13" spans="1:24" s="86" customFormat="1" ht="15" customHeight="1">
      <c r="A13" s="89">
        <f t="shared" si="0"/>
        <v>7</v>
      </c>
      <c r="B13" s="90"/>
      <c r="C13" s="44" t="s">
        <v>202</v>
      </c>
      <c r="D13" s="45" t="s">
        <v>203</v>
      </c>
      <c r="E13" s="46">
        <v>37960</v>
      </c>
      <c r="F13" s="47" t="s">
        <v>124</v>
      </c>
      <c r="G13" s="52" t="s">
        <v>165</v>
      </c>
      <c r="H13" s="153"/>
      <c r="I13" s="153"/>
      <c r="J13" s="153"/>
      <c r="K13" s="153" t="s">
        <v>745</v>
      </c>
      <c r="L13" s="153" t="s">
        <v>745</v>
      </c>
      <c r="M13" s="153" t="s">
        <v>745</v>
      </c>
      <c r="N13" s="153" t="s">
        <v>747</v>
      </c>
      <c r="O13" s="153" t="s">
        <v>745</v>
      </c>
      <c r="P13" s="153" t="s">
        <v>748</v>
      </c>
      <c r="Q13" s="153"/>
      <c r="R13" s="153"/>
      <c r="S13" s="153"/>
      <c r="T13" s="153"/>
      <c r="U13" s="153"/>
      <c r="V13" s="153"/>
      <c r="W13" s="153"/>
      <c r="X13" s="170" t="s">
        <v>754</v>
      </c>
    </row>
    <row r="14" spans="1:24" s="86" customFormat="1" ht="15" customHeight="1">
      <c r="A14" s="3">
        <f>A13+1</f>
        <v>8</v>
      </c>
      <c r="B14" s="57"/>
      <c r="C14" s="44" t="s">
        <v>246</v>
      </c>
      <c r="D14" s="45" t="s">
        <v>247</v>
      </c>
      <c r="E14" s="46">
        <v>37825</v>
      </c>
      <c r="F14" s="47" t="s">
        <v>124</v>
      </c>
      <c r="G14" s="52" t="s">
        <v>178</v>
      </c>
      <c r="H14" s="153"/>
      <c r="I14" s="153"/>
      <c r="J14" s="153"/>
      <c r="K14" s="153"/>
      <c r="L14" s="153" t="s">
        <v>745</v>
      </c>
      <c r="M14" s="153" t="s">
        <v>745</v>
      </c>
      <c r="N14" s="153" t="s">
        <v>745</v>
      </c>
      <c r="O14" s="153" t="s">
        <v>748</v>
      </c>
      <c r="P14" s="153"/>
      <c r="Q14" s="153"/>
      <c r="R14" s="153"/>
      <c r="S14" s="153"/>
      <c r="T14" s="153"/>
      <c r="U14" s="153"/>
      <c r="V14" s="153"/>
      <c r="W14" s="153"/>
      <c r="X14" s="170" t="s">
        <v>755</v>
      </c>
    </row>
    <row r="15" spans="1:24" s="86" customFormat="1" ht="15" customHeight="1">
      <c r="A15" s="3">
        <f>A14+1</f>
        <v>9</v>
      </c>
      <c r="B15" s="57"/>
      <c r="C15" s="44" t="s">
        <v>209</v>
      </c>
      <c r="D15" s="45" t="s">
        <v>210</v>
      </c>
      <c r="E15" s="46" t="s">
        <v>211</v>
      </c>
      <c r="F15" s="47" t="s">
        <v>32</v>
      </c>
      <c r="G15" s="52" t="s">
        <v>179</v>
      </c>
      <c r="H15" s="153"/>
      <c r="I15" s="153" t="s">
        <v>745</v>
      </c>
      <c r="J15" s="153" t="s">
        <v>745</v>
      </c>
      <c r="K15" s="153" t="s">
        <v>745</v>
      </c>
      <c r="L15" s="153" t="s">
        <v>745</v>
      </c>
      <c r="M15" s="153" t="s">
        <v>745</v>
      </c>
      <c r="N15" s="153" t="s">
        <v>747</v>
      </c>
      <c r="O15" s="153" t="s">
        <v>748</v>
      </c>
      <c r="P15" s="153"/>
      <c r="Q15" s="153"/>
      <c r="R15" s="153"/>
      <c r="S15" s="153"/>
      <c r="T15" s="153"/>
      <c r="U15" s="153"/>
      <c r="V15" s="153"/>
      <c r="W15" s="153"/>
      <c r="X15" s="170" t="s">
        <v>755</v>
      </c>
    </row>
    <row r="16" spans="1:24" ht="15" customHeight="1">
      <c r="A16" s="89">
        <v>9</v>
      </c>
      <c r="B16" s="90"/>
      <c r="C16" s="44" t="s">
        <v>220</v>
      </c>
      <c r="D16" s="45" t="s">
        <v>221</v>
      </c>
      <c r="E16" s="46" t="s">
        <v>222</v>
      </c>
      <c r="F16" s="47" t="s">
        <v>34</v>
      </c>
      <c r="G16" s="52" t="s">
        <v>181</v>
      </c>
      <c r="H16" s="153"/>
      <c r="I16" s="153"/>
      <c r="J16" s="153"/>
      <c r="K16" s="153" t="s">
        <v>745</v>
      </c>
      <c r="L16" s="153" t="s">
        <v>745</v>
      </c>
      <c r="M16" s="153" t="s">
        <v>745</v>
      </c>
      <c r="N16" s="153" t="s">
        <v>747</v>
      </c>
      <c r="O16" s="153" t="s">
        <v>748</v>
      </c>
      <c r="P16" s="153"/>
      <c r="Q16" s="153"/>
      <c r="R16" s="153"/>
      <c r="S16" s="153"/>
      <c r="T16" s="153"/>
      <c r="U16" s="153"/>
      <c r="V16" s="153"/>
      <c r="W16" s="153"/>
      <c r="X16" s="170" t="s">
        <v>755</v>
      </c>
    </row>
    <row r="17" spans="1:24" ht="15" customHeight="1">
      <c r="A17" s="89">
        <v>11</v>
      </c>
      <c r="B17" s="90"/>
      <c r="C17" s="44" t="s">
        <v>191</v>
      </c>
      <c r="D17" s="45" t="s">
        <v>192</v>
      </c>
      <c r="E17" s="46" t="s">
        <v>193</v>
      </c>
      <c r="F17" s="47" t="s">
        <v>41</v>
      </c>
      <c r="G17" s="52" t="s">
        <v>88</v>
      </c>
      <c r="H17" s="153"/>
      <c r="I17" s="153"/>
      <c r="J17" s="153"/>
      <c r="K17" s="153" t="s">
        <v>747</v>
      </c>
      <c r="L17" s="153" t="s">
        <v>745</v>
      </c>
      <c r="M17" s="153" t="s">
        <v>745</v>
      </c>
      <c r="N17" s="153" t="s">
        <v>747</v>
      </c>
      <c r="O17" s="153" t="s">
        <v>748</v>
      </c>
      <c r="P17" s="153"/>
      <c r="Q17" s="153"/>
      <c r="R17" s="153"/>
      <c r="S17" s="153"/>
      <c r="T17" s="153"/>
      <c r="U17" s="153"/>
      <c r="V17" s="153"/>
      <c r="W17" s="153"/>
      <c r="X17" s="170" t="s">
        <v>755</v>
      </c>
    </row>
    <row r="18" spans="1:24" s="86" customFormat="1" ht="15" customHeight="1">
      <c r="A18" s="89">
        <v>12</v>
      </c>
      <c r="B18" s="90"/>
      <c r="C18" s="44" t="s">
        <v>198</v>
      </c>
      <c r="D18" s="45" t="s">
        <v>199</v>
      </c>
      <c r="E18" s="46">
        <v>37475</v>
      </c>
      <c r="F18" s="47" t="s">
        <v>29</v>
      </c>
      <c r="G18" s="75" t="s">
        <v>176</v>
      </c>
      <c r="H18" s="153"/>
      <c r="I18" s="153"/>
      <c r="J18" s="153"/>
      <c r="K18" s="153" t="s">
        <v>745</v>
      </c>
      <c r="L18" s="153" t="s">
        <v>745</v>
      </c>
      <c r="M18" s="153" t="s">
        <v>745</v>
      </c>
      <c r="N18" s="153" t="s">
        <v>748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70" t="s">
        <v>756</v>
      </c>
    </row>
    <row r="19" spans="1:24" s="86" customFormat="1" ht="15" customHeight="1">
      <c r="A19" s="3">
        <v>12</v>
      </c>
      <c r="B19" s="57"/>
      <c r="C19" s="101" t="s">
        <v>194</v>
      </c>
      <c r="D19" s="102" t="s">
        <v>195</v>
      </c>
      <c r="E19" s="103">
        <v>37928</v>
      </c>
      <c r="F19" s="104" t="s">
        <v>29</v>
      </c>
      <c r="G19" s="105" t="s">
        <v>175</v>
      </c>
      <c r="H19" s="153"/>
      <c r="I19" s="153"/>
      <c r="J19" s="153"/>
      <c r="K19" s="153" t="s">
        <v>745</v>
      </c>
      <c r="L19" s="153" t="s">
        <v>745</v>
      </c>
      <c r="M19" s="153" t="s">
        <v>745</v>
      </c>
      <c r="N19" s="153" t="s">
        <v>748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70" t="s">
        <v>756</v>
      </c>
    </row>
    <row r="20" spans="1:24" s="86" customFormat="1" ht="15" customHeight="1">
      <c r="A20" s="89">
        <v>14</v>
      </c>
      <c r="B20" s="90"/>
      <c r="C20" s="44" t="s">
        <v>97</v>
      </c>
      <c r="D20" s="45" t="s">
        <v>186</v>
      </c>
      <c r="E20" s="46">
        <v>37727</v>
      </c>
      <c r="F20" s="47" t="s">
        <v>26</v>
      </c>
      <c r="G20" s="52" t="s">
        <v>173</v>
      </c>
      <c r="H20" s="153"/>
      <c r="I20" s="153"/>
      <c r="J20" s="153" t="s">
        <v>745</v>
      </c>
      <c r="K20" s="153" t="s">
        <v>745</v>
      </c>
      <c r="L20" s="153" t="s">
        <v>745</v>
      </c>
      <c r="M20" s="153" t="s">
        <v>747</v>
      </c>
      <c r="N20" s="153" t="s">
        <v>748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70" t="s">
        <v>756</v>
      </c>
    </row>
    <row r="21" spans="1:24" ht="15" customHeight="1">
      <c r="A21" s="89">
        <v>14</v>
      </c>
      <c r="B21" s="106"/>
      <c r="C21" s="101" t="s">
        <v>189</v>
      </c>
      <c r="D21" s="102" t="s">
        <v>197</v>
      </c>
      <c r="E21" s="103">
        <v>37790</v>
      </c>
      <c r="F21" s="104" t="s">
        <v>29</v>
      </c>
      <c r="G21" s="105" t="s">
        <v>162</v>
      </c>
      <c r="H21" s="153"/>
      <c r="I21" s="153"/>
      <c r="J21" s="153"/>
      <c r="K21" s="153"/>
      <c r="L21" s="153" t="s">
        <v>745</v>
      </c>
      <c r="M21" s="153" t="s">
        <v>747</v>
      </c>
      <c r="N21" s="153" t="s">
        <v>748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70" t="s">
        <v>756</v>
      </c>
    </row>
    <row r="22" spans="1:24" ht="15" customHeight="1">
      <c r="A22" s="3">
        <v>14</v>
      </c>
      <c r="B22" s="57"/>
      <c r="C22" s="44" t="s">
        <v>200</v>
      </c>
      <c r="D22" s="45" t="s">
        <v>201</v>
      </c>
      <c r="E22" s="46">
        <v>37750</v>
      </c>
      <c r="F22" s="47" t="s">
        <v>29</v>
      </c>
      <c r="G22" s="52" t="s">
        <v>177</v>
      </c>
      <c r="H22" s="153"/>
      <c r="I22" s="153"/>
      <c r="J22" s="153"/>
      <c r="K22" s="153" t="s">
        <v>745</v>
      </c>
      <c r="L22" s="153" t="s">
        <v>745</v>
      </c>
      <c r="M22" s="153" t="s">
        <v>747</v>
      </c>
      <c r="N22" s="153" t="s">
        <v>748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70" t="s">
        <v>756</v>
      </c>
    </row>
    <row r="23" spans="1:24" ht="15" customHeight="1">
      <c r="A23" s="3">
        <v>17</v>
      </c>
      <c r="B23" s="100"/>
      <c r="C23" s="101" t="s">
        <v>227</v>
      </c>
      <c r="D23" s="102" t="s">
        <v>228</v>
      </c>
      <c r="E23" s="103" t="s">
        <v>229</v>
      </c>
      <c r="F23" s="104" t="s">
        <v>226</v>
      </c>
      <c r="G23" s="172" t="s">
        <v>184</v>
      </c>
      <c r="H23" s="153"/>
      <c r="I23" s="153"/>
      <c r="J23" s="153"/>
      <c r="K23" s="153"/>
      <c r="L23" s="153" t="s">
        <v>745</v>
      </c>
      <c r="M23" s="153" t="s">
        <v>752</v>
      </c>
      <c r="N23" s="153" t="s">
        <v>748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70" t="s">
        <v>756</v>
      </c>
    </row>
    <row r="24" spans="1:24" s="86" customFormat="1" ht="15" customHeight="1">
      <c r="A24" s="3">
        <v>18</v>
      </c>
      <c r="B24" s="57"/>
      <c r="C24" s="44" t="s">
        <v>97</v>
      </c>
      <c r="D24" s="45" t="s">
        <v>212</v>
      </c>
      <c r="E24" s="46" t="s">
        <v>213</v>
      </c>
      <c r="F24" s="47" t="s">
        <v>34</v>
      </c>
      <c r="G24" s="52" t="s">
        <v>180</v>
      </c>
      <c r="H24" s="153"/>
      <c r="I24" s="153"/>
      <c r="J24" s="153"/>
      <c r="K24" s="153" t="s">
        <v>745</v>
      </c>
      <c r="L24" s="153" t="s">
        <v>745</v>
      </c>
      <c r="M24" s="153" t="s">
        <v>758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70" t="s">
        <v>757</v>
      </c>
    </row>
    <row r="25" spans="1:24" ht="15" customHeight="1">
      <c r="A25" s="89">
        <v>19</v>
      </c>
      <c r="B25" s="90"/>
      <c r="C25" s="44" t="s">
        <v>189</v>
      </c>
      <c r="D25" s="45" t="s">
        <v>190</v>
      </c>
      <c r="E25" s="46">
        <v>37508</v>
      </c>
      <c r="F25" s="47" t="s">
        <v>27</v>
      </c>
      <c r="G25" s="52" t="s">
        <v>174</v>
      </c>
      <c r="H25" s="153"/>
      <c r="I25" s="153"/>
      <c r="J25" s="153" t="s">
        <v>745</v>
      </c>
      <c r="K25" s="153" t="s">
        <v>745</v>
      </c>
      <c r="L25" s="153" t="s">
        <v>747</v>
      </c>
      <c r="M25" s="153" t="s">
        <v>748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70" t="s">
        <v>757</v>
      </c>
    </row>
    <row r="26" spans="1:24" s="86" customFormat="1" ht="15" customHeight="1">
      <c r="A26" s="89">
        <v>20</v>
      </c>
      <c r="B26" s="90"/>
      <c r="C26" s="44" t="s">
        <v>206</v>
      </c>
      <c r="D26" s="45" t="s">
        <v>207</v>
      </c>
      <c r="E26" s="46" t="s">
        <v>208</v>
      </c>
      <c r="F26" s="47" t="s">
        <v>32</v>
      </c>
      <c r="G26" s="52" t="s">
        <v>179</v>
      </c>
      <c r="H26" s="153" t="s">
        <v>745</v>
      </c>
      <c r="I26" s="153" t="s">
        <v>747</v>
      </c>
      <c r="J26" s="153" t="s">
        <v>748</v>
      </c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70" t="s">
        <v>759</v>
      </c>
    </row>
    <row r="31" spans="1:24" ht="15" customHeight="1"/>
    <row r="32" spans="1:24" ht="15" customHeight="1"/>
    <row r="33" ht="15" customHeight="1"/>
    <row r="34" ht="15" customHeight="1"/>
    <row r="35" ht="15" customHeight="1"/>
  </sheetData>
  <sortState ref="A24:X26">
    <sortCondition ref="A24"/>
  </sortState>
  <mergeCells count="2">
    <mergeCell ref="H4:M4"/>
    <mergeCell ref="H5:W5"/>
  </mergeCells>
  <printOptions horizontalCentered="1"/>
  <pageMargins left="0.35433070866141736" right="0.35433070866141736" top="0.31496062992125984" bottom="0.43307086614173229" header="0.19685039370078741" footer="0.35433070866141736"/>
  <pageSetup paperSize="9" scale="9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5" sqref="A5"/>
    </sheetView>
  </sheetViews>
  <sheetFormatPr defaultRowHeight="12.75"/>
  <cols>
    <col min="1" max="1" width="5.5703125" style="86" customWidth="1"/>
    <col min="2" max="2" width="5.5703125" style="86" hidden="1" customWidth="1"/>
    <col min="3" max="3" width="11.42578125" style="86" customWidth="1"/>
    <col min="4" max="4" width="12.42578125" style="86" bestFit="1" customWidth="1"/>
    <col min="5" max="5" width="10.42578125" style="86" customWidth="1"/>
    <col min="6" max="6" width="14.28515625" style="86" bestFit="1" customWidth="1"/>
    <col min="7" max="7" width="21.140625" style="86" bestFit="1" customWidth="1"/>
    <col min="8" max="10" width="8.7109375" style="86" customWidth="1"/>
    <col min="11" max="16384" width="9.140625" style="86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82" customFormat="1" ht="12" customHeight="1">
      <c r="A3" s="77"/>
      <c r="B3" s="77"/>
      <c r="C3" s="77"/>
      <c r="D3" s="77"/>
      <c r="E3" s="78"/>
      <c r="F3" s="79"/>
      <c r="G3" s="80"/>
      <c r="H3" s="80"/>
      <c r="I3" s="80"/>
      <c r="J3" s="116"/>
      <c r="K3" s="81"/>
      <c r="L3" s="18"/>
      <c r="M3" s="19"/>
    </row>
    <row r="4" spans="1:15" s="83" customFormat="1" ht="16.5" thickBot="1">
      <c r="D4" s="5" t="s">
        <v>14</v>
      </c>
      <c r="E4" s="5"/>
      <c r="F4" s="6" t="s">
        <v>20</v>
      </c>
      <c r="G4" s="84"/>
      <c r="H4" s="189" t="s">
        <v>17</v>
      </c>
      <c r="I4" s="189"/>
      <c r="J4" s="189"/>
      <c r="K4" s="189"/>
      <c r="L4" s="26"/>
      <c r="M4" s="8"/>
    </row>
    <row r="5" spans="1:15" s="1" customFormat="1" ht="15" customHeight="1" thickBot="1">
      <c r="H5" s="214" t="s">
        <v>64</v>
      </c>
      <c r="I5" s="215"/>
      <c r="J5" s="216"/>
    </row>
    <row r="6" spans="1:15" s="2" customFormat="1" ht="15" customHeight="1" thickBot="1">
      <c r="A6" s="145" t="s">
        <v>42</v>
      </c>
      <c r="B6" s="146" t="s">
        <v>39</v>
      </c>
      <c r="C6" s="147" t="s">
        <v>2</v>
      </c>
      <c r="D6" s="148" t="s">
        <v>3</v>
      </c>
      <c r="E6" s="163" t="s">
        <v>12</v>
      </c>
      <c r="F6" s="163" t="s">
        <v>4</v>
      </c>
      <c r="G6" s="149" t="s">
        <v>45</v>
      </c>
      <c r="H6" s="163">
        <v>1</v>
      </c>
      <c r="I6" s="163">
        <v>2</v>
      </c>
      <c r="J6" s="151">
        <v>3</v>
      </c>
      <c r="K6" s="164" t="s">
        <v>9</v>
      </c>
    </row>
    <row r="7" spans="1:15" s="1" customFormat="1" ht="15" customHeight="1">
      <c r="A7" s="3">
        <v>1</v>
      </c>
      <c r="B7" s="76"/>
      <c r="C7" s="101" t="s">
        <v>194</v>
      </c>
      <c r="D7" s="102" t="s">
        <v>195</v>
      </c>
      <c r="E7" s="103">
        <v>37928</v>
      </c>
      <c r="F7" s="104" t="s">
        <v>29</v>
      </c>
      <c r="G7" s="105" t="s">
        <v>175</v>
      </c>
      <c r="H7" s="34">
        <v>5.27</v>
      </c>
      <c r="I7" s="34">
        <v>5.38</v>
      </c>
      <c r="J7" s="34">
        <v>4.99</v>
      </c>
      <c r="K7" s="99">
        <f t="shared" ref="K7:K26" si="0">MAX(H7:J7)</f>
        <v>5.38</v>
      </c>
    </row>
    <row r="8" spans="1:15" ht="15" customHeight="1">
      <c r="A8" s="3">
        <f t="shared" ref="A8:A15" si="1">A7+1</f>
        <v>2</v>
      </c>
      <c r="B8" s="57"/>
      <c r="C8" s="101" t="s">
        <v>230</v>
      </c>
      <c r="D8" s="102" t="s">
        <v>231</v>
      </c>
      <c r="E8" s="103" t="s">
        <v>232</v>
      </c>
      <c r="F8" s="104" t="s">
        <v>226</v>
      </c>
      <c r="G8" s="105" t="s">
        <v>185</v>
      </c>
      <c r="H8" s="74">
        <v>5.27</v>
      </c>
      <c r="I8" s="74">
        <v>5.08</v>
      </c>
      <c r="J8" s="150">
        <v>5.0599999999999996</v>
      </c>
      <c r="K8" s="99">
        <f t="shared" si="0"/>
        <v>5.27</v>
      </c>
    </row>
    <row r="9" spans="1:15" s="1" customFormat="1" ht="15" customHeight="1">
      <c r="A9" s="3">
        <f t="shared" si="1"/>
        <v>3</v>
      </c>
      <c r="B9" s="57"/>
      <c r="C9" s="44" t="s">
        <v>97</v>
      </c>
      <c r="D9" s="45" t="s">
        <v>212</v>
      </c>
      <c r="E9" s="46" t="s">
        <v>213</v>
      </c>
      <c r="F9" s="47" t="s">
        <v>34</v>
      </c>
      <c r="G9" s="52" t="s">
        <v>180</v>
      </c>
      <c r="H9" s="74">
        <v>4.8099999999999996</v>
      </c>
      <c r="I9" s="74">
        <v>4.6900000000000004</v>
      </c>
      <c r="J9" s="74">
        <v>4.95</v>
      </c>
      <c r="K9" s="99">
        <f t="shared" si="0"/>
        <v>4.95</v>
      </c>
    </row>
    <row r="10" spans="1:15" s="1" customFormat="1" ht="15" customHeight="1">
      <c r="A10" s="3">
        <f t="shared" si="1"/>
        <v>4</v>
      </c>
      <c r="B10" s="57"/>
      <c r="C10" s="44" t="s">
        <v>246</v>
      </c>
      <c r="D10" s="45" t="s">
        <v>247</v>
      </c>
      <c r="E10" s="46">
        <v>37825</v>
      </c>
      <c r="F10" s="47" t="s">
        <v>124</v>
      </c>
      <c r="G10" s="52" t="s">
        <v>178</v>
      </c>
      <c r="H10" s="74">
        <v>4.17</v>
      </c>
      <c r="I10" s="74">
        <v>4.9000000000000004</v>
      </c>
      <c r="J10" s="74">
        <v>4.7300000000000004</v>
      </c>
      <c r="K10" s="99">
        <f t="shared" si="0"/>
        <v>4.9000000000000004</v>
      </c>
    </row>
    <row r="11" spans="1:15" s="1" customFormat="1" ht="15" customHeight="1">
      <c r="A11" s="27">
        <f t="shared" si="1"/>
        <v>5</v>
      </c>
      <c r="B11" s="57"/>
      <c r="C11" s="44" t="s">
        <v>200</v>
      </c>
      <c r="D11" s="45" t="s">
        <v>201</v>
      </c>
      <c r="E11" s="46">
        <v>37750</v>
      </c>
      <c r="F11" s="47" t="s">
        <v>29</v>
      </c>
      <c r="G11" s="52" t="s">
        <v>177</v>
      </c>
      <c r="H11" s="74">
        <v>4.82</v>
      </c>
      <c r="I11" s="74" t="s">
        <v>626</v>
      </c>
      <c r="J11" s="150">
        <v>4.45</v>
      </c>
      <c r="K11" s="99">
        <f t="shared" si="0"/>
        <v>4.82</v>
      </c>
    </row>
    <row r="12" spans="1:15" s="1" customFormat="1" ht="15" customHeight="1">
      <c r="A12" s="3">
        <f t="shared" si="1"/>
        <v>6</v>
      </c>
      <c r="B12" s="57"/>
      <c r="C12" s="44" t="s">
        <v>214</v>
      </c>
      <c r="D12" s="45" t="s">
        <v>215</v>
      </c>
      <c r="E12" s="46" t="s">
        <v>216</v>
      </c>
      <c r="F12" s="47" t="s">
        <v>34</v>
      </c>
      <c r="G12" s="52" t="s">
        <v>181</v>
      </c>
      <c r="H12" s="74">
        <v>4.55</v>
      </c>
      <c r="I12" s="74">
        <v>4.46</v>
      </c>
      <c r="J12" s="150">
        <v>4.3899999999999997</v>
      </c>
      <c r="K12" s="99">
        <f t="shared" si="0"/>
        <v>4.55</v>
      </c>
    </row>
    <row r="13" spans="1:15" s="1" customFormat="1" ht="15" customHeight="1">
      <c r="A13" s="27">
        <f t="shared" si="1"/>
        <v>7</v>
      </c>
      <c r="B13" s="57"/>
      <c r="C13" s="101" t="s">
        <v>223</v>
      </c>
      <c r="D13" s="102" t="s">
        <v>224</v>
      </c>
      <c r="E13" s="103" t="s">
        <v>225</v>
      </c>
      <c r="F13" s="104" t="s">
        <v>226</v>
      </c>
      <c r="G13" s="105" t="s">
        <v>183</v>
      </c>
      <c r="H13" s="74">
        <v>4.5</v>
      </c>
      <c r="I13" s="74">
        <v>4.37</v>
      </c>
      <c r="J13" s="150">
        <v>4.3600000000000003</v>
      </c>
      <c r="K13" s="99">
        <f t="shared" si="0"/>
        <v>4.5</v>
      </c>
    </row>
    <row r="14" spans="1:15" ht="15" customHeight="1">
      <c r="A14" s="3">
        <f t="shared" si="1"/>
        <v>8</v>
      </c>
      <c r="B14" s="57"/>
      <c r="C14" s="174" t="s">
        <v>217</v>
      </c>
      <c r="D14" s="45" t="s">
        <v>218</v>
      </c>
      <c r="E14" s="46" t="s">
        <v>219</v>
      </c>
      <c r="F14" s="47" t="s">
        <v>34</v>
      </c>
      <c r="G14" s="52" t="s">
        <v>182</v>
      </c>
      <c r="H14" s="74">
        <v>4.4400000000000004</v>
      </c>
      <c r="I14" s="74">
        <v>3.63</v>
      </c>
      <c r="J14" s="150">
        <v>4.25</v>
      </c>
      <c r="K14" s="99">
        <f t="shared" si="0"/>
        <v>4.4400000000000004</v>
      </c>
    </row>
    <row r="15" spans="1:15" s="1" customFormat="1" ht="15" customHeight="1">
      <c r="A15" s="27">
        <f t="shared" si="1"/>
        <v>9</v>
      </c>
      <c r="B15" s="57"/>
      <c r="C15" s="44" t="s">
        <v>209</v>
      </c>
      <c r="D15" s="45" t="s">
        <v>210</v>
      </c>
      <c r="E15" s="46" t="s">
        <v>211</v>
      </c>
      <c r="F15" s="47" t="s">
        <v>32</v>
      </c>
      <c r="G15" s="52" t="s">
        <v>179</v>
      </c>
      <c r="H15" s="74" t="s">
        <v>626</v>
      </c>
      <c r="I15" s="74">
        <v>4.42</v>
      </c>
      <c r="J15" s="150">
        <v>4.41</v>
      </c>
      <c r="K15" s="99">
        <f t="shared" si="0"/>
        <v>4.42</v>
      </c>
    </row>
    <row r="16" spans="1:15" s="1" customFormat="1" ht="15" customHeight="1">
      <c r="A16" s="89">
        <f>A14+1</f>
        <v>9</v>
      </c>
      <c r="B16" s="57"/>
      <c r="C16" s="44" t="s">
        <v>206</v>
      </c>
      <c r="D16" s="45" t="s">
        <v>207</v>
      </c>
      <c r="E16" s="46" t="s">
        <v>208</v>
      </c>
      <c r="F16" s="47" t="s">
        <v>32</v>
      </c>
      <c r="G16" s="52" t="s">
        <v>179</v>
      </c>
      <c r="H16" s="74">
        <v>4.0999999999999996</v>
      </c>
      <c r="I16" s="74">
        <v>4.1500000000000004</v>
      </c>
      <c r="J16" s="74">
        <v>4.41</v>
      </c>
      <c r="K16" s="99">
        <f t="shared" si="0"/>
        <v>4.41</v>
      </c>
    </row>
    <row r="17" spans="1:11" s="1" customFormat="1" ht="15" customHeight="1">
      <c r="A17" s="92">
        <f t="shared" ref="A17:A26" si="2">A16+1</f>
        <v>10</v>
      </c>
      <c r="B17" s="57"/>
      <c r="C17" s="44" t="s">
        <v>97</v>
      </c>
      <c r="D17" s="45" t="s">
        <v>186</v>
      </c>
      <c r="E17" s="46">
        <v>37727</v>
      </c>
      <c r="F17" s="47" t="s">
        <v>26</v>
      </c>
      <c r="G17" s="52" t="s">
        <v>173</v>
      </c>
      <c r="H17" s="74" t="s">
        <v>626</v>
      </c>
      <c r="I17" s="74">
        <v>4.03</v>
      </c>
      <c r="J17" s="74">
        <v>4.38</v>
      </c>
      <c r="K17" s="99">
        <f t="shared" si="0"/>
        <v>4.38</v>
      </c>
    </row>
    <row r="18" spans="1:11" s="1" customFormat="1" ht="15" customHeight="1">
      <c r="A18" s="89">
        <f t="shared" si="2"/>
        <v>11</v>
      </c>
      <c r="B18" s="57"/>
      <c r="C18" s="44" t="s">
        <v>189</v>
      </c>
      <c r="D18" s="45" t="s">
        <v>190</v>
      </c>
      <c r="E18" s="46">
        <v>37508</v>
      </c>
      <c r="F18" s="47" t="s">
        <v>27</v>
      </c>
      <c r="G18" s="52" t="s">
        <v>174</v>
      </c>
      <c r="H18" s="74">
        <v>4.3499999999999996</v>
      </c>
      <c r="I18" s="74" t="s">
        <v>626</v>
      </c>
      <c r="J18" s="74">
        <v>4.33</v>
      </c>
      <c r="K18" s="99">
        <f t="shared" si="0"/>
        <v>4.3499999999999996</v>
      </c>
    </row>
    <row r="19" spans="1:11" s="1" customFormat="1" ht="15" customHeight="1">
      <c r="A19" s="27">
        <f t="shared" si="2"/>
        <v>12</v>
      </c>
      <c r="B19" s="57"/>
      <c r="C19" s="101" t="s">
        <v>189</v>
      </c>
      <c r="D19" s="102" t="s">
        <v>197</v>
      </c>
      <c r="E19" s="103">
        <v>37790</v>
      </c>
      <c r="F19" s="104" t="s">
        <v>29</v>
      </c>
      <c r="G19" s="105" t="s">
        <v>162</v>
      </c>
      <c r="H19" s="74">
        <v>4.08</v>
      </c>
      <c r="I19" s="74">
        <v>4.24</v>
      </c>
      <c r="J19" s="150">
        <v>4.1900000000000004</v>
      </c>
      <c r="K19" s="99">
        <f t="shared" si="0"/>
        <v>4.24</v>
      </c>
    </row>
    <row r="20" spans="1:11" s="1" customFormat="1" ht="15" customHeight="1">
      <c r="A20" s="3">
        <f t="shared" si="2"/>
        <v>13</v>
      </c>
      <c r="B20" s="57"/>
      <c r="C20" s="44" t="s">
        <v>198</v>
      </c>
      <c r="D20" s="45" t="s">
        <v>199</v>
      </c>
      <c r="E20" s="46">
        <v>37475</v>
      </c>
      <c r="F20" s="47" t="s">
        <v>29</v>
      </c>
      <c r="G20" s="52" t="s">
        <v>176</v>
      </c>
      <c r="H20" s="74">
        <v>3.9</v>
      </c>
      <c r="I20" s="74">
        <v>4.21</v>
      </c>
      <c r="J20" s="150">
        <v>3.37</v>
      </c>
      <c r="K20" s="99">
        <f t="shared" si="0"/>
        <v>4.21</v>
      </c>
    </row>
    <row r="21" spans="1:11" s="1" customFormat="1" ht="15" customHeight="1">
      <c r="A21" s="27">
        <f t="shared" si="2"/>
        <v>14</v>
      </c>
      <c r="B21" s="57"/>
      <c r="C21" s="101" t="s">
        <v>227</v>
      </c>
      <c r="D21" s="102" t="s">
        <v>228</v>
      </c>
      <c r="E21" s="103" t="s">
        <v>229</v>
      </c>
      <c r="F21" s="104" t="s">
        <v>226</v>
      </c>
      <c r="G21" s="105" t="s">
        <v>184</v>
      </c>
      <c r="H21" s="74">
        <v>3.94</v>
      </c>
      <c r="I21" s="74">
        <v>4.01</v>
      </c>
      <c r="J21" s="150">
        <v>4.0999999999999996</v>
      </c>
      <c r="K21" s="99">
        <f t="shared" si="0"/>
        <v>4.0999999999999996</v>
      </c>
    </row>
    <row r="22" spans="1:11" s="1" customFormat="1" ht="15" customHeight="1">
      <c r="A22" s="3">
        <f t="shared" si="2"/>
        <v>15</v>
      </c>
      <c r="B22" s="57"/>
      <c r="C22" s="44" t="s">
        <v>202</v>
      </c>
      <c r="D22" s="45" t="s">
        <v>203</v>
      </c>
      <c r="E22" s="46">
        <v>37960</v>
      </c>
      <c r="F22" s="47" t="s">
        <v>124</v>
      </c>
      <c r="G22" s="52" t="s">
        <v>165</v>
      </c>
      <c r="H22" s="74">
        <v>3.82</v>
      </c>
      <c r="I22" s="74">
        <v>3.87</v>
      </c>
      <c r="J22" s="74">
        <v>4.08</v>
      </c>
      <c r="K22" s="99">
        <f t="shared" si="0"/>
        <v>4.08</v>
      </c>
    </row>
    <row r="23" spans="1:11" s="1" customFormat="1" ht="15" customHeight="1">
      <c r="A23" s="27">
        <f t="shared" si="2"/>
        <v>16</v>
      </c>
      <c r="B23" s="57"/>
      <c r="C23" s="44" t="s">
        <v>187</v>
      </c>
      <c r="D23" s="45" t="s">
        <v>188</v>
      </c>
      <c r="E23" s="46">
        <v>37997</v>
      </c>
      <c r="F23" s="47" t="s">
        <v>26</v>
      </c>
      <c r="G23" s="52" t="s">
        <v>173</v>
      </c>
      <c r="H23" s="74">
        <v>3.94</v>
      </c>
      <c r="I23" s="74">
        <v>3.25</v>
      </c>
      <c r="J23" s="74">
        <v>3.35</v>
      </c>
      <c r="K23" s="99">
        <f t="shared" si="0"/>
        <v>3.94</v>
      </c>
    </row>
    <row r="24" spans="1:11" s="1" customFormat="1" ht="15" customHeight="1">
      <c r="A24" s="3">
        <f t="shared" si="2"/>
        <v>17</v>
      </c>
      <c r="B24" s="100"/>
      <c r="C24" s="44" t="s">
        <v>220</v>
      </c>
      <c r="D24" s="45" t="s">
        <v>221</v>
      </c>
      <c r="E24" s="46" t="s">
        <v>222</v>
      </c>
      <c r="F24" s="47" t="s">
        <v>34</v>
      </c>
      <c r="G24" s="52" t="s">
        <v>181</v>
      </c>
      <c r="H24" s="74">
        <v>3.82</v>
      </c>
      <c r="I24" s="74">
        <v>3.91</v>
      </c>
      <c r="J24" s="74">
        <v>3.93</v>
      </c>
      <c r="K24" s="99">
        <f t="shared" si="0"/>
        <v>3.93</v>
      </c>
    </row>
    <row r="25" spans="1:11" s="1" customFormat="1" ht="15" customHeight="1">
      <c r="A25" s="3">
        <f t="shared" si="2"/>
        <v>18</v>
      </c>
      <c r="B25" s="57"/>
      <c r="C25" s="44" t="s">
        <v>191</v>
      </c>
      <c r="D25" s="45" t="s">
        <v>192</v>
      </c>
      <c r="E25" s="46" t="s">
        <v>193</v>
      </c>
      <c r="F25" s="47" t="s">
        <v>41</v>
      </c>
      <c r="G25" s="52" t="s">
        <v>88</v>
      </c>
      <c r="H25" s="74">
        <v>3.92</v>
      </c>
      <c r="I25" s="74">
        <v>3.64</v>
      </c>
      <c r="J25" s="74">
        <v>3.64</v>
      </c>
      <c r="K25" s="99">
        <f t="shared" si="0"/>
        <v>3.92</v>
      </c>
    </row>
    <row r="26" spans="1:11" s="1" customFormat="1" ht="15" customHeight="1">
      <c r="A26" s="3">
        <f t="shared" si="2"/>
        <v>19</v>
      </c>
      <c r="B26" s="57"/>
      <c r="C26" s="101" t="s">
        <v>196</v>
      </c>
      <c r="D26" s="102" t="s">
        <v>123</v>
      </c>
      <c r="E26" s="103">
        <v>37742</v>
      </c>
      <c r="F26" s="104" t="s">
        <v>29</v>
      </c>
      <c r="G26" s="105" t="s">
        <v>162</v>
      </c>
      <c r="H26" s="74" t="s">
        <v>626</v>
      </c>
      <c r="I26" s="74">
        <v>3.57</v>
      </c>
      <c r="J26" s="150" t="s">
        <v>626</v>
      </c>
      <c r="K26" s="99">
        <f t="shared" si="0"/>
        <v>3.57</v>
      </c>
    </row>
    <row r="27" spans="1:11" ht="15" customHeight="1"/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</sheetData>
  <mergeCells count="2">
    <mergeCell ref="H4:K4"/>
    <mergeCell ref="H5:J5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1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3.7109375" style="1" bestFit="1" customWidth="1"/>
    <col min="7" max="7" width="23" style="1" bestFit="1" customWidth="1"/>
    <col min="8" max="14" width="6.7109375" style="1" customWidth="1"/>
    <col min="15" max="15" width="6.140625" style="1" bestFit="1" customWidth="1"/>
    <col min="16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35"/>
      <c r="L1" s="35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35"/>
      <c r="K2" s="35"/>
      <c r="L2" s="35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1:15" s="21" customFormat="1" ht="15.75">
      <c r="D4" s="22" t="s">
        <v>14</v>
      </c>
      <c r="E4" s="5"/>
      <c r="F4" s="23"/>
      <c r="G4" s="24"/>
      <c r="H4" s="189" t="s">
        <v>0</v>
      </c>
      <c r="I4" s="189"/>
      <c r="J4" s="189"/>
      <c r="K4" s="189"/>
      <c r="L4" s="189"/>
      <c r="M4" s="189"/>
      <c r="N4" s="5"/>
      <c r="O4" s="5"/>
    </row>
    <row r="5" spans="1:15" ht="13.5" thickBot="1"/>
    <row r="6" spans="1:15" s="2" customFormat="1" ht="1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5</v>
      </c>
      <c r="I6" s="191"/>
      <c r="J6" s="190" t="s">
        <v>6</v>
      </c>
      <c r="K6" s="191"/>
      <c r="L6" s="190" t="s">
        <v>7</v>
      </c>
      <c r="M6" s="191"/>
      <c r="N6" s="192" t="s">
        <v>10</v>
      </c>
      <c r="O6" s="185" t="s">
        <v>8</v>
      </c>
    </row>
    <row r="7" spans="1:15" s="4" customFormat="1" ht="15" customHeight="1" thickBot="1">
      <c r="A7" s="182"/>
      <c r="B7" s="184"/>
      <c r="C7" s="180"/>
      <c r="D7" s="178"/>
      <c r="E7" s="176"/>
      <c r="F7" s="176"/>
      <c r="G7" s="188"/>
      <c r="H7" s="33" t="s">
        <v>38</v>
      </c>
      <c r="I7" s="33" t="s">
        <v>8</v>
      </c>
      <c r="J7" s="33" t="s">
        <v>38</v>
      </c>
      <c r="K7" s="33" t="s">
        <v>8</v>
      </c>
      <c r="L7" s="33" t="s">
        <v>38</v>
      </c>
      <c r="M7" s="33" t="s">
        <v>8</v>
      </c>
      <c r="N7" s="193"/>
      <c r="O7" s="186"/>
    </row>
    <row r="8" spans="1:15" ht="15" customHeight="1">
      <c r="A8" s="27">
        <f>A7+1</f>
        <v>1</v>
      </c>
      <c r="B8" s="57"/>
      <c r="C8" s="44" t="s">
        <v>314</v>
      </c>
      <c r="D8" s="45" t="s">
        <v>315</v>
      </c>
      <c r="E8" s="46" t="s">
        <v>216</v>
      </c>
      <c r="F8" s="47" t="s">
        <v>32</v>
      </c>
      <c r="G8" s="52" t="s">
        <v>371</v>
      </c>
      <c r="H8" s="91">
        <v>4.66</v>
      </c>
      <c r="I8" s="29">
        <f t="shared" ref="I8:I37" si="0">IF(ISBLANK(H8),"",TRUNC(6.45*(H8-15.4)^2))</f>
        <v>743</v>
      </c>
      <c r="J8" s="91">
        <v>8.0500000000000007</v>
      </c>
      <c r="K8" s="27">
        <f t="shared" ref="K8:K37" si="1">IF(ISBLANK(J8),"",TRUNC(17.22*(J8-15.4)^2))</f>
        <v>930</v>
      </c>
      <c r="L8" s="94">
        <v>26.51</v>
      </c>
      <c r="M8" s="27">
        <f t="shared" ref="M8:M37" si="2">IF(ISBLANK(L8),"",TRUNC(1.502*(L8-51)^2))</f>
        <v>900</v>
      </c>
      <c r="N8" s="32">
        <f t="shared" ref="N8:N37" si="3">SUM(I8:M8)-J8-L8</f>
        <v>2572.9999999999995</v>
      </c>
      <c r="O8" s="54">
        <v>18</v>
      </c>
    </row>
    <row r="9" spans="1:15" ht="15" customHeight="1">
      <c r="A9" s="3">
        <f>A8+1</f>
        <v>2</v>
      </c>
      <c r="B9" s="57"/>
      <c r="C9" s="44" t="s">
        <v>189</v>
      </c>
      <c r="D9" s="45" t="s">
        <v>292</v>
      </c>
      <c r="E9" s="46">
        <v>37659</v>
      </c>
      <c r="F9" s="47" t="s">
        <v>124</v>
      </c>
      <c r="G9" s="52" t="s">
        <v>366</v>
      </c>
      <c r="H9" s="91">
        <v>4.8099999999999996</v>
      </c>
      <c r="I9" s="29">
        <f t="shared" si="0"/>
        <v>723</v>
      </c>
      <c r="J9" s="91">
        <v>8.18</v>
      </c>
      <c r="K9" s="27">
        <f t="shared" si="1"/>
        <v>897</v>
      </c>
      <c r="L9" s="94">
        <v>27.02</v>
      </c>
      <c r="M9" s="27">
        <f t="shared" si="2"/>
        <v>863</v>
      </c>
      <c r="N9" s="32">
        <f t="shared" si="3"/>
        <v>2483</v>
      </c>
      <c r="O9" s="54">
        <v>16</v>
      </c>
    </row>
    <row r="10" spans="1:15" ht="15" customHeight="1">
      <c r="A10" s="3">
        <f t="shared" ref="A10:A49" si="4">A9+1</f>
        <v>3</v>
      </c>
      <c r="B10" s="57"/>
      <c r="C10" s="44" t="s">
        <v>316</v>
      </c>
      <c r="D10" s="45" t="s">
        <v>317</v>
      </c>
      <c r="E10" s="46">
        <v>37333</v>
      </c>
      <c r="F10" s="47" t="s">
        <v>33</v>
      </c>
      <c r="G10" s="52" t="s">
        <v>372</v>
      </c>
      <c r="H10" s="91">
        <v>4.78</v>
      </c>
      <c r="I10" s="31">
        <f t="shared" si="0"/>
        <v>727</v>
      </c>
      <c r="J10" s="91">
        <v>8.36</v>
      </c>
      <c r="K10" s="27">
        <f t="shared" si="1"/>
        <v>853</v>
      </c>
      <c r="L10" s="94">
        <v>27.44</v>
      </c>
      <c r="M10" s="27">
        <f t="shared" si="2"/>
        <v>833</v>
      </c>
      <c r="N10" s="32">
        <f t="shared" si="3"/>
        <v>2413</v>
      </c>
      <c r="O10" s="54">
        <v>14</v>
      </c>
    </row>
    <row r="11" spans="1:15" ht="15" customHeight="1">
      <c r="A11" s="3">
        <f t="shared" si="4"/>
        <v>4</v>
      </c>
      <c r="B11" s="57"/>
      <c r="C11" s="44" t="s">
        <v>311</v>
      </c>
      <c r="D11" s="45" t="s">
        <v>312</v>
      </c>
      <c r="E11" s="46" t="s">
        <v>313</v>
      </c>
      <c r="F11" s="47" t="s">
        <v>32</v>
      </c>
      <c r="G11" s="52" t="s">
        <v>370</v>
      </c>
      <c r="H11" s="91">
        <v>4.9000000000000004</v>
      </c>
      <c r="I11" s="31">
        <f t="shared" si="0"/>
        <v>711</v>
      </c>
      <c r="J11" s="91">
        <v>8.41</v>
      </c>
      <c r="K11" s="27">
        <f t="shared" si="1"/>
        <v>841</v>
      </c>
      <c r="L11" s="94">
        <v>28.03</v>
      </c>
      <c r="M11" s="27">
        <f t="shared" si="2"/>
        <v>792</v>
      </c>
      <c r="N11" s="32">
        <f t="shared" si="3"/>
        <v>2343.9999999999995</v>
      </c>
      <c r="O11" s="54">
        <v>13</v>
      </c>
    </row>
    <row r="12" spans="1:15" ht="15" customHeight="1">
      <c r="A12" s="3">
        <f t="shared" si="4"/>
        <v>5</v>
      </c>
      <c r="B12" s="57"/>
      <c r="C12" s="48" t="s">
        <v>140</v>
      </c>
      <c r="D12" s="49" t="s">
        <v>351</v>
      </c>
      <c r="E12" s="50" t="s">
        <v>352</v>
      </c>
      <c r="F12" s="51" t="s">
        <v>226</v>
      </c>
      <c r="G12" s="53" t="s">
        <v>378</v>
      </c>
      <c r="H12" s="94">
        <v>4.96</v>
      </c>
      <c r="I12" s="29">
        <f t="shared" si="0"/>
        <v>703</v>
      </c>
      <c r="J12" s="91">
        <v>8.59</v>
      </c>
      <c r="K12" s="27">
        <f t="shared" si="1"/>
        <v>798</v>
      </c>
      <c r="L12" s="94">
        <v>28.25</v>
      </c>
      <c r="M12" s="27">
        <f t="shared" si="2"/>
        <v>777</v>
      </c>
      <c r="N12" s="32">
        <f t="shared" si="3"/>
        <v>2278</v>
      </c>
      <c r="O12" s="54">
        <v>12</v>
      </c>
    </row>
    <row r="13" spans="1:15" ht="15" customHeight="1">
      <c r="A13" s="3">
        <f t="shared" si="4"/>
        <v>6</v>
      </c>
      <c r="B13" s="57"/>
      <c r="C13" s="48" t="s">
        <v>285</v>
      </c>
      <c r="D13" s="49" t="s">
        <v>286</v>
      </c>
      <c r="E13" s="50">
        <v>37910</v>
      </c>
      <c r="F13" s="51" t="s">
        <v>29</v>
      </c>
      <c r="G13" s="53" t="s">
        <v>176</v>
      </c>
      <c r="H13" s="91">
        <v>4.92</v>
      </c>
      <c r="I13" s="31">
        <f t="shared" si="0"/>
        <v>708</v>
      </c>
      <c r="J13" s="91">
        <v>8.49</v>
      </c>
      <c r="K13" s="27">
        <f t="shared" si="1"/>
        <v>822</v>
      </c>
      <c r="L13" s="94">
        <v>28.75</v>
      </c>
      <c r="M13" s="27">
        <f t="shared" si="2"/>
        <v>743</v>
      </c>
      <c r="N13" s="32">
        <f t="shared" si="3"/>
        <v>2273</v>
      </c>
      <c r="O13" s="54">
        <v>11</v>
      </c>
    </row>
    <row r="14" spans="1:15" ht="15" customHeight="1">
      <c r="A14" s="3">
        <f t="shared" si="4"/>
        <v>7</v>
      </c>
      <c r="B14" s="57"/>
      <c r="C14" s="48" t="s">
        <v>353</v>
      </c>
      <c r="D14" s="49" t="s">
        <v>354</v>
      </c>
      <c r="E14" s="50" t="s">
        <v>355</v>
      </c>
      <c r="F14" s="51" t="s">
        <v>226</v>
      </c>
      <c r="G14" s="53" t="s">
        <v>379</v>
      </c>
      <c r="H14" s="94">
        <v>4.92</v>
      </c>
      <c r="I14" s="29">
        <f t="shared" si="0"/>
        <v>708</v>
      </c>
      <c r="J14" s="91">
        <v>8.7100000000000009</v>
      </c>
      <c r="K14" s="27">
        <f t="shared" si="1"/>
        <v>770</v>
      </c>
      <c r="L14" s="94">
        <v>28.24</v>
      </c>
      <c r="M14" s="27">
        <f t="shared" si="2"/>
        <v>778</v>
      </c>
      <c r="N14" s="32">
        <f t="shared" si="3"/>
        <v>2256</v>
      </c>
      <c r="O14" s="54">
        <v>10</v>
      </c>
    </row>
    <row r="15" spans="1:15" ht="15" customHeight="1">
      <c r="A15" s="3">
        <f t="shared" si="4"/>
        <v>8</v>
      </c>
      <c r="B15" s="57"/>
      <c r="C15" s="44" t="s">
        <v>146</v>
      </c>
      <c r="D15" s="45" t="s">
        <v>337</v>
      </c>
      <c r="E15" s="46" t="s">
        <v>338</v>
      </c>
      <c r="F15" s="47" t="s">
        <v>36</v>
      </c>
      <c r="G15" s="52" t="s">
        <v>375</v>
      </c>
      <c r="H15" s="91">
        <v>4.83</v>
      </c>
      <c r="I15" s="31">
        <f t="shared" si="0"/>
        <v>720</v>
      </c>
      <c r="J15" s="91">
        <v>8.57</v>
      </c>
      <c r="K15" s="27">
        <f t="shared" si="1"/>
        <v>803</v>
      </c>
      <c r="L15" s="94">
        <v>29.46</v>
      </c>
      <c r="M15" s="27">
        <f t="shared" si="2"/>
        <v>696</v>
      </c>
      <c r="N15" s="32">
        <f t="shared" si="3"/>
        <v>2219</v>
      </c>
      <c r="O15" s="54">
        <v>9</v>
      </c>
    </row>
    <row r="16" spans="1:15" ht="15" customHeight="1">
      <c r="A16" s="3">
        <f t="shared" si="4"/>
        <v>9</v>
      </c>
      <c r="B16" s="57"/>
      <c r="C16" s="44" t="s">
        <v>187</v>
      </c>
      <c r="D16" s="45" t="s">
        <v>277</v>
      </c>
      <c r="E16" s="46" t="s">
        <v>278</v>
      </c>
      <c r="F16" s="47" t="s">
        <v>59</v>
      </c>
      <c r="G16" s="52" t="s">
        <v>160</v>
      </c>
      <c r="H16" s="94">
        <v>4.97</v>
      </c>
      <c r="I16" s="29">
        <f t="shared" si="0"/>
        <v>701</v>
      </c>
      <c r="J16" s="91">
        <v>8.67</v>
      </c>
      <c r="K16" s="27">
        <f t="shared" si="1"/>
        <v>779</v>
      </c>
      <c r="L16" s="94">
        <v>29.01</v>
      </c>
      <c r="M16" s="27">
        <f t="shared" si="2"/>
        <v>726</v>
      </c>
      <c r="N16" s="32">
        <f t="shared" si="3"/>
        <v>2206</v>
      </c>
      <c r="O16" s="54">
        <v>8</v>
      </c>
    </row>
    <row r="17" spans="1:15" ht="15" customHeight="1">
      <c r="A17" s="3">
        <f t="shared" si="4"/>
        <v>10</v>
      </c>
      <c r="B17" s="57"/>
      <c r="C17" s="48" t="s">
        <v>356</v>
      </c>
      <c r="D17" s="49" t="s">
        <v>357</v>
      </c>
      <c r="E17" s="50" t="s">
        <v>358</v>
      </c>
      <c r="F17" s="51" t="s">
        <v>226</v>
      </c>
      <c r="G17" s="53" t="s">
        <v>271</v>
      </c>
      <c r="H17" s="91">
        <v>4.84</v>
      </c>
      <c r="I17" s="31">
        <f t="shared" si="0"/>
        <v>719</v>
      </c>
      <c r="J17" s="91">
        <v>8.5399999999999991</v>
      </c>
      <c r="K17" s="27">
        <f t="shared" si="1"/>
        <v>810</v>
      </c>
      <c r="L17" s="94">
        <v>29.84</v>
      </c>
      <c r="M17" s="27">
        <f t="shared" si="2"/>
        <v>672</v>
      </c>
      <c r="N17" s="32">
        <f t="shared" si="3"/>
        <v>2201</v>
      </c>
      <c r="O17" s="55" t="s">
        <v>172</v>
      </c>
    </row>
    <row r="18" spans="1:15" ht="15" customHeight="1">
      <c r="A18" s="3">
        <f t="shared" si="4"/>
        <v>11</v>
      </c>
      <c r="B18" s="57"/>
      <c r="C18" s="48" t="s">
        <v>133</v>
      </c>
      <c r="D18" s="49" t="s">
        <v>349</v>
      </c>
      <c r="E18" s="50" t="s">
        <v>350</v>
      </c>
      <c r="F18" s="51" t="s">
        <v>226</v>
      </c>
      <c r="G18" s="53" t="s">
        <v>377</v>
      </c>
      <c r="H18" s="91">
        <v>4.84</v>
      </c>
      <c r="I18" s="31">
        <f t="shared" si="0"/>
        <v>719</v>
      </c>
      <c r="J18" s="91">
        <v>8.6</v>
      </c>
      <c r="K18" s="27">
        <f t="shared" si="1"/>
        <v>796</v>
      </c>
      <c r="L18" s="94">
        <v>29.63</v>
      </c>
      <c r="M18" s="27">
        <f t="shared" si="2"/>
        <v>685</v>
      </c>
      <c r="N18" s="32">
        <f t="shared" si="3"/>
        <v>2200</v>
      </c>
      <c r="O18" s="55">
        <v>7</v>
      </c>
    </row>
    <row r="19" spans="1:15" ht="15" customHeight="1">
      <c r="A19" s="3">
        <f t="shared" si="4"/>
        <v>12</v>
      </c>
      <c r="B19" s="57"/>
      <c r="C19" s="48" t="s">
        <v>345</v>
      </c>
      <c r="D19" s="49" t="s">
        <v>346</v>
      </c>
      <c r="E19" s="50" t="s">
        <v>347</v>
      </c>
      <c r="F19" s="51" t="s">
        <v>226</v>
      </c>
      <c r="G19" s="53" t="s">
        <v>376</v>
      </c>
      <c r="H19" s="91">
        <v>4.87</v>
      </c>
      <c r="I19" s="31">
        <f t="shared" si="0"/>
        <v>715</v>
      </c>
      <c r="J19" s="91">
        <v>8.6999999999999993</v>
      </c>
      <c r="K19" s="27">
        <f t="shared" si="1"/>
        <v>773</v>
      </c>
      <c r="L19" s="94">
        <v>29.34</v>
      </c>
      <c r="M19" s="27">
        <f t="shared" si="2"/>
        <v>704</v>
      </c>
      <c r="N19" s="32">
        <f t="shared" si="3"/>
        <v>2192</v>
      </c>
      <c r="O19" s="55">
        <v>6</v>
      </c>
    </row>
    <row r="20" spans="1:15" ht="15" customHeight="1">
      <c r="A20" s="3">
        <f t="shared" si="4"/>
        <v>13</v>
      </c>
      <c r="B20" s="57"/>
      <c r="C20" s="44" t="s">
        <v>308</v>
      </c>
      <c r="D20" s="45" t="s">
        <v>309</v>
      </c>
      <c r="E20" s="46" t="s">
        <v>310</v>
      </c>
      <c r="F20" s="47" t="s">
        <v>32</v>
      </c>
      <c r="G20" s="52" t="s">
        <v>167</v>
      </c>
      <c r="H20" s="94">
        <v>4.91</v>
      </c>
      <c r="I20" s="29">
        <f t="shared" si="0"/>
        <v>709</v>
      </c>
      <c r="J20" s="91">
        <v>8.69</v>
      </c>
      <c r="K20" s="27">
        <f t="shared" si="1"/>
        <v>775</v>
      </c>
      <c r="L20" s="94">
        <v>29.31</v>
      </c>
      <c r="M20" s="27">
        <f t="shared" si="2"/>
        <v>706</v>
      </c>
      <c r="N20" s="32">
        <f t="shared" si="3"/>
        <v>2190</v>
      </c>
      <c r="O20" s="55">
        <v>5</v>
      </c>
    </row>
    <row r="21" spans="1:15" ht="15" customHeight="1">
      <c r="A21" s="3">
        <f t="shared" si="4"/>
        <v>14</v>
      </c>
      <c r="B21" s="57"/>
      <c r="C21" s="44" t="s">
        <v>189</v>
      </c>
      <c r="D21" s="45" t="s">
        <v>323</v>
      </c>
      <c r="E21" s="46" t="s">
        <v>324</v>
      </c>
      <c r="F21" s="47" t="s">
        <v>34</v>
      </c>
      <c r="G21" s="52" t="s">
        <v>269</v>
      </c>
      <c r="H21" s="91">
        <v>4.91</v>
      </c>
      <c r="I21" s="31">
        <f t="shared" si="0"/>
        <v>709</v>
      </c>
      <c r="J21" s="91">
        <v>8.65</v>
      </c>
      <c r="K21" s="27">
        <f t="shared" si="1"/>
        <v>784</v>
      </c>
      <c r="L21" s="94">
        <v>29.58</v>
      </c>
      <c r="M21" s="27">
        <f t="shared" si="2"/>
        <v>689</v>
      </c>
      <c r="N21" s="32">
        <f t="shared" si="3"/>
        <v>2182</v>
      </c>
      <c r="O21" s="55">
        <v>4</v>
      </c>
    </row>
    <row r="22" spans="1:15" ht="15" customHeight="1">
      <c r="A22" s="3">
        <f t="shared" si="4"/>
        <v>15</v>
      </c>
      <c r="B22" s="27"/>
      <c r="C22" s="44" t="s">
        <v>293</v>
      </c>
      <c r="D22" s="45" t="s">
        <v>294</v>
      </c>
      <c r="E22" s="46">
        <v>37866</v>
      </c>
      <c r="F22" s="47" t="s">
        <v>124</v>
      </c>
      <c r="G22" s="52" t="s">
        <v>165</v>
      </c>
      <c r="H22" s="94">
        <v>5.07</v>
      </c>
      <c r="I22" s="29">
        <f t="shared" si="0"/>
        <v>688</v>
      </c>
      <c r="J22" s="91">
        <v>8.68</v>
      </c>
      <c r="K22" s="27">
        <f t="shared" si="1"/>
        <v>777</v>
      </c>
      <c r="L22" s="94">
        <v>29.35</v>
      </c>
      <c r="M22" s="27">
        <f t="shared" si="2"/>
        <v>704</v>
      </c>
      <c r="N22" s="32">
        <f t="shared" si="3"/>
        <v>2169</v>
      </c>
      <c r="O22" s="55">
        <v>3</v>
      </c>
    </row>
    <row r="23" spans="1:15" ht="15" customHeight="1">
      <c r="A23" s="3">
        <f t="shared" si="4"/>
        <v>16</v>
      </c>
      <c r="B23" s="27"/>
      <c r="C23" s="48" t="s">
        <v>119</v>
      </c>
      <c r="D23" s="49" t="s">
        <v>348</v>
      </c>
      <c r="E23" s="50" t="s">
        <v>225</v>
      </c>
      <c r="F23" s="51" t="s">
        <v>226</v>
      </c>
      <c r="G23" s="53" t="s">
        <v>377</v>
      </c>
      <c r="H23" s="91">
        <v>5.0599999999999996</v>
      </c>
      <c r="I23" s="31">
        <f t="shared" si="0"/>
        <v>689</v>
      </c>
      <c r="J23" s="91">
        <v>8.59</v>
      </c>
      <c r="K23" s="27">
        <f t="shared" si="1"/>
        <v>798</v>
      </c>
      <c r="L23" s="94">
        <v>29.71</v>
      </c>
      <c r="M23" s="27">
        <f t="shared" si="2"/>
        <v>680</v>
      </c>
      <c r="N23" s="32">
        <f t="shared" si="3"/>
        <v>2167</v>
      </c>
      <c r="O23" s="55">
        <v>2</v>
      </c>
    </row>
    <row r="24" spans="1:15" ht="15" customHeight="1">
      <c r="A24" s="3">
        <f t="shared" si="4"/>
        <v>17</v>
      </c>
      <c r="B24" s="76"/>
      <c r="C24" s="44" t="s">
        <v>289</v>
      </c>
      <c r="D24" s="45" t="s">
        <v>290</v>
      </c>
      <c r="E24" s="46" t="s">
        <v>291</v>
      </c>
      <c r="F24" s="47" t="s">
        <v>60</v>
      </c>
      <c r="G24" s="52" t="s">
        <v>365</v>
      </c>
      <c r="H24" s="94">
        <v>4.99</v>
      </c>
      <c r="I24" s="29">
        <f t="shared" si="0"/>
        <v>698</v>
      </c>
      <c r="J24" s="91">
        <v>8.7100000000000009</v>
      </c>
      <c r="K24" s="27">
        <f t="shared" si="1"/>
        <v>770</v>
      </c>
      <c r="L24" s="94">
        <v>29.93</v>
      </c>
      <c r="M24" s="27">
        <f t="shared" si="2"/>
        <v>666</v>
      </c>
      <c r="N24" s="32">
        <f t="shared" si="3"/>
        <v>2134.0000000000005</v>
      </c>
      <c r="O24" s="55">
        <v>1</v>
      </c>
    </row>
    <row r="25" spans="1:15" ht="15" customHeight="1">
      <c r="A25" s="3">
        <f t="shared" si="4"/>
        <v>18</v>
      </c>
      <c r="B25" s="27"/>
      <c r="C25" s="44" t="s">
        <v>275</v>
      </c>
      <c r="D25" s="45" t="s">
        <v>276</v>
      </c>
      <c r="E25" s="46">
        <v>37457</v>
      </c>
      <c r="F25" s="47" t="s">
        <v>27</v>
      </c>
      <c r="G25" s="52" t="s">
        <v>174</v>
      </c>
      <c r="H25" s="91">
        <v>4.9400000000000004</v>
      </c>
      <c r="I25" s="31">
        <f t="shared" si="0"/>
        <v>705</v>
      </c>
      <c r="J25" s="91">
        <v>8.76</v>
      </c>
      <c r="K25" s="27">
        <f t="shared" si="1"/>
        <v>759</v>
      </c>
      <c r="L25" s="94">
        <v>29.98</v>
      </c>
      <c r="M25" s="27">
        <f t="shared" si="2"/>
        <v>663</v>
      </c>
      <c r="N25" s="32">
        <f t="shared" si="3"/>
        <v>2126.9999999999995</v>
      </c>
      <c r="O25" s="54"/>
    </row>
    <row r="26" spans="1:15" ht="15" customHeight="1">
      <c r="A26" s="3">
        <f t="shared" si="4"/>
        <v>19</v>
      </c>
      <c r="B26" s="57"/>
      <c r="C26" s="44" t="s">
        <v>131</v>
      </c>
      <c r="D26" s="45" t="s">
        <v>330</v>
      </c>
      <c r="E26" s="46">
        <v>37420</v>
      </c>
      <c r="F26" s="47" t="s">
        <v>62</v>
      </c>
      <c r="G26" s="52" t="s">
        <v>93</v>
      </c>
      <c r="H26" s="91">
        <v>4.8600000000000003</v>
      </c>
      <c r="I26" s="31">
        <f t="shared" si="0"/>
        <v>716</v>
      </c>
      <c r="J26" s="91">
        <v>8.65</v>
      </c>
      <c r="K26" s="27">
        <f t="shared" si="1"/>
        <v>784</v>
      </c>
      <c r="L26" s="94">
        <v>30.92</v>
      </c>
      <c r="M26" s="27">
        <f t="shared" si="2"/>
        <v>605</v>
      </c>
      <c r="N26" s="32">
        <f t="shared" si="3"/>
        <v>2105</v>
      </c>
      <c r="O26" s="54"/>
    </row>
    <row r="27" spans="1:15" ht="15" customHeight="1">
      <c r="A27" s="3">
        <f t="shared" si="4"/>
        <v>20</v>
      </c>
      <c r="B27" s="3"/>
      <c r="C27" s="44" t="s">
        <v>295</v>
      </c>
      <c r="D27" s="45" t="s">
        <v>283</v>
      </c>
      <c r="E27" s="46" t="s">
        <v>296</v>
      </c>
      <c r="F27" s="47" t="s">
        <v>297</v>
      </c>
      <c r="G27" s="52" t="s">
        <v>367</v>
      </c>
      <c r="H27" s="94">
        <v>4.9800000000000004</v>
      </c>
      <c r="I27" s="29">
        <f t="shared" si="0"/>
        <v>700</v>
      </c>
      <c r="J27" s="91">
        <v>8.89</v>
      </c>
      <c r="K27" s="27">
        <f t="shared" si="1"/>
        <v>729</v>
      </c>
      <c r="L27" s="94">
        <v>29.92</v>
      </c>
      <c r="M27" s="27">
        <f t="shared" si="2"/>
        <v>667</v>
      </c>
      <c r="N27" s="32">
        <f t="shared" si="3"/>
        <v>2096</v>
      </c>
      <c r="O27" s="54"/>
    </row>
    <row r="28" spans="1:15" ht="15" customHeight="1">
      <c r="A28" s="3">
        <f t="shared" si="4"/>
        <v>21</v>
      </c>
      <c r="B28" s="27"/>
      <c r="C28" s="44" t="s">
        <v>279</v>
      </c>
      <c r="D28" s="45" t="s">
        <v>280</v>
      </c>
      <c r="E28" s="46" t="s">
        <v>281</v>
      </c>
      <c r="F28" s="47" t="s">
        <v>28</v>
      </c>
      <c r="G28" s="52" t="s">
        <v>364</v>
      </c>
      <c r="H28" s="91">
        <v>5.21</v>
      </c>
      <c r="I28" s="31">
        <f t="shared" si="0"/>
        <v>669</v>
      </c>
      <c r="J28" s="91">
        <v>8.8699999999999992</v>
      </c>
      <c r="K28" s="27">
        <f t="shared" si="1"/>
        <v>734</v>
      </c>
      <c r="L28" s="94">
        <v>30.03</v>
      </c>
      <c r="M28" s="27">
        <f t="shared" si="2"/>
        <v>660</v>
      </c>
      <c r="N28" s="32">
        <f t="shared" si="3"/>
        <v>2062.9999999999995</v>
      </c>
      <c r="O28" s="54"/>
    </row>
    <row r="29" spans="1:15" ht="15" customHeight="1">
      <c r="A29" s="3">
        <f t="shared" si="4"/>
        <v>22</v>
      </c>
      <c r="B29" s="3"/>
      <c r="C29" s="44" t="s">
        <v>325</v>
      </c>
      <c r="D29" s="45" t="s">
        <v>326</v>
      </c>
      <c r="E29" s="46" t="s">
        <v>327</v>
      </c>
      <c r="F29" s="47" t="s">
        <v>34</v>
      </c>
      <c r="G29" s="52" t="s">
        <v>269</v>
      </c>
      <c r="H29" s="94">
        <v>5.03</v>
      </c>
      <c r="I29" s="29">
        <f t="shared" si="0"/>
        <v>693</v>
      </c>
      <c r="J29" s="91">
        <v>8.99</v>
      </c>
      <c r="K29" s="27">
        <f t="shared" si="1"/>
        <v>707</v>
      </c>
      <c r="L29" s="94">
        <v>30.37</v>
      </c>
      <c r="M29" s="27">
        <f t="shared" si="2"/>
        <v>639</v>
      </c>
      <c r="N29" s="32">
        <f t="shared" si="3"/>
        <v>2039</v>
      </c>
      <c r="O29" s="54"/>
    </row>
    <row r="30" spans="1:15" ht="15" customHeight="1">
      <c r="A30" s="3">
        <f t="shared" si="4"/>
        <v>23</v>
      </c>
      <c r="B30" s="3"/>
      <c r="C30" s="44" t="s">
        <v>97</v>
      </c>
      <c r="D30" s="45" t="s">
        <v>274</v>
      </c>
      <c r="E30" s="46">
        <v>37972</v>
      </c>
      <c r="F30" s="47" t="s">
        <v>26</v>
      </c>
      <c r="G30" s="52" t="s">
        <v>363</v>
      </c>
      <c r="H30" s="94">
        <v>5.07</v>
      </c>
      <c r="I30" s="29">
        <f t="shared" si="0"/>
        <v>688</v>
      </c>
      <c r="J30" s="91">
        <v>8.92</v>
      </c>
      <c r="K30" s="27">
        <f t="shared" si="1"/>
        <v>723</v>
      </c>
      <c r="L30" s="94">
        <v>30.7</v>
      </c>
      <c r="M30" s="27">
        <f t="shared" si="2"/>
        <v>618</v>
      </c>
      <c r="N30" s="32">
        <f t="shared" si="3"/>
        <v>2028.9999999999998</v>
      </c>
      <c r="O30" s="54"/>
    </row>
    <row r="31" spans="1:15" ht="15" customHeight="1">
      <c r="A31" s="3">
        <f t="shared" si="4"/>
        <v>24</v>
      </c>
      <c r="B31" s="27"/>
      <c r="C31" s="44" t="s">
        <v>198</v>
      </c>
      <c r="D31" s="45" t="s">
        <v>321</v>
      </c>
      <c r="E31" s="46" t="s">
        <v>322</v>
      </c>
      <c r="F31" s="47" t="s">
        <v>34</v>
      </c>
      <c r="G31" s="52" t="s">
        <v>373</v>
      </c>
      <c r="H31" s="91">
        <v>5.0999999999999996</v>
      </c>
      <c r="I31" s="31">
        <f t="shared" si="0"/>
        <v>684</v>
      </c>
      <c r="J31" s="91">
        <v>8.85</v>
      </c>
      <c r="K31" s="27">
        <f t="shared" si="1"/>
        <v>738</v>
      </c>
      <c r="L31" s="94">
        <v>31</v>
      </c>
      <c r="M31" s="27">
        <f t="shared" si="2"/>
        <v>600</v>
      </c>
      <c r="N31" s="32">
        <f t="shared" si="3"/>
        <v>2022</v>
      </c>
      <c r="O31" s="54"/>
    </row>
    <row r="32" spans="1:15" ht="15" customHeight="1">
      <c r="A32" s="3">
        <f t="shared" si="4"/>
        <v>25</v>
      </c>
      <c r="B32" s="3"/>
      <c r="C32" s="44" t="s">
        <v>298</v>
      </c>
      <c r="D32" s="45" t="s">
        <v>299</v>
      </c>
      <c r="E32" s="46" t="s">
        <v>300</v>
      </c>
      <c r="F32" s="47" t="s">
        <v>297</v>
      </c>
      <c r="G32" s="52" t="s">
        <v>367</v>
      </c>
      <c r="H32" s="94">
        <v>5.75</v>
      </c>
      <c r="I32" s="29">
        <f t="shared" si="0"/>
        <v>600</v>
      </c>
      <c r="J32" s="91">
        <v>9.01</v>
      </c>
      <c r="K32" s="27">
        <f t="shared" si="1"/>
        <v>703</v>
      </c>
      <c r="L32" s="94">
        <v>30.52</v>
      </c>
      <c r="M32" s="27">
        <f t="shared" si="2"/>
        <v>629</v>
      </c>
      <c r="N32" s="32">
        <f t="shared" si="3"/>
        <v>1932</v>
      </c>
      <c r="O32" s="54"/>
    </row>
    <row r="33" spans="1:15" ht="15" customHeight="1">
      <c r="A33" s="3">
        <f t="shared" si="4"/>
        <v>26</v>
      </c>
      <c r="B33" s="27"/>
      <c r="C33" s="44" t="s">
        <v>306</v>
      </c>
      <c r="D33" s="45" t="s">
        <v>307</v>
      </c>
      <c r="E33" s="46">
        <v>37715</v>
      </c>
      <c r="F33" s="47" t="s">
        <v>31</v>
      </c>
      <c r="G33" s="52" t="s">
        <v>369</v>
      </c>
      <c r="H33" s="91">
        <v>5.09</v>
      </c>
      <c r="I33" s="31">
        <f t="shared" si="0"/>
        <v>685</v>
      </c>
      <c r="J33" s="91">
        <v>8.9499999999999993</v>
      </c>
      <c r="K33" s="27">
        <f t="shared" si="1"/>
        <v>716</v>
      </c>
      <c r="L33" s="94">
        <v>32.32</v>
      </c>
      <c r="M33" s="27">
        <f t="shared" si="2"/>
        <v>524</v>
      </c>
      <c r="N33" s="32">
        <f t="shared" si="3"/>
        <v>1925</v>
      </c>
      <c r="O33" s="54"/>
    </row>
    <row r="34" spans="1:15" ht="15" customHeight="1">
      <c r="A34" s="3">
        <f t="shared" si="4"/>
        <v>27</v>
      </c>
      <c r="B34" s="3"/>
      <c r="C34" s="44" t="s">
        <v>189</v>
      </c>
      <c r="D34" s="45" t="s">
        <v>304</v>
      </c>
      <c r="E34" s="46" t="s">
        <v>305</v>
      </c>
      <c r="F34" s="47" t="s">
        <v>31</v>
      </c>
      <c r="G34" s="52" t="s">
        <v>368</v>
      </c>
      <c r="H34" s="94">
        <v>5.3</v>
      </c>
      <c r="I34" s="29">
        <f t="shared" si="0"/>
        <v>657</v>
      </c>
      <c r="J34" s="91">
        <v>9.1</v>
      </c>
      <c r="K34" s="27">
        <f t="shared" si="1"/>
        <v>683</v>
      </c>
      <c r="L34" s="94">
        <v>32.19</v>
      </c>
      <c r="M34" s="27">
        <f t="shared" si="2"/>
        <v>531</v>
      </c>
      <c r="N34" s="32">
        <f t="shared" si="3"/>
        <v>1871</v>
      </c>
      <c r="O34" s="54" t="s">
        <v>172</v>
      </c>
    </row>
    <row r="35" spans="1:15" ht="15" customHeight="1">
      <c r="A35" s="3">
        <f t="shared" si="4"/>
        <v>28</v>
      </c>
      <c r="B35" s="27"/>
      <c r="C35" s="44" t="s">
        <v>339</v>
      </c>
      <c r="D35" s="45" t="s">
        <v>340</v>
      </c>
      <c r="E35" s="46" t="s">
        <v>341</v>
      </c>
      <c r="F35" s="47" t="s">
        <v>36</v>
      </c>
      <c r="G35" s="52" t="s">
        <v>375</v>
      </c>
      <c r="H35" s="94">
        <v>5.29</v>
      </c>
      <c r="I35" s="29">
        <f t="shared" si="0"/>
        <v>659</v>
      </c>
      <c r="J35" s="91">
        <v>9.3000000000000007</v>
      </c>
      <c r="K35" s="27">
        <f t="shared" si="1"/>
        <v>640</v>
      </c>
      <c r="L35" s="94">
        <v>31.74</v>
      </c>
      <c r="M35" s="27">
        <f t="shared" si="2"/>
        <v>557</v>
      </c>
      <c r="N35" s="32">
        <f t="shared" si="3"/>
        <v>1856</v>
      </c>
      <c r="O35" s="54" t="s">
        <v>172</v>
      </c>
    </row>
    <row r="36" spans="1:15" ht="15" customHeight="1">
      <c r="A36" s="3">
        <f t="shared" si="4"/>
        <v>29</v>
      </c>
      <c r="B36" s="3"/>
      <c r="C36" s="44" t="s">
        <v>272</v>
      </c>
      <c r="D36" s="45" t="s">
        <v>273</v>
      </c>
      <c r="E36" s="46">
        <v>38237</v>
      </c>
      <c r="F36" s="47" t="s">
        <v>26</v>
      </c>
      <c r="G36" s="52" t="s">
        <v>173</v>
      </c>
      <c r="H36" s="91">
        <v>5.09</v>
      </c>
      <c r="I36" s="31">
        <f t="shared" si="0"/>
        <v>685</v>
      </c>
      <c r="J36" s="91">
        <v>9.17</v>
      </c>
      <c r="K36" s="27">
        <f t="shared" si="1"/>
        <v>668</v>
      </c>
      <c r="L36" s="94">
        <v>32.75</v>
      </c>
      <c r="M36" s="27">
        <f t="shared" si="2"/>
        <v>500</v>
      </c>
      <c r="N36" s="32">
        <f t="shared" si="3"/>
        <v>1853</v>
      </c>
      <c r="O36" s="54" t="s">
        <v>172</v>
      </c>
    </row>
    <row r="37" spans="1:15" ht="15" customHeight="1">
      <c r="A37" s="3">
        <f t="shared" si="4"/>
        <v>30</v>
      </c>
      <c r="B37" s="27"/>
      <c r="C37" s="44" t="s">
        <v>282</v>
      </c>
      <c r="D37" s="45" t="s">
        <v>283</v>
      </c>
      <c r="E37" s="46" t="s">
        <v>284</v>
      </c>
      <c r="F37" s="47" t="s">
        <v>41</v>
      </c>
      <c r="G37" s="52" t="s">
        <v>87</v>
      </c>
      <c r="H37" s="91">
        <v>5.2</v>
      </c>
      <c r="I37" s="31">
        <f t="shared" si="0"/>
        <v>671</v>
      </c>
      <c r="J37" s="91">
        <v>9.25</v>
      </c>
      <c r="K37" s="27">
        <f t="shared" si="1"/>
        <v>651</v>
      </c>
      <c r="L37" s="94">
        <v>32.32</v>
      </c>
      <c r="M37" s="27">
        <f t="shared" si="2"/>
        <v>524</v>
      </c>
      <c r="N37" s="32">
        <f t="shared" si="3"/>
        <v>1846</v>
      </c>
      <c r="O37" s="54"/>
    </row>
    <row r="38" spans="1:15" s="5" customFormat="1" ht="15.75">
      <c r="A38" s="5" t="s">
        <v>46</v>
      </c>
      <c r="E38" s="6"/>
      <c r="F38" s="7"/>
      <c r="G38" s="7"/>
      <c r="H38" s="7"/>
      <c r="I38" s="7"/>
      <c r="J38" s="7"/>
      <c r="K38" s="161"/>
      <c r="L38" s="161"/>
      <c r="M38" s="8"/>
      <c r="N38" s="9"/>
      <c r="O38" s="9"/>
    </row>
    <row r="39" spans="1:15" s="5" customFormat="1" ht="15.75">
      <c r="A39" s="5" t="s">
        <v>58</v>
      </c>
      <c r="E39" s="6"/>
      <c r="F39" s="7"/>
      <c r="G39" s="7"/>
      <c r="H39" s="7"/>
      <c r="I39" s="7"/>
      <c r="J39" s="161"/>
      <c r="K39" s="161"/>
      <c r="L39" s="161"/>
      <c r="M39" s="8"/>
      <c r="N39" s="10"/>
      <c r="O39" s="10"/>
    </row>
    <row r="40" spans="1:15" s="20" customFormat="1" ht="12" customHeight="1">
      <c r="A40" s="12"/>
      <c r="B40" s="12"/>
      <c r="C40" s="12"/>
      <c r="D40" s="12"/>
      <c r="E40" s="13"/>
      <c r="F40" s="14"/>
      <c r="G40" s="15"/>
      <c r="H40" s="15"/>
      <c r="I40" s="15"/>
      <c r="J40" s="15"/>
      <c r="K40" s="16"/>
      <c r="L40" s="16"/>
      <c r="M40" s="17"/>
      <c r="N40" s="17"/>
      <c r="O40" s="17"/>
    </row>
    <row r="41" spans="1:15" s="21" customFormat="1" ht="15.75">
      <c r="D41" s="22" t="s">
        <v>14</v>
      </c>
      <c r="E41" s="5"/>
      <c r="F41" s="23"/>
      <c r="G41" s="24"/>
      <c r="H41" s="189" t="s">
        <v>0</v>
      </c>
      <c r="I41" s="189"/>
      <c r="J41" s="189"/>
      <c r="K41" s="189"/>
      <c r="L41" s="189"/>
      <c r="M41" s="189"/>
      <c r="N41" s="5"/>
      <c r="O41" s="5"/>
    </row>
    <row r="42" spans="1:15" ht="13.5" thickBot="1"/>
    <row r="43" spans="1:15" s="2" customFormat="1" ht="15" customHeight="1">
      <c r="A43" s="181" t="s">
        <v>1</v>
      </c>
      <c r="B43" s="183" t="s">
        <v>39</v>
      </c>
      <c r="C43" s="179" t="s">
        <v>2</v>
      </c>
      <c r="D43" s="177" t="s">
        <v>3</v>
      </c>
      <c r="E43" s="175" t="s">
        <v>12</v>
      </c>
      <c r="F43" s="175" t="s">
        <v>4</v>
      </c>
      <c r="G43" s="187" t="s">
        <v>45</v>
      </c>
      <c r="H43" s="190" t="s">
        <v>5</v>
      </c>
      <c r="I43" s="191"/>
      <c r="J43" s="190" t="s">
        <v>6</v>
      </c>
      <c r="K43" s="191"/>
      <c r="L43" s="190" t="s">
        <v>7</v>
      </c>
      <c r="M43" s="191"/>
      <c r="N43" s="192" t="s">
        <v>10</v>
      </c>
      <c r="O43" s="185" t="s">
        <v>8</v>
      </c>
    </row>
    <row r="44" spans="1:15" s="4" customFormat="1" ht="15" customHeight="1" thickBot="1">
      <c r="A44" s="182"/>
      <c r="B44" s="184"/>
      <c r="C44" s="180"/>
      <c r="D44" s="178"/>
      <c r="E44" s="176"/>
      <c r="F44" s="176"/>
      <c r="G44" s="188"/>
      <c r="H44" s="162" t="s">
        <v>38</v>
      </c>
      <c r="I44" s="162" t="s">
        <v>8</v>
      </c>
      <c r="J44" s="162" t="s">
        <v>38</v>
      </c>
      <c r="K44" s="162" t="s">
        <v>8</v>
      </c>
      <c r="L44" s="162" t="s">
        <v>38</v>
      </c>
      <c r="M44" s="162" t="s">
        <v>8</v>
      </c>
      <c r="N44" s="193"/>
      <c r="O44" s="186"/>
    </row>
    <row r="45" spans="1:15" ht="15" customHeight="1">
      <c r="A45" s="3">
        <f>A37+1</f>
        <v>31</v>
      </c>
      <c r="B45" s="27"/>
      <c r="C45" s="44" t="s">
        <v>187</v>
      </c>
      <c r="D45" s="45" t="s">
        <v>333</v>
      </c>
      <c r="E45" s="46" t="s">
        <v>334</v>
      </c>
      <c r="F45" s="47" t="s">
        <v>35</v>
      </c>
      <c r="G45" s="52" t="s">
        <v>374</v>
      </c>
      <c r="H45" s="94">
        <v>5.26</v>
      </c>
      <c r="I45" s="29">
        <f t="shared" ref="I45:I53" si="5">IF(ISBLANK(H45),"",TRUNC(6.45*(H45-15.4)^2))</f>
        <v>663</v>
      </c>
      <c r="J45" s="91">
        <v>9.52</v>
      </c>
      <c r="K45" s="27">
        <f>IF(ISBLANK(J45),"",TRUNC(17.22*(J45-15.4)^2))</f>
        <v>595</v>
      </c>
      <c r="L45" s="94">
        <v>32.299999999999997</v>
      </c>
      <c r="M45" s="27">
        <f>IF(ISBLANK(L45),"",TRUNC(1.502*(L45-51)^2))</f>
        <v>525</v>
      </c>
      <c r="N45" s="32">
        <f>SUM(I45:M45)-J45-L45</f>
        <v>1783</v>
      </c>
      <c r="O45" s="54"/>
    </row>
    <row r="46" spans="1:15" ht="15" customHeight="1">
      <c r="A46" s="3">
        <f t="shared" si="4"/>
        <v>32</v>
      </c>
      <c r="B46" s="3"/>
      <c r="C46" s="44" t="s">
        <v>140</v>
      </c>
      <c r="D46" s="45" t="s">
        <v>328</v>
      </c>
      <c r="E46" s="46" t="s">
        <v>329</v>
      </c>
      <c r="F46" s="47" t="s">
        <v>34</v>
      </c>
      <c r="G46" s="52" t="s">
        <v>170</v>
      </c>
      <c r="H46" s="91">
        <v>5.31</v>
      </c>
      <c r="I46" s="31">
        <f t="shared" si="5"/>
        <v>656</v>
      </c>
      <c r="J46" s="91">
        <v>9.5</v>
      </c>
      <c r="K46" s="27">
        <f>IF(ISBLANK(J46),"",TRUNC(17.22*(J46-15.4)^2))</f>
        <v>599</v>
      </c>
      <c r="L46" s="94">
        <v>32.78</v>
      </c>
      <c r="M46" s="27">
        <f>IF(ISBLANK(L46),"",TRUNC(1.502*(L46-51)^2))</f>
        <v>498</v>
      </c>
      <c r="N46" s="32">
        <f>SUM(I46:M46)-J46-L46</f>
        <v>1753</v>
      </c>
      <c r="O46" s="54" t="s">
        <v>172</v>
      </c>
    </row>
    <row r="47" spans="1:15" ht="15" customHeight="1">
      <c r="A47" s="3">
        <f t="shared" si="4"/>
        <v>33</v>
      </c>
      <c r="B47" s="27"/>
      <c r="C47" s="44" t="s">
        <v>318</v>
      </c>
      <c r="D47" s="45" t="s">
        <v>319</v>
      </c>
      <c r="E47" s="46" t="s">
        <v>320</v>
      </c>
      <c r="F47" s="47" t="s">
        <v>34</v>
      </c>
      <c r="G47" s="52" t="s">
        <v>268</v>
      </c>
      <c r="H47" s="94">
        <v>5.46</v>
      </c>
      <c r="I47" s="29">
        <f t="shared" si="5"/>
        <v>637</v>
      </c>
      <c r="J47" s="91">
        <v>9.6</v>
      </c>
      <c r="K47" s="27">
        <f>IF(ISBLANK(J47),"",TRUNC(17.22*(J47-15.4)^2))</f>
        <v>579</v>
      </c>
      <c r="L47" s="94">
        <v>32.28</v>
      </c>
      <c r="M47" s="27">
        <f>IF(ISBLANK(L47),"",TRUNC(1.502*(L47-51)^2))</f>
        <v>526</v>
      </c>
      <c r="N47" s="32">
        <f>SUM(I47:M47)-J47-L47</f>
        <v>1742</v>
      </c>
      <c r="O47" s="54"/>
    </row>
    <row r="48" spans="1:15" ht="15" customHeight="1">
      <c r="A48" s="3">
        <f t="shared" si="4"/>
        <v>34</v>
      </c>
      <c r="B48" s="3"/>
      <c r="C48" s="48" t="s">
        <v>359</v>
      </c>
      <c r="D48" s="49" t="s">
        <v>360</v>
      </c>
      <c r="E48" s="50" t="s">
        <v>361</v>
      </c>
      <c r="F48" s="51" t="s">
        <v>362</v>
      </c>
      <c r="G48" s="53" t="s">
        <v>380</v>
      </c>
      <c r="H48" s="94">
        <v>5.2</v>
      </c>
      <c r="I48" s="29">
        <f t="shared" si="5"/>
        <v>671</v>
      </c>
      <c r="J48" s="91">
        <v>10.57</v>
      </c>
      <c r="K48" s="27">
        <f>IF(ISBLANK(J48),"",TRUNC(17.22*(J48-15.4)^2))</f>
        <v>401</v>
      </c>
      <c r="L48" s="94">
        <v>38.28</v>
      </c>
      <c r="M48" s="27">
        <f>IF(ISBLANK(L48),"",TRUNC(1.502*(L48-51)^2))</f>
        <v>243</v>
      </c>
      <c r="N48" s="32">
        <f>SUM(I48:M48)-J48-L48</f>
        <v>1315.0000000000002</v>
      </c>
      <c r="O48" s="55"/>
    </row>
    <row r="49" spans="1:15" ht="15" customHeight="1">
      <c r="A49" s="3">
        <f t="shared" si="4"/>
        <v>35</v>
      </c>
      <c r="B49" s="59"/>
      <c r="C49" s="44" t="s">
        <v>191</v>
      </c>
      <c r="D49" s="45" t="s">
        <v>331</v>
      </c>
      <c r="E49" s="46" t="s">
        <v>332</v>
      </c>
      <c r="F49" s="47" t="s">
        <v>35</v>
      </c>
      <c r="G49" s="52" t="s">
        <v>374</v>
      </c>
      <c r="H49" s="94">
        <v>5.27</v>
      </c>
      <c r="I49" s="29">
        <f t="shared" si="5"/>
        <v>661</v>
      </c>
      <c r="J49" s="91" t="s">
        <v>614</v>
      </c>
      <c r="K49" s="27"/>
      <c r="L49" s="94">
        <v>34.270000000000003</v>
      </c>
      <c r="M49" s="27">
        <f>IF(ISBLANK(L49),"",TRUNC(1.502*(L49-51)^2))</f>
        <v>420</v>
      </c>
      <c r="N49" s="32">
        <f>SUM(I49:M49)-L49</f>
        <v>1081</v>
      </c>
      <c r="O49" s="54"/>
    </row>
    <row r="50" spans="1:15" ht="15" customHeight="1">
      <c r="A50" s="3"/>
      <c r="B50" s="3"/>
      <c r="C50" s="44" t="s">
        <v>301</v>
      </c>
      <c r="D50" s="45" t="s">
        <v>302</v>
      </c>
      <c r="E50" s="46" t="s">
        <v>303</v>
      </c>
      <c r="F50" s="47" t="s">
        <v>297</v>
      </c>
      <c r="G50" s="52" t="s">
        <v>367</v>
      </c>
      <c r="H50" s="91">
        <v>5.23</v>
      </c>
      <c r="I50" s="29">
        <f t="shared" si="5"/>
        <v>667</v>
      </c>
      <c r="J50" s="91">
        <v>9.36</v>
      </c>
      <c r="K50" s="27">
        <f>IF(ISBLANK(J50),"",TRUNC(17.22*(J50-15.4)^2))</f>
        <v>628</v>
      </c>
      <c r="L50" s="94" t="s">
        <v>563</v>
      </c>
      <c r="M50" s="27"/>
      <c r="N50" s="32"/>
      <c r="O50" s="54" t="s">
        <v>172</v>
      </c>
    </row>
    <row r="51" spans="1:15" ht="15" customHeight="1">
      <c r="A51" s="3"/>
      <c r="B51" s="57"/>
      <c r="C51" s="48" t="s">
        <v>287</v>
      </c>
      <c r="D51" s="49" t="s">
        <v>288</v>
      </c>
      <c r="E51" s="50">
        <v>37479</v>
      </c>
      <c r="F51" s="51" t="s">
        <v>29</v>
      </c>
      <c r="G51" s="53" t="s">
        <v>176</v>
      </c>
      <c r="H51" s="91">
        <v>5.01</v>
      </c>
      <c r="I51" s="29">
        <f t="shared" si="5"/>
        <v>696</v>
      </c>
      <c r="J51" s="91">
        <v>9.2799999999999994</v>
      </c>
      <c r="K51" s="27">
        <f>IF(ISBLANK(J51),"",TRUNC(17.22*(J51-15.4)^2))</f>
        <v>644</v>
      </c>
      <c r="L51" s="94" t="s">
        <v>563</v>
      </c>
      <c r="M51" s="27"/>
      <c r="N51" s="32"/>
      <c r="O51" s="55"/>
    </row>
    <row r="52" spans="1:15" ht="15" customHeight="1">
      <c r="A52" s="3"/>
      <c r="B52" s="57"/>
      <c r="C52" s="44" t="s">
        <v>335</v>
      </c>
      <c r="D52" s="45" t="s">
        <v>336</v>
      </c>
      <c r="E52" s="46" t="s">
        <v>332</v>
      </c>
      <c r="F52" s="47" t="s">
        <v>36</v>
      </c>
      <c r="G52" s="52" t="s">
        <v>375</v>
      </c>
      <c r="H52" s="91">
        <v>4.8</v>
      </c>
      <c r="I52" s="31">
        <f t="shared" si="5"/>
        <v>724</v>
      </c>
      <c r="J52" s="91" t="s">
        <v>563</v>
      </c>
      <c r="K52" s="27"/>
      <c r="L52" s="94"/>
      <c r="M52" s="3" t="str">
        <f>IF(ISBLANK(L52),"",TRUNC(1.502*(L52-51)^2))</f>
        <v/>
      </c>
      <c r="N52" s="32"/>
      <c r="O52" s="54"/>
    </row>
    <row r="53" spans="1:15" ht="15" customHeight="1">
      <c r="A53" s="3"/>
      <c r="B53" s="57"/>
      <c r="C53" s="44" t="s">
        <v>342</v>
      </c>
      <c r="D53" s="45" t="s">
        <v>343</v>
      </c>
      <c r="E53" s="46" t="s">
        <v>344</v>
      </c>
      <c r="F53" s="47" t="s">
        <v>36</v>
      </c>
      <c r="G53" s="52" t="s">
        <v>375</v>
      </c>
      <c r="H53" s="91">
        <v>4.9000000000000004</v>
      </c>
      <c r="I53" s="29">
        <f t="shared" si="5"/>
        <v>711</v>
      </c>
      <c r="J53" s="91" t="s">
        <v>563</v>
      </c>
      <c r="K53" s="27"/>
      <c r="L53" s="94"/>
      <c r="M53" s="27" t="str">
        <f>IF(ISBLANK(L53),"",TRUNC(1.502*(L53-51)^2))</f>
        <v/>
      </c>
      <c r="N53" s="32"/>
      <c r="O53" s="54" t="s">
        <v>172</v>
      </c>
    </row>
    <row r="55" spans="1:15" ht="15" customHeight="1"/>
    <row r="56" spans="1:15" ht="15" customHeight="1"/>
    <row r="57" spans="1:15" ht="15" customHeight="1"/>
    <row r="58" spans="1:15" ht="15" customHeight="1"/>
    <row r="59" spans="1:15" ht="15" customHeight="1"/>
    <row r="60" spans="1:15" ht="15" customHeight="1"/>
    <row r="61" spans="1:15" ht="15" customHeight="1"/>
    <row r="62" spans="1:15" ht="15" customHeight="1"/>
    <row r="63" spans="1:15" ht="15" customHeight="1"/>
    <row r="64" spans="1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ortState ref="C8:O44">
    <sortCondition descending="1" ref="N8:N44"/>
  </sortState>
  <mergeCells count="26">
    <mergeCell ref="N43:N44"/>
    <mergeCell ref="O43:O44"/>
    <mergeCell ref="H41:M41"/>
    <mergeCell ref="A43:A44"/>
    <mergeCell ref="B43:B44"/>
    <mergeCell ref="C43:C44"/>
    <mergeCell ref="D43:D44"/>
    <mergeCell ref="E43:E44"/>
    <mergeCell ref="F43:F44"/>
    <mergeCell ref="G43:G44"/>
    <mergeCell ref="H43:I43"/>
    <mergeCell ref="J43:K43"/>
    <mergeCell ref="L43:M43"/>
    <mergeCell ref="O6:O7"/>
    <mergeCell ref="G6:G7"/>
    <mergeCell ref="H4:M4"/>
    <mergeCell ref="H6:I6"/>
    <mergeCell ref="J6:K6"/>
    <mergeCell ref="L6:M6"/>
    <mergeCell ref="N6:N7"/>
    <mergeCell ref="F6:F7"/>
    <mergeCell ref="E6:E7"/>
    <mergeCell ref="D6:D7"/>
    <mergeCell ref="C6:C7"/>
    <mergeCell ref="A6:A7"/>
    <mergeCell ref="B6:B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3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1.5703125" style="1" bestFit="1" customWidth="1"/>
    <col min="7" max="7" width="20.42578125" style="1" bestFit="1" customWidth="1"/>
    <col min="8" max="14" width="6.7109375" style="1" customWidth="1"/>
    <col min="15" max="15" width="6.140625" style="1" bestFit="1" customWidth="1"/>
    <col min="16" max="16384" width="9.140625" style="1"/>
  </cols>
  <sheetData>
    <row r="1" spans="1:21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21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21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1:21" s="21" customFormat="1" ht="15.75">
      <c r="D4" s="22" t="s">
        <v>15</v>
      </c>
      <c r="E4" s="5"/>
      <c r="F4" s="23"/>
      <c r="G4" s="24"/>
      <c r="H4" s="189" t="s">
        <v>17</v>
      </c>
      <c r="I4" s="189"/>
      <c r="J4" s="189"/>
      <c r="K4" s="189"/>
      <c r="L4" s="189"/>
      <c r="M4" s="189"/>
      <c r="N4" s="5"/>
      <c r="O4" s="5"/>
      <c r="P4" s="25"/>
      <c r="Q4" s="25"/>
      <c r="R4" s="25"/>
      <c r="S4" s="25"/>
      <c r="T4" s="26"/>
      <c r="U4" s="8"/>
    </row>
    <row r="5" spans="1:21" ht="13.5" thickBot="1"/>
    <row r="6" spans="1:21" s="2" customFormat="1" ht="12.7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6</v>
      </c>
      <c r="I6" s="191"/>
      <c r="J6" s="190" t="s">
        <v>19</v>
      </c>
      <c r="K6" s="191"/>
      <c r="L6" s="190" t="s">
        <v>20</v>
      </c>
      <c r="M6" s="191"/>
      <c r="N6" s="192" t="s">
        <v>10</v>
      </c>
      <c r="O6" s="185" t="s">
        <v>8</v>
      </c>
    </row>
    <row r="7" spans="1:21" s="4" customFormat="1" ht="13.5" customHeight="1" thickBot="1">
      <c r="A7" s="182"/>
      <c r="B7" s="184"/>
      <c r="C7" s="180"/>
      <c r="D7" s="178"/>
      <c r="E7" s="176"/>
      <c r="F7" s="176"/>
      <c r="G7" s="188"/>
      <c r="H7" s="162" t="s">
        <v>38</v>
      </c>
      <c r="I7" s="162" t="s">
        <v>8</v>
      </c>
      <c r="J7" s="162" t="s">
        <v>38</v>
      </c>
      <c r="K7" s="162" t="s">
        <v>8</v>
      </c>
      <c r="L7" s="162" t="s">
        <v>38</v>
      </c>
      <c r="M7" s="162" t="s">
        <v>8</v>
      </c>
      <c r="N7" s="193"/>
      <c r="O7" s="186"/>
    </row>
    <row r="8" spans="1:21" ht="15" customHeight="1">
      <c r="A8" s="3">
        <f t="shared" ref="A8:A18" si="0">A7+1</f>
        <v>1</v>
      </c>
      <c r="B8" s="57"/>
      <c r="C8" s="48" t="s">
        <v>240</v>
      </c>
      <c r="D8" s="49" t="s">
        <v>241</v>
      </c>
      <c r="E8" s="50">
        <v>37528</v>
      </c>
      <c r="F8" s="51" t="s">
        <v>29</v>
      </c>
      <c r="G8" s="53" t="s">
        <v>781</v>
      </c>
      <c r="H8" s="68">
        <v>7.87</v>
      </c>
      <c r="I8" s="69">
        <f t="shared" ref="I8:I19" si="1">IF(ISBLANK(H8),"",TRUNC(59.76*(H8-11)^2))</f>
        <v>585</v>
      </c>
      <c r="J8" s="66">
        <v>1.62</v>
      </c>
      <c r="K8" s="67">
        <f t="shared" ref="K8:K21" si="2">IF(ISBLANK(J8),"",TRUNC(35.04*(J8+10.966)^2)-5000)</f>
        <v>550</v>
      </c>
      <c r="L8" s="66">
        <v>5.67</v>
      </c>
      <c r="M8" s="67">
        <f t="shared" ref="M8:M18" si="3">IF(ISBLANK(L8),"",TRUNC(1.82116*(L8+50)^2)-5000)</f>
        <v>644</v>
      </c>
      <c r="N8" s="32">
        <f t="shared" ref="N8:N18" si="4">SUM(I8:M8)-J8-L8</f>
        <v>1779</v>
      </c>
      <c r="O8" s="55">
        <v>18</v>
      </c>
    </row>
    <row r="9" spans="1:21" ht="15" customHeight="1">
      <c r="A9" s="3">
        <f t="shared" si="0"/>
        <v>2</v>
      </c>
      <c r="B9" s="57"/>
      <c r="C9" s="44" t="s">
        <v>263</v>
      </c>
      <c r="D9" s="45" t="s">
        <v>264</v>
      </c>
      <c r="E9" s="46" t="s">
        <v>265</v>
      </c>
      <c r="F9" s="47" t="s">
        <v>226</v>
      </c>
      <c r="G9" s="53" t="s">
        <v>271</v>
      </c>
      <c r="H9" s="71">
        <v>8.19</v>
      </c>
      <c r="I9" s="64">
        <f t="shared" si="1"/>
        <v>471</v>
      </c>
      <c r="J9" s="70">
        <v>1.74</v>
      </c>
      <c r="K9" s="3">
        <f t="shared" si="2"/>
        <v>656</v>
      </c>
      <c r="L9" s="70">
        <v>5.28</v>
      </c>
      <c r="M9" s="3">
        <f t="shared" si="3"/>
        <v>565</v>
      </c>
      <c r="N9" s="32">
        <f t="shared" si="4"/>
        <v>1692</v>
      </c>
      <c r="O9" s="55">
        <v>16</v>
      </c>
    </row>
    <row r="10" spans="1:21" ht="15" customHeight="1">
      <c r="A10" s="3">
        <f t="shared" si="0"/>
        <v>3</v>
      </c>
      <c r="B10" s="57"/>
      <c r="C10" s="44" t="s">
        <v>233</v>
      </c>
      <c r="D10" s="45" t="s">
        <v>234</v>
      </c>
      <c r="E10" s="46">
        <v>37344</v>
      </c>
      <c r="F10" s="47" t="s">
        <v>26</v>
      </c>
      <c r="G10" s="52" t="s">
        <v>173</v>
      </c>
      <c r="H10" s="71">
        <v>8.1</v>
      </c>
      <c r="I10" s="64">
        <f t="shared" si="1"/>
        <v>502</v>
      </c>
      <c r="J10" s="70">
        <v>1.62</v>
      </c>
      <c r="K10" s="3">
        <f t="shared" si="2"/>
        <v>550</v>
      </c>
      <c r="L10" s="70">
        <v>5.26</v>
      </c>
      <c r="M10" s="3">
        <f t="shared" si="3"/>
        <v>561</v>
      </c>
      <c r="N10" s="32">
        <f t="shared" si="4"/>
        <v>1613</v>
      </c>
      <c r="O10" s="54">
        <v>14</v>
      </c>
    </row>
    <row r="11" spans="1:21" ht="15" customHeight="1">
      <c r="A11" s="3">
        <f t="shared" si="0"/>
        <v>4</v>
      </c>
      <c r="B11" s="57"/>
      <c r="C11" s="48" t="s">
        <v>244</v>
      </c>
      <c r="D11" s="49" t="s">
        <v>245</v>
      </c>
      <c r="E11" s="50">
        <v>37349</v>
      </c>
      <c r="F11" s="51" t="s">
        <v>29</v>
      </c>
      <c r="G11" s="53" t="s">
        <v>267</v>
      </c>
      <c r="H11" s="71">
        <v>8.48</v>
      </c>
      <c r="I11" s="64">
        <f t="shared" si="1"/>
        <v>379</v>
      </c>
      <c r="J11" s="70">
        <v>1.62</v>
      </c>
      <c r="K11" s="3">
        <f t="shared" si="2"/>
        <v>550</v>
      </c>
      <c r="L11" s="70">
        <v>5.07</v>
      </c>
      <c r="M11" s="3">
        <f t="shared" si="3"/>
        <v>523</v>
      </c>
      <c r="N11" s="32">
        <f t="shared" si="4"/>
        <v>1452.0000000000002</v>
      </c>
      <c r="O11" s="55">
        <v>13</v>
      </c>
    </row>
    <row r="12" spans="1:21" ht="15" customHeight="1">
      <c r="A12" s="3">
        <f t="shared" si="0"/>
        <v>5</v>
      </c>
      <c r="B12" s="57"/>
      <c r="C12" s="48" t="s">
        <v>242</v>
      </c>
      <c r="D12" s="49" t="s">
        <v>243</v>
      </c>
      <c r="E12" s="50">
        <v>37624</v>
      </c>
      <c r="F12" s="51" t="s">
        <v>29</v>
      </c>
      <c r="G12" s="53" t="s">
        <v>162</v>
      </c>
      <c r="H12" s="71">
        <v>8.26</v>
      </c>
      <c r="I12" s="64">
        <f t="shared" si="1"/>
        <v>448</v>
      </c>
      <c r="J12" s="70">
        <v>1.65</v>
      </c>
      <c r="K12" s="3">
        <f t="shared" si="2"/>
        <v>577</v>
      </c>
      <c r="L12" s="70">
        <v>4.54</v>
      </c>
      <c r="M12" s="3">
        <f t="shared" si="3"/>
        <v>417</v>
      </c>
      <c r="N12" s="32">
        <f t="shared" si="4"/>
        <v>1442</v>
      </c>
      <c r="O12" s="54">
        <v>12</v>
      </c>
    </row>
    <row r="13" spans="1:21" ht="15" customHeight="1">
      <c r="A13" s="3">
        <f t="shared" si="0"/>
        <v>6</v>
      </c>
      <c r="B13" s="57"/>
      <c r="C13" s="44" t="s">
        <v>260</v>
      </c>
      <c r="D13" s="45" t="s">
        <v>261</v>
      </c>
      <c r="E13" s="46" t="s">
        <v>262</v>
      </c>
      <c r="F13" s="47" t="s">
        <v>226</v>
      </c>
      <c r="G13" s="53" t="s">
        <v>270</v>
      </c>
      <c r="H13" s="71">
        <v>8.6999999999999993</v>
      </c>
      <c r="I13" s="64">
        <f t="shared" si="1"/>
        <v>316</v>
      </c>
      <c r="J13" s="70">
        <v>1.53</v>
      </c>
      <c r="K13" s="3">
        <f t="shared" si="2"/>
        <v>471</v>
      </c>
      <c r="L13" s="70">
        <v>4.92</v>
      </c>
      <c r="M13" s="3">
        <f t="shared" si="3"/>
        <v>492</v>
      </c>
      <c r="N13" s="32">
        <f t="shared" si="4"/>
        <v>1278.9999999999998</v>
      </c>
      <c r="O13" s="55">
        <v>11</v>
      </c>
    </row>
    <row r="14" spans="1:21" ht="15" customHeight="1">
      <c r="A14" s="3">
        <f t="shared" si="0"/>
        <v>7</v>
      </c>
      <c r="B14" s="57"/>
      <c r="C14" s="44" t="s">
        <v>257</v>
      </c>
      <c r="D14" s="45" t="s">
        <v>258</v>
      </c>
      <c r="E14" s="46" t="s">
        <v>259</v>
      </c>
      <c r="F14" s="47" t="s">
        <v>226</v>
      </c>
      <c r="G14" s="53" t="s">
        <v>270</v>
      </c>
      <c r="H14" s="71">
        <v>8.5299999999999994</v>
      </c>
      <c r="I14" s="64">
        <f t="shared" si="1"/>
        <v>364</v>
      </c>
      <c r="J14" s="70">
        <v>1.45</v>
      </c>
      <c r="K14" s="3">
        <f t="shared" si="2"/>
        <v>401</v>
      </c>
      <c r="L14" s="70">
        <v>4.7</v>
      </c>
      <c r="M14" s="3">
        <f t="shared" si="3"/>
        <v>449</v>
      </c>
      <c r="N14" s="32">
        <f t="shared" si="4"/>
        <v>1214</v>
      </c>
      <c r="O14" s="54">
        <v>10</v>
      </c>
    </row>
    <row r="15" spans="1:21" ht="15" customHeight="1">
      <c r="A15" s="3">
        <f t="shared" si="0"/>
        <v>8</v>
      </c>
      <c r="B15" s="57"/>
      <c r="C15" s="44" t="s">
        <v>248</v>
      </c>
      <c r="D15" s="45" t="s">
        <v>249</v>
      </c>
      <c r="E15" s="46" t="s">
        <v>250</v>
      </c>
      <c r="F15" s="47" t="s">
        <v>32</v>
      </c>
      <c r="G15" s="52" t="s">
        <v>179</v>
      </c>
      <c r="H15" s="71">
        <v>8.5500000000000007</v>
      </c>
      <c r="I15" s="64">
        <f t="shared" si="1"/>
        <v>358</v>
      </c>
      <c r="J15" s="70">
        <v>1.4</v>
      </c>
      <c r="K15" s="3">
        <f t="shared" si="2"/>
        <v>358</v>
      </c>
      <c r="L15" s="70">
        <v>4.72</v>
      </c>
      <c r="M15" s="3">
        <f t="shared" si="3"/>
        <v>453</v>
      </c>
      <c r="N15" s="32">
        <f t="shared" si="4"/>
        <v>1168.9999999999998</v>
      </c>
      <c r="O15" s="54" t="s">
        <v>172</v>
      </c>
    </row>
    <row r="16" spans="1:21" ht="15" customHeight="1">
      <c r="A16" s="3">
        <f t="shared" si="0"/>
        <v>9</v>
      </c>
      <c r="B16" s="57"/>
      <c r="C16" s="44" t="s">
        <v>238</v>
      </c>
      <c r="D16" s="45" t="s">
        <v>239</v>
      </c>
      <c r="E16" s="46" t="s">
        <v>74</v>
      </c>
      <c r="F16" s="47" t="s">
        <v>41</v>
      </c>
      <c r="G16" s="52" t="s">
        <v>88</v>
      </c>
      <c r="H16" s="71">
        <v>9.02</v>
      </c>
      <c r="I16" s="64">
        <f t="shared" si="1"/>
        <v>234</v>
      </c>
      <c r="J16" s="70">
        <v>1.65</v>
      </c>
      <c r="K16" s="3">
        <f t="shared" si="2"/>
        <v>577</v>
      </c>
      <c r="L16" s="70">
        <v>3.86</v>
      </c>
      <c r="M16" s="3">
        <f t="shared" si="3"/>
        <v>283</v>
      </c>
      <c r="N16" s="32">
        <f t="shared" si="4"/>
        <v>1094</v>
      </c>
      <c r="O16" s="54">
        <v>9</v>
      </c>
    </row>
    <row r="17" spans="1:15" ht="15" customHeight="1">
      <c r="A17" s="3">
        <f t="shared" si="0"/>
        <v>10</v>
      </c>
      <c r="B17" s="57"/>
      <c r="C17" s="44" t="s">
        <v>251</v>
      </c>
      <c r="D17" s="45" t="s">
        <v>252</v>
      </c>
      <c r="E17" s="46" t="s">
        <v>253</v>
      </c>
      <c r="F17" s="47" t="s">
        <v>32</v>
      </c>
      <c r="G17" s="52" t="s">
        <v>179</v>
      </c>
      <c r="H17" s="71">
        <v>8.84</v>
      </c>
      <c r="I17" s="64">
        <f t="shared" si="1"/>
        <v>278</v>
      </c>
      <c r="J17" s="70">
        <v>1.25</v>
      </c>
      <c r="K17" s="3">
        <f t="shared" si="2"/>
        <v>229</v>
      </c>
      <c r="L17" s="70">
        <v>4.01</v>
      </c>
      <c r="M17" s="3">
        <f t="shared" si="3"/>
        <v>312</v>
      </c>
      <c r="N17" s="32">
        <f t="shared" si="4"/>
        <v>819</v>
      </c>
      <c r="O17" s="54">
        <v>8</v>
      </c>
    </row>
    <row r="18" spans="1:15" ht="15" customHeight="1">
      <c r="A18" s="3">
        <f t="shared" si="0"/>
        <v>11</v>
      </c>
      <c r="B18" s="57"/>
      <c r="C18" s="44" t="s">
        <v>204</v>
      </c>
      <c r="D18" s="45" t="s">
        <v>205</v>
      </c>
      <c r="E18" s="46">
        <v>37862</v>
      </c>
      <c r="F18" s="47" t="s">
        <v>124</v>
      </c>
      <c r="G18" s="52" t="s">
        <v>178</v>
      </c>
      <c r="H18" s="71">
        <v>9.35</v>
      </c>
      <c r="I18" s="64">
        <f t="shared" si="1"/>
        <v>162</v>
      </c>
      <c r="J18" s="70">
        <v>1.3</v>
      </c>
      <c r="K18" s="3">
        <f t="shared" si="2"/>
        <v>271</v>
      </c>
      <c r="L18" s="70">
        <v>3.84</v>
      </c>
      <c r="M18" s="3">
        <f t="shared" si="3"/>
        <v>279</v>
      </c>
      <c r="N18" s="32">
        <f t="shared" si="4"/>
        <v>712</v>
      </c>
      <c r="O18" s="54">
        <v>7</v>
      </c>
    </row>
    <row r="19" spans="1:15" ht="15" customHeight="1">
      <c r="A19" s="3"/>
      <c r="B19" s="57"/>
      <c r="C19" s="44" t="s">
        <v>254</v>
      </c>
      <c r="D19" s="45" t="s">
        <v>255</v>
      </c>
      <c r="E19" s="46" t="s">
        <v>256</v>
      </c>
      <c r="F19" s="47" t="s">
        <v>34</v>
      </c>
      <c r="G19" s="52" t="s">
        <v>268</v>
      </c>
      <c r="H19" s="71">
        <v>8.7200000000000006</v>
      </c>
      <c r="I19" s="64">
        <f t="shared" si="1"/>
        <v>310</v>
      </c>
      <c r="J19" s="70">
        <v>1.4</v>
      </c>
      <c r="K19" s="3">
        <f t="shared" si="2"/>
        <v>358</v>
      </c>
      <c r="L19" s="70" t="s">
        <v>563</v>
      </c>
      <c r="M19" s="3"/>
      <c r="N19" s="32"/>
      <c r="O19" s="54"/>
    </row>
    <row r="20" spans="1:15" ht="15" customHeight="1">
      <c r="A20" s="3"/>
      <c r="B20" s="57"/>
      <c r="C20" s="44" t="s">
        <v>235</v>
      </c>
      <c r="D20" s="45" t="s">
        <v>236</v>
      </c>
      <c r="E20" s="46">
        <v>37853</v>
      </c>
      <c r="F20" s="47" t="s">
        <v>27</v>
      </c>
      <c r="G20" s="52" t="s">
        <v>174</v>
      </c>
      <c r="H20" s="71" t="s">
        <v>563</v>
      </c>
      <c r="I20" s="64"/>
      <c r="J20" s="70"/>
      <c r="K20" s="3" t="str">
        <f t="shared" si="2"/>
        <v/>
      </c>
      <c r="L20" s="70"/>
      <c r="M20" s="3" t="str">
        <f t="shared" ref="M20:M21" si="5">IF(ISBLANK(L20),"",TRUNC(1.82116*(L20+50)^2)-5000)</f>
        <v/>
      </c>
      <c r="N20" s="32"/>
      <c r="O20" s="54" t="s">
        <v>172</v>
      </c>
    </row>
    <row r="21" spans="1:15" ht="15" customHeight="1">
      <c r="A21" s="3"/>
      <c r="B21" s="57"/>
      <c r="C21" s="44" t="s">
        <v>65</v>
      </c>
      <c r="D21" s="45" t="s">
        <v>237</v>
      </c>
      <c r="E21" s="46">
        <v>37757</v>
      </c>
      <c r="F21" s="47" t="s">
        <v>27</v>
      </c>
      <c r="G21" s="52" t="s">
        <v>174</v>
      </c>
      <c r="H21" s="71" t="s">
        <v>563</v>
      </c>
      <c r="I21" s="64"/>
      <c r="J21" s="70"/>
      <c r="K21" s="3" t="str">
        <f t="shared" si="2"/>
        <v/>
      </c>
      <c r="L21" s="70"/>
      <c r="M21" s="3" t="str">
        <f t="shared" si="5"/>
        <v/>
      </c>
      <c r="N21" s="32"/>
      <c r="O21" s="54"/>
    </row>
    <row r="22" spans="1:15" ht="15" customHeight="1"/>
    <row r="23" spans="1:15" ht="15" customHeight="1"/>
  </sheetData>
  <sortState ref="C8:O19">
    <sortCondition descending="1" ref="E8:E19"/>
  </sortState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1.5703125" style="1" bestFit="1" customWidth="1"/>
    <col min="7" max="7" width="20.42578125" style="1" bestFit="1" customWidth="1"/>
    <col min="8" max="8" width="9.42578125" style="111" bestFit="1" customWidth="1"/>
    <col min="9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80"/>
      <c r="I3" s="17"/>
      <c r="J3" s="17"/>
      <c r="K3" s="17"/>
      <c r="L3" s="17"/>
      <c r="M3" s="18"/>
      <c r="N3" s="19"/>
    </row>
    <row r="4" spans="1:15" s="21" customFormat="1" ht="15.75">
      <c r="C4" s="83"/>
      <c r="D4" s="5" t="s">
        <v>15</v>
      </c>
      <c r="E4" s="5"/>
      <c r="F4" s="6" t="s">
        <v>6</v>
      </c>
      <c r="G4" s="24"/>
      <c r="H4" s="161" t="s">
        <v>17</v>
      </c>
    </row>
    <row r="5" spans="1:15" ht="16.5" thickBot="1">
      <c r="C5" s="97">
        <v>1</v>
      </c>
      <c r="D5" s="97" t="s">
        <v>43</v>
      </c>
      <c r="E5" s="96"/>
      <c r="F5" s="96"/>
      <c r="H5" s="97"/>
    </row>
    <row r="6" spans="1:15" s="2" customFormat="1" ht="15" customHeight="1">
      <c r="A6" s="181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5" s="4" customFormat="1" ht="15" customHeight="1" thickBot="1">
      <c r="A7" s="182"/>
      <c r="B7" s="184"/>
      <c r="C7" s="180"/>
      <c r="D7" s="178"/>
      <c r="E7" s="176"/>
      <c r="F7" s="176"/>
      <c r="G7" s="188"/>
      <c r="H7" s="195"/>
    </row>
    <row r="8" spans="1:15" ht="15" customHeight="1">
      <c r="A8" s="3">
        <f>A7+1</f>
        <v>1</v>
      </c>
      <c r="B8" s="57"/>
      <c r="C8" s="44"/>
      <c r="D8" s="45"/>
      <c r="E8" s="46"/>
      <c r="F8" s="47"/>
      <c r="G8" s="52"/>
      <c r="H8" s="109"/>
    </row>
    <row r="9" spans="1:15" ht="15" customHeight="1">
      <c r="A9" s="27">
        <f>A8+1</f>
        <v>2</v>
      </c>
      <c r="B9" s="57"/>
      <c r="C9" s="44" t="s">
        <v>248</v>
      </c>
      <c r="D9" s="45" t="s">
        <v>249</v>
      </c>
      <c r="E9" s="46" t="s">
        <v>250</v>
      </c>
      <c r="F9" s="47" t="s">
        <v>32</v>
      </c>
      <c r="G9" s="52" t="s">
        <v>179</v>
      </c>
      <c r="H9" s="109">
        <v>8.5500000000000007</v>
      </c>
    </row>
    <row r="10" spans="1:15" ht="15" customHeight="1">
      <c r="A10" s="3">
        <f t="shared" ref="A10:A13" si="0">A9+1</f>
        <v>3</v>
      </c>
      <c r="B10" s="57"/>
      <c r="C10" s="44" t="s">
        <v>238</v>
      </c>
      <c r="D10" s="45" t="s">
        <v>239</v>
      </c>
      <c r="E10" s="46" t="s">
        <v>74</v>
      </c>
      <c r="F10" s="47" t="s">
        <v>41</v>
      </c>
      <c r="G10" s="52" t="s">
        <v>88</v>
      </c>
      <c r="H10" s="109">
        <v>9.02</v>
      </c>
    </row>
    <row r="11" spans="1:15" ht="15" customHeight="1">
      <c r="A11" s="27">
        <f t="shared" si="0"/>
        <v>4</v>
      </c>
      <c r="B11" s="57"/>
      <c r="C11" s="44" t="s">
        <v>254</v>
      </c>
      <c r="D11" s="45" t="s">
        <v>255</v>
      </c>
      <c r="E11" s="46" t="s">
        <v>256</v>
      </c>
      <c r="F11" s="47" t="s">
        <v>34</v>
      </c>
      <c r="G11" s="52" t="s">
        <v>268</v>
      </c>
      <c r="H11" s="109">
        <v>8.7200000000000006</v>
      </c>
    </row>
    <row r="12" spans="1:15" ht="15" customHeight="1">
      <c r="A12" s="3">
        <f t="shared" si="0"/>
        <v>5</v>
      </c>
      <c r="B12" s="58"/>
      <c r="C12" s="44" t="s">
        <v>251</v>
      </c>
      <c r="D12" s="45" t="s">
        <v>252</v>
      </c>
      <c r="E12" s="46" t="s">
        <v>253</v>
      </c>
      <c r="F12" s="47" t="s">
        <v>32</v>
      </c>
      <c r="G12" s="52" t="s">
        <v>179</v>
      </c>
      <c r="H12" s="109">
        <v>8.84</v>
      </c>
    </row>
    <row r="13" spans="1:15" ht="15" customHeight="1">
      <c r="A13" s="27">
        <f t="shared" si="0"/>
        <v>6</v>
      </c>
      <c r="B13" s="57"/>
      <c r="C13" s="44"/>
      <c r="D13" s="45"/>
      <c r="E13" s="46"/>
      <c r="F13" s="47"/>
      <c r="G13" s="52"/>
      <c r="H13" s="109"/>
    </row>
    <row r="14" spans="1:15" ht="15" customHeight="1" thickBot="1">
      <c r="C14" s="97">
        <v>2</v>
      </c>
      <c r="D14" s="97" t="s">
        <v>43</v>
      </c>
      <c r="E14" s="96"/>
      <c r="F14" s="96"/>
      <c r="H14" s="97"/>
    </row>
    <row r="15" spans="1:15" s="2" customFormat="1" ht="15" customHeight="1">
      <c r="A15" s="181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5" s="4" customFormat="1" ht="15" customHeight="1" thickBot="1">
      <c r="A16" s="182"/>
      <c r="B16" s="184"/>
      <c r="C16" s="180"/>
      <c r="D16" s="178"/>
      <c r="E16" s="176"/>
      <c r="F16" s="176"/>
      <c r="G16" s="188"/>
      <c r="H16" s="195"/>
    </row>
    <row r="17" spans="1:8" ht="15" customHeight="1">
      <c r="A17" s="3">
        <v>1</v>
      </c>
      <c r="B17" s="57"/>
      <c r="C17" s="44"/>
      <c r="D17" s="45"/>
      <c r="E17" s="46"/>
      <c r="F17" s="47"/>
      <c r="G17" s="52"/>
      <c r="H17" s="109"/>
    </row>
    <row r="18" spans="1:8" ht="15" customHeight="1">
      <c r="A18" s="27">
        <v>2</v>
      </c>
      <c r="B18" s="57"/>
      <c r="C18" s="44" t="s">
        <v>260</v>
      </c>
      <c r="D18" s="45" t="s">
        <v>261</v>
      </c>
      <c r="E18" s="46" t="s">
        <v>262</v>
      </c>
      <c r="F18" s="47" t="s">
        <v>226</v>
      </c>
      <c r="G18" s="53" t="s">
        <v>270</v>
      </c>
      <c r="H18" s="109">
        <v>8.6999999999999993</v>
      </c>
    </row>
    <row r="19" spans="1:8" ht="15" customHeight="1">
      <c r="A19" s="3">
        <v>3</v>
      </c>
      <c r="B19" s="57"/>
      <c r="C19" s="48" t="s">
        <v>244</v>
      </c>
      <c r="D19" s="49" t="s">
        <v>245</v>
      </c>
      <c r="E19" s="50">
        <v>37349</v>
      </c>
      <c r="F19" s="51" t="s">
        <v>29</v>
      </c>
      <c r="G19" s="53" t="s">
        <v>267</v>
      </c>
      <c r="H19" s="109">
        <v>8.48</v>
      </c>
    </row>
    <row r="20" spans="1:8" ht="15" customHeight="1">
      <c r="A20" s="3">
        <v>4</v>
      </c>
      <c r="B20" s="57"/>
      <c r="C20" s="44" t="s">
        <v>263</v>
      </c>
      <c r="D20" s="45" t="s">
        <v>264</v>
      </c>
      <c r="E20" s="46" t="s">
        <v>265</v>
      </c>
      <c r="F20" s="47" t="s">
        <v>226</v>
      </c>
      <c r="G20" s="53" t="s">
        <v>271</v>
      </c>
      <c r="H20" s="109">
        <v>8.19</v>
      </c>
    </row>
    <row r="21" spans="1:8" ht="15" customHeight="1">
      <c r="A21" s="27">
        <v>5</v>
      </c>
      <c r="B21" s="57"/>
      <c r="C21" s="44"/>
      <c r="D21" s="45"/>
      <c r="E21" s="46"/>
      <c r="F21" s="47"/>
      <c r="G21" s="52"/>
      <c r="H21" s="109"/>
    </row>
    <row r="22" spans="1:8" ht="15" customHeight="1">
      <c r="A22" s="3">
        <v>6</v>
      </c>
      <c r="B22" s="57"/>
      <c r="C22" s="44" t="s">
        <v>204</v>
      </c>
      <c r="D22" s="45" t="s">
        <v>642</v>
      </c>
      <c r="E22" s="46">
        <v>37825</v>
      </c>
      <c r="F22" s="47" t="s">
        <v>124</v>
      </c>
      <c r="G22" s="52" t="s">
        <v>178</v>
      </c>
      <c r="H22" s="109">
        <v>9.35</v>
      </c>
    </row>
    <row r="23" spans="1:8" ht="15" customHeight="1" thickBot="1">
      <c r="C23" s="97">
        <v>3</v>
      </c>
      <c r="D23" s="97" t="s">
        <v>43</v>
      </c>
      <c r="E23" s="96"/>
      <c r="F23" s="96"/>
      <c r="H23" s="97"/>
    </row>
    <row r="24" spans="1:8" s="2" customFormat="1" ht="15" customHeight="1">
      <c r="A24" s="181" t="s">
        <v>44</v>
      </c>
      <c r="B24" s="183" t="s">
        <v>39</v>
      </c>
      <c r="C24" s="179" t="s">
        <v>2</v>
      </c>
      <c r="D24" s="177" t="s">
        <v>3</v>
      </c>
      <c r="E24" s="175" t="s">
        <v>12</v>
      </c>
      <c r="F24" s="175" t="s">
        <v>4</v>
      </c>
      <c r="G24" s="187" t="s">
        <v>45</v>
      </c>
      <c r="H24" s="194" t="s">
        <v>9</v>
      </c>
    </row>
    <row r="25" spans="1:8" s="4" customFormat="1" ht="15" customHeight="1" thickBot="1">
      <c r="A25" s="182"/>
      <c r="B25" s="184"/>
      <c r="C25" s="180"/>
      <c r="D25" s="178"/>
      <c r="E25" s="176"/>
      <c r="F25" s="176"/>
      <c r="G25" s="188"/>
      <c r="H25" s="195"/>
    </row>
    <row r="26" spans="1:8" ht="15" customHeight="1">
      <c r="A26" s="3">
        <v>1</v>
      </c>
      <c r="B26" s="57"/>
      <c r="C26" s="44"/>
      <c r="D26" s="45"/>
      <c r="E26" s="46"/>
      <c r="F26" s="47"/>
      <c r="G26" s="52"/>
      <c r="H26" s="109"/>
    </row>
    <row r="27" spans="1:8" ht="15" customHeight="1">
      <c r="A27" s="27">
        <v>2</v>
      </c>
      <c r="B27" s="57"/>
      <c r="C27" s="44" t="s">
        <v>65</v>
      </c>
      <c r="D27" s="45" t="s">
        <v>237</v>
      </c>
      <c r="E27" s="46">
        <v>37757</v>
      </c>
      <c r="F27" s="47" t="s">
        <v>27</v>
      </c>
      <c r="G27" s="52" t="s">
        <v>174</v>
      </c>
      <c r="H27" s="109" t="s">
        <v>563</v>
      </c>
    </row>
    <row r="28" spans="1:8" ht="15" customHeight="1">
      <c r="A28" s="3">
        <v>3</v>
      </c>
      <c r="B28" s="57"/>
      <c r="C28" s="48" t="s">
        <v>242</v>
      </c>
      <c r="D28" s="49" t="s">
        <v>243</v>
      </c>
      <c r="E28" s="50">
        <v>37624</v>
      </c>
      <c r="F28" s="51" t="s">
        <v>29</v>
      </c>
      <c r="G28" s="53" t="s">
        <v>162</v>
      </c>
      <c r="H28" s="109">
        <v>8.26</v>
      </c>
    </row>
    <row r="29" spans="1:8" ht="15" customHeight="1">
      <c r="A29" s="27">
        <v>4</v>
      </c>
      <c r="B29" s="57"/>
      <c r="C29" s="44" t="s">
        <v>257</v>
      </c>
      <c r="D29" s="45" t="s">
        <v>258</v>
      </c>
      <c r="E29" s="46" t="s">
        <v>259</v>
      </c>
      <c r="F29" s="47" t="s">
        <v>226</v>
      </c>
      <c r="G29" s="53" t="s">
        <v>270</v>
      </c>
      <c r="H29" s="109">
        <v>8.5299999999999994</v>
      </c>
    </row>
    <row r="30" spans="1:8" ht="15" customHeight="1">
      <c r="A30" s="3">
        <v>5</v>
      </c>
      <c r="B30" s="57"/>
      <c r="C30" s="48" t="s">
        <v>240</v>
      </c>
      <c r="D30" s="49" t="s">
        <v>241</v>
      </c>
      <c r="E30" s="50">
        <v>37528</v>
      </c>
      <c r="F30" s="51" t="s">
        <v>29</v>
      </c>
      <c r="G30" s="53" t="s">
        <v>266</v>
      </c>
      <c r="H30" s="109">
        <v>7.87</v>
      </c>
    </row>
    <row r="31" spans="1:8" ht="15" customHeight="1">
      <c r="A31" s="27">
        <v>6</v>
      </c>
      <c r="B31" s="57"/>
      <c r="C31" s="44" t="s">
        <v>233</v>
      </c>
      <c r="D31" s="45" t="s">
        <v>234</v>
      </c>
      <c r="E31" s="46">
        <v>37344</v>
      </c>
      <c r="F31" s="47" t="s">
        <v>26</v>
      </c>
      <c r="G31" s="52" t="s">
        <v>173</v>
      </c>
      <c r="H31" s="109">
        <v>8.1</v>
      </c>
    </row>
  </sheetData>
  <mergeCells count="24">
    <mergeCell ref="F24:F25"/>
    <mergeCell ref="G24:G25"/>
    <mergeCell ref="H24:H25"/>
    <mergeCell ref="A24:A25"/>
    <mergeCell ref="B24:B25"/>
    <mergeCell ref="C24:C25"/>
    <mergeCell ref="D24:D25"/>
    <mergeCell ref="E24:E25"/>
    <mergeCell ref="G15:G16"/>
    <mergeCell ref="H15:H16"/>
    <mergeCell ref="H6:H7"/>
    <mergeCell ref="A15:A16"/>
    <mergeCell ref="B15:B16"/>
    <mergeCell ref="C15:C16"/>
    <mergeCell ref="D15:D16"/>
    <mergeCell ref="E15:E16"/>
    <mergeCell ref="F15:F1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5" sqref="A5"/>
    </sheetView>
  </sheetViews>
  <sheetFormatPr defaultRowHeight="12.75"/>
  <cols>
    <col min="1" max="1" width="5.5703125" style="86" customWidth="1"/>
    <col min="2" max="2" width="5.5703125" style="86" hidden="1" customWidth="1"/>
    <col min="3" max="3" width="8.85546875" style="86" customWidth="1"/>
    <col min="4" max="4" width="11.140625" style="86" customWidth="1"/>
    <col min="5" max="5" width="10.42578125" style="86" customWidth="1"/>
    <col min="6" max="6" width="11.5703125" style="86" bestFit="1" customWidth="1"/>
    <col min="7" max="7" width="19.85546875" style="86" customWidth="1"/>
    <col min="8" max="23" width="4.7109375" style="86" customWidth="1"/>
    <col min="24" max="16384" width="9.140625" style="86"/>
  </cols>
  <sheetData>
    <row r="1" spans="1:24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  <c r="P1" s="9"/>
      <c r="Q1" s="9"/>
      <c r="R1" s="9"/>
      <c r="S1" s="9"/>
      <c r="T1" s="9"/>
      <c r="U1" s="9"/>
    </row>
    <row r="2" spans="1:24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  <c r="P2" s="10"/>
      <c r="Q2" s="10"/>
      <c r="R2" s="10"/>
      <c r="S2" s="10"/>
      <c r="T2" s="10"/>
      <c r="U2" s="10"/>
    </row>
    <row r="3" spans="1:24" s="82" customFormat="1" ht="12" customHeight="1">
      <c r="A3" s="77"/>
      <c r="B3" s="77"/>
      <c r="C3" s="77"/>
      <c r="D3" s="77"/>
      <c r="E3" s="78"/>
      <c r="F3" s="79"/>
      <c r="G3" s="80"/>
      <c r="H3" s="80"/>
      <c r="I3" s="80"/>
      <c r="J3" s="80"/>
      <c r="K3" s="116"/>
      <c r="L3" s="116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4" s="83" customFormat="1" ht="16.5" thickBot="1">
      <c r="D4" s="5" t="s">
        <v>15</v>
      </c>
      <c r="E4" s="5"/>
      <c r="F4" s="6" t="s">
        <v>19</v>
      </c>
      <c r="G4" s="84"/>
      <c r="H4" s="189" t="s">
        <v>17</v>
      </c>
      <c r="I4" s="189"/>
      <c r="J4" s="189"/>
      <c r="K4" s="189"/>
      <c r="L4" s="189"/>
      <c r="M4" s="189"/>
      <c r="N4" s="5"/>
      <c r="O4" s="5"/>
      <c r="P4" s="5"/>
      <c r="Q4" s="5"/>
      <c r="R4" s="5"/>
      <c r="S4" s="5"/>
      <c r="T4" s="5"/>
      <c r="U4" s="5"/>
      <c r="V4" s="85"/>
      <c r="W4" s="85"/>
    </row>
    <row r="5" spans="1:24" ht="15" customHeight="1" thickBot="1">
      <c r="H5" s="211" t="s">
        <v>64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</row>
    <row r="6" spans="1:24" s="87" customFormat="1" ht="15" customHeight="1" thickBot="1">
      <c r="A6" s="154" t="s">
        <v>42</v>
      </c>
      <c r="B6" s="155" t="s">
        <v>39</v>
      </c>
      <c r="C6" s="156" t="s">
        <v>2</v>
      </c>
      <c r="D6" s="157" t="s">
        <v>3</v>
      </c>
      <c r="E6" s="158" t="s">
        <v>12</v>
      </c>
      <c r="F6" s="158" t="s">
        <v>4</v>
      </c>
      <c r="G6" s="159" t="s">
        <v>45</v>
      </c>
      <c r="H6" s="152">
        <v>1.2</v>
      </c>
      <c r="I6" s="152">
        <v>1.25</v>
      </c>
      <c r="J6" s="152">
        <v>1.3</v>
      </c>
      <c r="K6" s="152">
        <v>1.35</v>
      </c>
      <c r="L6" s="152">
        <v>1.4</v>
      </c>
      <c r="M6" s="152">
        <v>1.45</v>
      </c>
      <c r="N6" s="152">
        <v>1.5</v>
      </c>
      <c r="O6" s="152">
        <v>1.53</v>
      </c>
      <c r="P6" s="152">
        <v>1.56</v>
      </c>
      <c r="Q6" s="152">
        <v>1.59</v>
      </c>
      <c r="R6" s="152">
        <v>1.62</v>
      </c>
      <c r="S6" s="152">
        <v>1.65</v>
      </c>
      <c r="T6" s="152">
        <v>1.68</v>
      </c>
      <c r="U6" s="152">
        <v>1.71</v>
      </c>
      <c r="V6" s="152">
        <v>1.74</v>
      </c>
      <c r="W6" s="152">
        <v>1.77</v>
      </c>
      <c r="X6" s="160" t="s">
        <v>9</v>
      </c>
    </row>
    <row r="7" spans="1:24" ht="15" customHeight="1">
      <c r="A7" s="89">
        <v>1</v>
      </c>
      <c r="B7" s="173"/>
      <c r="C7" s="44" t="s">
        <v>263</v>
      </c>
      <c r="D7" s="45" t="s">
        <v>264</v>
      </c>
      <c r="E7" s="46" t="s">
        <v>265</v>
      </c>
      <c r="F7" s="47" t="s">
        <v>226</v>
      </c>
      <c r="G7" s="105" t="s">
        <v>271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 t="s">
        <v>745</v>
      </c>
      <c r="T7" s="153" t="s">
        <v>745</v>
      </c>
      <c r="U7" s="153" t="s">
        <v>745</v>
      </c>
      <c r="V7" s="153" t="s">
        <v>747</v>
      </c>
      <c r="W7" s="153" t="s">
        <v>748</v>
      </c>
      <c r="X7" s="169" t="s">
        <v>780</v>
      </c>
    </row>
    <row r="8" spans="1:24" ht="15" customHeight="1">
      <c r="A8" s="89">
        <f t="shared" ref="A8:A15" si="0">A7+1</f>
        <v>2</v>
      </c>
      <c r="B8" s="90"/>
      <c r="C8" s="101" t="s">
        <v>242</v>
      </c>
      <c r="D8" s="102" t="s">
        <v>243</v>
      </c>
      <c r="E8" s="103">
        <v>37624</v>
      </c>
      <c r="F8" s="104" t="s">
        <v>29</v>
      </c>
      <c r="G8" s="105" t="s">
        <v>162</v>
      </c>
      <c r="H8" s="153"/>
      <c r="I8" s="153"/>
      <c r="J8" s="153"/>
      <c r="K8" s="153"/>
      <c r="L8" s="153"/>
      <c r="M8" s="153" t="s">
        <v>745</v>
      </c>
      <c r="N8" s="153" t="s">
        <v>747</v>
      </c>
      <c r="O8" s="153" t="s">
        <v>745</v>
      </c>
      <c r="P8" s="153" t="s">
        <v>745</v>
      </c>
      <c r="Q8" s="153" t="s">
        <v>745</v>
      </c>
      <c r="R8" s="153" t="s">
        <v>752</v>
      </c>
      <c r="S8" s="153" t="s">
        <v>747</v>
      </c>
      <c r="T8" s="153" t="s">
        <v>748</v>
      </c>
      <c r="U8" s="153"/>
      <c r="V8" s="153"/>
      <c r="W8" s="153"/>
      <c r="X8" s="170" t="s">
        <v>775</v>
      </c>
    </row>
    <row r="9" spans="1:24" ht="15" customHeight="1">
      <c r="A9" s="89">
        <f t="shared" si="0"/>
        <v>3</v>
      </c>
      <c r="B9" s="90"/>
      <c r="C9" s="44" t="s">
        <v>238</v>
      </c>
      <c r="D9" s="45" t="s">
        <v>239</v>
      </c>
      <c r="E9" s="46" t="s">
        <v>74</v>
      </c>
      <c r="F9" s="47" t="s">
        <v>41</v>
      </c>
      <c r="G9" s="52" t="s">
        <v>88</v>
      </c>
      <c r="H9" s="153"/>
      <c r="I9" s="153"/>
      <c r="J9" s="153"/>
      <c r="K9" s="153"/>
      <c r="L9" s="153"/>
      <c r="M9" s="153"/>
      <c r="N9" s="153" t="s">
        <v>745</v>
      </c>
      <c r="O9" s="153" t="s">
        <v>745</v>
      </c>
      <c r="P9" s="153" t="s">
        <v>747</v>
      </c>
      <c r="Q9" s="153" t="s">
        <v>745</v>
      </c>
      <c r="R9" s="153" t="s">
        <v>745</v>
      </c>
      <c r="S9" s="153" t="s">
        <v>752</v>
      </c>
      <c r="T9" s="153" t="s">
        <v>748</v>
      </c>
      <c r="U9" s="153"/>
      <c r="V9" s="153"/>
      <c r="W9" s="153"/>
      <c r="X9" s="170" t="s">
        <v>775</v>
      </c>
    </row>
    <row r="10" spans="1:24" ht="15" customHeight="1">
      <c r="A10" s="89">
        <f t="shared" si="0"/>
        <v>4</v>
      </c>
      <c r="B10" s="106"/>
      <c r="C10" s="44" t="s">
        <v>233</v>
      </c>
      <c r="D10" s="45" t="s">
        <v>234</v>
      </c>
      <c r="E10" s="46">
        <v>37344</v>
      </c>
      <c r="F10" s="47" t="s">
        <v>26</v>
      </c>
      <c r="G10" s="52" t="s">
        <v>173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 t="s">
        <v>745</v>
      </c>
      <c r="R10" s="153" t="s">
        <v>747</v>
      </c>
      <c r="S10" s="153" t="s">
        <v>748</v>
      </c>
      <c r="T10" s="153"/>
      <c r="U10" s="153"/>
      <c r="V10" s="153"/>
      <c r="W10" s="153"/>
      <c r="X10" s="170" t="s">
        <v>779</v>
      </c>
    </row>
    <row r="11" spans="1:24" ht="15" customHeight="1">
      <c r="A11" s="89">
        <f t="shared" si="0"/>
        <v>5</v>
      </c>
      <c r="B11" s="90"/>
      <c r="C11" s="101" t="s">
        <v>244</v>
      </c>
      <c r="D11" s="102" t="s">
        <v>245</v>
      </c>
      <c r="E11" s="103">
        <v>37349</v>
      </c>
      <c r="F11" s="104" t="s">
        <v>29</v>
      </c>
      <c r="G11" s="105" t="s">
        <v>267</v>
      </c>
      <c r="H11" s="153"/>
      <c r="I11" s="153"/>
      <c r="J11" s="153"/>
      <c r="K11" s="153"/>
      <c r="L11" s="153" t="s">
        <v>745</v>
      </c>
      <c r="M11" s="153" t="s">
        <v>745</v>
      </c>
      <c r="N11" s="153" t="s">
        <v>745</v>
      </c>
      <c r="O11" s="153" t="s">
        <v>745</v>
      </c>
      <c r="P11" s="153" t="s">
        <v>747</v>
      </c>
      <c r="Q11" s="153" t="s">
        <v>745</v>
      </c>
      <c r="R11" s="153" t="s">
        <v>747</v>
      </c>
      <c r="S11" s="153" t="s">
        <v>748</v>
      </c>
      <c r="T11" s="153"/>
      <c r="U11" s="153"/>
      <c r="V11" s="153"/>
      <c r="W11" s="153"/>
      <c r="X11" s="170" t="s">
        <v>779</v>
      </c>
    </row>
    <row r="12" spans="1:24" ht="15" customHeight="1">
      <c r="A12" s="89">
        <f t="shared" si="0"/>
        <v>6</v>
      </c>
      <c r="B12" s="106"/>
      <c r="C12" s="101" t="s">
        <v>240</v>
      </c>
      <c r="D12" s="102" t="s">
        <v>241</v>
      </c>
      <c r="E12" s="103">
        <v>37528</v>
      </c>
      <c r="F12" s="104" t="s">
        <v>29</v>
      </c>
      <c r="G12" s="105" t="s">
        <v>266</v>
      </c>
      <c r="H12" s="153"/>
      <c r="I12" s="153"/>
      <c r="J12" s="153"/>
      <c r="K12" s="153"/>
      <c r="L12" s="153"/>
      <c r="M12" s="153"/>
      <c r="N12" s="153" t="s">
        <v>745</v>
      </c>
      <c r="O12" s="153" t="s">
        <v>746</v>
      </c>
      <c r="P12" s="153" t="s">
        <v>747</v>
      </c>
      <c r="Q12" s="153" t="s">
        <v>745</v>
      </c>
      <c r="R12" s="153" t="s">
        <v>752</v>
      </c>
      <c r="S12" s="153" t="s">
        <v>748</v>
      </c>
      <c r="T12" s="153"/>
      <c r="U12" s="153"/>
      <c r="V12" s="153"/>
      <c r="W12" s="153"/>
      <c r="X12" s="170" t="s">
        <v>779</v>
      </c>
    </row>
    <row r="13" spans="1:24" ht="15" customHeight="1">
      <c r="A13" s="89">
        <f t="shared" si="0"/>
        <v>7</v>
      </c>
      <c r="B13" s="90"/>
      <c r="C13" s="44" t="s">
        <v>260</v>
      </c>
      <c r="D13" s="45" t="s">
        <v>261</v>
      </c>
      <c r="E13" s="46" t="s">
        <v>262</v>
      </c>
      <c r="F13" s="47" t="s">
        <v>226</v>
      </c>
      <c r="G13" s="105" t="s">
        <v>270</v>
      </c>
      <c r="H13" s="153"/>
      <c r="I13" s="153"/>
      <c r="J13" s="153"/>
      <c r="K13" s="153" t="s">
        <v>745</v>
      </c>
      <c r="L13" s="153" t="s">
        <v>745</v>
      </c>
      <c r="M13" s="153" t="s">
        <v>747</v>
      </c>
      <c r="N13" s="153" t="s">
        <v>745</v>
      </c>
      <c r="O13" s="153" t="s">
        <v>747</v>
      </c>
      <c r="P13" s="153" t="s">
        <v>748</v>
      </c>
      <c r="Q13" s="153"/>
      <c r="R13" s="153"/>
      <c r="S13" s="153"/>
      <c r="T13" s="153"/>
      <c r="U13" s="153"/>
      <c r="V13" s="153"/>
      <c r="W13" s="153"/>
      <c r="X13" s="170" t="s">
        <v>777</v>
      </c>
    </row>
    <row r="14" spans="1:24" ht="15" customHeight="1">
      <c r="A14" s="89">
        <f t="shared" si="0"/>
        <v>8</v>
      </c>
      <c r="B14" s="90"/>
      <c r="C14" s="44" t="s">
        <v>257</v>
      </c>
      <c r="D14" s="45" t="s">
        <v>258</v>
      </c>
      <c r="E14" s="46" t="s">
        <v>259</v>
      </c>
      <c r="F14" s="47" t="s">
        <v>226</v>
      </c>
      <c r="G14" s="105" t="s">
        <v>270</v>
      </c>
      <c r="H14" s="153"/>
      <c r="I14" s="153"/>
      <c r="J14" s="153"/>
      <c r="K14" s="153" t="s">
        <v>745</v>
      </c>
      <c r="L14" s="153" t="s">
        <v>745</v>
      </c>
      <c r="M14" s="153" t="s">
        <v>745</v>
      </c>
      <c r="N14" s="153" t="s">
        <v>748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70" t="s">
        <v>778</v>
      </c>
    </row>
    <row r="15" spans="1:24" ht="15" customHeight="1">
      <c r="A15" s="89">
        <f t="shared" si="0"/>
        <v>9</v>
      </c>
      <c r="B15" s="90"/>
      <c r="C15" s="44" t="s">
        <v>254</v>
      </c>
      <c r="D15" s="45" t="s">
        <v>255</v>
      </c>
      <c r="E15" s="46" t="s">
        <v>256</v>
      </c>
      <c r="F15" s="47" t="s">
        <v>34</v>
      </c>
      <c r="G15" s="52" t="s">
        <v>268</v>
      </c>
      <c r="H15" s="153"/>
      <c r="I15" s="153"/>
      <c r="J15" s="153" t="s">
        <v>745</v>
      </c>
      <c r="K15" s="153" t="s">
        <v>745</v>
      </c>
      <c r="L15" s="153" t="s">
        <v>747</v>
      </c>
      <c r="M15" s="153" t="s">
        <v>748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70" t="s">
        <v>755</v>
      </c>
    </row>
    <row r="16" spans="1:24" ht="15" customHeight="1">
      <c r="A16" s="89">
        <v>9</v>
      </c>
      <c r="B16" s="90"/>
      <c r="C16" s="44" t="s">
        <v>248</v>
      </c>
      <c r="D16" s="45" t="s">
        <v>249</v>
      </c>
      <c r="E16" s="46" t="s">
        <v>250</v>
      </c>
      <c r="F16" s="47" t="s">
        <v>32</v>
      </c>
      <c r="G16" s="52" t="s">
        <v>179</v>
      </c>
      <c r="H16" s="153" t="s">
        <v>745</v>
      </c>
      <c r="I16" s="153" t="s">
        <v>745</v>
      </c>
      <c r="J16" s="153" t="s">
        <v>745</v>
      </c>
      <c r="K16" s="153" t="s">
        <v>745</v>
      </c>
      <c r="L16" s="153" t="s">
        <v>747</v>
      </c>
      <c r="M16" s="153" t="s">
        <v>748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70" t="s">
        <v>755</v>
      </c>
    </row>
    <row r="17" spans="1:24" ht="15" customHeight="1">
      <c r="A17" s="89">
        <v>11</v>
      </c>
      <c r="B17" s="90"/>
      <c r="C17" s="44" t="s">
        <v>204</v>
      </c>
      <c r="D17" s="45" t="s">
        <v>205</v>
      </c>
      <c r="E17" s="46">
        <v>37862</v>
      </c>
      <c r="F17" s="47" t="s">
        <v>124</v>
      </c>
      <c r="G17" s="52" t="s">
        <v>178</v>
      </c>
      <c r="H17" s="153" t="s">
        <v>745</v>
      </c>
      <c r="I17" s="153" t="s">
        <v>745</v>
      </c>
      <c r="J17" s="153" t="s">
        <v>747</v>
      </c>
      <c r="K17" s="153" t="s">
        <v>748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70" t="s">
        <v>757</v>
      </c>
    </row>
    <row r="18" spans="1:24" ht="15" customHeight="1">
      <c r="A18" s="89">
        <f>A17+1</f>
        <v>12</v>
      </c>
      <c r="B18" s="90"/>
      <c r="C18" s="44" t="s">
        <v>251</v>
      </c>
      <c r="D18" s="45" t="s">
        <v>252</v>
      </c>
      <c r="E18" s="46" t="s">
        <v>253</v>
      </c>
      <c r="F18" s="47" t="s">
        <v>32</v>
      </c>
      <c r="G18" s="52" t="s">
        <v>179</v>
      </c>
      <c r="H18" s="153" t="s">
        <v>745</v>
      </c>
      <c r="I18" s="153" t="s">
        <v>752</v>
      </c>
      <c r="J18" s="153" t="s">
        <v>748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70" t="s">
        <v>776</v>
      </c>
    </row>
    <row r="19" spans="1:24" ht="15" customHeight="1"/>
    <row r="20" spans="1:24" ht="15" customHeight="1"/>
    <row r="21" spans="1:24" ht="15" customHeight="1"/>
    <row r="22" spans="1:24" ht="15" customHeight="1"/>
    <row r="23" spans="1:24" ht="15" customHeight="1"/>
    <row r="24" spans="1:24" ht="15" customHeight="1"/>
    <row r="25" spans="1:24" ht="15" customHeight="1"/>
    <row r="26" spans="1:24" ht="15" customHeight="1"/>
  </sheetData>
  <sortState ref="A10:X11">
    <sortCondition descending="1" ref="A10"/>
  </sortState>
  <mergeCells count="2">
    <mergeCell ref="H5:W5"/>
    <mergeCell ref="H4:M4"/>
  </mergeCells>
  <printOptions horizontalCentered="1"/>
  <pageMargins left="0.35433070866141736" right="0.35433070866141736" top="0.31496062992125984" bottom="0.43307086614173229" header="0.19685039370078741" footer="0.35433070866141736"/>
  <pageSetup paperSize="9" scale="90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5" sqref="A5"/>
    </sheetView>
  </sheetViews>
  <sheetFormatPr defaultRowHeight="12.75"/>
  <cols>
    <col min="1" max="1" width="5.5703125" style="86" customWidth="1"/>
    <col min="2" max="2" width="5.5703125" style="86" hidden="1" customWidth="1"/>
    <col min="3" max="3" width="11.42578125" style="86" customWidth="1"/>
    <col min="4" max="4" width="12.42578125" style="86" bestFit="1" customWidth="1"/>
    <col min="5" max="5" width="10.42578125" style="86" customWidth="1"/>
    <col min="6" max="6" width="14.28515625" style="86" bestFit="1" customWidth="1"/>
    <col min="7" max="7" width="21.140625" style="86" bestFit="1" customWidth="1"/>
    <col min="8" max="10" width="8.7109375" style="86" customWidth="1"/>
    <col min="11" max="16384" width="9.140625" style="86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82" customFormat="1" ht="12" customHeight="1">
      <c r="A3" s="77"/>
      <c r="B3" s="77"/>
      <c r="C3" s="77"/>
      <c r="D3" s="77"/>
      <c r="E3" s="78"/>
      <c r="F3" s="79"/>
      <c r="G3" s="80"/>
      <c r="H3" s="80"/>
      <c r="I3" s="80"/>
      <c r="J3" s="116"/>
      <c r="K3" s="81"/>
      <c r="L3" s="18"/>
      <c r="M3" s="19"/>
    </row>
    <row r="4" spans="1:15" s="83" customFormat="1" ht="16.5" thickBot="1">
      <c r="D4" s="5" t="s">
        <v>15</v>
      </c>
      <c r="E4" s="5"/>
      <c r="F4" s="6" t="s">
        <v>20</v>
      </c>
      <c r="G4" s="84"/>
      <c r="H4" s="189" t="s">
        <v>17</v>
      </c>
      <c r="I4" s="189"/>
      <c r="J4" s="189"/>
      <c r="K4" s="189"/>
      <c r="L4" s="26"/>
      <c r="M4" s="8"/>
    </row>
    <row r="5" spans="1:15" s="1" customFormat="1" ht="13.5" thickBot="1">
      <c r="H5" s="214" t="s">
        <v>64</v>
      </c>
      <c r="I5" s="215"/>
      <c r="J5" s="216"/>
    </row>
    <row r="6" spans="1:15" s="2" customFormat="1" ht="12.75" customHeight="1" thickBot="1">
      <c r="A6" s="145" t="s">
        <v>42</v>
      </c>
      <c r="B6" s="146" t="s">
        <v>39</v>
      </c>
      <c r="C6" s="147" t="s">
        <v>2</v>
      </c>
      <c r="D6" s="148" t="s">
        <v>3</v>
      </c>
      <c r="E6" s="163" t="s">
        <v>12</v>
      </c>
      <c r="F6" s="163" t="s">
        <v>4</v>
      </c>
      <c r="G6" s="149" t="s">
        <v>45</v>
      </c>
      <c r="H6" s="163">
        <v>1</v>
      </c>
      <c r="I6" s="163">
        <v>2</v>
      </c>
      <c r="J6" s="151">
        <v>3</v>
      </c>
      <c r="K6" s="164" t="s">
        <v>9</v>
      </c>
    </row>
    <row r="7" spans="1:15" s="1" customFormat="1" ht="15" customHeight="1">
      <c r="A7" s="89">
        <f>A5+1</f>
        <v>1</v>
      </c>
      <c r="B7" s="76"/>
      <c r="C7" s="48" t="s">
        <v>240</v>
      </c>
      <c r="D7" s="49" t="s">
        <v>241</v>
      </c>
      <c r="E7" s="50">
        <v>37528</v>
      </c>
      <c r="F7" s="51" t="s">
        <v>29</v>
      </c>
      <c r="G7" s="53" t="s">
        <v>266</v>
      </c>
      <c r="H7" s="74">
        <v>5.48</v>
      </c>
      <c r="I7" s="74">
        <v>5.67</v>
      </c>
      <c r="J7" s="74">
        <v>5.24</v>
      </c>
      <c r="K7" s="99">
        <f t="shared" ref="K7:K17" si="0">MAX(H7:J7)</f>
        <v>5.67</v>
      </c>
    </row>
    <row r="8" spans="1:15" s="1" customFormat="1" ht="15" customHeight="1">
      <c r="A8" s="89">
        <f t="shared" ref="A8:A17" si="1">A7+1</f>
        <v>2</v>
      </c>
      <c r="B8" s="57"/>
      <c r="C8" s="44" t="s">
        <v>263</v>
      </c>
      <c r="D8" s="45" t="s">
        <v>264</v>
      </c>
      <c r="E8" s="46" t="s">
        <v>265</v>
      </c>
      <c r="F8" s="47" t="s">
        <v>226</v>
      </c>
      <c r="G8" s="53" t="s">
        <v>271</v>
      </c>
      <c r="H8" s="74" t="s">
        <v>626</v>
      </c>
      <c r="I8" s="74">
        <v>5.21</v>
      </c>
      <c r="J8" s="150">
        <v>5.28</v>
      </c>
      <c r="K8" s="99">
        <f t="shared" si="0"/>
        <v>5.28</v>
      </c>
    </row>
    <row r="9" spans="1:15" s="1" customFormat="1" ht="15" customHeight="1">
      <c r="A9" s="89">
        <f t="shared" si="1"/>
        <v>3</v>
      </c>
      <c r="B9" s="57"/>
      <c r="C9" s="44" t="s">
        <v>233</v>
      </c>
      <c r="D9" s="45" t="s">
        <v>234</v>
      </c>
      <c r="E9" s="46">
        <v>37344</v>
      </c>
      <c r="F9" s="47" t="s">
        <v>26</v>
      </c>
      <c r="G9" s="52" t="s">
        <v>173</v>
      </c>
      <c r="H9" s="74" t="s">
        <v>626</v>
      </c>
      <c r="I9" s="74">
        <v>5.26</v>
      </c>
      <c r="J9" s="74" t="s">
        <v>626</v>
      </c>
      <c r="K9" s="99">
        <f t="shared" si="0"/>
        <v>5.26</v>
      </c>
    </row>
    <row r="10" spans="1:15" s="1" customFormat="1" ht="15" customHeight="1">
      <c r="A10" s="3">
        <f t="shared" si="1"/>
        <v>4</v>
      </c>
      <c r="B10" s="57"/>
      <c r="C10" s="48" t="s">
        <v>244</v>
      </c>
      <c r="D10" s="49" t="s">
        <v>245</v>
      </c>
      <c r="E10" s="50">
        <v>37349</v>
      </c>
      <c r="F10" s="51" t="s">
        <v>29</v>
      </c>
      <c r="G10" s="53" t="s">
        <v>267</v>
      </c>
      <c r="H10" s="74">
        <v>5.07</v>
      </c>
      <c r="I10" s="74" t="s">
        <v>626</v>
      </c>
      <c r="J10" s="150">
        <v>4.43</v>
      </c>
      <c r="K10" s="99">
        <f t="shared" si="0"/>
        <v>5.07</v>
      </c>
    </row>
    <row r="11" spans="1:15" s="1" customFormat="1" ht="15" customHeight="1">
      <c r="A11" s="27">
        <f t="shared" si="1"/>
        <v>5</v>
      </c>
      <c r="B11" s="58"/>
      <c r="C11" s="44" t="s">
        <v>260</v>
      </c>
      <c r="D11" s="45" t="s">
        <v>261</v>
      </c>
      <c r="E11" s="46" t="s">
        <v>262</v>
      </c>
      <c r="F11" s="47" t="s">
        <v>226</v>
      </c>
      <c r="G11" s="53" t="s">
        <v>270</v>
      </c>
      <c r="H11" s="74" t="s">
        <v>626</v>
      </c>
      <c r="I11" s="74">
        <v>4.92</v>
      </c>
      <c r="J11" s="74">
        <v>4.79</v>
      </c>
      <c r="K11" s="99">
        <f t="shared" si="0"/>
        <v>4.92</v>
      </c>
    </row>
    <row r="12" spans="1:15" s="1" customFormat="1" ht="15" customHeight="1">
      <c r="A12" s="3">
        <f t="shared" si="1"/>
        <v>6</v>
      </c>
      <c r="B12" s="57"/>
      <c r="C12" s="44" t="s">
        <v>248</v>
      </c>
      <c r="D12" s="45" t="s">
        <v>249</v>
      </c>
      <c r="E12" s="46" t="s">
        <v>250</v>
      </c>
      <c r="F12" s="47" t="s">
        <v>32</v>
      </c>
      <c r="G12" s="52" t="s">
        <v>179</v>
      </c>
      <c r="H12" s="74" t="s">
        <v>626</v>
      </c>
      <c r="I12" s="74">
        <v>4.72</v>
      </c>
      <c r="J12" s="74">
        <v>4.59</v>
      </c>
      <c r="K12" s="99">
        <f t="shared" si="0"/>
        <v>4.72</v>
      </c>
    </row>
    <row r="13" spans="1:15" s="1" customFormat="1" ht="15" customHeight="1">
      <c r="A13" s="27">
        <f t="shared" si="1"/>
        <v>7</v>
      </c>
      <c r="B13" s="57"/>
      <c r="C13" s="44" t="s">
        <v>257</v>
      </c>
      <c r="D13" s="45" t="s">
        <v>258</v>
      </c>
      <c r="E13" s="46" t="s">
        <v>259</v>
      </c>
      <c r="F13" s="47" t="s">
        <v>226</v>
      </c>
      <c r="G13" s="53" t="s">
        <v>270</v>
      </c>
      <c r="H13" s="74">
        <v>4.62</v>
      </c>
      <c r="I13" s="74">
        <v>4.7</v>
      </c>
      <c r="J13" s="74">
        <v>4.6500000000000004</v>
      </c>
      <c r="K13" s="99">
        <f t="shared" si="0"/>
        <v>4.7</v>
      </c>
    </row>
    <row r="14" spans="1:15" s="1" customFormat="1" ht="15" customHeight="1">
      <c r="A14" s="3">
        <f t="shared" si="1"/>
        <v>8</v>
      </c>
      <c r="B14" s="57"/>
      <c r="C14" s="48" t="s">
        <v>242</v>
      </c>
      <c r="D14" s="49" t="s">
        <v>243</v>
      </c>
      <c r="E14" s="50">
        <v>37624</v>
      </c>
      <c r="F14" s="51" t="s">
        <v>29</v>
      </c>
      <c r="G14" s="53" t="s">
        <v>162</v>
      </c>
      <c r="H14" s="74">
        <v>4.46</v>
      </c>
      <c r="I14" s="74">
        <v>4.54</v>
      </c>
      <c r="J14" s="150" t="s">
        <v>626</v>
      </c>
      <c r="K14" s="99">
        <f t="shared" si="0"/>
        <v>4.54</v>
      </c>
    </row>
    <row r="15" spans="1:15" s="1" customFormat="1" ht="15" customHeight="1">
      <c r="A15" s="27">
        <f t="shared" si="1"/>
        <v>9</v>
      </c>
      <c r="B15" s="57"/>
      <c r="C15" s="44" t="s">
        <v>251</v>
      </c>
      <c r="D15" s="45" t="s">
        <v>252</v>
      </c>
      <c r="E15" s="46" t="s">
        <v>253</v>
      </c>
      <c r="F15" s="47" t="s">
        <v>32</v>
      </c>
      <c r="G15" s="52" t="s">
        <v>179</v>
      </c>
      <c r="H15" s="74">
        <v>4.01</v>
      </c>
      <c r="I15" s="74">
        <v>3.93</v>
      </c>
      <c r="J15" s="74" t="s">
        <v>626</v>
      </c>
      <c r="K15" s="99">
        <f t="shared" si="0"/>
        <v>4.01</v>
      </c>
    </row>
    <row r="16" spans="1:15" s="1" customFormat="1" ht="15" customHeight="1">
      <c r="A16" s="3">
        <f t="shared" si="1"/>
        <v>10</v>
      </c>
      <c r="B16" s="57"/>
      <c r="C16" s="44" t="s">
        <v>238</v>
      </c>
      <c r="D16" s="45" t="s">
        <v>239</v>
      </c>
      <c r="E16" s="46" t="s">
        <v>74</v>
      </c>
      <c r="F16" s="47" t="s">
        <v>41</v>
      </c>
      <c r="G16" s="52" t="s">
        <v>88</v>
      </c>
      <c r="H16" s="74">
        <v>3.86</v>
      </c>
      <c r="I16" s="74">
        <v>3.54</v>
      </c>
      <c r="J16" s="150">
        <v>3.86</v>
      </c>
      <c r="K16" s="99">
        <f t="shared" si="0"/>
        <v>3.86</v>
      </c>
    </row>
    <row r="17" spans="1:11" s="1" customFormat="1" ht="15" customHeight="1">
      <c r="A17" s="27">
        <f t="shared" si="1"/>
        <v>11</v>
      </c>
      <c r="B17" s="57"/>
      <c r="C17" s="44" t="s">
        <v>204</v>
      </c>
      <c r="D17" s="45" t="s">
        <v>205</v>
      </c>
      <c r="E17" s="46">
        <v>37862</v>
      </c>
      <c r="F17" s="47" t="s">
        <v>124</v>
      </c>
      <c r="G17" s="52" t="s">
        <v>178</v>
      </c>
      <c r="H17" s="74">
        <v>3.84</v>
      </c>
      <c r="I17" s="74">
        <v>3.8</v>
      </c>
      <c r="J17" s="74" t="s">
        <v>626</v>
      </c>
      <c r="K17" s="99">
        <f t="shared" si="0"/>
        <v>3.84</v>
      </c>
    </row>
    <row r="18" spans="1:11" ht="15" customHeight="1"/>
    <row r="19" spans="1:11" ht="15" customHeight="1"/>
    <row r="20" spans="1:11" ht="15" customHeight="1"/>
    <row r="21" spans="1:11" ht="15" customHeight="1"/>
    <row r="22" spans="1:11" ht="15" customHeight="1"/>
    <row r="23" spans="1:11" ht="15" customHeight="1"/>
    <row r="24" spans="1:11" ht="15" customHeight="1"/>
    <row r="25" spans="1:11" ht="15" customHeight="1"/>
    <row r="26" spans="1:11" ht="15" customHeight="1"/>
    <row r="27" spans="1:11" ht="15" customHeight="1"/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</sheetData>
  <sortState ref="C7:K18">
    <sortCondition descending="1" ref="K7:K18"/>
  </sortState>
  <mergeCells count="2">
    <mergeCell ref="H4:K4"/>
    <mergeCell ref="H5:J5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7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1.42578125" style="1" customWidth="1"/>
    <col min="4" max="4" width="12.42578125" style="1" bestFit="1" customWidth="1"/>
    <col min="5" max="5" width="10.42578125" style="1" customWidth="1"/>
    <col min="6" max="6" width="14.28515625" style="1" bestFit="1" customWidth="1"/>
    <col min="7" max="7" width="21.140625" style="1" bestFit="1" customWidth="1"/>
    <col min="8" max="13" width="6.85546875" style="1" customWidth="1"/>
    <col min="14" max="14" width="6.7109375" style="1" customWidth="1"/>
    <col min="15" max="15" width="6.140625" style="1" bestFit="1" customWidth="1"/>
    <col min="16" max="16384" width="9.140625" style="1"/>
  </cols>
  <sheetData>
    <row r="1" spans="1:16" s="5" customFormat="1" ht="15.75">
      <c r="A1" s="5" t="s">
        <v>46</v>
      </c>
      <c r="E1" s="6"/>
      <c r="F1" s="7"/>
      <c r="G1" s="7"/>
      <c r="H1" s="161"/>
      <c r="I1" s="8"/>
      <c r="J1" s="7"/>
      <c r="K1" s="161"/>
      <c r="L1" s="7"/>
      <c r="M1" s="7"/>
      <c r="N1" s="9"/>
      <c r="O1" s="9"/>
    </row>
    <row r="2" spans="1:16" s="5" customFormat="1" ht="15.75">
      <c r="A2" s="5" t="s">
        <v>58</v>
      </c>
      <c r="E2" s="6"/>
      <c r="F2" s="7"/>
      <c r="G2" s="7"/>
      <c r="H2" s="161"/>
      <c r="I2" s="8"/>
      <c r="J2" s="161"/>
      <c r="K2" s="161"/>
      <c r="L2" s="7"/>
      <c r="M2" s="7"/>
      <c r="N2" s="10"/>
      <c r="O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5"/>
      <c r="M3" s="16"/>
      <c r="N3" s="17"/>
      <c r="O3" s="17"/>
      <c r="P3" s="17"/>
    </row>
    <row r="4" spans="1:16" s="21" customFormat="1" ht="15.75">
      <c r="D4" s="22" t="s">
        <v>14</v>
      </c>
      <c r="E4" s="5"/>
      <c r="F4" s="23"/>
      <c r="G4" s="24"/>
      <c r="H4" s="189" t="s">
        <v>21</v>
      </c>
      <c r="I4" s="189"/>
      <c r="J4" s="189"/>
      <c r="K4" s="189"/>
      <c r="L4" s="189"/>
      <c r="M4" s="189"/>
      <c r="N4" s="5"/>
      <c r="O4" s="5"/>
      <c r="P4" s="25"/>
    </row>
    <row r="5" spans="1:16" ht="13.5" thickBot="1"/>
    <row r="6" spans="1:16" s="2" customFormat="1" ht="1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5</v>
      </c>
      <c r="I6" s="191"/>
      <c r="J6" s="190" t="s">
        <v>23</v>
      </c>
      <c r="K6" s="191"/>
      <c r="L6" s="190" t="s">
        <v>22</v>
      </c>
      <c r="M6" s="191"/>
      <c r="N6" s="192" t="s">
        <v>10</v>
      </c>
      <c r="O6" s="185" t="s">
        <v>8</v>
      </c>
    </row>
    <row r="7" spans="1:16" s="4" customFormat="1" ht="15" customHeight="1" thickBot="1">
      <c r="A7" s="182"/>
      <c r="B7" s="184"/>
      <c r="C7" s="180"/>
      <c r="D7" s="178"/>
      <c r="E7" s="176"/>
      <c r="F7" s="176"/>
      <c r="G7" s="188"/>
      <c r="H7" s="162" t="s">
        <v>38</v>
      </c>
      <c r="I7" s="162" t="s">
        <v>8</v>
      </c>
      <c r="J7" s="162" t="s">
        <v>38</v>
      </c>
      <c r="K7" s="162" t="s">
        <v>8</v>
      </c>
      <c r="L7" s="162" t="s">
        <v>38</v>
      </c>
      <c r="M7" s="162" t="s">
        <v>8</v>
      </c>
      <c r="N7" s="193"/>
      <c r="O7" s="186"/>
    </row>
    <row r="8" spans="1:16" ht="15" customHeight="1">
      <c r="A8" s="3">
        <f t="shared" ref="A8:A33" si="0">A7+1</f>
        <v>1</v>
      </c>
      <c r="B8" s="57"/>
      <c r="C8" s="44" t="s">
        <v>112</v>
      </c>
      <c r="D8" s="45" t="s">
        <v>123</v>
      </c>
      <c r="E8" s="46">
        <v>37340</v>
      </c>
      <c r="F8" s="47" t="s">
        <v>124</v>
      </c>
      <c r="G8" s="52" t="s">
        <v>164</v>
      </c>
      <c r="H8" s="68">
        <v>5.45</v>
      </c>
      <c r="I8" s="69">
        <f t="shared" ref="I8:I33" si="1">IF(ISBLANK(H8),"",TRUNC(6.45*(H8-15.4)^2))</f>
        <v>638</v>
      </c>
      <c r="J8" s="66">
        <v>10.49</v>
      </c>
      <c r="K8" s="67">
        <f t="shared" ref="K8:K33" si="2">IF(ISBLANK(J8),"",TRUNC(0.04384*(J8+675)^2)-20000)</f>
        <v>600</v>
      </c>
      <c r="L8" s="66">
        <v>13.82</v>
      </c>
      <c r="M8" s="67">
        <f t="shared" ref="M8:M33" si="3">IF(ISBLANK(L8),"",TRUNC(0.04384*(L8+675)^2)-20000)</f>
        <v>800</v>
      </c>
      <c r="N8" s="32">
        <f t="shared" ref="N8:N33" si="4">SUM(I8:M8)-J8-L8</f>
        <v>2038.0000000000002</v>
      </c>
      <c r="O8" s="54">
        <v>18</v>
      </c>
    </row>
    <row r="9" spans="1:16" ht="15" customHeight="1">
      <c r="A9" s="3">
        <f t="shared" si="0"/>
        <v>2</v>
      </c>
      <c r="B9" s="57"/>
      <c r="C9" s="44" t="s">
        <v>112</v>
      </c>
      <c r="D9" s="45" t="s">
        <v>113</v>
      </c>
      <c r="E9" s="46" t="s">
        <v>114</v>
      </c>
      <c r="F9" s="47" t="s">
        <v>41</v>
      </c>
      <c r="G9" s="52" t="s">
        <v>87</v>
      </c>
      <c r="H9" s="71">
        <v>5.17</v>
      </c>
      <c r="I9" s="64">
        <f t="shared" si="1"/>
        <v>675</v>
      </c>
      <c r="J9" s="70">
        <v>10.49</v>
      </c>
      <c r="K9" s="3">
        <f t="shared" si="2"/>
        <v>600</v>
      </c>
      <c r="L9" s="70">
        <v>12.78</v>
      </c>
      <c r="M9" s="3">
        <f t="shared" si="3"/>
        <v>738</v>
      </c>
      <c r="N9" s="32">
        <f t="shared" si="4"/>
        <v>2013</v>
      </c>
      <c r="O9" s="54">
        <v>16</v>
      </c>
    </row>
    <row r="10" spans="1:16" ht="15" customHeight="1">
      <c r="A10" s="3">
        <f t="shared" si="0"/>
        <v>3</v>
      </c>
      <c r="B10" s="57"/>
      <c r="C10" s="48" t="s">
        <v>115</v>
      </c>
      <c r="D10" s="49" t="s">
        <v>116</v>
      </c>
      <c r="E10" s="50">
        <v>37355</v>
      </c>
      <c r="F10" s="51" t="s">
        <v>29</v>
      </c>
      <c r="G10" s="53" t="s">
        <v>89</v>
      </c>
      <c r="H10" s="71">
        <v>5.34</v>
      </c>
      <c r="I10" s="64">
        <f t="shared" si="1"/>
        <v>652</v>
      </c>
      <c r="J10" s="70">
        <v>10.34</v>
      </c>
      <c r="K10" s="3">
        <f t="shared" si="2"/>
        <v>591</v>
      </c>
      <c r="L10" s="70">
        <v>12.55</v>
      </c>
      <c r="M10" s="3">
        <f t="shared" si="3"/>
        <v>724</v>
      </c>
      <c r="N10" s="32">
        <f t="shared" si="4"/>
        <v>1967.0000000000002</v>
      </c>
      <c r="O10" s="55">
        <v>14</v>
      </c>
    </row>
    <row r="11" spans="1:16" ht="15" customHeight="1">
      <c r="A11" s="3">
        <f t="shared" si="0"/>
        <v>4</v>
      </c>
      <c r="B11" s="57"/>
      <c r="C11" s="44" t="s">
        <v>94</v>
      </c>
      <c r="D11" s="45" t="s">
        <v>95</v>
      </c>
      <c r="E11" s="46" t="s">
        <v>96</v>
      </c>
      <c r="F11" s="47" t="s">
        <v>59</v>
      </c>
      <c r="G11" s="52" t="s">
        <v>160</v>
      </c>
      <c r="H11" s="71">
        <v>5.35</v>
      </c>
      <c r="I11" s="64">
        <f t="shared" si="1"/>
        <v>651</v>
      </c>
      <c r="J11" s="70">
        <v>10.29</v>
      </c>
      <c r="K11" s="3">
        <f t="shared" si="2"/>
        <v>588</v>
      </c>
      <c r="L11" s="70">
        <v>11.96</v>
      </c>
      <c r="M11" s="3">
        <f t="shared" si="3"/>
        <v>688</v>
      </c>
      <c r="N11" s="32">
        <f t="shared" si="4"/>
        <v>1927</v>
      </c>
      <c r="O11" s="54">
        <v>13</v>
      </c>
    </row>
    <row r="12" spans="1:16" ht="15" customHeight="1">
      <c r="A12" s="3">
        <f t="shared" si="0"/>
        <v>5</v>
      </c>
      <c r="B12" s="57"/>
      <c r="C12" s="44" t="s">
        <v>158</v>
      </c>
      <c r="D12" s="45" t="s">
        <v>159</v>
      </c>
      <c r="E12" s="46">
        <v>38014</v>
      </c>
      <c r="F12" s="47" t="s">
        <v>62</v>
      </c>
      <c r="G12" s="52" t="s">
        <v>93</v>
      </c>
      <c r="H12" s="71">
        <v>5.73</v>
      </c>
      <c r="I12" s="64">
        <f t="shared" si="1"/>
        <v>603</v>
      </c>
      <c r="J12" s="70">
        <v>9.99</v>
      </c>
      <c r="K12" s="3">
        <f t="shared" si="2"/>
        <v>570</v>
      </c>
      <c r="L12" s="70">
        <v>12.32</v>
      </c>
      <c r="M12" s="3">
        <f t="shared" si="3"/>
        <v>710</v>
      </c>
      <c r="N12" s="32">
        <f t="shared" si="4"/>
        <v>1883</v>
      </c>
      <c r="O12" s="54" t="s">
        <v>172</v>
      </c>
    </row>
    <row r="13" spans="1:16" ht="15" customHeight="1">
      <c r="A13" s="3">
        <f t="shared" si="0"/>
        <v>6</v>
      </c>
      <c r="B13" s="57"/>
      <c r="C13" s="44" t="s">
        <v>127</v>
      </c>
      <c r="D13" s="45" t="s">
        <v>128</v>
      </c>
      <c r="E13" s="46">
        <v>37555</v>
      </c>
      <c r="F13" s="47" t="s">
        <v>124</v>
      </c>
      <c r="G13" s="52" t="s">
        <v>166</v>
      </c>
      <c r="H13" s="71">
        <v>5.35</v>
      </c>
      <c r="I13" s="64">
        <f t="shared" si="1"/>
        <v>651</v>
      </c>
      <c r="J13" s="70">
        <v>8.86</v>
      </c>
      <c r="K13" s="3">
        <f t="shared" si="2"/>
        <v>502</v>
      </c>
      <c r="L13" s="70">
        <v>12.05</v>
      </c>
      <c r="M13" s="3">
        <f t="shared" si="3"/>
        <v>694</v>
      </c>
      <c r="N13" s="32">
        <f t="shared" si="4"/>
        <v>1847.0000000000002</v>
      </c>
      <c r="O13" s="54">
        <v>12</v>
      </c>
    </row>
    <row r="14" spans="1:16" ht="15" customHeight="1">
      <c r="A14" s="3">
        <f t="shared" si="0"/>
        <v>7</v>
      </c>
      <c r="B14" s="57"/>
      <c r="C14" s="44" t="s">
        <v>156</v>
      </c>
      <c r="D14" s="45" t="s">
        <v>157</v>
      </c>
      <c r="E14" s="46">
        <v>37857</v>
      </c>
      <c r="F14" s="47" t="s">
        <v>40</v>
      </c>
      <c r="G14" s="52" t="s">
        <v>171</v>
      </c>
      <c r="H14" s="71">
        <v>6.11</v>
      </c>
      <c r="I14" s="64">
        <f t="shared" si="1"/>
        <v>556</v>
      </c>
      <c r="J14" s="70">
        <v>9.75</v>
      </c>
      <c r="K14" s="3">
        <f t="shared" si="2"/>
        <v>555</v>
      </c>
      <c r="L14" s="70">
        <v>11.68</v>
      </c>
      <c r="M14" s="3">
        <f t="shared" si="3"/>
        <v>671</v>
      </c>
      <c r="N14" s="32">
        <f t="shared" si="4"/>
        <v>1782</v>
      </c>
      <c r="O14" s="54">
        <v>11</v>
      </c>
    </row>
    <row r="15" spans="1:16" ht="15" customHeight="1">
      <c r="A15" s="3">
        <f t="shared" si="0"/>
        <v>8</v>
      </c>
      <c r="B15" s="57"/>
      <c r="C15" s="44" t="s">
        <v>97</v>
      </c>
      <c r="D15" s="45" t="s">
        <v>98</v>
      </c>
      <c r="E15" s="46" t="s">
        <v>99</v>
      </c>
      <c r="F15" s="47" t="s">
        <v>59</v>
      </c>
      <c r="G15" s="52" t="s">
        <v>160</v>
      </c>
      <c r="H15" s="71">
        <v>5.17</v>
      </c>
      <c r="I15" s="64">
        <f t="shared" si="1"/>
        <v>675</v>
      </c>
      <c r="J15" s="70">
        <v>8.7799999999999994</v>
      </c>
      <c r="K15" s="3">
        <f t="shared" si="2"/>
        <v>497</v>
      </c>
      <c r="L15" s="70">
        <v>10.66</v>
      </c>
      <c r="M15" s="3">
        <f t="shared" si="3"/>
        <v>610</v>
      </c>
      <c r="N15" s="32">
        <f t="shared" si="4"/>
        <v>1782</v>
      </c>
      <c r="O15" s="54">
        <v>10</v>
      </c>
    </row>
    <row r="16" spans="1:16" ht="15" customHeight="1">
      <c r="A16" s="3">
        <f t="shared" si="0"/>
        <v>9</v>
      </c>
      <c r="B16" s="57"/>
      <c r="C16" s="48" t="s">
        <v>119</v>
      </c>
      <c r="D16" s="49" t="s">
        <v>120</v>
      </c>
      <c r="E16" s="50">
        <v>37873</v>
      </c>
      <c r="F16" s="51" t="s">
        <v>29</v>
      </c>
      <c r="G16" s="53" t="s">
        <v>163</v>
      </c>
      <c r="H16" s="71">
        <v>5.5</v>
      </c>
      <c r="I16" s="64">
        <f t="shared" si="1"/>
        <v>632</v>
      </c>
      <c r="J16" s="70">
        <v>8.85</v>
      </c>
      <c r="K16" s="3">
        <f t="shared" si="2"/>
        <v>501</v>
      </c>
      <c r="L16" s="70">
        <v>10.98</v>
      </c>
      <c r="M16" s="3">
        <f t="shared" si="3"/>
        <v>629</v>
      </c>
      <c r="N16" s="32">
        <f t="shared" si="4"/>
        <v>1762</v>
      </c>
      <c r="O16" s="54">
        <v>9</v>
      </c>
    </row>
    <row r="17" spans="1:15" ht="15" customHeight="1">
      <c r="A17" s="3">
        <f t="shared" si="0"/>
        <v>10</v>
      </c>
      <c r="B17" s="57"/>
      <c r="C17" s="44" t="s">
        <v>146</v>
      </c>
      <c r="D17" s="45" t="s">
        <v>147</v>
      </c>
      <c r="E17" s="46" t="s">
        <v>148</v>
      </c>
      <c r="F17" s="47" t="s">
        <v>149</v>
      </c>
      <c r="G17" s="52" t="s">
        <v>169</v>
      </c>
      <c r="H17" s="71">
        <v>5.38</v>
      </c>
      <c r="I17" s="64">
        <f t="shared" si="1"/>
        <v>647</v>
      </c>
      <c r="J17" s="70">
        <v>8.91</v>
      </c>
      <c r="K17" s="3">
        <f t="shared" si="2"/>
        <v>505</v>
      </c>
      <c r="L17" s="70">
        <v>10.43</v>
      </c>
      <c r="M17" s="3">
        <f t="shared" si="3"/>
        <v>596</v>
      </c>
      <c r="N17" s="32">
        <f t="shared" si="4"/>
        <v>1747.9999999999998</v>
      </c>
      <c r="O17" s="54">
        <v>8</v>
      </c>
    </row>
    <row r="18" spans="1:15" ht="15" customHeight="1">
      <c r="A18" s="3">
        <f t="shared" si="0"/>
        <v>11</v>
      </c>
      <c r="B18" s="57"/>
      <c r="C18" s="44" t="s">
        <v>100</v>
      </c>
      <c r="D18" s="45" t="s">
        <v>101</v>
      </c>
      <c r="E18" s="46" t="s">
        <v>102</v>
      </c>
      <c r="F18" s="47" t="s">
        <v>59</v>
      </c>
      <c r="G18" s="52" t="s">
        <v>160</v>
      </c>
      <c r="H18" s="71">
        <v>5.53</v>
      </c>
      <c r="I18" s="64">
        <f t="shared" si="1"/>
        <v>628</v>
      </c>
      <c r="J18" s="70">
        <v>8.93</v>
      </c>
      <c r="K18" s="3">
        <f t="shared" si="2"/>
        <v>506</v>
      </c>
      <c r="L18" s="70">
        <v>10.55</v>
      </c>
      <c r="M18" s="3">
        <f t="shared" si="3"/>
        <v>603</v>
      </c>
      <c r="N18" s="32">
        <f t="shared" si="4"/>
        <v>1736.9999999999998</v>
      </c>
      <c r="O18" s="54">
        <v>7</v>
      </c>
    </row>
    <row r="19" spans="1:15" ht="15" customHeight="1">
      <c r="A19" s="3">
        <f t="shared" si="0"/>
        <v>12</v>
      </c>
      <c r="B19" s="57"/>
      <c r="C19" s="44" t="s">
        <v>137</v>
      </c>
      <c r="D19" s="45" t="s">
        <v>138</v>
      </c>
      <c r="E19" s="46" t="s">
        <v>139</v>
      </c>
      <c r="F19" s="47" t="s">
        <v>32</v>
      </c>
      <c r="G19" s="52" t="s">
        <v>168</v>
      </c>
      <c r="H19" s="71">
        <v>5.39</v>
      </c>
      <c r="I19" s="64">
        <f t="shared" si="1"/>
        <v>646</v>
      </c>
      <c r="J19" s="70">
        <v>8.32</v>
      </c>
      <c r="K19" s="3">
        <f t="shared" si="2"/>
        <v>470</v>
      </c>
      <c r="L19" s="70">
        <v>10.63</v>
      </c>
      <c r="M19" s="3">
        <f t="shared" si="3"/>
        <v>608</v>
      </c>
      <c r="N19" s="32">
        <f t="shared" si="4"/>
        <v>1724.0000000000002</v>
      </c>
      <c r="O19" s="54">
        <v>6</v>
      </c>
    </row>
    <row r="20" spans="1:15" ht="15" customHeight="1">
      <c r="A20" s="3">
        <f t="shared" si="0"/>
        <v>13</v>
      </c>
      <c r="B20" s="57"/>
      <c r="C20" s="165" t="s">
        <v>153</v>
      </c>
      <c r="D20" s="45" t="s">
        <v>154</v>
      </c>
      <c r="E20" s="46" t="s">
        <v>155</v>
      </c>
      <c r="F20" s="47" t="s">
        <v>34</v>
      </c>
      <c r="G20" s="52" t="s">
        <v>170</v>
      </c>
      <c r="H20" s="71">
        <v>6.03</v>
      </c>
      <c r="I20" s="64">
        <f t="shared" si="1"/>
        <v>566</v>
      </c>
      <c r="J20" s="70">
        <v>9.6</v>
      </c>
      <c r="K20" s="3">
        <f t="shared" si="2"/>
        <v>546</v>
      </c>
      <c r="L20" s="70">
        <v>10.54</v>
      </c>
      <c r="M20" s="3">
        <f t="shared" si="3"/>
        <v>603</v>
      </c>
      <c r="N20" s="32">
        <f t="shared" si="4"/>
        <v>1715</v>
      </c>
      <c r="O20" s="54" t="s">
        <v>172</v>
      </c>
    </row>
    <row r="21" spans="1:15" ht="15" customHeight="1">
      <c r="A21" s="3">
        <f t="shared" si="0"/>
        <v>14</v>
      </c>
      <c r="B21" s="100"/>
      <c r="C21" s="44" t="s">
        <v>100</v>
      </c>
      <c r="D21" s="45" t="s">
        <v>135</v>
      </c>
      <c r="E21" s="46" t="s">
        <v>136</v>
      </c>
      <c r="F21" s="47" t="s">
        <v>32</v>
      </c>
      <c r="G21" s="52" t="s">
        <v>167</v>
      </c>
      <c r="H21" s="71">
        <v>5.38</v>
      </c>
      <c r="I21" s="64">
        <f t="shared" si="1"/>
        <v>647</v>
      </c>
      <c r="J21" s="70">
        <v>8.3000000000000007</v>
      </c>
      <c r="K21" s="3">
        <f t="shared" si="2"/>
        <v>468</v>
      </c>
      <c r="L21" s="70">
        <v>9.6</v>
      </c>
      <c r="M21" s="3">
        <f t="shared" si="3"/>
        <v>546</v>
      </c>
      <c r="N21" s="32">
        <f t="shared" si="4"/>
        <v>1661</v>
      </c>
      <c r="O21" s="54">
        <v>5</v>
      </c>
    </row>
    <row r="22" spans="1:15" ht="15" customHeight="1">
      <c r="A22" s="3">
        <f t="shared" si="0"/>
        <v>15</v>
      </c>
      <c r="B22" s="57"/>
      <c r="C22" s="48" t="s">
        <v>121</v>
      </c>
      <c r="D22" s="49" t="s">
        <v>122</v>
      </c>
      <c r="E22" s="50">
        <v>37986</v>
      </c>
      <c r="F22" s="51" t="s">
        <v>29</v>
      </c>
      <c r="G22" s="53" t="s">
        <v>163</v>
      </c>
      <c r="H22" s="71">
        <v>5.85</v>
      </c>
      <c r="I22" s="64">
        <f t="shared" si="1"/>
        <v>588</v>
      </c>
      <c r="J22" s="70">
        <v>8.15</v>
      </c>
      <c r="K22" s="3">
        <f t="shared" si="2"/>
        <v>459</v>
      </c>
      <c r="L22" s="70">
        <v>10.45</v>
      </c>
      <c r="M22" s="3">
        <f t="shared" si="3"/>
        <v>597</v>
      </c>
      <c r="N22" s="32">
        <f t="shared" si="4"/>
        <v>1644</v>
      </c>
      <c r="O22" s="55">
        <v>4</v>
      </c>
    </row>
    <row r="23" spans="1:15" ht="15" customHeight="1">
      <c r="A23" s="3">
        <f t="shared" si="0"/>
        <v>16</v>
      </c>
      <c r="B23" s="57"/>
      <c r="C23" s="44" t="s">
        <v>150</v>
      </c>
      <c r="D23" s="45" t="s">
        <v>151</v>
      </c>
      <c r="E23" s="46" t="s">
        <v>152</v>
      </c>
      <c r="F23" s="47" t="s">
        <v>34</v>
      </c>
      <c r="G23" s="52" t="s">
        <v>170</v>
      </c>
      <c r="H23" s="71">
        <v>5.55</v>
      </c>
      <c r="I23" s="64">
        <f t="shared" si="1"/>
        <v>625</v>
      </c>
      <c r="J23" s="70">
        <v>7.91</v>
      </c>
      <c r="K23" s="3">
        <f t="shared" si="2"/>
        <v>445</v>
      </c>
      <c r="L23" s="70">
        <v>9.94</v>
      </c>
      <c r="M23" s="3">
        <f t="shared" si="3"/>
        <v>567</v>
      </c>
      <c r="N23" s="32">
        <f t="shared" si="4"/>
        <v>1636.9999999999998</v>
      </c>
      <c r="O23" s="54" t="s">
        <v>172</v>
      </c>
    </row>
    <row r="24" spans="1:15" ht="15" customHeight="1">
      <c r="A24" s="3">
        <f t="shared" si="0"/>
        <v>17</v>
      </c>
      <c r="B24" s="57"/>
      <c r="C24" s="48" t="s">
        <v>117</v>
      </c>
      <c r="D24" s="49" t="s">
        <v>118</v>
      </c>
      <c r="E24" s="50">
        <v>37287</v>
      </c>
      <c r="F24" s="51" t="s">
        <v>29</v>
      </c>
      <c r="G24" s="53" t="s">
        <v>162</v>
      </c>
      <c r="H24" s="71">
        <v>5.23</v>
      </c>
      <c r="I24" s="64">
        <f t="shared" si="1"/>
        <v>667</v>
      </c>
      <c r="J24" s="70">
        <v>7.81</v>
      </c>
      <c r="K24" s="3">
        <f t="shared" si="2"/>
        <v>439</v>
      </c>
      <c r="L24" s="70">
        <v>9.19</v>
      </c>
      <c r="M24" s="3">
        <f t="shared" si="3"/>
        <v>522</v>
      </c>
      <c r="N24" s="32">
        <f t="shared" si="4"/>
        <v>1628</v>
      </c>
      <c r="O24" s="55">
        <v>3</v>
      </c>
    </row>
    <row r="25" spans="1:15" ht="15" customHeight="1">
      <c r="A25" s="3">
        <f t="shared" si="0"/>
        <v>18</v>
      </c>
      <c r="B25" s="57"/>
      <c r="C25" s="44" t="s">
        <v>125</v>
      </c>
      <c r="D25" s="45" t="s">
        <v>126</v>
      </c>
      <c r="E25" s="46">
        <v>37296</v>
      </c>
      <c r="F25" s="47" t="s">
        <v>124</v>
      </c>
      <c r="G25" s="52" t="s">
        <v>165</v>
      </c>
      <c r="H25" s="71">
        <v>5.56</v>
      </c>
      <c r="I25" s="64">
        <f t="shared" si="1"/>
        <v>624</v>
      </c>
      <c r="J25" s="70">
        <v>7.63</v>
      </c>
      <c r="K25" s="3">
        <f t="shared" si="2"/>
        <v>428</v>
      </c>
      <c r="L25" s="70">
        <v>8.9700000000000006</v>
      </c>
      <c r="M25" s="3">
        <f t="shared" si="3"/>
        <v>509</v>
      </c>
      <c r="N25" s="32">
        <f t="shared" si="4"/>
        <v>1561</v>
      </c>
      <c r="O25" s="54">
        <v>2</v>
      </c>
    </row>
    <row r="26" spans="1:15" ht="15" customHeight="1">
      <c r="A26" s="3">
        <f t="shared" si="0"/>
        <v>19</v>
      </c>
      <c r="B26" s="57"/>
      <c r="C26" s="44" t="s">
        <v>131</v>
      </c>
      <c r="D26" s="45" t="s">
        <v>132</v>
      </c>
      <c r="E26" s="46">
        <v>37396</v>
      </c>
      <c r="F26" s="47" t="s">
        <v>124</v>
      </c>
      <c r="G26" s="52" t="s">
        <v>166</v>
      </c>
      <c r="H26" s="71">
        <v>5.46</v>
      </c>
      <c r="I26" s="64">
        <f t="shared" si="1"/>
        <v>637</v>
      </c>
      <c r="J26" s="70">
        <v>7.25</v>
      </c>
      <c r="K26" s="3">
        <f t="shared" si="2"/>
        <v>405</v>
      </c>
      <c r="L26" s="70">
        <v>8.9</v>
      </c>
      <c r="M26" s="3">
        <f t="shared" si="3"/>
        <v>504</v>
      </c>
      <c r="N26" s="32">
        <f t="shared" si="4"/>
        <v>1546</v>
      </c>
      <c r="O26" s="54">
        <v>1</v>
      </c>
    </row>
    <row r="27" spans="1:15" ht="15" customHeight="1">
      <c r="A27" s="3">
        <f t="shared" si="0"/>
        <v>20</v>
      </c>
      <c r="B27" s="57"/>
      <c r="C27" s="44" t="s">
        <v>103</v>
      </c>
      <c r="D27" s="45" t="s">
        <v>104</v>
      </c>
      <c r="E27" s="46" t="s">
        <v>105</v>
      </c>
      <c r="F27" s="47" t="s">
        <v>28</v>
      </c>
      <c r="G27" s="52" t="s">
        <v>161</v>
      </c>
      <c r="H27" s="71">
        <v>5.71</v>
      </c>
      <c r="I27" s="64">
        <f t="shared" si="1"/>
        <v>605</v>
      </c>
      <c r="J27" s="70">
        <v>7.56</v>
      </c>
      <c r="K27" s="3">
        <f t="shared" si="2"/>
        <v>424</v>
      </c>
      <c r="L27" s="70">
        <v>8.91</v>
      </c>
      <c r="M27" s="3">
        <f t="shared" si="3"/>
        <v>505</v>
      </c>
      <c r="N27" s="32">
        <f t="shared" si="4"/>
        <v>1534</v>
      </c>
      <c r="O27" s="54"/>
    </row>
    <row r="28" spans="1:15" ht="15" customHeight="1">
      <c r="A28" s="3">
        <f t="shared" si="0"/>
        <v>21</v>
      </c>
      <c r="B28" s="57"/>
      <c r="C28" s="44" t="s">
        <v>129</v>
      </c>
      <c r="D28" s="45" t="s">
        <v>130</v>
      </c>
      <c r="E28" s="46">
        <v>37369</v>
      </c>
      <c r="F28" s="47" t="s">
        <v>124</v>
      </c>
      <c r="G28" s="52" t="s">
        <v>166</v>
      </c>
      <c r="H28" s="71">
        <v>5.49</v>
      </c>
      <c r="I28" s="64">
        <f t="shared" si="1"/>
        <v>633</v>
      </c>
      <c r="J28" s="70">
        <v>7.19</v>
      </c>
      <c r="K28" s="3">
        <f t="shared" si="2"/>
        <v>402</v>
      </c>
      <c r="L28" s="70">
        <v>8.7799999999999994</v>
      </c>
      <c r="M28" s="3">
        <f t="shared" si="3"/>
        <v>497</v>
      </c>
      <c r="N28" s="32">
        <f t="shared" si="4"/>
        <v>1532</v>
      </c>
      <c r="O28" s="54"/>
    </row>
    <row r="29" spans="1:15" ht="15" customHeight="1">
      <c r="A29" s="3">
        <f t="shared" si="0"/>
        <v>22</v>
      </c>
      <c r="B29" s="57"/>
      <c r="C29" s="44" t="s">
        <v>140</v>
      </c>
      <c r="D29" s="45" t="s">
        <v>141</v>
      </c>
      <c r="E29" s="46" t="s">
        <v>142</v>
      </c>
      <c r="F29" s="47" t="s">
        <v>32</v>
      </c>
      <c r="G29" s="52" t="s">
        <v>168</v>
      </c>
      <c r="H29" s="71">
        <v>5.33</v>
      </c>
      <c r="I29" s="64">
        <f t="shared" si="1"/>
        <v>654</v>
      </c>
      <c r="J29" s="70">
        <v>6.53</v>
      </c>
      <c r="K29" s="3">
        <f t="shared" si="2"/>
        <v>362</v>
      </c>
      <c r="L29" s="70">
        <v>8.0399999999999991</v>
      </c>
      <c r="M29" s="3">
        <f t="shared" si="3"/>
        <v>453</v>
      </c>
      <c r="N29" s="32">
        <f t="shared" si="4"/>
        <v>1469</v>
      </c>
      <c r="O29" s="54"/>
    </row>
    <row r="30" spans="1:15" ht="15" customHeight="1">
      <c r="A30" s="3">
        <f t="shared" si="0"/>
        <v>23</v>
      </c>
      <c r="B30" s="57"/>
      <c r="C30" s="44" t="s">
        <v>133</v>
      </c>
      <c r="D30" s="45" t="s">
        <v>134</v>
      </c>
      <c r="E30" s="46">
        <v>37685</v>
      </c>
      <c r="F30" s="47" t="s">
        <v>124</v>
      </c>
      <c r="G30" s="52" t="s">
        <v>166</v>
      </c>
      <c r="H30" s="71">
        <v>6.06</v>
      </c>
      <c r="I30" s="64">
        <f t="shared" si="1"/>
        <v>562</v>
      </c>
      <c r="J30" s="70">
        <v>7.54</v>
      </c>
      <c r="K30" s="3">
        <f t="shared" si="2"/>
        <v>423</v>
      </c>
      <c r="L30" s="70">
        <v>8.15</v>
      </c>
      <c r="M30" s="3">
        <f t="shared" si="3"/>
        <v>459</v>
      </c>
      <c r="N30" s="32">
        <f t="shared" si="4"/>
        <v>1444</v>
      </c>
      <c r="O30" s="54"/>
    </row>
    <row r="31" spans="1:15" ht="15" customHeight="1">
      <c r="A31" s="3">
        <f t="shared" si="0"/>
        <v>24</v>
      </c>
      <c r="B31" s="57"/>
      <c r="C31" s="44" t="s">
        <v>109</v>
      </c>
      <c r="D31" s="45" t="s">
        <v>110</v>
      </c>
      <c r="E31" s="46" t="s">
        <v>111</v>
      </c>
      <c r="F31" s="47" t="s">
        <v>28</v>
      </c>
      <c r="G31" s="52" t="s">
        <v>161</v>
      </c>
      <c r="H31" s="71">
        <v>6.25</v>
      </c>
      <c r="I31" s="64">
        <f t="shared" si="1"/>
        <v>540</v>
      </c>
      <c r="J31" s="70">
        <v>6.08</v>
      </c>
      <c r="K31" s="3">
        <f t="shared" si="2"/>
        <v>336</v>
      </c>
      <c r="L31" s="70">
        <v>7.1</v>
      </c>
      <c r="M31" s="3">
        <f t="shared" si="3"/>
        <v>397</v>
      </c>
      <c r="N31" s="32">
        <f t="shared" si="4"/>
        <v>1273.0000000000002</v>
      </c>
      <c r="O31" s="54"/>
    </row>
    <row r="32" spans="1:15" ht="15" customHeight="1">
      <c r="A32" s="3">
        <f t="shared" si="0"/>
        <v>25</v>
      </c>
      <c r="B32" s="57"/>
      <c r="C32" s="44" t="s">
        <v>143</v>
      </c>
      <c r="D32" s="45" t="s">
        <v>144</v>
      </c>
      <c r="E32" s="46" t="s">
        <v>145</v>
      </c>
      <c r="F32" s="47" t="s">
        <v>32</v>
      </c>
      <c r="G32" s="52" t="s">
        <v>168</v>
      </c>
      <c r="H32" s="71">
        <v>6.52</v>
      </c>
      <c r="I32" s="64">
        <f t="shared" si="1"/>
        <v>508</v>
      </c>
      <c r="J32" s="70">
        <v>5.58</v>
      </c>
      <c r="K32" s="3">
        <f t="shared" si="2"/>
        <v>306</v>
      </c>
      <c r="L32" s="70">
        <v>7.97</v>
      </c>
      <c r="M32" s="3">
        <f t="shared" si="3"/>
        <v>449</v>
      </c>
      <c r="N32" s="32">
        <f t="shared" si="4"/>
        <v>1263.0000000000002</v>
      </c>
      <c r="O32" s="54"/>
    </row>
    <row r="33" spans="1:15" ht="15" customHeight="1">
      <c r="A33" s="3">
        <f t="shared" si="0"/>
        <v>26</v>
      </c>
      <c r="B33" s="57"/>
      <c r="C33" s="44" t="s">
        <v>106</v>
      </c>
      <c r="D33" s="45" t="s">
        <v>107</v>
      </c>
      <c r="E33" s="46" t="s">
        <v>108</v>
      </c>
      <c r="F33" s="47" t="s">
        <v>28</v>
      </c>
      <c r="G33" s="52" t="s">
        <v>161</v>
      </c>
      <c r="H33" s="71">
        <v>7.08</v>
      </c>
      <c r="I33" s="64">
        <f t="shared" si="1"/>
        <v>446</v>
      </c>
      <c r="J33" s="70">
        <v>5.23</v>
      </c>
      <c r="K33" s="3">
        <f t="shared" si="2"/>
        <v>285</v>
      </c>
      <c r="L33" s="70">
        <v>5.92</v>
      </c>
      <c r="M33" s="3">
        <f t="shared" si="3"/>
        <v>326</v>
      </c>
      <c r="N33" s="32">
        <f t="shared" si="4"/>
        <v>1057</v>
      </c>
      <c r="O33" s="54"/>
    </row>
    <row r="34" spans="1:15" ht="15" customHeight="1"/>
    <row r="35" spans="1:15" ht="15" customHeight="1"/>
    <row r="36" spans="1:15" ht="15" customHeight="1"/>
    <row r="37" spans="1:15" ht="15" customHeight="1"/>
  </sheetData>
  <sortState ref="C8:O25">
    <sortCondition descending="1" ref="E8:E25"/>
  </sortState>
  <mergeCells count="13">
    <mergeCell ref="H4:M4"/>
    <mergeCell ref="N6:N7"/>
    <mergeCell ref="O6:O7"/>
    <mergeCell ref="B6:B7"/>
    <mergeCell ref="A6:A7"/>
    <mergeCell ref="C6:C7"/>
    <mergeCell ref="D6:D7"/>
    <mergeCell ref="E6:E7"/>
    <mergeCell ref="F6:F7"/>
    <mergeCell ref="G6:G7"/>
    <mergeCell ref="H6:I6"/>
    <mergeCell ref="L6:M6"/>
    <mergeCell ref="J6:K6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5" sqref="A5"/>
    </sheetView>
  </sheetViews>
  <sheetFormatPr defaultRowHeight="12.75"/>
  <cols>
    <col min="1" max="1" width="5.5703125" style="86" customWidth="1"/>
    <col min="2" max="2" width="5.5703125" style="86" hidden="1" customWidth="1"/>
    <col min="3" max="3" width="11.140625" style="86" bestFit="1" customWidth="1"/>
    <col min="4" max="4" width="14.42578125" style="86" customWidth="1"/>
    <col min="5" max="5" width="10.42578125" style="86" customWidth="1"/>
    <col min="6" max="6" width="12.28515625" style="86" bestFit="1" customWidth="1"/>
    <col min="7" max="7" width="21.140625" style="86" bestFit="1" customWidth="1"/>
    <col min="8" max="8" width="9.42578125" style="111" bestFit="1" customWidth="1"/>
    <col min="9" max="16384" width="9.140625" style="86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82" customFormat="1" ht="12" customHeight="1">
      <c r="A3" s="77"/>
      <c r="B3" s="77"/>
      <c r="C3" s="77"/>
      <c r="D3" s="77"/>
      <c r="E3" s="78"/>
      <c r="F3" s="79"/>
      <c r="G3" s="80"/>
      <c r="H3" s="80"/>
      <c r="I3" s="81"/>
    </row>
    <row r="4" spans="1:15" s="83" customFormat="1" ht="15.75">
      <c r="D4" s="5" t="s">
        <v>14</v>
      </c>
      <c r="E4" s="5"/>
      <c r="F4" s="6" t="s">
        <v>5</v>
      </c>
      <c r="G4" s="84"/>
      <c r="H4" s="161" t="s">
        <v>21</v>
      </c>
      <c r="I4" s="85"/>
    </row>
    <row r="5" spans="1:15" s="96" customFormat="1" ht="16.5" thickBot="1">
      <c r="C5" s="97">
        <v>1</v>
      </c>
      <c r="D5" s="97" t="s">
        <v>43</v>
      </c>
      <c r="H5" s="97"/>
    </row>
    <row r="6" spans="1:15" s="87" customFormat="1" ht="12.75" customHeight="1">
      <c r="A6" s="196" t="s">
        <v>44</v>
      </c>
      <c r="B6" s="198" t="s">
        <v>39</v>
      </c>
      <c r="C6" s="200" t="s">
        <v>2</v>
      </c>
      <c r="D6" s="202" t="s">
        <v>3</v>
      </c>
      <c r="E6" s="204" t="s">
        <v>12</v>
      </c>
      <c r="F6" s="204" t="s">
        <v>4</v>
      </c>
      <c r="G6" s="187" t="s">
        <v>45</v>
      </c>
      <c r="H6" s="194" t="s">
        <v>9</v>
      </c>
    </row>
    <row r="7" spans="1:15" s="88" customFormat="1" ht="13.5" customHeight="1" thickBot="1">
      <c r="A7" s="197"/>
      <c r="B7" s="199"/>
      <c r="C7" s="201"/>
      <c r="D7" s="203"/>
      <c r="E7" s="205"/>
      <c r="F7" s="205"/>
      <c r="G7" s="188"/>
      <c r="H7" s="195"/>
    </row>
    <row r="8" spans="1:15" ht="15" customHeight="1">
      <c r="A8" s="89">
        <v>1</v>
      </c>
      <c r="B8" s="106"/>
      <c r="C8" s="44" t="s">
        <v>100</v>
      </c>
      <c r="D8" s="45" t="s">
        <v>101</v>
      </c>
      <c r="E8" s="46" t="s">
        <v>102</v>
      </c>
      <c r="F8" s="47" t="s">
        <v>59</v>
      </c>
      <c r="G8" s="52" t="s">
        <v>160</v>
      </c>
      <c r="H8" s="109">
        <v>5.53</v>
      </c>
    </row>
    <row r="9" spans="1:15" ht="15" customHeight="1">
      <c r="A9" s="89">
        <v>2</v>
      </c>
      <c r="B9" s="90"/>
      <c r="C9" s="44" t="s">
        <v>150</v>
      </c>
      <c r="D9" s="45" t="s">
        <v>151</v>
      </c>
      <c r="E9" s="46" t="s">
        <v>152</v>
      </c>
      <c r="F9" s="47" t="s">
        <v>34</v>
      </c>
      <c r="G9" s="52" t="s">
        <v>170</v>
      </c>
      <c r="H9" s="109" t="s">
        <v>587</v>
      </c>
    </row>
    <row r="10" spans="1:15" ht="15" customHeight="1">
      <c r="A10" s="92">
        <v>3</v>
      </c>
      <c r="B10" s="90"/>
      <c r="C10" s="44" t="s">
        <v>109</v>
      </c>
      <c r="D10" s="45" t="s">
        <v>110</v>
      </c>
      <c r="E10" s="46" t="s">
        <v>111</v>
      </c>
      <c r="F10" s="47" t="s">
        <v>28</v>
      </c>
      <c r="G10" s="52" t="s">
        <v>161</v>
      </c>
      <c r="H10" s="109" t="s">
        <v>588</v>
      </c>
    </row>
    <row r="11" spans="1:15" ht="15" customHeight="1">
      <c r="A11" s="89">
        <v>4</v>
      </c>
      <c r="B11" s="90"/>
      <c r="C11" s="44" t="s">
        <v>146</v>
      </c>
      <c r="D11" s="45" t="s">
        <v>147</v>
      </c>
      <c r="E11" s="46" t="s">
        <v>148</v>
      </c>
      <c r="F11" s="47" t="s">
        <v>149</v>
      </c>
      <c r="G11" s="52" t="s">
        <v>169</v>
      </c>
      <c r="H11" s="109" t="s">
        <v>589</v>
      </c>
    </row>
    <row r="12" spans="1:15" ht="15" customHeight="1">
      <c r="A12" s="92">
        <v>5</v>
      </c>
      <c r="B12" s="90"/>
      <c r="C12" s="44" t="s">
        <v>140</v>
      </c>
      <c r="D12" s="45" t="s">
        <v>141</v>
      </c>
      <c r="E12" s="46" t="s">
        <v>142</v>
      </c>
      <c r="F12" s="47" t="s">
        <v>32</v>
      </c>
      <c r="G12" s="52" t="s">
        <v>168</v>
      </c>
      <c r="H12" s="109" t="s">
        <v>590</v>
      </c>
    </row>
    <row r="13" spans="1:15" ht="15" customHeight="1">
      <c r="A13" s="89">
        <v>6</v>
      </c>
      <c r="B13" s="90"/>
      <c r="C13" s="44" t="s">
        <v>137</v>
      </c>
      <c r="D13" s="45" t="s">
        <v>138</v>
      </c>
      <c r="E13" s="46" t="s">
        <v>139</v>
      </c>
      <c r="F13" s="47" t="s">
        <v>32</v>
      </c>
      <c r="G13" s="52" t="s">
        <v>168</v>
      </c>
      <c r="H13" s="109">
        <v>5.39</v>
      </c>
    </row>
    <row r="14" spans="1:15" s="96" customFormat="1" ht="15" customHeight="1" thickBot="1">
      <c r="C14" s="97">
        <v>2</v>
      </c>
      <c r="D14" s="97" t="s">
        <v>43</v>
      </c>
      <c r="H14" s="97"/>
    </row>
    <row r="15" spans="1:15" s="87" customFormat="1" ht="15" customHeight="1">
      <c r="A15" s="196" t="s">
        <v>44</v>
      </c>
      <c r="B15" s="198" t="s">
        <v>39</v>
      </c>
      <c r="C15" s="200" t="s">
        <v>2</v>
      </c>
      <c r="D15" s="202" t="s">
        <v>3</v>
      </c>
      <c r="E15" s="204" t="s">
        <v>12</v>
      </c>
      <c r="F15" s="204" t="s">
        <v>4</v>
      </c>
      <c r="G15" s="187" t="s">
        <v>45</v>
      </c>
      <c r="H15" s="194" t="s">
        <v>9</v>
      </c>
    </row>
    <row r="16" spans="1:15" s="88" customFormat="1" ht="15" customHeight="1" thickBot="1">
      <c r="A16" s="197"/>
      <c r="B16" s="199"/>
      <c r="C16" s="201"/>
      <c r="D16" s="203"/>
      <c r="E16" s="205"/>
      <c r="F16" s="205"/>
      <c r="G16" s="188"/>
      <c r="H16" s="195"/>
    </row>
    <row r="17" spans="1:8" ht="15" customHeight="1">
      <c r="A17" s="92">
        <v>1</v>
      </c>
      <c r="B17" s="90"/>
      <c r="C17" s="44"/>
      <c r="D17" s="45"/>
      <c r="E17" s="46"/>
      <c r="F17" s="47"/>
      <c r="G17" s="52"/>
      <c r="H17" s="109"/>
    </row>
    <row r="18" spans="1:8" ht="15" customHeight="1">
      <c r="A18" s="89">
        <v>2</v>
      </c>
      <c r="B18" s="90"/>
      <c r="C18" s="44" t="s">
        <v>112</v>
      </c>
      <c r="D18" s="45" t="s">
        <v>113</v>
      </c>
      <c r="E18" s="46" t="s">
        <v>114</v>
      </c>
      <c r="F18" s="47" t="s">
        <v>41</v>
      </c>
      <c r="G18" s="52" t="s">
        <v>87</v>
      </c>
      <c r="H18" s="109">
        <v>5.17</v>
      </c>
    </row>
    <row r="19" spans="1:8" ht="15" customHeight="1">
      <c r="A19" s="89">
        <v>3</v>
      </c>
      <c r="B19" s="90"/>
      <c r="C19" s="44" t="s">
        <v>143</v>
      </c>
      <c r="D19" s="45" t="s">
        <v>144</v>
      </c>
      <c r="E19" s="46" t="s">
        <v>145</v>
      </c>
      <c r="F19" s="47" t="s">
        <v>32</v>
      </c>
      <c r="G19" s="52" t="s">
        <v>168</v>
      </c>
      <c r="H19" s="109" t="s">
        <v>591</v>
      </c>
    </row>
    <row r="20" spans="1:8" ht="15" customHeight="1">
      <c r="A20" s="92">
        <v>4</v>
      </c>
      <c r="B20" s="90"/>
      <c r="C20" s="165" t="s">
        <v>153</v>
      </c>
      <c r="D20" s="45" t="s">
        <v>154</v>
      </c>
      <c r="E20" s="46" t="s">
        <v>155</v>
      </c>
      <c r="F20" s="47" t="s">
        <v>34</v>
      </c>
      <c r="G20" s="52" t="s">
        <v>170</v>
      </c>
      <c r="H20" s="109" t="s">
        <v>592</v>
      </c>
    </row>
    <row r="21" spans="1:8" ht="15" customHeight="1">
      <c r="A21" s="89">
        <v>5</v>
      </c>
      <c r="B21" s="90"/>
      <c r="C21" s="44" t="s">
        <v>94</v>
      </c>
      <c r="D21" s="45" t="s">
        <v>95</v>
      </c>
      <c r="E21" s="46" t="s">
        <v>96</v>
      </c>
      <c r="F21" s="47" t="s">
        <v>59</v>
      </c>
      <c r="G21" s="52" t="s">
        <v>160</v>
      </c>
      <c r="H21" s="109" t="s">
        <v>593</v>
      </c>
    </row>
    <row r="22" spans="1:8" ht="15" customHeight="1">
      <c r="A22" s="92">
        <v>6</v>
      </c>
      <c r="B22" s="90"/>
      <c r="C22" s="44" t="s">
        <v>100</v>
      </c>
      <c r="D22" s="45" t="s">
        <v>135</v>
      </c>
      <c r="E22" s="46" t="s">
        <v>136</v>
      </c>
      <c r="F22" s="47" t="s">
        <v>32</v>
      </c>
      <c r="G22" s="52" t="s">
        <v>167</v>
      </c>
      <c r="H22" s="109" t="s">
        <v>589</v>
      </c>
    </row>
    <row r="23" spans="1:8" s="96" customFormat="1" ht="15" customHeight="1" thickBot="1">
      <c r="C23" s="97">
        <v>3</v>
      </c>
      <c r="D23" s="97" t="s">
        <v>43</v>
      </c>
      <c r="H23" s="97"/>
    </row>
    <row r="24" spans="1:8" s="87" customFormat="1" ht="15" customHeight="1">
      <c r="A24" s="196" t="s">
        <v>44</v>
      </c>
      <c r="B24" s="198" t="s">
        <v>39</v>
      </c>
      <c r="C24" s="200" t="s">
        <v>2</v>
      </c>
      <c r="D24" s="202" t="s">
        <v>3</v>
      </c>
      <c r="E24" s="204" t="s">
        <v>12</v>
      </c>
      <c r="F24" s="204" t="s">
        <v>4</v>
      </c>
      <c r="G24" s="187" t="s">
        <v>45</v>
      </c>
      <c r="H24" s="194" t="s">
        <v>9</v>
      </c>
    </row>
    <row r="25" spans="1:8" s="88" customFormat="1" ht="15" customHeight="1" thickBot="1">
      <c r="A25" s="197"/>
      <c r="B25" s="199"/>
      <c r="C25" s="201"/>
      <c r="D25" s="203"/>
      <c r="E25" s="205"/>
      <c r="F25" s="205"/>
      <c r="G25" s="188"/>
      <c r="H25" s="195"/>
    </row>
    <row r="26" spans="1:8" ht="15" customHeight="1">
      <c r="A26" s="89">
        <v>1</v>
      </c>
      <c r="B26" s="90"/>
      <c r="C26" s="44"/>
      <c r="D26" s="45"/>
      <c r="E26" s="46"/>
      <c r="F26" s="47"/>
      <c r="G26" s="52"/>
      <c r="H26" s="109"/>
    </row>
    <row r="27" spans="1:8" ht="15" customHeight="1">
      <c r="A27" s="89">
        <v>2</v>
      </c>
      <c r="B27" s="90"/>
      <c r="C27" s="48" t="s">
        <v>121</v>
      </c>
      <c r="D27" s="49" t="s">
        <v>122</v>
      </c>
      <c r="E27" s="50">
        <v>37986</v>
      </c>
      <c r="F27" s="51" t="s">
        <v>29</v>
      </c>
      <c r="G27" s="53" t="s">
        <v>163</v>
      </c>
      <c r="H27" s="109" t="s">
        <v>594</v>
      </c>
    </row>
    <row r="28" spans="1:8" ht="15" customHeight="1">
      <c r="A28" s="92">
        <v>3</v>
      </c>
      <c r="B28" s="90"/>
      <c r="C28" s="44" t="s">
        <v>106</v>
      </c>
      <c r="D28" s="45" t="s">
        <v>107</v>
      </c>
      <c r="E28" s="46" t="s">
        <v>108</v>
      </c>
      <c r="F28" s="47" t="s">
        <v>28</v>
      </c>
      <c r="G28" s="52" t="s">
        <v>161</v>
      </c>
      <c r="H28" s="110" t="s">
        <v>595</v>
      </c>
    </row>
    <row r="29" spans="1:8" ht="15" customHeight="1">
      <c r="A29" s="89">
        <v>4</v>
      </c>
      <c r="B29" s="90"/>
      <c r="C29" s="48" t="s">
        <v>119</v>
      </c>
      <c r="D29" s="49" t="s">
        <v>120</v>
      </c>
      <c r="E29" s="50">
        <v>37873</v>
      </c>
      <c r="F29" s="51" t="s">
        <v>29</v>
      </c>
      <c r="G29" s="53" t="s">
        <v>163</v>
      </c>
      <c r="H29" s="109" t="s">
        <v>596</v>
      </c>
    </row>
    <row r="30" spans="1:8" ht="15" customHeight="1">
      <c r="A30" s="92">
        <v>5</v>
      </c>
      <c r="B30" s="90"/>
      <c r="C30" s="44" t="s">
        <v>156</v>
      </c>
      <c r="D30" s="45" t="s">
        <v>157</v>
      </c>
      <c r="E30" s="46">
        <v>37857</v>
      </c>
      <c r="F30" s="47" t="s">
        <v>40</v>
      </c>
      <c r="G30" s="52" t="s">
        <v>171</v>
      </c>
      <c r="H30" s="110" t="s">
        <v>597</v>
      </c>
    </row>
    <row r="31" spans="1:8" ht="15" customHeight="1">
      <c r="A31" s="89">
        <v>6</v>
      </c>
      <c r="B31" s="90"/>
      <c r="C31" s="44" t="s">
        <v>133</v>
      </c>
      <c r="D31" s="45" t="s">
        <v>134</v>
      </c>
      <c r="E31" s="46">
        <v>37685</v>
      </c>
      <c r="F31" s="47" t="s">
        <v>124</v>
      </c>
      <c r="G31" s="52" t="s">
        <v>166</v>
      </c>
      <c r="H31" s="109">
        <v>6.06</v>
      </c>
    </row>
    <row r="32" spans="1:8" s="96" customFormat="1" ht="15" customHeight="1" thickBot="1">
      <c r="C32" s="97">
        <v>4</v>
      </c>
      <c r="D32" s="97" t="s">
        <v>43</v>
      </c>
      <c r="H32" s="97"/>
    </row>
    <row r="33" spans="1:15" s="87" customFormat="1" ht="15" customHeight="1">
      <c r="A33" s="196" t="s">
        <v>44</v>
      </c>
      <c r="B33" s="198" t="s">
        <v>39</v>
      </c>
      <c r="C33" s="200" t="s">
        <v>2</v>
      </c>
      <c r="D33" s="202" t="s">
        <v>3</v>
      </c>
      <c r="E33" s="204" t="s">
        <v>12</v>
      </c>
      <c r="F33" s="204" t="s">
        <v>4</v>
      </c>
      <c r="G33" s="187" t="s">
        <v>45</v>
      </c>
      <c r="H33" s="194" t="s">
        <v>9</v>
      </c>
    </row>
    <row r="34" spans="1:15" s="88" customFormat="1" ht="15" customHeight="1" thickBot="1">
      <c r="A34" s="197"/>
      <c r="B34" s="199"/>
      <c r="C34" s="201"/>
      <c r="D34" s="203"/>
      <c r="E34" s="205"/>
      <c r="F34" s="205"/>
      <c r="G34" s="188"/>
      <c r="H34" s="195"/>
    </row>
    <row r="35" spans="1:15" ht="15" customHeight="1">
      <c r="A35" s="89">
        <v>1</v>
      </c>
      <c r="B35" s="90"/>
      <c r="C35" s="44"/>
      <c r="D35" s="45"/>
      <c r="E35" s="46"/>
      <c r="F35" s="47"/>
      <c r="G35" s="52"/>
      <c r="H35" s="109"/>
    </row>
    <row r="36" spans="1:15" ht="15" customHeight="1">
      <c r="A36" s="89">
        <v>2</v>
      </c>
      <c r="B36" s="90"/>
      <c r="C36" s="44" t="s">
        <v>103</v>
      </c>
      <c r="D36" s="45" t="s">
        <v>104</v>
      </c>
      <c r="E36" s="46" t="s">
        <v>105</v>
      </c>
      <c r="F36" s="47" t="s">
        <v>28</v>
      </c>
      <c r="G36" s="52" t="s">
        <v>161</v>
      </c>
      <c r="H36" s="109" t="s">
        <v>598</v>
      </c>
    </row>
    <row r="37" spans="1:15" ht="15" customHeight="1">
      <c r="A37" s="89">
        <v>3</v>
      </c>
      <c r="B37" s="90"/>
      <c r="C37" s="44" t="s">
        <v>127</v>
      </c>
      <c r="D37" s="45" t="s">
        <v>128</v>
      </c>
      <c r="E37" s="46">
        <v>37555</v>
      </c>
      <c r="F37" s="47" t="s">
        <v>124</v>
      </c>
      <c r="G37" s="52" t="s">
        <v>166</v>
      </c>
      <c r="H37" s="109" t="s">
        <v>593</v>
      </c>
    </row>
    <row r="38" spans="1:15" ht="15" customHeight="1">
      <c r="A38" s="92">
        <v>4</v>
      </c>
      <c r="B38" s="90"/>
      <c r="C38" s="44" t="s">
        <v>97</v>
      </c>
      <c r="D38" s="45" t="s">
        <v>98</v>
      </c>
      <c r="E38" s="46" t="s">
        <v>99</v>
      </c>
      <c r="F38" s="47" t="s">
        <v>59</v>
      </c>
      <c r="G38" s="52" t="s">
        <v>160</v>
      </c>
      <c r="H38" s="110" t="s">
        <v>599</v>
      </c>
    </row>
    <row r="39" spans="1:15" ht="15" customHeight="1">
      <c r="A39" s="89">
        <v>5</v>
      </c>
      <c r="B39" s="90"/>
      <c r="C39" s="44" t="s">
        <v>131</v>
      </c>
      <c r="D39" s="45" t="s">
        <v>132</v>
      </c>
      <c r="E39" s="46">
        <v>37396</v>
      </c>
      <c r="F39" s="47" t="s">
        <v>124</v>
      </c>
      <c r="G39" s="52" t="s">
        <v>166</v>
      </c>
      <c r="H39" s="109" t="s">
        <v>580</v>
      </c>
    </row>
    <row r="40" spans="1:15" ht="15" customHeight="1">
      <c r="A40" s="92">
        <v>6</v>
      </c>
      <c r="B40" s="90"/>
      <c r="C40" s="44" t="s">
        <v>129</v>
      </c>
      <c r="D40" s="45" t="s">
        <v>130</v>
      </c>
      <c r="E40" s="46">
        <v>37369</v>
      </c>
      <c r="F40" s="47" t="s">
        <v>124</v>
      </c>
      <c r="G40" s="52" t="s">
        <v>166</v>
      </c>
      <c r="H40" s="110">
        <v>5.49</v>
      </c>
    </row>
    <row r="41" spans="1:15" s="5" customFormat="1" ht="15" customHeight="1">
      <c r="A41" s="5" t="s">
        <v>46</v>
      </c>
      <c r="E41" s="6"/>
      <c r="F41" s="7"/>
      <c r="G41" s="7"/>
      <c r="H41" s="7"/>
      <c r="I41" s="7"/>
      <c r="J41" s="7"/>
      <c r="K41" s="161"/>
      <c r="L41" s="161"/>
      <c r="M41" s="8"/>
      <c r="N41" s="9"/>
      <c r="O41" s="9"/>
    </row>
    <row r="42" spans="1:15" s="5" customFormat="1" ht="15" customHeight="1">
      <c r="A42" s="5" t="s">
        <v>58</v>
      </c>
      <c r="E42" s="6"/>
      <c r="F42" s="7"/>
      <c r="G42" s="7"/>
      <c r="H42" s="7"/>
      <c r="I42" s="7"/>
      <c r="J42" s="161"/>
      <c r="K42" s="161"/>
      <c r="L42" s="161"/>
      <c r="M42" s="8"/>
      <c r="N42" s="10"/>
      <c r="O42" s="10"/>
    </row>
    <row r="43" spans="1:15" s="82" customFormat="1" ht="15" customHeight="1">
      <c r="A43" s="77"/>
      <c r="B43" s="77"/>
      <c r="C43" s="77"/>
      <c r="D43" s="77"/>
      <c r="E43" s="78"/>
      <c r="F43" s="79"/>
      <c r="G43" s="80"/>
      <c r="H43" s="80"/>
      <c r="I43" s="81"/>
    </row>
    <row r="44" spans="1:15" s="83" customFormat="1" ht="15" customHeight="1">
      <c r="D44" s="5" t="s">
        <v>14</v>
      </c>
      <c r="E44" s="5"/>
      <c r="F44" s="6" t="s">
        <v>5</v>
      </c>
      <c r="G44" s="84"/>
      <c r="H44" s="161" t="s">
        <v>21</v>
      </c>
      <c r="I44" s="85"/>
    </row>
    <row r="45" spans="1:15" s="96" customFormat="1" ht="15" customHeight="1" thickBot="1">
      <c r="C45" s="97">
        <v>5</v>
      </c>
      <c r="D45" s="97" t="s">
        <v>43</v>
      </c>
      <c r="H45" s="97"/>
    </row>
    <row r="46" spans="1:15" s="87" customFormat="1" ht="15" customHeight="1">
      <c r="A46" s="196" t="s">
        <v>44</v>
      </c>
      <c r="B46" s="198" t="s">
        <v>39</v>
      </c>
      <c r="C46" s="200" t="s">
        <v>2</v>
      </c>
      <c r="D46" s="202" t="s">
        <v>3</v>
      </c>
      <c r="E46" s="204" t="s">
        <v>12</v>
      </c>
      <c r="F46" s="204" t="s">
        <v>4</v>
      </c>
      <c r="G46" s="187" t="s">
        <v>45</v>
      </c>
      <c r="H46" s="194" t="s">
        <v>9</v>
      </c>
    </row>
    <row r="47" spans="1:15" s="88" customFormat="1" ht="15" customHeight="1" thickBot="1">
      <c r="A47" s="197"/>
      <c r="B47" s="199"/>
      <c r="C47" s="201"/>
      <c r="D47" s="203"/>
      <c r="E47" s="205"/>
      <c r="F47" s="205"/>
      <c r="G47" s="188"/>
      <c r="H47" s="195"/>
    </row>
    <row r="48" spans="1:15" ht="15" customHeight="1">
      <c r="A48" s="89">
        <v>1</v>
      </c>
      <c r="B48" s="90"/>
      <c r="C48" s="44"/>
      <c r="D48" s="45"/>
      <c r="E48" s="46"/>
      <c r="F48" s="47"/>
      <c r="G48" s="52"/>
      <c r="H48" s="109"/>
    </row>
    <row r="49" spans="1:8" ht="15" customHeight="1">
      <c r="A49" s="89">
        <v>2</v>
      </c>
      <c r="B49" s="90"/>
      <c r="C49" s="48" t="s">
        <v>115</v>
      </c>
      <c r="D49" s="49" t="s">
        <v>116</v>
      </c>
      <c r="E49" s="50">
        <v>37355</v>
      </c>
      <c r="F49" s="51" t="s">
        <v>29</v>
      </c>
      <c r="G49" s="53" t="s">
        <v>89</v>
      </c>
      <c r="H49" s="109" t="s">
        <v>600</v>
      </c>
    </row>
    <row r="50" spans="1:8" ht="15" customHeight="1">
      <c r="A50" s="89">
        <v>3</v>
      </c>
      <c r="B50" s="90"/>
      <c r="C50" s="44" t="s">
        <v>112</v>
      </c>
      <c r="D50" s="45" t="s">
        <v>123</v>
      </c>
      <c r="E50" s="46">
        <v>37340</v>
      </c>
      <c r="F50" s="47" t="s">
        <v>124</v>
      </c>
      <c r="G50" s="52" t="s">
        <v>164</v>
      </c>
      <c r="H50" s="109" t="s">
        <v>601</v>
      </c>
    </row>
    <row r="51" spans="1:8" ht="15" customHeight="1">
      <c r="A51" s="92">
        <v>4</v>
      </c>
      <c r="B51" s="90"/>
      <c r="C51" s="48" t="s">
        <v>117</v>
      </c>
      <c r="D51" s="49" t="s">
        <v>118</v>
      </c>
      <c r="E51" s="50">
        <v>37287</v>
      </c>
      <c r="F51" s="51" t="s">
        <v>29</v>
      </c>
      <c r="G51" s="53" t="s">
        <v>162</v>
      </c>
      <c r="H51" s="110" t="s">
        <v>564</v>
      </c>
    </row>
    <row r="52" spans="1:8" ht="15" customHeight="1">
      <c r="A52" s="89">
        <v>5</v>
      </c>
      <c r="B52" s="90"/>
      <c r="C52" s="44" t="s">
        <v>125</v>
      </c>
      <c r="D52" s="45" t="s">
        <v>126</v>
      </c>
      <c r="E52" s="46">
        <v>37296</v>
      </c>
      <c r="F52" s="47" t="s">
        <v>124</v>
      </c>
      <c r="G52" s="52" t="s">
        <v>165</v>
      </c>
      <c r="H52" s="109" t="s">
        <v>602</v>
      </c>
    </row>
    <row r="53" spans="1:8" ht="15" customHeight="1">
      <c r="A53" s="92">
        <v>6</v>
      </c>
      <c r="B53" s="90"/>
      <c r="C53" s="44" t="s">
        <v>158</v>
      </c>
      <c r="D53" s="45" t="s">
        <v>159</v>
      </c>
      <c r="E53" s="46">
        <v>38014</v>
      </c>
      <c r="F53" s="47" t="s">
        <v>62</v>
      </c>
      <c r="G53" s="52" t="s">
        <v>93</v>
      </c>
      <c r="H53" s="110">
        <v>5.73</v>
      </c>
    </row>
  </sheetData>
  <mergeCells count="40">
    <mergeCell ref="F33:F34"/>
    <mergeCell ref="G33:G34"/>
    <mergeCell ref="H33:H34"/>
    <mergeCell ref="A46:A47"/>
    <mergeCell ref="B46:B47"/>
    <mergeCell ref="C46:C47"/>
    <mergeCell ref="D46:D47"/>
    <mergeCell ref="E46:E47"/>
    <mergeCell ref="F46:F47"/>
    <mergeCell ref="G46:G47"/>
    <mergeCell ref="H46:H47"/>
    <mergeCell ref="A33:A34"/>
    <mergeCell ref="B33:B34"/>
    <mergeCell ref="C33:C34"/>
    <mergeCell ref="D33:D34"/>
    <mergeCell ref="E33:E34"/>
    <mergeCell ref="G24:G25"/>
    <mergeCell ref="H24:H25"/>
    <mergeCell ref="A24:A25"/>
    <mergeCell ref="B24:B25"/>
    <mergeCell ref="C24:C25"/>
    <mergeCell ref="D24:D25"/>
    <mergeCell ref="E24:E25"/>
    <mergeCell ref="F24:F25"/>
    <mergeCell ref="G6:G7"/>
    <mergeCell ref="H6:H7"/>
    <mergeCell ref="A15:A16"/>
    <mergeCell ref="B15:B16"/>
    <mergeCell ref="C15:C16"/>
    <mergeCell ref="D15:D16"/>
    <mergeCell ref="E15:E16"/>
    <mergeCell ref="F15:F16"/>
    <mergeCell ref="G15:G16"/>
    <mergeCell ref="H15:H16"/>
    <mergeCell ref="A6:A7"/>
    <mergeCell ref="B6:B7"/>
    <mergeCell ref="C6:C7"/>
    <mergeCell ref="D6:D7"/>
    <mergeCell ref="E6:E7"/>
    <mergeCell ref="F6:F7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1.42578125" style="1" customWidth="1"/>
    <col min="4" max="4" width="12.42578125" style="1" bestFit="1" customWidth="1"/>
    <col min="5" max="5" width="10.42578125" style="1" customWidth="1"/>
    <col min="6" max="6" width="14.28515625" style="1" bestFit="1" customWidth="1"/>
    <col min="7" max="7" width="21.140625" style="1" bestFit="1" customWidth="1"/>
    <col min="8" max="10" width="8.7109375" style="1" customWidth="1"/>
    <col min="11" max="16384" width="9.140625" style="1"/>
  </cols>
  <sheetData>
    <row r="1" spans="1:14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8"/>
      <c r="M1" s="9"/>
      <c r="N1" s="9"/>
    </row>
    <row r="2" spans="1:14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8"/>
      <c r="M2" s="10"/>
      <c r="N2" s="10"/>
    </row>
    <row r="3" spans="1:14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7"/>
      <c r="M3" s="18"/>
      <c r="N3" s="19"/>
    </row>
    <row r="4" spans="1:14" s="21" customFormat="1" ht="16.5" thickBot="1">
      <c r="D4" s="22" t="s">
        <v>14</v>
      </c>
      <c r="E4" s="5"/>
      <c r="F4" s="6" t="s">
        <v>23</v>
      </c>
      <c r="G4" s="24"/>
      <c r="H4" s="189" t="s">
        <v>21</v>
      </c>
      <c r="I4" s="189"/>
      <c r="J4" s="189"/>
      <c r="K4" s="25"/>
      <c r="L4" s="25"/>
      <c r="M4" s="26"/>
      <c r="N4" s="8"/>
    </row>
    <row r="5" spans="1:14" ht="15" customHeight="1" thickBot="1">
      <c r="H5" s="214" t="s">
        <v>64</v>
      </c>
      <c r="I5" s="215"/>
      <c r="J5" s="216"/>
    </row>
    <row r="6" spans="1:14" s="2" customFormat="1" ht="15" customHeight="1" thickBot="1">
      <c r="A6" s="145" t="s">
        <v>42</v>
      </c>
      <c r="B6" s="146" t="s">
        <v>39</v>
      </c>
      <c r="C6" s="147" t="s">
        <v>2</v>
      </c>
      <c r="D6" s="148" t="s">
        <v>3</v>
      </c>
      <c r="E6" s="163" t="s">
        <v>12</v>
      </c>
      <c r="F6" s="163" t="s">
        <v>4</v>
      </c>
      <c r="G6" s="149" t="s">
        <v>45</v>
      </c>
      <c r="H6" s="163">
        <v>1</v>
      </c>
      <c r="I6" s="163">
        <v>2</v>
      </c>
      <c r="J6" s="151">
        <v>3</v>
      </c>
      <c r="K6" s="164" t="s">
        <v>9</v>
      </c>
    </row>
    <row r="7" spans="1:14" s="86" customFormat="1" ht="15" customHeight="1">
      <c r="A7" s="3">
        <v>1</v>
      </c>
      <c r="B7" s="76"/>
      <c r="C7" s="44" t="s">
        <v>112</v>
      </c>
      <c r="D7" s="45" t="s">
        <v>113</v>
      </c>
      <c r="E7" s="46" t="s">
        <v>114</v>
      </c>
      <c r="F7" s="47" t="s">
        <v>41</v>
      </c>
      <c r="G7" s="52" t="s">
        <v>87</v>
      </c>
      <c r="H7" s="34">
        <v>10.49</v>
      </c>
      <c r="I7" s="34" t="s">
        <v>626</v>
      </c>
      <c r="J7" s="34">
        <v>10.02</v>
      </c>
      <c r="K7" s="99">
        <f t="shared" ref="K7:K32" si="0">MAX(H7:J7)</f>
        <v>10.49</v>
      </c>
      <c r="L7" s="1"/>
      <c r="M7" s="1"/>
      <c r="N7" s="1"/>
    </row>
    <row r="8" spans="1:14" ht="15" customHeight="1">
      <c r="A8" s="3">
        <v>2</v>
      </c>
      <c r="B8" s="57"/>
      <c r="C8" s="44" t="s">
        <v>112</v>
      </c>
      <c r="D8" s="45" t="s">
        <v>123</v>
      </c>
      <c r="E8" s="46">
        <v>37340</v>
      </c>
      <c r="F8" s="47" t="s">
        <v>124</v>
      </c>
      <c r="G8" s="52" t="s">
        <v>164</v>
      </c>
      <c r="H8" s="74" t="s">
        <v>626</v>
      </c>
      <c r="I8" s="74" t="s">
        <v>626</v>
      </c>
      <c r="J8" s="150">
        <v>10.49</v>
      </c>
      <c r="K8" s="99">
        <f t="shared" si="0"/>
        <v>10.49</v>
      </c>
    </row>
    <row r="9" spans="1:14" s="86" customFormat="1" ht="15" customHeight="1">
      <c r="A9" s="3">
        <f t="shared" ref="A9:A31" si="1">A8+1</f>
        <v>3</v>
      </c>
      <c r="B9" s="57"/>
      <c r="C9" s="101" t="s">
        <v>115</v>
      </c>
      <c r="D9" s="102" t="s">
        <v>116</v>
      </c>
      <c r="E9" s="103">
        <v>37355</v>
      </c>
      <c r="F9" s="104" t="s">
        <v>29</v>
      </c>
      <c r="G9" s="105" t="s">
        <v>89</v>
      </c>
      <c r="H9" s="74">
        <v>10.34</v>
      </c>
      <c r="I9" s="74">
        <v>10.3</v>
      </c>
      <c r="J9" s="74">
        <v>10.24</v>
      </c>
      <c r="K9" s="99">
        <f t="shared" si="0"/>
        <v>10.34</v>
      </c>
      <c r="L9" s="1"/>
      <c r="M9" s="1"/>
      <c r="N9" s="1"/>
    </row>
    <row r="10" spans="1:14" s="86" customFormat="1" ht="15" customHeight="1">
      <c r="A10" s="3">
        <f t="shared" si="1"/>
        <v>4</v>
      </c>
      <c r="B10" s="57"/>
      <c r="C10" s="44" t="s">
        <v>94</v>
      </c>
      <c r="D10" s="45" t="s">
        <v>95</v>
      </c>
      <c r="E10" s="46" t="s">
        <v>96</v>
      </c>
      <c r="F10" s="47" t="s">
        <v>59</v>
      </c>
      <c r="G10" s="52" t="s">
        <v>160</v>
      </c>
      <c r="H10" s="74" t="s">
        <v>626</v>
      </c>
      <c r="I10" s="74">
        <v>10.29</v>
      </c>
      <c r="J10" s="74">
        <v>9.89</v>
      </c>
      <c r="K10" s="99">
        <f t="shared" si="0"/>
        <v>10.29</v>
      </c>
      <c r="L10" s="1"/>
      <c r="M10" s="1"/>
      <c r="N10" s="1"/>
    </row>
    <row r="11" spans="1:14" ht="15" customHeight="1">
      <c r="A11" s="27">
        <f t="shared" si="1"/>
        <v>5</v>
      </c>
      <c r="B11" s="57"/>
      <c r="C11" s="44" t="s">
        <v>158</v>
      </c>
      <c r="D11" s="45" t="s">
        <v>159</v>
      </c>
      <c r="E11" s="46">
        <v>38014</v>
      </c>
      <c r="F11" s="47" t="s">
        <v>62</v>
      </c>
      <c r="G11" s="52" t="s">
        <v>93</v>
      </c>
      <c r="H11" s="74">
        <v>9.4700000000000006</v>
      </c>
      <c r="I11" s="74">
        <v>9.27</v>
      </c>
      <c r="J11" s="150">
        <v>9.99</v>
      </c>
      <c r="K11" s="99">
        <f t="shared" si="0"/>
        <v>9.99</v>
      </c>
      <c r="L11" s="86"/>
      <c r="M11" s="86"/>
      <c r="N11" s="86"/>
    </row>
    <row r="12" spans="1:14" ht="15" customHeight="1">
      <c r="A12" s="3">
        <f t="shared" si="1"/>
        <v>6</v>
      </c>
      <c r="B12" s="57"/>
      <c r="C12" s="165" t="s">
        <v>156</v>
      </c>
      <c r="D12" s="45" t="s">
        <v>157</v>
      </c>
      <c r="E12" s="46">
        <v>37857</v>
      </c>
      <c r="F12" s="47" t="s">
        <v>40</v>
      </c>
      <c r="G12" s="52" t="s">
        <v>171</v>
      </c>
      <c r="H12" s="74">
        <v>9.75</v>
      </c>
      <c r="I12" s="74" t="s">
        <v>626</v>
      </c>
      <c r="J12" s="150" t="s">
        <v>626</v>
      </c>
      <c r="K12" s="99">
        <f t="shared" si="0"/>
        <v>9.75</v>
      </c>
      <c r="L12" s="86"/>
      <c r="M12" s="86"/>
      <c r="N12" s="86"/>
    </row>
    <row r="13" spans="1:14" ht="15" customHeight="1">
      <c r="A13" s="27">
        <f t="shared" si="1"/>
        <v>7</v>
      </c>
      <c r="B13" s="57"/>
      <c r="C13" s="165" t="s">
        <v>153</v>
      </c>
      <c r="D13" s="45" t="s">
        <v>154</v>
      </c>
      <c r="E13" s="46" t="s">
        <v>155</v>
      </c>
      <c r="F13" s="47" t="s">
        <v>34</v>
      </c>
      <c r="G13" s="52" t="s">
        <v>170</v>
      </c>
      <c r="H13" s="74">
        <v>9.6</v>
      </c>
      <c r="I13" s="74" t="s">
        <v>626</v>
      </c>
      <c r="J13" s="150" t="s">
        <v>626</v>
      </c>
      <c r="K13" s="99">
        <f t="shared" si="0"/>
        <v>9.6</v>
      </c>
      <c r="L13" s="86"/>
      <c r="M13" s="86"/>
      <c r="N13" s="86"/>
    </row>
    <row r="14" spans="1:14" ht="15" customHeight="1">
      <c r="A14" s="3">
        <f t="shared" si="1"/>
        <v>8</v>
      </c>
      <c r="B14" s="57"/>
      <c r="C14" s="44" t="s">
        <v>100</v>
      </c>
      <c r="D14" s="45" t="s">
        <v>101</v>
      </c>
      <c r="E14" s="46" t="s">
        <v>102</v>
      </c>
      <c r="F14" s="47" t="s">
        <v>59</v>
      </c>
      <c r="G14" s="52" t="s">
        <v>160</v>
      </c>
      <c r="H14" s="74">
        <v>8.75</v>
      </c>
      <c r="I14" s="74">
        <v>8.93</v>
      </c>
      <c r="J14" s="150">
        <v>8.3699999999999992</v>
      </c>
      <c r="K14" s="99">
        <f t="shared" si="0"/>
        <v>8.93</v>
      </c>
    </row>
    <row r="15" spans="1:14" s="86" customFormat="1" ht="15" customHeight="1">
      <c r="A15" s="27">
        <f t="shared" si="1"/>
        <v>9</v>
      </c>
      <c r="B15" s="57"/>
      <c r="C15" s="44" t="s">
        <v>146</v>
      </c>
      <c r="D15" s="45" t="s">
        <v>147</v>
      </c>
      <c r="E15" s="46" t="s">
        <v>148</v>
      </c>
      <c r="F15" s="47" t="s">
        <v>149</v>
      </c>
      <c r="G15" s="52" t="s">
        <v>169</v>
      </c>
      <c r="H15" s="74">
        <v>8.86</v>
      </c>
      <c r="I15" s="74">
        <v>8.91</v>
      </c>
      <c r="J15" s="150">
        <v>8.35</v>
      </c>
      <c r="K15" s="99">
        <f t="shared" si="0"/>
        <v>8.91</v>
      </c>
      <c r="L15" s="1"/>
      <c r="M15" s="1"/>
      <c r="N15" s="1"/>
    </row>
    <row r="16" spans="1:14" s="86" customFormat="1" ht="15" customHeight="1">
      <c r="A16" s="3">
        <f t="shared" si="1"/>
        <v>10</v>
      </c>
      <c r="B16" s="57"/>
      <c r="C16" s="44" t="s">
        <v>127</v>
      </c>
      <c r="D16" s="45" t="s">
        <v>128</v>
      </c>
      <c r="E16" s="46">
        <v>37555</v>
      </c>
      <c r="F16" s="47" t="s">
        <v>124</v>
      </c>
      <c r="G16" s="52" t="s">
        <v>166</v>
      </c>
      <c r="H16" s="74">
        <v>8.86</v>
      </c>
      <c r="I16" s="74" t="s">
        <v>626</v>
      </c>
      <c r="J16" s="150">
        <v>8.3800000000000008</v>
      </c>
      <c r="K16" s="99">
        <f t="shared" si="0"/>
        <v>8.86</v>
      </c>
      <c r="L16" s="1"/>
      <c r="M16" s="1"/>
      <c r="N16" s="1"/>
    </row>
    <row r="17" spans="1:14" ht="15" customHeight="1">
      <c r="A17" s="27">
        <f t="shared" si="1"/>
        <v>11</v>
      </c>
      <c r="B17" s="57"/>
      <c r="C17" s="101" t="s">
        <v>119</v>
      </c>
      <c r="D17" s="102" t="s">
        <v>120</v>
      </c>
      <c r="E17" s="103">
        <v>37873</v>
      </c>
      <c r="F17" s="104" t="s">
        <v>29</v>
      </c>
      <c r="G17" s="105" t="s">
        <v>163</v>
      </c>
      <c r="H17" s="74">
        <v>8.09</v>
      </c>
      <c r="I17" s="74">
        <v>8.68</v>
      </c>
      <c r="J17" s="74">
        <v>8.85</v>
      </c>
      <c r="K17" s="99">
        <f t="shared" si="0"/>
        <v>8.85</v>
      </c>
    </row>
    <row r="18" spans="1:14" s="86" customFormat="1" ht="15" customHeight="1">
      <c r="A18" s="3">
        <f t="shared" si="1"/>
        <v>12</v>
      </c>
      <c r="B18" s="57"/>
      <c r="C18" s="44" t="s">
        <v>97</v>
      </c>
      <c r="D18" s="45" t="s">
        <v>98</v>
      </c>
      <c r="E18" s="46" t="s">
        <v>99</v>
      </c>
      <c r="F18" s="47" t="s">
        <v>59</v>
      </c>
      <c r="G18" s="52" t="s">
        <v>160</v>
      </c>
      <c r="H18" s="74">
        <v>7.88</v>
      </c>
      <c r="I18" s="74">
        <v>8.7799999999999994</v>
      </c>
      <c r="J18" s="74">
        <v>8.23</v>
      </c>
      <c r="K18" s="99">
        <f t="shared" si="0"/>
        <v>8.7799999999999994</v>
      </c>
      <c r="L18" s="1"/>
      <c r="M18" s="1"/>
      <c r="N18" s="1"/>
    </row>
    <row r="19" spans="1:14" ht="15" customHeight="1">
      <c r="A19" s="27">
        <f t="shared" si="1"/>
        <v>13</v>
      </c>
      <c r="B19" s="57"/>
      <c r="C19" s="44" t="s">
        <v>137</v>
      </c>
      <c r="D19" s="45" t="s">
        <v>138</v>
      </c>
      <c r="E19" s="46" t="s">
        <v>139</v>
      </c>
      <c r="F19" s="47" t="s">
        <v>32</v>
      </c>
      <c r="G19" s="52" t="s">
        <v>168</v>
      </c>
      <c r="H19" s="74">
        <v>8.32</v>
      </c>
      <c r="I19" s="74">
        <v>7.57</v>
      </c>
      <c r="J19" s="74">
        <v>7.98</v>
      </c>
      <c r="K19" s="99">
        <f t="shared" si="0"/>
        <v>8.32</v>
      </c>
    </row>
    <row r="20" spans="1:14" ht="15" customHeight="1">
      <c r="A20" s="3">
        <f t="shared" si="1"/>
        <v>14</v>
      </c>
      <c r="B20" s="57"/>
      <c r="C20" s="44" t="s">
        <v>100</v>
      </c>
      <c r="D20" s="45" t="s">
        <v>135</v>
      </c>
      <c r="E20" s="46" t="s">
        <v>136</v>
      </c>
      <c r="F20" s="47" t="s">
        <v>32</v>
      </c>
      <c r="G20" s="52" t="s">
        <v>167</v>
      </c>
      <c r="H20" s="74">
        <v>7.16</v>
      </c>
      <c r="I20" s="74">
        <v>8.3000000000000007</v>
      </c>
      <c r="J20" s="150">
        <v>7.36</v>
      </c>
      <c r="K20" s="99">
        <f t="shared" si="0"/>
        <v>8.3000000000000007</v>
      </c>
    </row>
    <row r="21" spans="1:14" ht="15" customHeight="1">
      <c r="A21" s="27">
        <f t="shared" si="1"/>
        <v>15</v>
      </c>
      <c r="B21" s="57"/>
      <c r="C21" s="101" t="s">
        <v>121</v>
      </c>
      <c r="D21" s="102" t="s">
        <v>122</v>
      </c>
      <c r="E21" s="103">
        <v>37986</v>
      </c>
      <c r="F21" s="104" t="s">
        <v>29</v>
      </c>
      <c r="G21" s="105" t="s">
        <v>163</v>
      </c>
      <c r="H21" s="74">
        <v>8.15</v>
      </c>
      <c r="I21" s="74">
        <v>8.14</v>
      </c>
      <c r="J21" s="150">
        <v>7.99</v>
      </c>
      <c r="K21" s="99">
        <f t="shared" si="0"/>
        <v>8.15</v>
      </c>
      <c r="L21" s="86"/>
      <c r="M21" s="86"/>
      <c r="N21" s="86"/>
    </row>
    <row r="22" spans="1:14" ht="15" customHeight="1">
      <c r="A22" s="3">
        <f t="shared" si="1"/>
        <v>16</v>
      </c>
      <c r="B22" s="57"/>
      <c r="C22" s="44" t="s">
        <v>150</v>
      </c>
      <c r="D22" s="45" t="s">
        <v>151</v>
      </c>
      <c r="E22" s="46" t="s">
        <v>152</v>
      </c>
      <c r="F22" s="47" t="s">
        <v>34</v>
      </c>
      <c r="G22" s="52" t="s">
        <v>170</v>
      </c>
      <c r="H22" s="74">
        <v>5.87</v>
      </c>
      <c r="I22" s="74">
        <v>7.46</v>
      </c>
      <c r="J22" s="150">
        <v>7.91</v>
      </c>
      <c r="K22" s="99">
        <f t="shared" si="0"/>
        <v>7.91</v>
      </c>
    </row>
    <row r="23" spans="1:14" s="86" customFormat="1" ht="15" customHeight="1">
      <c r="A23" s="27">
        <f t="shared" si="1"/>
        <v>17</v>
      </c>
      <c r="B23" s="57"/>
      <c r="C23" s="101" t="s">
        <v>117</v>
      </c>
      <c r="D23" s="102" t="s">
        <v>118</v>
      </c>
      <c r="E23" s="103">
        <v>37287</v>
      </c>
      <c r="F23" s="104" t="s">
        <v>29</v>
      </c>
      <c r="G23" s="105" t="s">
        <v>162</v>
      </c>
      <c r="H23" s="74">
        <v>7.81</v>
      </c>
      <c r="I23" s="74">
        <v>7.81</v>
      </c>
      <c r="J23" s="74" t="s">
        <v>626</v>
      </c>
      <c r="K23" s="99">
        <f t="shared" si="0"/>
        <v>7.81</v>
      </c>
      <c r="L23" s="1"/>
      <c r="M23" s="1"/>
      <c r="N23" s="1"/>
    </row>
    <row r="24" spans="1:14" ht="15" customHeight="1">
      <c r="A24" s="3">
        <f t="shared" si="1"/>
        <v>18</v>
      </c>
      <c r="B24" s="57"/>
      <c r="C24" s="44" t="s">
        <v>125</v>
      </c>
      <c r="D24" s="45" t="s">
        <v>126</v>
      </c>
      <c r="E24" s="46">
        <v>37296</v>
      </c>
      <c r="F24" s="47" t="s">
        <v>124</v>
      </c>
      <c r="G24" s="52" t="s">
        <v>165</v>
      </c>
      <c r="H24" s="74" t="s">
        <v>626</v>
      </c>
      <c r="I24" s="74" t="s">
        <v>626</v>
      </c>
      <c r="J24" s="74">
        <v>7.63</v>
      </c>
      <c r="K24" s="99">
        <f t="shared" si="0"/>
        <v>7.63</v>
      </c>
    </row>
    <row r="25" spans="1:14" ht="15" customHeight="1">
      <c r="A25" s="3">
        <f t="shared" si="1"/>
        <v>19</v>
      </c>
      <c r="B25" s="57"/>
      <c r="C25" s="44" t="s">
        <v>103</v>
      </c>
      <c r="D25" s="45" t="s">
        <v>104</v>
      </c>
      <c r="E25" s="46" t="s">
        <v>105</v>
      </c>
      <c r="F25" s="47" t="s">
        <v>28</v>
      </c>
      <c r="G25" s="52" t="s">
        <v>161</v>
      </c>
      <c r="H25" s="74">
        <v>7.51</v>
      </c>
      <c r="I25" s="74">
        <v>7.56</v>
      </c>
      <c r="J25" s="150">
        <v>7.28</v>
      </c>
      <c r="K25" s="99">
        <f t="shared" si="0"/>
        <v>7.56</v>
      </c>
    </row>
    <row r="26" spans="1:14" ht="15" customHeight="1">
      <c r="A26" s="3">
        <f t="shared" si="1"/>
        <v>20</v>
      </c>
      <c r="B26" s="100"/>
      <c r="C26" s="165" t="s">
        <v>133</v>
      </c>
      <c r="D26" s="45" t="s">
        <v>134</v>
      </c>
      <c r="E26" s="46">
        <v>37685</v>
      </c>
      <c r="F26" s="47" t="s">
        <v>124</v>
      </c>
      <c r="G26" s="52" t="s">
        <v>166</v>
      </c>
      <c r="H26" s="74">
        <v>7.54</v>
      </c>
      <c r="I26" s="74">
        <v>7.47</v>
      </c>
      <c r="J26" s="150" t="s">
        <v>626</v>
      </c>
      <c r="K26" s="99">
        <f t="shared" si="0"/>
        <v>7.54</v>
      </c>
      <c r="L26" s="86"/>
      <c r="M26" s="86"/>
      <c r="N26" s="86"/>
    </row>
    <row r="27" spans="1:14" ht="15" customHeight="1">
      <c r="A27" s="3">
        <f t="shared" si="1"/>
        <v>21</v>
      </c>
      <c r="B27" s="57"/>
      <c r="C27" s="44" t="s">
        <v>131</v>
      </c>
      <c r="D27" s="45" t="s">
        <v>132</v>
      </c>
      <c r="E27" s="46">
        <v>37396</v>
      </c>
      <c r="F27" s="47" t="s">
        <v>124</v>
      </c>
      <c r="G27" s="52" t="s">
        <v>166</v>
      </c>
      <c r="H27" s="74">
        <v>6.81</v>
      </c>
      <c r="I27" s="74">
        <v>6.71</v>
      </c>
      <c r="J27" s="74">
        <v>7.25</v>
      </c>
      <c r="K27" s="99">
        <f t="shared" si="0"/>
        <v>7.25</v>
      </c>
    </row>
    <row r="28" spans="1:14" ht="15" customHeight="1">
      <c r="A28" s="3">
        <f t="shared" si="1"/>
        <v>22</v>
      </c>
      <c r="B28" s="57"/>
      <c r="C28" s="44" t="s">
        <v>129</v>
      </c>
      <c r="D28" s="45" t="s">
        <v>130</v>
      </c>
      <c r="E28" s="46">
        <v>37369</v>
      </c>
      <c r="F28" s="47" t="s">
        <v>124</v>
      </c>
      <c r="G28" s="52" t="s">
        <v>166</v>
      </c>
      <c r="H28" s="74">
        <v>6.97</v>
      </c>
      <c r="I28" s="74">
        <v>7.19</v>
      </c>
      <c r="J28" s="150">
        <v>6.94</v>
      </c>
      <c r="K28" s="99">
        <f t="shared" si="0"/>
        <v>7.19</v>
      </c>
    </row>
    <row r="29" spans="1:14" s="86" customFormat="1" ht="15" customHeight="1">
      <c r="A29" s="3">
        <f t="shared" si="1"/>
        <v>23</v>
      </c>
      <c r="B29" s="57"/>
      <c r="C29" s="44" t="s">
        <v>140</v>
      </c>
      <c r="D29" s="45" t="s">
        <v>141</v>
      </c>
      <c r="E29" s="46" t="s">
        <v>142</v>
      </c>
      <c r="F29" s="47" t="s">
        <v>32</v>
      </c>
      <c r="G29" s="52" t="s">
        <v>168</v>
      </c>
      <c r="H29" s="74">
        <v>5.97</v>
      </c>
      <c r="I29" s="74">
        <v>6.53</v>
      </c>
      <c r="J29" s="74" t="s">
        <v>626</v>
      </c>
      <c r="K29" s="99">
        <f t="shared" si="0"/>
        <v>6.53</v>
      </c>
      <c r="L29" s="1"/>
      <c r="M29" s="1"/>
      <c r="N29" s="1"/>
    </row>
    <row r="30" spans="1:14" ht="15" customHeight="1">
      <c r="A30" s="89">
        <f t="shared" si="1"/>
        <v>24</v>
      </c>
      <c r="B30" s="57"/>
      <c r="C30" s="165" t="s">
        <v>109</v>
      </c>
      <c r="D30" s="45" t="s">
        <v>110</v>
      </c>
      <c r="E30" s="46" t="s">
        <v>111</v>
      </c>
      <c r="F30" s="47" t="s">
        <v>28</v>
      </c>
      <c r="G30" s="52" t="s">
        <v>161</v>
      </c>
      <c r="H30" s="74">
        <v>6.08</v>
      </c>
      <c r="I30" s="74">
        <v>5.3</v>
      </c>
      <c r="J30" s="150">
        <v>5.77</v>
      </c>
      <c r="K30" s="99">
        <f t="shared" si="0"/>
        <v>6.08</v>
      </c>
      <c r="L30" s="86"/>
      <c r="M30" s="86"/>
      <c r="N30" s="86"/>
    </row>
    <row r="31" spans="1:14" ht="15" customHeight="1">
      <c r="A31" s="89">
        <f t="shared" si="1"/>
        <v>25</v>
      </c>
      <c r="B31" s="57"/>
      <c r="C31" s="165" t="s">
        <v>143</v>
      </c>
      <c r="D31" s="45" t="s">
        <v>144</v>
      </c>
      <c r="E31" s="46" t="s">
        <v>145</v>
      </c>
      <c r="F31" s="47" t="s">
        <v>32</v>
      </c>
      <c r="G31" s="52" t="s">
        <v>168</v>
      </c>
      <c r="H31" s="74">
        <v>5.16</v>
      </c>
      <c r="I31" s="74">
        <v>5.26</v>
      </c>
      <c r="J31" s="150">
        <v>5.58</v>
      </c>
      <c r="K31" s="99">
        <f t="shared" si="0"/>
        <v>5.58</v>
      </c>
      <c r="L31" s="86"/>
      <c r="M31" s="86"/>
      <c r="N31" s="86"/>
    </row>
    <row r="32" spans="1:14" ht="15" customHeight="1">
      <c r="A32" s="89">
        <v>26</v>
      </c>
      <c r="B32" s="57"/>
      <c r="C32" s="165" t="s">
        <v>106</v>
      </c>
      <c r="D32" s="45" t="s">
        <v>107</v>
      </c>
      <c r="E32" s="46" t="s">
        <v>108</v>
      </c>
      <c r="F32" s="47" t="s">
        <v>28</v>
      </c>
      <c r="G32" s="52" t="s">
        <v>161</v>
      </c>
      <c r="H32" s="74">
        <v>4.42</v>
      </c>
      <c r="I32" s="74">
        <v>5.15</v>
      </c>
      <c r="J32" s="150">
        <v>5.23</v>
      </c>
      <c r="K32" s="99">
        <f t="shared" si="0"/>
        <v>5.23</v>
      </c>
      <c r="L32" s="86"/>
      <c r="M32" s="86"/>
      <c r="N32" s="86"/>
    </row>
  </sheetData>
  <sortState ref="C8:K25">
    <sortCondition descending="1" ref="K8:K25"/>
  </sortState>
  <mergeCells count="2">
    <mergeCell ref="H4:J4"/>
    <mergeCell ref="H5:J5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1.42578125" style="1" customWidth="1"/>
    <col min="4" max="4" width="12.42578125" style="1" bestFit="1" customWidth="1"/>
    <col min="5" max="5" width="10.42578125" style="1" customWidth="1"/>
    <col min="6" max="6" width="14.28515625" style="1" bestFit="1" customWidth="1"/>
    <col min="7" max="7" width="21.140625" style="1" bestFit="1" customWidth="1"/>
    <col min="8" max="10" width="8.7109375" style="1" customWidth="1"/>
    <col min="11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7"/>
      <c r="M3" s="17"/>
      <c r="N3" s="18"/>
      <c r="O3" s="19"/>
    </row>
    <row r="4" spans="1:15" s="21" customFormat="1" ht="16.5" thickBot="1">
      <c r="D4" s="22" t="s">
        <v>14</v>
      </c>
      <c r="E4" s="5"/>
      <c r="F4" s="6" t="s">
        <v>22</v>
      </c>
      <c r="G4" s="24"/>
      <c r="H4" s="189" t="s">
        <v>21</v>
      </c>
      <c r="I4" s="189"/>
      <c r="J4" s="189"/>
      <c r="K4" s="25"/>
      <c r="L4" s="25"/>
      <c r="M4" s="25"/>
      <c r="N4" s="26"/>
      <c r="O4" s="8"/>
    </row>
    <row r="5" spans="1:15" ht="15" customHeight="1" thickBot="1">
      <c r="H5" s="214" t="s">
        <v>64</v>
      </c>
      <c r="I5" s="215"/>
      <c r="J5" s="216"/>
    </row>
    <row r="6" spans="1:15" s="2" customFormat="1" ht="15" customHeight="1" thickBot="1">
      <c r="A6" s="145" t="s">
        <v>42</v>
      </c>
      <c r="B6" s="146" t="s">
        <v>39</v>
      </c>
      <c r="C6" s="147" t="s">
        <v>2</v>
      </c>
      <c r="D6" s="148" t="s">
        <v>3</v>
      </c>
      <c r="E6" s="163" t="s">
        <v>12</v>
      </c>
      <c r="F6" s="163" t="s">
        <v>4</v>
      </c>
      <c r="G6" s="149" t="s">
        <v>45</v>
      </c>
      <c r="H6" s="163">
        <v>1</v>
      </c>
      <c r="I6" s="163">
        <v>2</v>
      </c>
      <c r="J6" s="151">
        <v>3</v>
      </c>
      <c r="K6" s="164" t="s">
        <v>9</v>
      </c>
    </row>
    <row r="7" spans="1:15" ht="15" customHeight="1">
      <c r="A7" s="3">
        <v>1</v>
      </c>
      <c r="B7" s="76"/>
      <c r="C7" s="44" t="s">
        <v>112</v>
      </c>
      <c r="D7" s="45" t="s">
        <v>123</v>
      </c>
      <c r="E7" s="46">
        <v>37340</v>
      </c>
      <c r="F7" s="47" t="s">
        <v>124</v>
      </c>
      <c r="G7" s="52" t="s">
        <v>164</v>
      </c>
      <c r="H7" s="34">
        <v>13.82</v>
      </c>
      <c r="I7" s="34" t="s">
        <v>626</v>
      </c>
      <c r="J7" s="98" t="s">
        <v>626</v>
      </c>
      <c r="K7" s="99">
        <f t="shared" ref="K7:K32" si="0">MAX(H7:J7)</f>
        <v>13.82</v>
      </c>
    </row>
    <row r="8" spans="1:15" s="86" customFormat="1" ht="15" customHeight="1">
      <c r="A8" s="3">
        <v>2</v>
      </c>
      <c r="B8" s="57"/>
      <c r="C8" s="44" t="s">
        <v>112</v>
      </c>
      <c r="D8" s="45" t="s">
        <v>113</v>
      </c>
      <c r="E8" s="46" t="s">
        <v>114</v>
      </c>
      <c r="F8" s="47" t="s">
        <v>41</v>
      </c>
      <c r="G8" s="52" t="s">
        <v>87</v>
      </c>
      <c r="H8" s="74">
        <v>12.58</v>
      </c>
      <c r="I8" s="74">
        <v>12.78</v>
      </c>
      <c r="J8" s="150" t="s">
        <v>626</v>
      </c>
      <c r="K8" s="99">
        <f t="shared" si="0"/>
        <v>12.78</v>
      </c>
    </row>
    <row r="9" spans="1:15" s="86" customFormat="1" ht="15" customHeight="1">
      <c r="A9" s="3">
        <v>3</v>
      </c>
      <c r="B9" s="57"/>
      <c r="C9" s="44" t="s">
        <v>115</v>
      </c>
      <c r="D9" s="45" t="s">
        <v>116</v>
      </c>
      <c r="E9" s="46">
        <v>37355</v>
      </c>
      <c r="F9" s="47" t="s">
        <v>29</v>
      </c>
      <c r="G9" s="52" t="s">
        <v>89</v>
      </c>
      <c r="H9" s="74">
        <v>12.55</v>
      </c>
      <c r="I9" s="74" t="s">
        <v>626</v>
      </c>
      <c r="J9" s="150">
        <v>11.75</v>
      </c>
      <c r="K9" s="99">
        <f t="shared" si="0"/>
        <v>12.55</v>
      </c>
    </row>
    <row r="10" spans="1:15" ht="15" customHeight="1">
      <c r="A10" s="3">
        <v>4</v>
      </c>
      <c r="B10" s="57"/>
      <c r="C10" s="44" t="s">
        <v>158</v>
      </c>
      <c r="D10" s="45" t="s">
        <v>159</v>
      </c>
      <c r="E10" s="46">
        <v>38014</v>
      </c>
      <c r="F10" s="47" t="s">
        <v>62</v>
      </c>
      <c r="G10" s="52" t="s">
        <v>93</v>
      </c>
      <c r="H10" s="74">
        <v>12.32</v>
      </c>
      <c r="I10" s="74">
        <v>11.31</v>
      </c>
      <c r="J10" s="150">
        <v>11.91</v>
      </c>
      <c r="K10" s="99">
        <f t="shared" si="0"/>
        <v>12.32</v>
      </c>
    </row>
    <row r="11" spans="1:15" s="86" customFormat="1" ht="15" customHeight="1">
      <c r="A11" s="3">
        <v>5</v>
      </c>
      <c r="B11" s="57"/>
      <c r="C11" s="44" t="s">
        <v>127</v>
      </c>
      <c r="D11" s="45" t="s">
        <v>128</v>
      </c>
      <c r="E11" s="46">
        <v>37555</v>
      </c>
      <c r="F11" s="47" t="s">
        <v>124</v>
      </c>
      <c r="G11" s="52" t="s">
        <v>166</v>
      </c>
      <c r="H11" s="74">
        <v>11.81</v>
      </c>
      <c r="I11" s="74">
        <v>12.05</v>
      </c>
      <c r="J11" s="150" t="s">
        <v>626</v>
      </c>
      <c r="K11" s="99">
        <f t="shared" si="0"/>
        <v>12.05</v>
      </c>
    </row>
    <row r="12" spans="1:15" s="86" customFormat="1" ht="15" customHeight="1">
      <c r="A12" s="3">
        <v>6</v>
      </c>
      <c r="B12" s="57"/>
      <c r="C12" s="44" t="s">
        <v>94</v>
      </c>
      <c r="D12" s="45" t="s">
        <v>95</v>
      </c>
      <c r="E12" s="46" t="s">
        <v>96</v>
      </c>
      <c r="F12" s="47" t="s">
        <v>59</v>
      </c>
      <c r="G12" s="52" t="s">
        <v>160</v>
      </c>
      <c r="H12" s="74">
        <v>11.89</v>
      </c>
      <c r="I12" s="74" t="s">
        <v>626</v>
      </c>
      <c r="J12" s="150">
        <v>11.96</v>
      </c>
      <c r="K12" s="99">
        <f t="shared" si="0"/>
        <v>11.96</v>
      </c>
    </row>
    <row r="13" spans="1:15" ht="15" customHeight="1">
      <c r="A13" s="3">
        <v>7</v>
      </c>
      <c r="B13" s="57"/>
      <c r="C13" s="165" t="s">
        <v>156</v>
      </c>
      <c r="D13" s="45" t="s">
        <v>157</v>
      </c>
      <c r="E13" s="46">
        <v>37857</v>
      </c>
      <c r="F13" s="47" t="s">
        <v>40</v>
      </c>
      <c r="G13" s="52" t="s">
        <v>171</v>
      </c>
      <c r="H13" s="74">
        <v>11.28</v>
      </c>
      <c r="I13" s="74">
        <v>11.21</v>
      </c>
      <c r="J13" s="74">
        <v>11.68</v>
      </c>
      <c r="K13" s="99">
        <f t="shared" si="0"/>
        <v>11.68</v>
      </c>
    </row>
    <row r="14" spans="1:15" ht="15" customHeight="1">
      <c r="A14" s="3">
        <v>8</v>
      </c>
      <c r="B14" s="57"/>
      <c r="C14" s="101" t="s">
        <v>119</v>
      </c>
      <c r="D14" s="102" t="s">
        <v>120</v>
      </c>
      <c r="E14" s="103">
        <v>37873</v>
      </c>
      <c r="F14" s="104" t="s">
        <v>29</v>
      </c>
      <c r="G14" s="105" t="s">
        <v>163</v>
      </c>
      <c r="H14" s="74" t="s">
        <v>626</v>
      </c>
      <c r="I14" s="74">
        <v>10.98</v>
      </c>
      <c r="J14" s="150" t="s">
        <v>626</v>
      </c>
      <c r="K14" s="99">
        <f t="shared" si="0"/>
        <v>10.98</v>
      </c>
    </row>
    <row r="15" spans="1:15" s="86" customFormat="1" ht="15" customHeight="1">
      <c r="A15" s="3">
        <v>9</v>
      </c>
      <c r="B15" s="57"/>
      <c r="C15" s="44" t="s">
        <v>97</v>
      </c>
      <c r="D15" s="45" t="s">
        <v>98</v>
      </c>
      <c r="E15" s="46" t="s">
        <v>99</v>
      </c>
      <c r="F15" s="47" t="s">
        <v>59</v>
      </c>
      <c r="G15" s="52" t="s">
        <v>160</v>
      </c>
      <c r="H15" s="74">
        <v>10.66</v>
      </c>
      <c r="I15" s="74">
        <v>9.64</v>
      </c>
      <c r="J15" s="150" t="s">
        <v>626</v>
      </c>
      <c r="K15" s="99">
        <f t="shared" si="0"/>
        <v>10.66</v>
      </c>
    </row>
    <row r="16" spans="1:15" ht="15" customHeight="1">
      <c r="A16" s="3">
        <v>10</v>
      </c>
      <c r="B16" s="57"/>
      <c r="C16" s="44" t="s">
        <v>137</v>
      </c>
      <c r="D16" s="45" t="s">
        <v>138</v>
      </c>
      <c r="E16" s="46" t="s">
        <v>139</v>
      </c>
      <c r="F16" s="47" t="s">
        <v>32</v>
      </c>
      <c r="G16" s="52" t="s">
        <v>168</v>
      </c>
      <c r="H16" s="74">
        <v>9.5</v>
      </c>
      <c r="I16" s="74">
        <v>10.63</v>
      </c>
      <c r="J16" s="74">
        <v>9.98</v>
      </c>
      <c r="K16" s="99">
        <f t="shared" si="0"/>
        <v>10.63</v>
      </c>
    </row>
    <row r="17" spans="1:11" ht="15" customHeight="1">
      <c r="A17" s="3">
        <v>11</v>
      </c>
      <c r="B17" s="57"/>
      <c r="C17" s="44" t="s">
        <v>100</v>
      </c>
      <c r="D17" s="45" t="s">
        <v>101</v>
      </c>
      <c r="E17" s="46" t="s">
        <v>102</v>
      </c>
      <c r="F17" s="47" t="s">
        <v>59</v>
      </c>
      <c r="G17" s="52" t="s">
        <v>160</v>
      </c>
      <c r="H17" s="74">
        <v>10.55</v>
      </c>
      <c r="I17" s="74" t="s">
        <v>626</v>
      </c>
      <c r="J17" s="74">
        <v>10.25</v>
      </c>
      <c r="K17" s="99">
        <f t="shared" si="0"/>
        <v>10.55</v>
      </c>
    </row>
    <row r="18" spans="1:11" ht="15" customHeight="1">
      <c r="A18" s="3">
        <v>12</v>
      </c>
      <c r="B18" s="57"/>
      <c r="C18" s="165" t="s">
        <v>153</v>
      </c>
      <c r="D18" s="45" t="s">
        <v>154</v>
      </c>
      <c r="E18" s="46" t="s">
        <v>155</v>
      </c>
      <c r="F18" s="47" t="s">
        <v>34</v>
      </c>
      <c r="G18" s="52" t="s">
        <v>170</v>
      </c>
      <c r="H18" s="74">
        <v>10.54</v>
      </c>
      <c r="I18" s="74">
        <v>9.83</v>
      </c>
      <c r="J18" s="74" t="s">
        <v>626</v>
      </c>
      <c r="K18" s="99">
        <f t="shared" si="0"/>
        <v>10.54</v>
      </c>
    </row>
    <row r="19" spans="1:11" ht="15" customHeight="1">
      <c r="A19" s="3">
        <v>13</v>
      </c>
      <c r="B19" s="57"/>
      <c r="C19" s="101" t="s">
        <v>121</v>
      </c>
      <c r="D19" s="102" t="s">
        <v>122</v>
      </c>
      <c r="E19" s="103">
        <v>37986</v>
      </c>
      <c r="F19" s="104" t="s">
        <v>29</v>
      </c>
      <c r="G19" s="105" t="s">
        <v>163</v>
      </c>
      <c r="H19" s="74">
        <v>9.4</v>
      </c>
      <c r="I19" s="74">
        <v>9.7200000000000006</v>
      </c>
      <c r="J19" s="150">
        <v>10.45</v>
      </c>
      <c r="K19" s="99">
        <f t="shared" si="0"/>
        <v>10.45</v>
      </c>
    </row>
    <row r="20" spans="1:11" s="86" customFormat="1" ht="15" customHeight="1">
      <c r="A20" s="3">
        <v>14</v>
      </c>
      <c r="B20" s="57"/>
      <c r="C20" s="44" t="s">
        <v>146</v>
      </c>
      <c r="D20" s="45" t="s">
        <v>147</v>
      </c>
      <c r="E20" s="46" t="s">
        <v>148</v>
      </c>
      <c r="F20" s="47" t="s">
        <v>149</v>
      </c>
      <c r="G20" s="52" t="s">
        <v>169</v>
      </c>
      <c r="H20" s="74">
        <v>10.220000000000001</v>
      </c>
      <c r="I20" s="74">
        <v>9.8699999999999992</v>
      </c>
      <c r="J20" s="150">
        <v>10.43</v>
      </c>
      <c r="K20" s="99">
        <f t="shared" si="0"/>
        <v>10.43</v>
      </c>
    </row>
    <row r="21" spans="1:11" ht="15" customHeight="1">
      <c r="A21" s="3">
        <v>15</v>
      </c>
      <c r="B21" s="57"/>
      <c r="C21" s="44" t="s">
        <v>150</v>
      </c>
      <c r="D21" s="45" t="s">
        <v>151</v>
      </c>
      <c r="E21" s="46" t="s">
        <v>152</v>
      </c>
      <c r="F21" s="47" t="s">
        <v>34</v>
      </c>
      <c r="G21" s="52" t="s">
        <v>170</v>
      </c>
      <c r="H21" s="74">
        <v>9.2899999999999991</v>
      </c>
      <c r="I21" s="74">
        <v>9.24</v>
      </c>
      <c r="J21" s="150">
        <v>9.94</v>
      </c>
      <c r="K21" s="99">
        <f t="shared" si="0"/>
        <v>9.94</v>
      </c>
    </row>
    <row r="22" spans="1:11" ht="15" customHeight="1">
      <c r="A22" s="3">
        <v>16</v>
      </c>
      <c r="B22" s="57"/>
      <c r="C22" s="44" t="s">
        <v>100</v>
      </c>
      <c r="D22" s="45" t="s">
        <v>135</v>
      </c>
      <c r="E22" s="46" t="s">
        <v>136</v>
      </c>
      <c r="F22" s="47" t="s">
        <v>32</v>
      </c>
      <c r="G22" s="52" t="s">
        <v>167</v>
      </c>
      <c r="H22" s="74">
        <v>9.32</v>
      </c>
      <c r="I22" s="74">
        <v>9.6</v>
      </c>
      <c r="J22" s="150">
        <v>9.48</v>
      </c>
      <c r="K22" s="99">
        <f t="shared" si="0"/>
        <v>9.6</v>
      </c>
    </row>
    <row r="23" spans="1:11" s="86" customFormat="1" ht="15" customHeight="1">
      <c r="A23" s="3">
        <v>17</v>
      </c>
      <c r="B23" s="57"/>
      <c r="C23" s="44" t="s">
        <v>117</v>
      </c>
      <c r="D23" s="45" t="s">
        <v>118</v>
      </c>
      <c r="E23" s="46">
        <v>37287</v>
      </c>
      <c r="F23" s="47" t="s">
        <v>29</v>
      </c>
      <c r="G23" s="52" t="s">
        <v>162</v>
      </c>
      <c r="H23" s="74" t="s">
        <v>626</v>
      </c>
      <c r="I23" s="74">
        <v>8.98</v>
      </c>
      <c r="J23" s="150">
        <v>9.19</v>
      </c>
      <c r="K23" s="99">
        <f t="shared" si="0"/>
        <v>9.19</v>
      </c>
    </row>
    <row r="24" spans="1:11" ht="15" customHeight="1">
      <c r="A24" s="3">
        <v>18</v>
      </c>
      <c r="B24" s="57"/>
      <c r="C24" s="44" t="s">
        <v>125</v>
      </c>
      <c r="D24" s="45" t="s">
        <v>126</v>
      </c>
      <c r="E24" s="46">
        <v>37296</v>
      </c>
      <c r="F24" s="47" t="s">
        <v>124</v>
      </c>
      <c r="G24" s="52" t="s">
        <v>165</v>
      </c>
      <c r="H24" s="74" t="s">
        <v>626</v>
      </c>
      <c r="I24" s="74">
        <v>8.6300000000000008</v>
      </c>
      <c r="J24" s="74">
        <v>8.9700000000000006</v>
      </c>
      <c r="K24" s="99">
        <f t="shared" si="0"/>
        <v>8.9700000000000006</v>
      </c>
    </row>
    <row r="25" spans="1:11" ht="15" customHeight="1">
      <c r="A25" s="3">
        <v>19</v>
      </c>
      <c r="B25" s="57"/>
      <c r="C25" s="44" t="s">
        <v>103</v>
      </c>
      <c r="D25" s="45" t="s">
        <v>104</v>
      </c>
      <c r="E25" s="46" t="s">
        <v>105</v>
      </c>
      <c r="F25" s="47" t="s">
        <v>28</v>
      </c>
      <c r="G25" s="52" t="s">
        <v>161</v>
      </c>
      <c r="H25" s="74">
        <v>8.91</v>
      </c>
      <c r="I25" s="74">
        <v>8.8800000000000008</v>
      </c>
      <c r="J25" s="150">
        <v>8.5500000000000007</v>
      </c>
      <c r="K25" s="99">
        <f t="shared" si="0"/>
        <v>8.91</v>
      </c>
    </row>
    <row r="26" spans="1:11" ht="15" customHeight="1">
      <c r="A26" s="3">
        <v>20</v>
      </c>
      <c r="B26" s="57"/>
      <c r="C26" s="44" t="s">
        <v>131</v>
      </c>
      <c r="D26" s="45" t="s">
        <v>132</v>
      </c>
      <c r="E26" s="46">
        <v>37396</v>
      </c>
      <c r="F26" s="47" t="s">
        <v>124</v>
      </c>
      <c r="G26" s="52" t="s">
        <v>166</v>
      </c>
      <c r="H26" s="74">
        <v>8.2200000000000006</v>
      </c>
      <c r="I26" s="74">
        <v>8.9</v>
      </c>
      <c r="J26" s="150">
        <v>8.49</v>
      </c>
      <c r="K26" s="99">
        <f t="shared" si="0"/>
        <v>8.9</v>
      </c>
    </row>
    <row r="27" spans="1:11" ht="15" customHeight="1">
      <c r="A27" s="3">
        <v>21</v>
      </c>
      <c r="B27" s="57"/>
      <c r="C27" s="44" t="s">
        <v>129</v>
      </c>
      <c r="D27" s="45" t="s">
        <v>130</v>
      </c>
      <c r="E27" s="46">
        <v>37369</v>
      </c>
      <c r="F27" s="47" t="s">
        <v>124</v>
      </c>
      <c r="G27" s="52" t="s">
        <v>166</v>
      </c>
      <c r="H27" s="74">
        <v>8.7799999999999994</v>
      </c>
      <c r="I27" s="74">
        <v>7.57</v>
      </c>
      <c r="J27" s="74">
        <v>8.67</v>
      </c>
      <c r="K27" s="99">
        <f t="shared" si="0"/>
        <v>8.7799999999999994</v>
      </c>
    </row>
    <row r="28" spans="1:11" ht="15" customHeight="1">
      <c r="A28" s="3">
        <v>22</v>
      </c>
      <c r="B28" s="100"/>
      <c r="C28" s="165" t="s">
        <v>133</v>
      </c>
      <c r="D28" s="45" t="s">
        <v>134</v>
      </c>
      <c r="E28" s="46">
        <v>37685</v>
      </c>
      <c r="F28" s="47" t="s">
        <v>124</v>
      </c>
      <c r="G28" s="52" t="s">
        <v>166</v>
      </c>
      <c r="H28" s="74">
        <v>7.49</v>
      </c>
      <c r="I28" s="74">
        <v>7.81</v>
      </c>
      <c r="J28" s="74">
        <v>8.15</v>
      </c>
      <c r="K28" s="99">
        <f t="shared" si="0"/>
        <v>8.15</v>
      </c>
    </row>
    <row r="29" spans="1:11" s="86" customFormat="1" ht="15" customHeight="1">
      <c r="A29" s="3">
        <v>23</v>
      </c>
      <c r="B29" s="57"/>
      <c r="C29" s="44" t="s">
        <v>140</v>
      </c>
      <c r="D29" s="45" t="s">
        <v>141</v>
      </c>
      <c r="E29" s="46" t="s">
        <v>142</v>
      </c>
      <c r="F29" s="47" t="s">
        <v>32</v>
      </c>
      <c r="G29" s="52" t="s">
        <v>168</v>
      </c>
      <c r="H29" s="74">
        <v>7.33</v>
      </c>
      <c r="I29" s="74">
        <v>8.0399999999999991</v>
      </c>
      <c r="J29" s="150">
        <v>6.21</v>
      </c>
      <c r="K29" s="99">
        <f t="shared" si="0"/>
        <v>8.0399999999999991</v>
      </c>
    </row>
    <row r="30" spans="1:11" ht="15" customHeight="1">
      <c r="A30" s="3">
        <v>24</v>
      </c>
      <c r="B30" s="57"/>
      <c r="C30" s="165" t="s">
        <v>143</v>
      </c>
      <c r="D30" s="45" t="s">
        <v>144</v>
      </c>
      <c r="E30" s="46" t="s">
        <v>145</v>
      </c>
      <c r="F30" s="47" t="s">
        <v>32</v>
      </c>
      <c r="G30" s="52" t="s">
        <v>168</v>
      </c>
      <c r="H30" s="74">
        <v>7.97</v>
      </c>
      <c r="I30" s="74">
        <v>6.96</v>
      </c>
      <c r="J30" s="74" t="s">
        <v>626</v>
      </c>
      <c r="K30" s="99">
        <f t="shared" si="0"/>
        <v>7.97</v>
      </c>
    </row>
    <row r="31" spans="1:11" ht="15" customHeight="1">
      <c r="A31" s="3">
        <v>25</v>
      </c>
      <c r="B31" s="57"/>
      <c r="C31" s="165" t="s">
        <v>109</v>
      </c>
      <c r="D31" s="45" t="s">
        <v>110</v>
      </c>
      <c r="E31" s="46" t="s">
        <v>111</v>
      </c>
      <c r="F31" s="47" t="s">
        <v>28</v>
      </c>
      <c r="G31" s="52" t="s">
        <v>161</v>
      </c>
      <c r="H31" s="74">
        <v>6.7</v>
      </c>
      <c r="I31" s="74">
        <v>6.99</v>
      </c>
      <c r="J31" s="74">
        <v>7.1</v>
      </c>
      <c r="K31" s="99">
        <f t="shared" si="0"/>
        <v>7.1</v>
      </c>
    </row>
    <row r="32" spans="1:11" ht="15" customHeight="1">
      <c r="A32" s="3">
        <v>26</v>
      </c>
      <c r="B32" s="57"/>
      <c r="C32" s="165" t="s">
        <v>106</v>
      </c>
      <c r="D32" s="45" t="s">
        <v>107</v>
      </c>
      <c r="E32" s="46" t="s">
        <v>108</v>
      </c>
      <c r="F32" s="47" t="s">
        <v>28</v>
      </c>
      <c r="G32" s="52" t="s">
        <v>161</v>
      </c>
      <c r="H32" s="74">
        <v>5.92</v>
      </c>
      <c r="I32" s="74">
        <v>5.62</v>
      </c>
      <c r="J32" s="74">
        <v>5.43</v>
      </c>
      <c r="K32" s="99">
        <f t="shared" si="0"/>
        <v>5.92</v>
      </c>
    </row>
  </sheetData>
  <sortState ref="C8:K25">
    <sortCondition descending="1" ref="K8:K25"/>
  </sortState>
  <mergeCells count="2">
    <mergeCell ref="H4:J4"/>
    <mergeCell ref="H5:J5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2.28515625" style="1" bestFit="1" customWidth="1"/>
    <col min="7" max="7" width="16.7109375" style="1" bestFit="1" customWidth="1"/>
    <col min="8" max="14" width="6.7109375" style="1" customWidth="1"/>
    <col min="15" max="15" width="6.140625" style="1" bestFit="1" customWidth="1"/>
    <col min="16" max="16384" width="9.140625" style="1"/>
  </cols>
  <sheetData>
    <row r="1" spans="1:15" s="5" customFormat="1" ht="15.75">
      <c r="A1" s="5" t="s">
        <v>46</v>
      </c>
      <c r="E1" s="6"/>
      <c r="F1" s="7"/>
      <c r="G1" s="7"/>
      <c r="H1" s="161"/>
      <c r="I1" s="8"/>
      <c r="J1" s="7"/>
      <c r="K1" s="161"/>
      <c r="L1" s="7"/>
      <c r="M1" s="7"/>
      <c r="N1" s="9"/>
      <c r="O1" s="9"/>
    </row>
    <row r="2" spans="1:15" s="5" customFormat="1" ht="15.75">
      <c r="A2" s="5" t="s">
        <v>58</v>
      </c>
      <c r="E2" s="6"/>
      <c r="F2" s="7"/>
      <c r="G2" s="7"/>
      <c r="H2" s="161"/>
      <c r="I2" s="8"/>
      <c r="J2" s="161"/>
      <c r="K2" s="161"/>
      <c r="L2" s="7"/>
      <c r="M2" s="7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5"/>
      <c r="M3" s="16"/>
      <c r="N3" s="17"/>
      <c r="O3" s="17"/>
    </row>
    <row r="4" spans="1:15" s="21" customFormat="1" ht="15.75">
      <c r="D4" s="22" t="s">
        <v>25</v>
      </c>
      <c r="E4" s="5"/>
      <c r="F4" s="23"/>
      <c r="G4" s="24"/>
      <c r="H4" s="189" t="s">
        <v>21</v>
      </c>
      <c r="I4" s="189"/>
      <c r="J4" s="189"/>
      <c r="K4" s="189"/>
      <c r="L4" s="189"/>
      <c r="M4" s="189"/>
      <c r="N4" s="5"/>
      <c r="O4" s="5"/>
    </row>
    <row r="5" spans="1:15" ht="13.5" thickBot="1"/>
    <row r="6" spans="1:15" s="2" customFormat="1" ht="12.7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5</v>
      </c>
      <c r="I6" s="191"/>
      <c r="J6" s="190" t="s">
        <v>24</v>
      </c>
      <c r="K6" s="191"/>
      <c r="L6" s="190" t="s">
        <v>23</v>
      </c>
      <c r="M6" s="191"/>
      <c r="N6" s="192" t="s">
        <v>10</v>
      </c>
      <c r="O6" s="185" t="s">
        <v>8</v>
      </c>
    </row>
    <row r="7" spans="1:15" s="4" customFormat="1" ht="13.5" customHeight="1" thickBot="1">
      <c r="A7" s="182"/>
      <c r="B7" s="184"/>
      <c r="C7" s="180"/>
      <c r="D7" s="178"/>
      <c r="E7" s="176"/>
      <c r="F7" s="176"/>
      <c r="G7" s="188"/>
      <c r="H7" s="162" t="s">
        <v>38</v>
      </c>
      <c r="I7" s="162" t="s">
        <v>8</v>
      </c>
      <c r="J7" s="162" t="s">
        <v>38</v>
      </c>
      <c r="K7" s="162" t="s">
        <v>8</v>
      </c>
      <c r="L7" s="162" t="s">
        <v>38</v>
      </c>
      <c r="M7" s="162" t="s">
        <v>8</v>
      </c>
      <c r="N7" s="193"/>
      <c r="O7" s="186"/>
    </row>
    <row r="8" spans="1:15" ht="15" customHeight="1">
      <c r="A8" s="3">
        <f t="shared" ref="A8:A18" si="0">A7+1</f>
        <v>1</v>
      </c>
      <c r="B8" s="57"/>
      <c r="C8" s="44" t="s">
        <v>84</v>
      </c>
      <c r="D8" s="45" t="s">
        <v>85</v>
      </c>
      <c r="E8" s="46">
        <v>37391</v>
      </c>
      <c r="F8" s="47" t="s">
        <v>62</v>
      </c>
      <c r="G8" s="52" t="s">
        <v>93</v>
      </c>
      <c r="H8" s="63">
        <v>4.75</v>
      </c>
      <c r="I8" s="64">
        <f t="shared" ref="I8:I18" si="1">IF(ISBLANK(H8),"",TRUNC(15.8*(H8-11)^2))</f>
        <v>617</v>
      </c>
      <c r="J8" s="65">
        <v>15.21</v>
      </c>
      <c r="K8" s="27">
        <f t="shared" ref="K8:K19" si="2">IF(ISBLANK(J8),"",TRUNC(0.042172*(J8+687.7)^2)-20000)</f>
        <v>836</v>
      </c>
      <c r="L8" s="62">
        <v>17.53</v>
      </c>
      <c r="M8" s="60">
        <f t="shared" ref="M8:M19" si="3">IF(ISBLANK(L8),"",TRUNC(0.042172*(L8+687.7)^2)-20000)</f>
        <v>974</v>
      </c>
      <c r="N8" s="32">
        <f t="shared" ref="N8:N18" si="4">SUM(I8:M8)-J8-L8</f>
        <v>2426.9999999999995</v>
      </c>
      <c r="O8" s="54">
        <v>18</v>
      </c>
    </row>
    <row r="9" spans="1:15" ht="15" customHeight="1">
      <c r="A9" s="27">
        <f t="shared" si="0"/>
        <v>2</v>
      </c>
      <c r="B9" s="57"/>
      <c r="C9" s="48" t="s">
        <v>77</v>
      </c>
      <c r="D9" s="49" t="s">
        <v>78</v>
      </c>
      <c r="E9" s="50">
        <v>37960</v>
      </c>
      <c r="F9" s="51" t="s">
        <v>29</v>
      </c>
      <c r="G9" s="53" t="s">
        <v>89</v>
      </c>
      <c r="H9" s="28">
        <v>4.99</v>
      </c>
      <c r="I9" s="64">
        <f t="shared" si="1"/>
        <v>570</v>
      </c>
      <c r="J9" s="65">
        <v>15.66</v>
      </c>
      <c r="K9" s="27">
        <f t="shared" si="2"/>
        <v>863</v>
      </c>
      <c r="L9" s="65">
        <v>17.579999999999998</v>
      </c>
      <c r="M9" s="61">
        <f t="shared" si="3"/>
        <v>977</v>
      </c>
      <c r="N9" s="32">
        <f t="shared" si="4"/>
        <v>2410</v>
      </c>
      <c r="O9" s="56">
        <v>16</v>
      </c>
    </row>
    <row r="10" spans="1:15" ht="15" customHeight="1">
      <c r="A10" s="3">
        <f t="shared" si="0"/>
        <v>3</v>
      </c>
      <c r="B10" s="27"/>
      <c r="C10" s="44" t="s">
        <v>67</v>
      </c>
      <c r="D10" s="45" t="s">
        <v>68</v>
      </c>
      <c r="E10" s="46">
        <v>37871</v>
      </c>
      <c r="F10" s="47" t="s">
        <v>26</v>
      </c>
      <c r="G10" s="52" t="s">
        <v>86</v>
      </c>
      <c r="H10" s="28">
        <v>5.16</v>
      </c>
      <c r="I10" s="64">
        <f t="shared" si="1"/>
        <v>538</v>
      </c>
      <c r="J10" s="65">
        <v>13.63</v>
      </c>
      <c r="K10" s="27">
        <f t="shared" si="2"/>
        <v>742</v>
      </c>
      <c r="L10" s="65">
        <v>15.63</v>
      </c>
      <c r="M10" s="61">
        <f t="shared" si="3"/>
        <v>861</v>
      </c>
      <c r="N10" s="32">
        <f t="shared" si="4"/>
        <v>2141</v>
      </c>
      <c r="O10" s="54">
        <v>14</v>
      </c>
    </row>
    <row r="11" spans="1:15" ht="15" customHeight="1">
      <c r="A11" s="27">
        <f t="shared" si="0"/>
        <v>4</v>
      </c>
      <c r="B11" s="57"/>
      <c r="C11" s="48" t="s">
        <v>79</v>
      </c>
      <c r="D11" s="49" t="s">
        <v>80</v>
      </c>
      <c r="E11" s="50">
        <v>37332</v>
      </c>
      <c r="F11" s="51" t="s">
        <v>29</v>
      </c>
      <c r="G11" s="53" t="s">
        <v>89</v>
      </c>
      <c r="H11" s="28">
        <v>4.4800000000000004</v>
      </c>
      <c r="I11" s="64">
        <f t="shared" si="1"/>
        <v>671</v>
      </c>
      <c r="J11" s="65">
        <v>12.1</v>
      </c>
      <c r="K11" s="27">
        <f t="shared" si="2"/>
        <v>652</v>
      </c>
      <c r="L11" s="65">
        <v>13.69</v>
      </c>
      <c r="M11" s="61">
        <f t="shared" si="3"/>
        <v>746</v>
      </c>
      <c r="N11" s="32">
        <f t="shared" si="4"/>
        <v>2069</v>
      </c>
      <c r="O11" s="54">
        <v>13</v>
      </c>
    </row>
    <row r="12" spans="1:15" ht="15" customHeight="1">
      <c r="A12" s="3">
        <f t="shared" si="0"/>
        <v>5</v>
      </c>
      <c r="B12" s="57"/>
      <c r="C12" s="44" t="s">
        <v>83</v>
      </c>
      <c r="D12" s="45" t="s">
        <v>724</v>
      </c>
      <c r="E12" s="46">
        <v>37715</v>
      </c>
      <c r="F12" s="47" t="s">
        <v>40</v>
      </c>
      <c r="G12" s="52" t="s">
        <v>92</v>
      </c>
      <c r="H12" s="28">
        <v>4.96</v>
      </c>
      <c r="I12" s="64">
        <f t="shared" si="1"/>
        <v>576</v>
      </c>
      <c r="J12" s="65">
        <v>13.02</v>
      </c>
      <c r="K12" s="27">
        <f t="shared" si="2"/>
        <v>706</v>
      </c>
      <c r="L12" s="65">
        <v>13.92</v>
      </c>
      <c r="M12" s="61">
        <f t="shared" si="3"/>
        <v>760</v>
      </c>
      <c r="N12" s="32">
        <f t="shared" si="4"/>
        <v>2042</v>
      </c>
      <c r="O12" s="54">
        <v>12</v>
      </c>
    </row>
    <row r="13" spans="1:15" ht="15" customHeight="1">
      <c r="A13" s="27">
        <f t="shared" si="0"/>
        <v>6</v>
      </c>
      <c r="B13" s="57"/>
      <c r="C13" s="44" t="s">
        <v>72</v>
      </c>
      <c r="D13" s="45" t="s">
        <v>82</v>
      </c>
      <c r="E13" s="46">
        <v>37342</v>
      </c>
      <c r="F13" s="47" t="s">
        <v>33</v>
      </c>
      <c r="G13" s="52" t="s">
        <v>91</v>
      </c>
      <c r="H13" s="28">
        <v>4.87</v>
      </c>
      <c r="I13" s="64">
        <f t="shared" si="1"/>
        <v>593</v>
      </c>
      <c r="J13" s="65">
        <v>11.98</v>
      </c>
      <c r="K13" s="27">
        <f t="shared" si="2"/>
        <v>645</v>
      </c>
      <c r="L13" s="65">
        <v>13.78</v>
      </c>
      <c r="M13" s="61">
        <f t="shared" si="3"/>
        <v>751</v>
      </c>
      <c r="N13" s="32">
        <f t="shared" si="4"/>
        <v>1989</v>
      </c>
      <c r="O13" s="54">
        <v>11</v>
      </c>
    </row>
    <row r="14" spans="1:15" ht="15" customHeight="1">
      <c r="A14" s="3">
        <f t="shared" si="0"/>
        <v>7</v>
      </c>
      <c r="B14" s="57"/>
      <c r="C14" s="44" t="s">
        <v>71</v>
      </c>
      <c r="D14" s="45" t="s">
        <v>68</v>
      </c>
      <c r="E14" s="46">
        <v>37334</v>
      </c>
      <c r="F14" s="47" t="s">
        <v>26</v>
      </c>
      <c r="G14" s="52" t="s">
        <v>86</v>
      </c>
      <c r="H14" s="28">
        <v>4.87</v>
      </c>
      <c r="I14" s="64">
        <f t="shared" si="1"/>
        <v>593</v>
      </c>
      <c r="J14" s="65">
        <v>11.12</v>
      </c>
      <c r="K14" s="27">
        <f t="shared" si="2"/>
        <v>594</v>
      </c>
      <c r="L14" s="65">
        <v>13.34</v>
      </c>
      <c r="M14" s="61">
        <f t="shared" si="3"/>
        <v>725</v>
      </c>
      <c r="N14" s="32">
        <f t="shared" si="4"/>
        <v>1912</v>
      </c>
      <c r="O14" s="54">
        <v>10</v>
      </c>
    </row>
    <row r="15" spans="1:15" ht="15" customHeight="1">
      <c r="A15" s="27">
        <f t="shared" si="0"/>
        <v>8</v>
      </c>
      <c r="B15" s="57"/>
      <c r="C15" s="48" t="s">
        <v>77</v>
      </c>
      <c r="D15" s="49" t="s">
        <v>81</v>
      </c>
      <c r="E15" s="50">
        <v>37491</v>
      </c>
      <c r="F15" s="51" t="s">
        <v>29</v>
      </c>
      <c r="G15" s="53" t="s">
        <v>90</v>
      </c>
      <c r="H15" s="28">
        <v>4.8499999999999996</v>
      </c>
      <c r="I15" s="64">
        <f t="shared" si="1"/>
        <v>597</v>
      </c>
      <c r="J15" s="65">
        <v>11.71</v>
      </c>
      <c r="K15" s="27">
        <f t="shared" si="2"/>
        <v>629</v>
      </c>
      <c r="L15" s="65">
        <v>12.27</v>
      </c>
      <c r="M15" s="61">
        <f t="shared" si="3"/>
        <v>662</v>
      </c>
      <c r="N15" s="32">
        <f t="shared" si="4"/>
        <v>1888</v>
      </c>
      <c r="O15" s="54">
        <v>9</v>
      </c>
    </row>
    <row r="16" spans="1:15" ht="15" customHeight="1">
      <c r="A16" s="3">
        <f t="shared" si="0"/>
        <v>9</v>
      </c>
      <c r="B16" s="57"/>
      <c r="C16" s="44" t="s">
        <v>71</v>
      </c>
      <c r="D16" s="45" t="s">
        <v>75</v>
      </c>
      <c r="E16" s="46" t="s">
        <v>76</v>
      </c>
      <c r="F16" s="47" t="s">
        <v>41</v>
      </c>
      <c r="G16" s="52" t="s">
        <v>88</v>
      </c>
      <c r="H16" s="28">
        <v>5.5</v>
      </c>
      <c r="I16" s="64">
        <f t="shared" si="1"/>
        <v>477</v>
      </c>
      <c r="J16" s="65">
        <v>11.45</v>
      </c>
      <c r="K16" s="27">
        <f t="shared" si="2"/>
        <v>614</v>
      </c>
      <c r="L16" s="65">
        <v>14.21</v>
      </c>
      <c r="M16" s="61">
        <f t="shared" si="3"/>
        <v>777</v>
      </c>
      <c r="N16" s="32">
        <f t="shared" si="4"/>
        <v>1868</v>
      </c>
      <c r="O16" s="54">
        <v>8</v>
      </c>
    </row>
    <row r="17" spans="1:15" ht="15" customHeight="1">
      <c r="A17" s="27">
        <f t="shared" si="0"/>
        <v>10</v>
      </c>
      <c r="B17" s="27"/>
      <c r="C17" s="44" t="s">
        <v>72</v>
      </c>
      <c r="D17" s="45" t="s">
        <v>73</v>
      </c>
      <c r="E17" s="46" t="s">
        <v>74</v>
      </c>
      <c r="F17" s="47" t="s">
        <v>41</v>
      </c>
      <c r="G17" s="52" t="s">
        <v>88</v>
      </c>
      <c r="H17" s="28">
        <v>4.75</v>
      </c>
      <c r="I17" s="64">
        <f t="shared" si="1"/>
        <v>617</v>
      </c>
      <c r="J17" s="65">
        <v>10.91</v>
      </c>
      <c r="K17" s="27">
        <f t="shared" si="2"/>
        <v>582</v>
      </c>
      <c r="L17" s="65">
        <v>11.78</v>
      </c>
      <c r="M17" s="61">
        <f t="shared" si="3"/>
        <v>633</v>
      </c>
      <c r="N17" s="32">
        <f t="shared" si="4"/>
        <v>1831.9999999999998</v>
      </c>
      <c r="O17" s="54">
        <v>7</v>
      </c>
    </row>
    <row r="18" spans="1:15" ht="15" customHeight="1">
      <c r="A18" s="3">
        <f t="shared" si="0"/>
        <v>11</v>
      </c>
      <c r="B18" s="59"/>
      <c r="C18" s="44" t="s">
        <v>69</v>
      </c>
      <c r="D18" s="45" t="s">
        <v>70</v>
      </c>
      <c r="E18" s="46">
        <v>37875</v>
      </c>
      <c r="F18" s="47" t="s">
        <v>26</v>
      </c>
      <c r="G18" s="52" t="s">
        <v>86</v>
      </c>
      <c r="H18" s="28">
        <v>6.59</v>
      </c>
      <c r="I18" s="64">
        <f t="shared" si="1"/>
        <v>307</v>
      </c>
      <c r="J18" s="65">
        <v>8.67</v>
      </c>
      <c r="K18" s="27">
        <f t="shared" si="2"/>
        <v>450</v>
      </c>
      <c r="L18" s="65">
        <v>10.5</v>
      </c>
      <c r="M18" s="61">
        <f t="shared" si="3"/>
        <v>558</v>
      </c>
      <c r="N18" s="32">
        <f t="shared" si="4"/>
        <v>1315</v>
      </c>
      <c r="O18" s="54">
        <v>6</v>
      </c>
    </row>
    <row r="19" spans="1:15" ht="15" customHeight="1">
      <c r="A19" s="27"/>
      <c r="B19" s="57"/>
      <c r="C19" s="44" t="s">
        <v>65</v>
      </c>
      <c r="D19" s="45" t="s">
        <v>66</v>
      </c>
      <c r="E19" s="46">
        <v>37811</v>
      </c>
      <c r="F19" s="47" t="s">
        <v>26</v>
      </c>
      <c r="G19" s="52" t="s">
        <v>86</v>
      </c>
      <c r="H19" s="28" t="s">
        <v>563</v>
      </c>
      <c r="I19" s="64"/>
      <c r="J19" s="65"/>
      <c r="K19" s="27" t="str">
        <f t="shared" si="2"/>
        <v/>
      </c>
      <c r="L19" s="65"/>
      <c r="M19" s="61" t="str">
        <f t="shared" si="3"/>
        <v/>
      </c>
      <c r="N19" s="32"/>
      <c r="O19" s="56"/>
    </row>
    <row r="20" spans="1:15" ht="15" customHeight="1"/>
    <row r="21" spans="1:15" ht="15" customHeight="1"/>
    <row r="22" spans="1:15" ht="15" customHeight="1"/>
    <row r="23" spans="1:15" ht="15" customHeight="1"/>
    <row r="24" spans="1:15" ht="15" customHeight="1"/>
    <row r="25" spans="1:15" ht="15" customHeight="1"/>
    <row r="26" spans="1:15" ht="15" customHeight="1"/>
  </sheetData>
  <sortState ref="C8:O32">
    <sortCondition descending="1" ref="E8:E32"/>
  </sortState>
  <mergeCells count="13">
    <mergeCell ref="H4:M4"/>
    <mergeCell ref="N6:N7"/>
    <mergeCell ref="O6:O7"/>
    <mergeCell ref="B6:B7"/>
    <mergeCell ref="A6:A7"/>
    <mergeCell ref="C6:C7"/>
    <mergeCell ref="D6:D7"/>
    <mergeCell ref="E6:E7"/>
    <mergeCell ref="F6:F7"/>
    <mergeCell ref="G6:G7"/>
    <mergeCell ref="L6:M6"/>
    <mergeCell ref="J6:K6"/>
    <mergeCell ref="H6:I6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4.42578125" style="1" bestFit="1" customWidth="1"/>
    <col min="7" max="7" width="16" style="1" bestFit="1" customWidth="1"/>
    <col min="8" max="8" width="9.42578125" style="111" bestFit="1" customWidth="1"/>
    <col min="9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80"/>
      <c r="I3" s="17"/>
    </row>
    <row r="4" spans="1:15" s="83" customFormat="1" ht="15.75">
      <c r="D4" s="5" t="s">
        <v>15</v>
      </c>
      <c r="E4" s="5"/>
      <c r="F4" s="6" t="s">
        <v>5</v>
      </c>
      <c r="G4" s="84"/>
      <c r="H4" s="161" t="s">
        <v>21</v>
      </c>
    </row>
    <row r="5" spans="1:15" s="96" customFormat="1" ht="16.5" thickBot="1">
      <c r="C5" s="97">
        <v>1</v>
      </c>
      <c r="D5" s="97" t="s">
        <v>43</v>
      </c>
      <c r="H5" s="97"/>
    </row>
    <row r="6" spans="1:15" s="2" customFormat="1" ht="15" customHeight="1">
      <c r="A6" s="196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5" s="4" customFormat="1" ht="15" customHeight="1" thickBot="1">
      <c r="A7" s="197"/>
      <c r="B7" s="184"/>
      <c r="C7" s="180"/>
      <c r="D7" s="178"/>
      <c r="E7" s="176"/>
      <c r="F7" s="176"/>
      <c r="G7" s="188"/>
      <c r="H7" s="195"/>
    </row>
    <row r="8" spans="1:15" ht="15" customHeight="1">
      <c r="A8" s="3">
        <v>1</v>
      </c>
      <c r="B8" s="100"/>
      <c r="C8" s="44" t="s">
        <v>71</v>
      </c>
      <c r="D8" s="45" t="s">
        <v>68</v>
      </c>
      <c r="E8" s="46">
        <v>37334</v>
      </c>
      <c r="F8" s="47" t="s">
        <v>26</v>
      </c>
      <c r="G8" s="52" t="s">
        <v>86</v>
      </c>
      <c r="H8" s="109">
        <v>4.87</v>
      </c>
    </row>
    <row r="9" spans="1:15" ht="15" customHeight="1">
      <c r="A9" s="3">
        <v>2</v>
      </c>
      <c r="B9" s="57"/>
      <c r="C9" s="48" t="s">
        <v>79</v>
      </c>
      <c r="D9" s="49" t="s">
        <v>80</v>
      </c>
      <c r="E9" s="50">
        <v>37332</v>
      </c>
      <c r="F9" s="51" t="s">
        <v>29</v>
      </c>
      <c r="G9" s="53" t="s">
        <v>89</v>
      </c>
      <c r="H9" s="109" t="s">
        <v>603</v>
      </c>
    </row>
    <row r="10" spans="1:15" ht="15" customHeight="1">
      <c r="A10" s="3">
        <v>3</v>
      </c>
      <c r="B10" s="57"/>
      <c r="C10" s="44" t="s">
        <v>72</v>
      </c>
      <c r="D10" s="45" t="s">
        <v>82</v>
      </c>
      <c r="E10" s="46">
        <v>37342</v>
      </c>
      <c r="F10" s="47" t="s">
        <v>33</v>
      </c>
      <c r="G10" s="52" t="s">
        <v>91</v>
      </c>
      <c r="H10" s="109" t="s">
        <v>573</v>
      </c>
    </row>
    <row r="11" spans="1:15" ht="15" customHeight="1">
      <c r="A11" s="3">
        <v>4</v>
      </c>
      <c r="B11" s="57"/>
      <c r="C11" s="44" t="s">
        <v>65</v>
      </c>
      <c r="D11" s="45" t="s">
        <v>66</v>
      </c>
      <c r="E11" s="46">
        <v>37811</v>
      </c>
      <c r="F11" s="47" t="s">
        <v>26</v>
      </c>
      <c r="G11" s="52" t="s">
        <v>86</v>
      </c>
      <c r="H11" s="109" t="s">
        <v>563</v>
      </c>
    </row>
    <row r="12" spans="1:15" ht="15" customHeight="1">
      <c r="A12" s="27">
        <v>5</v>
      </c>
      <c r="B12" s="57"/>
      <c r="C12" s="44" t="s">
        <v>84</v>
      </c>
      <c r="D12" s="45" t="s">
        <v>85</v>
      </c>
      <c r="E12" s="46">
        <v>37391</v>
      </c>
      <c r="F12" s="47" t="s">
        <v>62</v>
      </c>
      <c r="G12" s="52" t="s">
        <v>93</v>
      </c>
      <c r="H12" s="109" t="s">
        <v>604</v>
      </c>
    </row>
    <row r="13" spans="1:15" ht="15" customHeight="1">
      <c r="A13" s="3">
        <v>6</v>
      </c>
      <c r="B13" s="57"/>
      <c r="C13" s="48" t="s">
        <v>77</v>
      </c>
      <c r="D13" s="49" t="s">
        <v>81</v>
      </c>
      <c r="E13" s="50">
        <v>37491</v>
      </c>
      <c r="F13" s="51" t="s">
        <v>29</v>
      </c>
      <c r="G13" s="53" t="s">
        <v>90</v>
      </c>
      <c r="H13" s="109">
        <v>4.8499999999999996</v>
      </c>
    </row>
    <row r="14" spans="1:15" s="96" customFormat="1" ht="15" customHeight="1" thickBot="1">
      <c r="C14" s="97">
        <v>2</v>
      </c>
      <c r="D14" s="97" t="s">
        <v>43</v>
      </c>
      <c r="H14" s="97"/>
    </row>
    <row r="15" spans="1:15" s="2" customFormat="1" ht="15" customHeight="1">
      <c r="A15" s="196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5" s="4" customFormat="1" ht="15" customHeight="1" thickBot="1">
      <c r="A16" s="197"/>
      <c r="B16" s="184"/>
      <c r="C16" s="180"/>
      <c r="D16" s="178"/>
      <c r="E16" s="176"/>
      <c r="F16" s="176"/>
      <c r="G16" s="188"/>
      <c r="H16" s="195"/>
    </row>
    <row r="17" spans="1:8" ht="15" customHeight="1">
      <c r="A17" s="3">
        <v>1</v>
      </c>
      <c r="B17" s="57"/>
      <c r="C17" s="44" t="s">
        <v>83</v>
      </c>
      <c r="D17" s="45" t="s">
        <v>724</v>
      </c>
      <c r="E17" s="46">
        <v>37715</v>
      </c>
      <c r="F17" s="47" t="s">
        <v>40</v>
      </c>
      <c r="G17" s="52" t="s">
        <v>92</v>
      </c>
      <c r="H17" s="109">
        <v>4.96</v>
      </c>
    </row>
    <row r="18" spans="1:8" ht="15" customHeight="1">
      <c r="A18" s="3">
        <v>2</v>
      </c>
      <c r="B18" s="57"/>
      <c r="C18" s="44" t="s">
        <v>67</v>
      </c>
      <c r="D18" s="45" t="s">
        <v>68</v>
      </c>
      <c r="E18" s="46">
        <v>37871</v>
      </c>
      <c r="F18" s="47" t="s">
        <v>26</v>
      </c>
      <c r="G18" s="52" t="s">
        <v>86</v>
      </c>
      <c r="H18" s="109" t="s">
        <v>605</v>
      </c>
    </row>
    <row r="19" spans="1:8" ht="15" customHeight="1">
      <c r="A19" s="3">
        <v>3</v>
      </c>
      <c r="B19" s="57"/>
      <c r="C19" s="48" t="s">
        <v>77</v>
      </c>
      <c r="D19" s="49" t="s">
        <v>78</v>
      </c>
      <c r="E19" s="50">
        <v>37960</v>
      </c>
      <c r="F19" s="51" t="s">
        <v>29</v>
      </c>
      <c r="G19" s="53" t="s">
        <v>89</v>
      </c>
      <c r="H19" s="109" t="s">
        <v>577</v>
      </c>
    </row>
    <row r="20" spans="1:8" ht="15" customHeight="1">
      <c r="A20" s="3">
        <v>4</v>
      </c>
      <c r="B20" s="57"/>
      <c r="C20" s="44" t="s">
        <v>71</v>
      </c>
      <c r="D20" s="45" t="s">
        <v>75</v>
      </c>
      <c r="E20" s="46" t="s">
        <v>76</v>
      </c>
      <c r="F20" s="47" t="s">
        <v>41</v>
      </c>
      <c r="G20" s="52" t="s">
        <v>88</v>
      </c>
      <c r="H20" s="109" t="s">
        <v>596</v>
      </c>
    </row>
    <row r="21" spans="1:8" ht="15" customHeight="1">
      <c r="A21" s="27">
        <v>5</v>
      </c>
      <c r="B21" s="57"/>
      <c r="C21" s="44" t="s">
        <v>69</v>
      </c>
      <c r="D21" s="45" t="s">
        <v>70</v>
      </c>
      <c r="E21" s="46">
        <v>37875</v>
      </c>
      <c r="F21" s="47" t="s">
        <v>26</v>
      </c>
      <c r="G21" s="52" t="s">
        <v>86</v>
      </c>
      <c r="H21" s="109" t="s">
        <v>606</v>
      </c>
    </row>
    <row r="22" spans="1:8" ht="15" customHeight="1">
      <c r="A22" s="3">
        <v>6</v>
      </c>
      <c r="B22" s="57"/>
      <c r="C22" s="44" t="s">
        <v>72</v>
      </c>
      <c r="D22" s="45" t="s">
        <v>73</v>
      </c>
      <c r="E22" s="46" t="s">
        <v>74</v>
      </c>
      <c r="F22" s="47" t="s">
        <v>41</v>
      </c>
      <c r="G22" s="52" t="s">
        <v>88</v>
      </c>
      <c r="H22" s="109">
        <v>4.75</v>
      </c>
    </row>
    <row r="24" spans="1:8" ht="12.75" customHeight="1"/>
    <row r="25" spans="1:8" ht="13.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3" spans="8:8" ht="12.75" customHeight="1">
      <c r="H33" s="1"/>
    </row>
    <row r="34" spans="8:8" ht="13.5" customHeight="1">
      <c r="H34" s="1"/>
    </row>
    <row r="35" spans="8:8" ht="15" customHeight="1">
      <c r="H35" s="1"/>
    </row>
    <row r="36" spans="8:8" ht="15" customHeight="1">
      <c r="H36" s="1"/>
    </row>
    <row r="37" spans="8:8" ht="15" customHeight="1">
      <c r="H37" s="1"/>
    </row>
    <row r="38" spans="8:8" ht="15" customHeight="1">
      <c r="H38" s="1"/>
    </row>
    <row r="39" spans="8:8" ht="15" customHeight="1">
      <c r="H39" s="1"/>
    </row>
    <row r="40" spans="8:8" ht="15" customHeight="1">
      <c r="H40" s="1"/>
    </row>
  </sheetData>
  <mergeCells count="16">
    <mergeCell ref="G6:G7"/>
    <mergeCell ref="H6:H7"/>
    <mergeCell ref="A15:A16"/>
    <mergeCell ref="B15:B16"/>
    <mergeCell ref="C15:C16"/>
    <mergeCell ref="D15:D16"/>
    <mergeCell ref="E15:E16"/>
    <mergeCell ref="F15:F16"/>
    <mergeCell ref="G15:G16"/>
    <mergeCell ref="H15:H16"/>
    <mergeCell ref="A6:A7"/>
    <mergeCell ref="B6:B7"/>
    <mergeCell ref="C6:C7"/>
    <mergeCell ref="D6:D7"/>
    <mergeCell ref="E6:E7"/>
    <mergeCell ref="F6:F7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selection activeCell="A5" sqref="A5"/>
    </sheetView>
  </sheetViews>
  <sheetFormatPr defaultRowHeight="12.75"/>
  <cols>
    <col min="1" max="1" width="5.5703125" style="86" customWidth="1"/>
    <col min="2" max="2" width="5.5703125" style="86" hidden="1" customWidth="1"/>
    <col min="3" max="3" width="10.28515625" style="86" customWidth="1"/>
    <col min="4" max="4" width="14.42578125" style="86" customWidth="1"/>
    <col min="5" max="5" width="10.42578125" style="86" customWidth="1"/>
    <col min="6" max="6" width="12.28515625" style="86" bestFit="1" customWidth="1"/>
    <col min="7" max="7" width="21.140625" style="86" bestFit="1" customWidth="1"/>
    <col min="8" max="8" width="9.42578125" style="111" bestFit="1" customWidth="1"/>
    <col min="9" max="16384" width="9.140625" style="86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82" customFormat="1" ht="12" customHeight="1">
      <c r="A3" s="77"/>
      <c r="B3" s="77"/>
      <c r="C3" s="77"/>
      <c r="D3" s="77"/>
      <c r="E3" s="78"/>
      <c r="F3" s="79"/>
      <c r="G3" s="80"/>
      <c r="H3" s="80"/>
      <c r="I3" s="81"/>
      <c r="J3" s="81"/>
      <c r="K3" s="81"/>
      <c r="L3" s="81"/>
      <c r="M3" s="18"/>
      <c r="N3" s="19"/>
    </row>
    <row r="4" spans="1:15" s="83" customFormat="1" ht="15.75">
      <c r="D4" s="5" t="s">
        <v>14</v>
      </c>
      <c r="E4" s="5"/>
      <c r="F4" s="6" t="s">
        <v>5</v>
      </c>
      <c r="G4" s="84"/>
      <c r="H4" s="161" t="s">
        <v>0</v>
      </c>
      <c r="I4" s="85"/>
      <c r="J4" s="85"/>
      <c r="K4" s="85"/>
      <c r="L4" s="85"/>
      <c r="M4" s="26"/>
      <c r="N4" s="8"/>
    </row>
    <row r="5" spans="1:15" s="96" customFormat="1" ht="16.5" thickBot="1">
      <c r="C5" s="97">
        <v>1</v>
      </c>
      <c r="D5" s="97" t="s">
        <v>43</v>
      </c>
      <c r="H5" s="97"/>
    </row>
    <row r="6" spans="1:15" s="87" customFormat="1" ht="12">
      <c r="A6" s="196" t="s">
        <v>44</v>
      </c>
      <c r="B6" s="198" t="s">
        <v>39</v>
      </c>
      <c r="C6" s="200" t="s">
        <v>2</v>
      </c>
      <c r="D6" s="202" t="s">
        <v>3</v>
      </c>
      <c r="E6" s="204" t="s">
        <v>12</v>
      </c>
      <c r="F6" s="204" t="s">
        <v>4</v>
      </c>
      <c r="G6" s="187" t="s">
        <v>45</v>
      </c>
      <c r="H6" s="194" t="s">
        <v>9</v>
      </c>
    </row>
    <row r="7" spans="1:15" s="88" customFormat="1" ht="13.5" customHeight="1" thickBot="1">
      <c r="A7" s="197"/>
      <c r="B7" s="199"/>
      <c r="C7" s="201"/>
      <c r="D7" s="203"/>
      <c r="E7" s="205"/>
      <c r="F7" s="205"/>
      <c r="G7" s="188"/>
      <c r="H7" s="195"/>
    </row>
    <row r="8" spans="1:15" ht="15" customHeight="1">
      <c r="A8" s="89">
        <f>A7+1</f>
        <v>1</v>
      </c>
      <c r="B8" s="90"/>
      <c r="C8" s="44" t="s">
        <v>272</v>
      </c>
      <c r="D8" s="45" t="s">
        <v>273</v>
      </c>
      <c r="E8" s="46">
        <v>38237</v>
      </c>
      <c r="F8" s="47" t="s">
        <v>26</v>
      </c>
      <c r="G8" s="52" t="s">
        <v>173</v>
      </c>
      <c r="H8" s="109">
        <v>5.09</v>
      </c>
    </row>
    <row r="9" spans="1:15" ht="15" customHeight="1">
      <c r="A9" s="89">
        <f>A8+1</f>
        <v>2</v>
      </c>
      <c r="B9" s="90"/>
      <c r="C9" s="44"/>
      <c r="D9" s="45"/>
      <c r="E9" s="46"/>
      <c r="F9" s="47"/>
      <c r="G9" s="52"/>
      <c r="H9" s="109"/>
    </row>
    <row r="10" spans="1:15" ht="15" customHeight="1">
      <c r="A10" s="92">
        <f>A9+1</f>
        <v>3</v>
      </c>
      <c r="B10" s="90"/>
      <c r="C10" s="44" t="s">
        <v>301</v>
      </c>
      <c r="D10" s="45" t="s">
        <v>302</v>
      </c>
      <c r="E10" s="46" t="s">
        <v>303</v>
      </c>
      <c r="F10" s="47" t="s">
        <v>297</v>
      </c>
      <c r="G10" s="52" t="s">
        <v>367</v>
      </c>
      <c r="H10" s="109" t="s">
        <v>564</v>
      </c>
    </row>
    <row r="11" spans="1:15" ht="15" customHeight="1">
      <c r="A11" s="89">
        <f t="shared" ref="A11:A71" si="0">A10+1</f>
        <v>4</v>
      </c>
      <c r="B11" s="90"/>
      <c r="C11" s="44" t="s">
        <v>325</v>
      </c>
      <c r="D11" s="45" t="s">
        <v>326</v>
      </c>
      <c r="E11" s="46" t="s">
        <v>327</v>
      </c>
      <c r="F11" s="47" t="s">
        <v>34</v>
      </c>
      <c r="G11" s="52" t="s">
        <v>269</v>
      </c>
      <c r="H11" s="109" t="s">
        <v>565</v>
      </c>
    </row>
    <row r="12" spans="1:15" ht="15" customHeight="1">
      <c r="A12" s="92">
        <f t="shared" si="0"/>
        <v>5</v>
      </c>
      <c r="B12" s="90"/>
      <c r="C12" s="44" t="s">
        <v>189</v>
      </c>
      <c r="D12" s="45" t="s">
        <v>323</v>
      </c>
      <c r="E12" s="46" t="s">
        <v>324</v>
      </c>
      <c r="F12" s="47" t="s">
        <v>34</v>
      </c>
      <c r="G12" s="52" t="s">
        <v>269</v>
      </c>
      <c r="H12" s="109" t="s">
        <v>566</v>
      </c>
    </row>
    <row r="13" spans="1:15" ht="15" customHeight="1">
      <c r="A13" s="89">
        <f t="shared" si="0"/>
        <v>6</v>
      </c>
      <c r="B13" s="93"/>
      <c r="C13" s="44" t="s">
        <v>342</v>
      </c>
      <c r="D13" s="45" t="s">
        <v>343</v>
      </c>
      <c r="E13" s="46" t="s">
        <v>344</v>
      </c>
      <c r="F13" s="47" t="s">
        <v>36</v>
      </c>
      <c r="G13" s="52" t="s">
        <v>375</v>
      </c>
      <c r="H13" s="109">
        <v>4.9000000000000004</v>
      </c>
    </row>
    <row r="14" spans="1:15" s="96" customFormat="1" ht="16.5" thickBot="1">
      <c r="C14" s="97">
        <v>2</v>
      </c>
      <c r="D14" s="97" t="s">
        <v>43</v>
      </c>
      <c r="H14" s="97"/>
    </row>
    <row r="15" spans="1:15" s="87" customFormat="1" ht="12.75" customHeight="1">
      <c r="A15" s="196" t="s">
        <v>44</v>
      </c>
      <c r="B15" s="198" t="s">
        <v>39</v>
      </c>
      <c r="C15" s="200" t="s">
        <v>2</v>
      </c>
      <c r="D15" s="202" t="s">
        <v>3</v>
      </c>
      <c r="E15" s="204" t="s">
        <v>12</v>
      </c>
      <c r="F15" s="204" t="s">
        <v>4</v>
      </c>
      <c r="G15" s="187" t="s">
        <v>45</v>
      </c>
      <c r="H15" s="194" t="s">
        <v>9</v>
      </c>
    </row>
    <row r="16" spans="1:15" s="88" customFormat="1" ht="13.5" customHeight="1" thickBot="1">
      <c r="A16" s="197"/>
      <c r="B16" s="199"/>
      <c r="C16" s="201"/>
      <c r="D16" s="203"/>
      <c r="E16" s="205"/>
      <c r="F16" s="205"/>
      <c r="G16" s="188"/>
      <c r="H16" s="195"/>
    </row>
    <row r="17" spans="1:8" ht="15" customHeight="1">
      <c r="A17" s="89">
        <f>A16+1</f>
        <v>1</v>
      </c>
      <c r="B17" s="90"/>
      <c r="C17" s="44" t="s">
        <v>339</v>
      </c>
      <c r="D17" s="45" t="s">
        <v>340</v>
      </c>
      <c r="E17" s="46" t="s">
        <v>341</v>
      </c>
      <c r="F17" s="47" t="s">
        <v>36</v>
      </c>
      <c r="G17" s="52" t="s">
        <v>375</v>
      </c>
      <c r="H17" s="109">
        <v>5.29</v>
      </c>
    </row>
    <row r="18" spans="1:8" ht="15" customHeight="1">
      <c r="A18" s="89">
        <f>A17+1</f>
        <v>2</v>
      </c>
      <c r="B18" s="90"/>
      <c r="C18" s="44" t="s">
        <v>97</v>
      </c>
      <c r="D18" s="45" t="s">
        <v>274</v>
      </c>
      <c r="E18" s="46">
        <v>37972</v>
      </c>
      <c r="F18" s="47" t="s">
        <v>26</v>
      </c>
      <c r="G18" s="52" t="s">
        <v>363</v>
      </c>
      <c r="H18" s="109" t="s">
        <v>567</v>
      </c>
    </row>
    <row r="19" spans="1:8" ht="15" customHeight="1">
      <c r="A19" s="92">
        <f>A18+1</f>
        <v>3</v>
      </c>
      <c r="B19" s="90"/>
      <c r="C19" s="48" t="s">
        <v>133</v>
      </c>
      <c r="D19" s="49" t="s">
        <v>349</v>
      </c>
      <c r="E19" s="50" t="s">
        <v>350</v>
      </c>
      <c r="F19" s="51" t="s">
        <v>226</v>
      </c>
      <c r="G19" s="166" t="s">
        <v>377</v>
      </c>
      <c r="H19" s="109" t="s">
        <v>568</v>
      </c>
    </row>
    <row r="20" spans="1:8" ht="15" customHeight="1">
      <c r="A20" s="89">
        <f t="shared" si="0"/>
        <v>4</v>
      </c>
      <c r="B20" s="90"/>
      <c r="C20" s="44" t="s">
        <v>279</v>
      </c>
      <c r="D20" s="45" t="s">
        <v>280</v>
      </c>
      <c r="E20" s="46" t="s">
        <v>281</v>
      </c>
      <c r="F20" s="47" t="s">
        <v>28</v>
      </c>
      <c r="G20" s="52" t="s">
        <v>364</v>
      </c>
      <c r="H20" s="109" t="s">
        <v>569</v>
      </c>
    </row>
    <row r="21" spans="1:8" ht="15" customHeight="1">
      <c r="A21" s="92">
        <f t="shared" si="0"/>
        <v>5</v>
      </c>
      <c r="B21" s="90"/>
      <c r="C21" s="44" t="s">
        <v>146</v>
      </c>
      <c r="D21" s="45" t="s">
        <v>337</v>
      </c>
      <c r="E21" s="46" t="s">
        <v>338</v>
      </c>
      <c r="F21" s="47" t="s">
        <v>36</v>
      </c>
      <c r="G21" s="52" t="s">
        <v>375</v>
      </c>
      <c r="H21" s="109" t="s">
        <v>570</v>
      </c>
    </row>
    <row r="22" spans="1:8" ht="15" customHeight="1">
      <c r="A22" s="89">
        <f t="shared" si="0"/>
        <v>6</v>
      </c>
      <c r="B22" s="90"/>
      <c r="C22" s="44"/>
      <c r="D22" s="45"/>
      <c r="E22" s="46"/>
      <c r="F22" s="47"/>
      <c r="G22" s="52"/>
      <c r="H22" s="110"/>
    </row>
    <row r="23" spans="1:8" s="96" customFormat="1" ht="16.5" thickBot="1">
      <c r="C23" s="97">
        <v>3</v>
      </c>
      <c r="D23" s="97" t="s">
        <v>43</v>
      </c>
      <c r="H23" s="97"/>
    </row>
    <row r="24" spans="1:8" s="87" customFormat="1" ht="12.75" customHeight="1">
      <c r="A24" s="196" t="s">
        <v>44</v>
      </c>
      <c r="B24" s="198" t="s">
        <v>39</v>
      </c>
      <c r="C24" s="200" t="s">
        <v>2</v>
      </c>
      <c r="D24" s="202" t="s">
        <v>3</v>
      </c>
      <c r="E24" s="204" t="s">
        <v>12</v>
      </c>
      <c r="F24" s="204" t="s">
        <v>4</v>
      </c>
      <c r="G24" s="187" t="s">
        <v>45</v>
      </c>
      <c r="H24" s="194" t="s">
        <v>9</v>
      </c>
    </row>
    <row r="25" spans="1:8" s="88" customFormat="1" ht="13.5" customHeight="1" thickBot="1">
      <c r="A25" s="197"/>
      <c r="B25" s="199"/>
      <c r="C25" s="201"/>
      <c r="D25" s="203"/>
      <c r="E25" s="205"/>
      <c r="F25" s="205"/>
      <c r="G25" s="188"/>
      <c r="H25" s="195"/>
    </row>
    <row r="26" spans="1:8" ht="15" customHeight="1">
      <c r="A26" s="89">
        <f>A25+1</f>
        <v>1</v>
      </c>
      <c r="B26" s="90"/>
      <c r="C26" s="48" t="s">
        <v>285</v>
      </c>
      <c r="D26" s="49" t="s">
        <v>286</v>
      </c>
      <c r="E26" s="50">
        <v>37910</v>
      </c>
      <c r="F26" s="51" t="s">
        <v>29</v>
      </c>
      <c r="G26" s="53" t="s">
        <v>176</v>
      </c>
      <c r="H26" s="109">
        <v>4.92</v>
      </c>
    </row>
    <row r="27" spans="1:8" ht="15" customHeight="1">
      <c r="A27" s="89">
        <f>A26+1</f>
        <v>2</v>
      </c>
      <c r="B27" s="90"/>
      <c r="C27" s="44" t="s">
        <v>189</v>
      </c>
      <c r="D27" s="45" t="s">
        <v>304</v>
      </c>
      <c r="E27" s="46" t="s">
        <v>305</v>
      </c>
      <c r="F27" s="47" t="s">
        <v>31</v>
      </c>
      <c r="G27" s="52" t="s">
        <v>368</v>
      </c>
      <c r="H27" s="109" t="s">
        <v>571</v>
      </c>
    </row>
    <row r="28" spans="1:8" ht="15" customHeight="1">
      <c r="A28" s="92">
        <f>A27+1</f>
        <v>3</v>
      </c>
      <c r="B28" s="90"/>
      <c r="C28" s="48" t="s">
        <v>353</v>
      </c>
      <c r="D28" s="49" t="s">
        <v>354</v>
      </c>
      <c r="E28" s="50" t="s">
        <v>355</v>
      </c>
      <c r="F28" s="51" t="s">
        <v>226</v>
      </c>
      <c r="G28" s="53" t="s">
        <v>379</v>
      </c>
      <c r="H28" s="110" t="s">
        <v>572</v>
      </c>
    </row>
    <row r="29" spans="1:8" ht="15" customHeight="1">
      <c r="A29" s="89">
        <f t="shared" si="0"/>
        <v>4</v>
      </c>
      <c r="B29" s="90"/>
      <c r="C29" s="44" t="s">
        <v>293</v>
      </c>
      <c r="D29" s="45" t="s">
        <v>294</v>
      </c>
      <c r="E29" s="46">
        <v>37866</v>
      </c>
      <c r="F29" s="47" t="s">
        <v>124</v>
      </c>
      <c r="G29" s="52" t="s">
        <v>165</v>
      </c>
      <c r="H29" s="109" t="s">
        <v>567</v>
      </c>
    </row>
    <row r="30" spans="1:8" ht="15" customHeight="1">
      <c r="A30" s="92">
        <f t="shared" si="0"/>
        <v>5</v>
      </c>
      <c r="B30" s="90"/>
      <c r="C30" s="48" t="s">
        <v>345</v>
      </c>
      <c r="D30" s="49" t="s">
        <v>346</v>
      </c>
      <c r="E30" s="50" t="s">
        <v>347</v>
      </c>
      <c r="F30" s="51" t="s">
        <v>226</v>
      </c>
      <c r="G30" s="53" t="s">
        <v>376</v>
      </c>
      <c r="H30" s="110" t="s">
        <v>573</v>
      </c>
    </row>
    <row r="31" spans="1:8" ht="15" customHeight="1">
      <c r="A31" s="89">
        <f t="shared" si="0"/>
        <v>6</v>
      </c>
      <c r="B31" s="90"/>
      <c r="C31" s="44" t="s">
        <v>140</v>
      </c>
      <c r="D31" s="45" t="s">
        <v>328</v>
      </c>
      <c r="E31" s="46" t="s">
        <v>329</v>
      </c>
      <c r="F31" s="47" t="s">
        <v>34</v>
      </c>
      <c r="G31" s="52" t="s">
        <v>170</v>
      </c>
      <c r="H31" s="109">
        <v>5.31</v>
      </c>
    </row>
    <row r="32" spans="1:8" s="96" customFormat="1" ht="16.5" thickBot="1">
      <c r="C32" s="97">
        <v>4</v>
      </c>
      <c r="D32" s="97" t="s">
        <v>43</v>
      </c>
      <c r="H32" s="97"/>
    </row>
    <row r="33" spans="1:15" s="87" customFormat="1" ht="12.75" customHeight="1">
      <c r="A33" s="196" t="s">
        <v>44</v>
      </c>
      <c r="B33" s="198" t="s">
        <v>39</v>
      </c>
      <c r="C33" s="200" t="s">
        <v>2</v>
      </c>
      <c r="D33" s="202" t="s">
        <v>3</v>
      </c>
      <c r="E33" s="204" t="s">
        <v>12</v>
      </c>
      <c r="F33" s="204" t="s">
        <v>4</v>
      </c>
      <c r="G33" s="187" t="s">
        <v>45</v>
      </c>
      <c r="H33" s="194" t="s">
        <v>9</v>
      </c>
    </row>
    <row r="34" spans="1:15" s="88" customFormat="1" ht="13.5" customHeight="1" thickBot="1">
      <c r="A34" s="197"/>
      <c r="B34" s="199"/>
      <c r="C34" s="201"/>
      <c r="D34" s="203"/>
      <c r="E34" s="205"/>
      <c r="F34" s="205"/>
      <c r="G34" s="188"/>
      <c r="H34" s="195"/>
    </row>
    <row r="35" spans="1:15" ht="15" customHeight="1">
      <c r="A35" s="89">
        <f>A34+1</f>
        <v>1</v>
      </c>
      <c r="B35" s="90"/>
      <c r="C35" s="44" t="s">
        <v>198</v>
      </c>
      <c r="D35" s="45" t="s">
        <v>321</v>
      </c>
      <c r="E35" s="46" t="s">
        <v>322</v>
      </c>
      <c r="F35" s="47" t="s">
        <v>34</v>
      </c>
      <c r="G35" s="52" t="s">
        <v>373</v>
      </c>
      <c r="H35" s="110">
        <v>5.0999999999999996</v>
      </c>
    </row>
    <row r="36" spans="1:15" ht="15" customHeight="1">
      <c r="A36" s="89">
        <f>A35+1</f>
        <v>2</v>
      </c>
      <c r="B36" s="90"/>
      <c r="C36" s="44" t="s">
        <v>187</v>
      </c>
      <c r="D36" s="45" t="s">
        <v>277</v>
      </c>
      <c r="E36" s="46" t="s">
        <v>278</v>
      </c>
      <c r="F36" s="47" t="s">
        <v>59</v>
      </c>
      <c r="G36" s="52" t="s">
        <v>160</v>
      </c>
      <c r="H36" s="109" t="s">
        <v>574</v>
      </c>
    </row>
    <row r="37" spans="1:15" ht="15" customHeight="1">
      <c r="A37" s="92">
        <f>A36+1</f>
        <v>3</v>
      </c>
      <c r="B37" s="90"/>
      <c r="C37" s="44" t="s">
        <v>311</v>
      </c>
      <c r="D37" s="45" t="s">
        <v>312</v>
      </c>
      <c r="E37" s="46" t="s">
        <v>313</v>
      </c>
      <c r="F37" s="47" t="s">
        <v>32</v>
      </c>
      <c r="G37" s="52" t="s">
        <v>370</v>
      </c>
      <c r="H37" s="110" t="s">
        <v>575</v>
      </c>
    </row>
    <row r="38" spans="1:15" ht="15" customHeight="1">
      <c r="A38" s="89">
        <f t="shared" si="0"/>
        <v>4</v>
      </c>
      <c r="B38" s="95"/>
      <c r="C38" s="44" t="s">
        <v>295</v>
      </c>
      <c r="D38" s="45" t="s">
        <v>283</v>
      </c>
      <c r="E38" s="46" t="s">
        <v>296</v>
      </c>
      <c r="F38" s="47" t="s">
        <v>297</v>
      </c>
      <c r="G38" s="52" t="s">
        <v>367</v>
      </c>
      <c r="H38" s="109" t="s">
        <v>576</v>
      </c>
    </row>
    <row r="39" spans="1:15" ht="15" customHeight="1">
      <c r="A39" s="92">
        <f t="shared" si="0"/>
        <v>5</v>
      </c>
      <c r="B39" s="90"/>
      <c r="C39" s="44" t="s">
        <v>289</v>
      </c>
      <c r="D39" s="45" t="s">
        <v>290</v>
      </c>
      <c r="E39" s="46" t="s">
        <v>291</v>
      </c>
      <c r="F39" s="47" t="s">
        <v>60</v>
      </c>
      <c r="G39" s="52" t="s">
        <v>365</v>
      </c>
      <c r="H39" s="110" t="s">
        <v>577</v>
      </c>
    </row>
    <row r="40" spans="1:15" ht="15" customHeight="1">
      <c r="A40" s="89">
        <f t="shared" si="0"/>
        <v>6</v>
      </c>
      <c r="B40" s="90"/>
      <c r="C40" s="44" t="s">
        <v>306</v>
      </c>
      <c r="D40" s="45" t="s">
        <v>307</v>
      </c>
      <c r="E40" s="46">
        <v>37715</v>
      </c>
      <c r="F40" s="47" t="s">
        <v>31</v>
      </c>
      <c r="G40" s="52" t="s">
        <v>369</v>
      </c>
      <c r="H40" s="109">
        <v>5.09</v>
      </c>
    </row>
    <row r="41" spans="1:15" s="5" customFormat="1" ht="15.75">
      <c r="A41" s="5" t="s">
        <v>46</v>
      </c>
      <c r="E41" s="6"/>
      <c r="F41" s="7"/>
      <c r="G41" s="7"/>
      <c r="H41" s="7"/>
      <c r="I41" s="7"/>
      <c r="J41" s="7"/>
      <c r="K41" s="161"/>
      <c r="L41" s="161"/>
      <c r="M41" s="8"/>
      <c r="N41" s="9"/>
      <c r="O41" s="9"/>
    </row>
    <row r="42" spans="1:15" s="5" customFormat="1" ht="15.75">
      <c r="A42" s="5" t="s">
        <v>58</v>
      </c>
      <c r="E42" s="6"/>
      <c r="F42" s="7"/>
      <c r="G42" s="7"/>
      <c r="H42" s="7"/>
      <c r="I42" s="7"/>
      <c r="J42" s="161"/>
      <c r="K42" s="161"/>
      <c r="L42" s="161"/>
      <c r="M42" s="8"/>
      <c r="N42" s="10"/>
      <c r="O42" s="10"/>
    </row>
    <row r="43" spans="1:15" s="82" customFormat="1" ht="12" customHeight="1">
      <c r="A43" s="77"/>
      <c r="B43" s="77"/>
      <c r="C43" s="77"/>
      <c r="D43" s="77"/>
      <c r="E43" s="78"/>
      <c r="F43" s="79"/>
      <c r="G43" s="80"/>
      <c r="H43" s="80"/>
      <c r="I43" s="81"/>
      <c r="J43" s="81"/>
      <c r="K43" s="81"/>
      <c r="L43" s="81"/>
      <c r="M43" s="18"/>
      <c r="N43" s="19"/>
    </row>
    <row r="44" spans="1:15" s="83" customFormat="1" ht="15.75">
      <c r="D44" s="5" t="s">
        <v>14</v>
      </c>
      <c r="E44" s="5"/>
      <c r="F44" s="6" t="s">
        <v>5</v>
      </c>
      <c r="G44" s="84"/>
      <c r="H44" s="161" t="s">
        <v>0</v>
      </c>
      <c r="I44" s="85"/>
      <c r="J44" s="85"/>
      <c r="K44" s="85"/>
      <c r="L44" s="85"/>
      <c r="M44" s="26"/>
      <c r="N44" s="8"/>
    </row>
    <row r="45" spans="1:15" s="96" customFormat="1" ht="16.5" thickBot="1">
      <c r="C45" s="97">
        <v>5</v>
      </c>
      <c r="D45" s="97" t="s">
        <v>43</v>
      </c>
      <c r="H45" s="97"/>
    </row>
    <row r="46" spans="1:15" s="87" customFormat="1" ht="12.75" customHeight="1">
      <c r="A46" s="196" t="s">
        <v>44</v>
      </c>
      <c r="B46" s="198" t="s">
        <v>39</v>
      </c>
      <c r="C46" s="200" t="s">
        <v>2</v>
      </c>
      <c r="D46" s="202" t="s">
        <v>3</v>
      </c>
      <c r="E46" s="204" t="s">
        <v>12</v>
      </c>
      <c r="F46" s="204" t="s">
        <v>4</v>
      </c>
      <c r="G46" s="187" t="s">
        <v>45</v>
      </c>
      <c r="H46" s="194" t="s">
        <v>9</v>
      </c>
    </row>
    <row r="47" spans="1:15" s="88" customFormat="1" ht="13.5" customHeight="1" thickBot="1">
      <c r="A47" s="197"/>
      <c r="B47" s="199"/>
      <c r="C47" s="201"/>
      <c r="D47" s="203"/>
      <c r="E47" s="205"/>
      <c r="F47" s="205"/>
      <c r="G47" s="188"/>
      <c r="H47" s="195"/>
    </row>
    <row r="48" spans="1:15" ht="15" customHeight="1">
      <c r="A48" s="89">
        <f>A47+1</f>
        <v>1</v>
      </c>
      <c r="B48" s="90"/>
      <c r="C48" s="44"/>
      <c r="D48" s="45"/>
      <c r="E48" s="46"/>
      <c r="F48" s="47"/>
      <c r="G48" s="52"/>
      <c r="H48" s="110"/>
    </row>
    <row r="49" spans="1:8" ht="15" customHeight="1">
      <c r="A49" s="89">
        <f>A48+1</f>
        <v>2</v>
      </c>
      <c r="B49" s="90"/>
      <c r="C49" s="44" t="s">
        <v>189</v>
      </c>
      <c r="D49" s="45" t="s">
        <v>292</v>
      </c>
      <c r="E49" s="46">
        <v>37659</v>
      </c>
      <c r="F49" s="47" t="s">
        <v>124</v>
      </c>
      <c r="G49" s="52" t="s">
        <v>366</v>
      </c>
      <c r="H49" s="109" t="s">
        <v>578</v>
      </c>
    </row>
    <row r="50" spans="1:8" ht="15" customHeight="1">
      <c r="A50" s="92">
        <f>A49+1</f>
        <v>3</v>
      </c>
      <c r="B50" s="89"/>
      <c r="C50" s="48" t="s">
        <v>119</v>
      </c>
      <c r="D50" s="49" t="s">
        <v>348</v>
      </c>
      <c r="E50" s="50" t="s">
        <v>225</v>
      </c>
      <c r="F50" s="51" t="s">
        <v>226</v>
      </c>
      <c r="G50" s="166" t="s">
        <v>377</v>
      </c>
      <c r="H50" s="110" t="s">
        <v>579</v>
      </c>
    </row>
    <row r="51" spans="1:8" ht="15" customHeight="1">
      <c r="A51" s="89">
        <f t="shared" si="0"/>
        <v>4</v>
      </c>
      <c r="B51" s="92"/>
      <c r="C51" s="44" t="s">
        <v>318</v>
      </c>
      <c r="D51" s="45" t="s">
        <v>319</v>
      </c>
      <c r="E51" s="46" t="s">
        <v>320</v>
      </c>
      <c r="F51" s="47" t="s">
        <v>34</v>
      </c>
      <c r="G51" s="52" t="s">
        <v>268</v>
      </c>
      <c r="H51" s="109" t="s">
        <v>580</v>
      </c>
    </row>
    <row r="52" spans="1:8" ht="15" customHeight="1">
      <c r="A52" s="92">
        <f t="shared" si="0"/>
        <v>5</v>
      </c>
      <c r="B52" s="89"/>
      <c r="C52" s="44" t="s">
        <v>308</v>
      </c>
      <c r="D52" s="45" t="s">
        <v>309</v>
      </c>
      <c r="E52" s="46" t="s">
        <v>310</v>
      </c>
      <c r="F52" s="47" t="s">
        <v>32</v>
      </c>
      <c r="G52" s="52" t="s">
        <v>167</v>
      </c>
      <c r="H52" s="110" t="s">
        <v>566</v>
      </c>
    </row>
    <row r="53" spans="1:8" ht="15" customHeight="1">
      <c r="A53" s="89">
        <f t="shared" si="0"/>
        <v>6</v>
      </c>
      <c r="B53" s="92"/>
      <c r="C53" s="48" t="s">
        <v>140</v>
      </c>
      <c r="D53" s="49" t="s">
        <v>351</v>
      </c>
      <c r="E53" s="50" t="s">
        <v>352</v>
      </c>
      <c r="F53" s="51" t="s">
        <v>226</v>
      </c>
      <c r="G53" s="53" t="s">
        <v>378</v>
      </c>
      <c r="H53" s="109">
        <v>4.96</v>
      </c>
    </row>
    <row r="54" spans="1:8" s="96" customFormat="1" ht="16.5" thickBot="1">
      <c r="C54" s="97">
        <v>6</v>
      </c>
      <c r="D54" s="97" t="s">
        <v>43</v>
      </c>
      <c r="H54" s="97"/>
    </row>
    <row r="55" spans="1:8" s="87" customFormat="1" ht="12.75" customHeight="1">
      <c r="A55" s="196" t="s">
        <v>44</v>
      </c>
      <c r="B55" s="198" t="s">
        <v>39</v>
      </c>
      <c r="C55" s="200" t="s">
        <v>2</v>
      </c>
      <c r="D55" s="202" t="s">
        <v>3</v>
      </c>
      <c r="E55" s="204" t="s">
        <v>12</v>
      </c>
      <c r="F55" s="204" t="s">
        <v>4</v>
      </c>
      <c r="G55" s="187" t="s">
        <v>45</v>
      </c>
      <c r="H55" s="194" t="s">
        <v>9</v>
      </c>
    </row>
    <row r="56" spans="1:8" s="88" customFormat="1" ht="13.5" customHeight="1" thickBot="1">
      <c r="A56" s="197"/>
      <c r="B56" s="199"/>
      <c r="C56" s="201"/>
      <c r="D56" s="203"/>
      <c r="E56" s="205"/>
      <c r="F56" s="205"/>
      <c r="G56" s="188"/>
      <c r="H56" s="195"/>
    </row>
    <row r="57" spans="1:8" ht="15" customHeight="1">
      <c r="A57" s="89">
        <f>A56+1</f>
        <v>1</v>
      </c>
      <c r="B57" s="89"/>
      <c r="C57" s="44" t="s">
        <v>298</v>
      </c>
      <c r="D57" s="45" t="s">
        <v>299</v>
      </c>
      <c r="E57" s="46" t="s">
        <v>300</v>
      </c>
      <c r="F57" s="47" t="s">
        <v>297</v>
      </c>
      <c r="G57" s="52" t="s">
        <v>367</v>
      </c>
      <c r="H57" s="110">
        <v>5.75</v>
      </c>
    </row>
    <row r="58" spans="1:8" ht="15" customHeight="1">
      <c r="A58" s="89">
        <f>A57+1</f>
        <v>2</v>
      </c>
      <c r="B58" s="92"/>
      <c r="C58" s="48" t="s">
        <v>359</v>
      </c>
      <c r="D58" s="49" t="s">
        <v>360</v>
      </c>
      <c r="E58" s="50" t="s">
        <v>361</v>
      </c>
      <c r="F58" s="51" t="s">
        <v>362</v>
      </c>
      <c r="G58" s="53" t="s">
        <v>380</v>
      </c>
      <c r="H58" s="109" t="s">
        <v>581</v>
      </c>
    </row>
    <row r="59" spans="1:8" ht="15" customHeight="1">
      <c r="A59" s="92">
        <f>A58+1</f>
        <v>3</v>
      </c>
      <c r="B59" s="89"/>
      <c r="C59" s="48" t="s">
        <v>287</v>
      </c>
      <c r="D59" s="49" t="s">
        <v>288</v>
      </c>
      <c r="E59" s="50">
        <v>37479</v>
      </c>
      <c r="F59" s="51" t="s">
        <v>29</v>
      </c>
      <c r="G59" s="53" t="s">
        <v>176</v>
      </c>
      <c r="H59" s="110" t="s">
        <v>582</v>
      </c>
    </row>
    <row r="60" spans="1:8" ht="15" customHeight="1">
      <c r="A60" s="89">
        <f t="shared" si="0"/>
        <v>4</v>
      </c>
      <c r="B60" s="92"/>
      <c r="C60" s="44" t="s">
        <v>275</v>
      </c>
      <c r="D60" s="45" t="s">
        <v>276</v>
      </c>
      <c r="E60" s="46">
        <v>37457</v>
      </c>
      <c r="F60" s="47" t="s">
        <v>27</v>
      </c>
      <c r="G60" s="52" t="s">
        <v>174</v>
      </c>
      <c r="H60" s="109" t="s">
        <v>583</v>
      </c>
    </row>
    <row r="61" spans="1:8" ht="15" customHeight="1">
      <c r="A61" s="92">
        <f t="shared" si="0"/>
        <v>5</v>
      </c>
      <c r="B61" s="89"/>
      <c r="C61" s="44" t="s">
        <v>282</v>
      </c>
      <c r="D61" s="45" t="s">
        <v>283</v>
      </c>
      <c r="E61" s="46" t="s">
        <v>284</v>
      </c>
      <c r="F61" s="47" t="s">
        <v>41</v>
      </c>
      <c r="G61" s="52" t="s">
        <v>87</v>
      </c>
      <c r="H61" s="110" t="s">
        <v>581</v>
      </c>
    </row>
    <row r="62" spans="1:8" ht="15" customHeight="1">
      <c r="A62" s="89">
        <f t="shared" si="0"/>
        <v>6</v>
      </c>
      <c r="B62" s="92"/>
      <c r="C62" s="44" t="s">
        <v>131</v>
      </c>
      <c r="D62" s="45" t="s">
        <v>330</v>
      </c>
      <c r="E62" s="46">
        <v>37420</v>
      </c>
      <c r="F62" s="47" t="s">
        <v>62</v>
      </c>
      <c r="G62" s="52" t="s">
        <v>93</v>
      </c>
      <c r="H62" s="109">
        <v>4.8600000000000003</v>
      </c>
    </row>
    <row r="63" spans="1:8" s="96" customFormat="1" ht="16.5" thickBot="1">
      <c r="C63" s="97">
        <v>7</v>
      </c>
      <c r="D63" s="97" t="s">
        <v>43</v>
      </c>
      <c r="H63" s="97"/>
    </row>
    <row r="64" spans="1:8" s="87" customFormat="1" ht="12.75" customHeight="1">
      <c r="A64" s="196" t="s">
        <v>44</v>
      </c>
      <c r="B64" s="198" t="s">
        <v>39</v>
      </c>
      <c r="C64" s="200" t="s">
        <v>2</v>
      </c>
      <c r="D64" s="202" t="s">
        <v>3</v>
      </c>
      <c r="E64" s="204" t="s">
        <v>12</v>
      </c>
      <c r="F64" s="204" t="s">
        <v>4</v>
      </c>
      <c r="G64" s="187" t="s">
        <v>45</v>
      </c>
      <c r="H64" s="194" t="s">
        <v>9</v>
      </c>
    </row>
    <row r="65" spans="1:8" s="88" customFormat="1" ht="13.5" customHeight="1" thickBot="1">
      <c r="A65" s="197"/>
      <c r="B65" s="199"/>
      <c r="C65" s="201"/>
      <c r="D65" s="203"/>
      <c r="E65" s="205"/>
      <c r="F65" s="205"/>
      <c r="G65" s="188"/>
      <c r="H65" s="195"/>
    </row>
    <row r="66" spans="1:8" ht="15" customHeight="1">
      <c r="A66" s="89">
        <f>A65+1</f>
        <v>1</v>
      </c>
      <c r="B66" s="89"/>
      <c r="C66" s="44" t="s">
        <v>314</v>
      </c>
      <c r="D66" s="45" t="s">
        <v>315</v>
      </c>
      <c r="E66" s="46" t="s">
        <v>216</v>
      </c>
      <c r="F66" s="47" t="s">
        <v>32</v>
      </c>
      <c r="G66" s="52" t="s">
        <v>371</v>
      </c>
      <c r="H66" s="110">
        <v>4.66</v>
      </c>
    </row>
    <row r="67" spans="1:8" ht="15" customHeight="1">
      <c r="A67" s="89">
        <f>A66+1</f>
        <v>2</v>
      </c>
      <c r="B67" s="92"/>
      <c r="C67" s="44" t="s">
        <v>187</v>
      </c>
      <c r="D67" s="45" t="s">
        <v>333</v>
      </c>
      <c r="E67" s="46" t="s">
        <v>334</v>
      </c>
      <c r="F67" s="47" t="s">
        <v>35</v>
      </c>
      <c r="G67" s="52" t="s">
        <v>374</v>
      </c>
      <c r="H67" s="109" t="s">
        <v>584</v>
      </c>
    </row>
    <row r="68" spans="1:8" ht="15" customHeight="1">
      <c r="A68" s="92">
        <f>A67+1</f>
        <v>3</v>
      </c>
      <c r="B68" s="89"/>
      <c r="C68" s="48" t="s">
        <v>356</v>
      </c>
      <c r="D68" s="49" t="s">
        <v>357</v>
      </c>
      <c r="E68" s="50" t="s">
        <v>358</v>
      </c>
      <c r="F68" s="51" t="s">
        <v>226</v>
      </c>
      <c r="G68" s="53" t="s">
        <v>271</v>
      </c>
      <c r="H68" s="110" t="s">
        <v>568</v>
      </c>
    </row>
    <row r="69" spans="1:8" ht="15" customHeight="1">
      <c r="A69" s="89">
        <f t="shared" si="0"/>
        <v>4</v>
      </c>
      <c r="B69" s="92"/>
      <c r="C69" s="44" t="s">
        <v>316</v>
      </c>
      <c r="D69" s="45" t="s">
        <v>317</v>
      </c>
      <c r="E69" s="46">
        <v>37333</v>
      </c>
      <c r="F69" s="47" t="s">
        <v>33</v>
      </c>
      <c r="G69" s="52" t="s">
        <v>372</v>
      </c>
      <c r="H69" s="109" t="s">
        <v>585</v>
      </c>
    </row>
    <row r="70" spans="1:8" ht="15" customHeight="1">
      <c r="A70" s="92">
        <f t="shared" si="0"/>
        <v>5</v>
      </c>
      <c r="B70" s="89"/>
      <c r="C70" s="44" t="s">
        <v>191</v>
      </c>
      <c r="D70" s="45" t="s">
        <v>331</v>
      </c>
      <c r="E70" s="46" t="s">
        <v>332</v>
      </c>
      <c r="F70" s="47" t="s">
        <v>35</v>
      </c>
      <c r="G70" s="52" t="s">
        <v>374</v>
      </c>
      <c r="H70" s="110" t="s">
        <v>586</v>
      </c>
    </row>
    <row r="71" spans="1:8" ht="15" customHeight="1">
      <c r="A71" s="89">
        <f t="shared" si="0"/>
        <v>6</v>
      </c>
      <c r="B71" s="92"/>
      <c r="C71" s="44" t="s">
        <v>335</v>
      </c>
      <c r="D71" s="45" t="s">
        <v>336</v>
      </c>
      <c r="E71" s="46" t="s">
        <v>332</v>
      </c>
      <c r="F71" s="47" t="s">
        <v>36</v>
      </c>
      <c r="G71" s="52" t="s">
        <v>375</v>
      </c>
      <c r="H71" s="109">
        <v>4.8</v>
      </c>
    </row>
    <row r="72" spans="1:8">
      <c r="B72" s="92"/>
    </row>
  </sheetData>
  <mergeCells count="56">
    <mergeCell ref="G55:G56"/>
    <mergeCell ref="H55:H56"/>
    <mergeCell ref="A64:A65"/>
    <mergeCell ref="B64:B65"/>
    <mergeCell ref="C64:C65"/>
    <mergeCell ref="D64:D65"/>
    <mergeCell ref="E64:E65"/>
    <mergeCell ref="F64:F65"/>
    <mergeCell ref="G64:G65"/>
    <mergeCell ref="H64:H65"/>
    <mergeCell ref="A55:A56"/>
    <mergeCell ref="B55:B56"/>
    <mergeCell ref="C55:C56"/>
    <mergeCell ref="D55:D56"/>
    <mergeCell ref="E55:E56"/>
    <mergeCell ref="F55:F56"/>
    <mergeCell ref="F46:F47"/>
    <mergeCell ref="G46:G47"/>
    <mergeCell ref="H46:H47"/>
    <mergeCell ref="A33:A34"/>
    <mergeCell ref="B33:B34"/>
    <mergeCell ref="C33:C34"/>
    <mergeCell ref="D33:D34"/>
    <mergeCell ref="E33:E34"/>
    <mergeCell ref="F33:F34"/>
    <mergeCell ref="A46:A47"/>
    <mergeCell ref="B46:B47"/>
    <mergeCell ref="C46:C47"/>
    <mergeCell ref="D46:D47"/>
    <mergeCell ref="E46:E47"/>
    <mergeCell ref="F24:F25"/>
    <mergeCell ref="G24:G25"/>
    <mergeCell ref="H24:H25"/>
    <mergeCell ref="G33:G34"/>
    <mergeCell ref="H33:H34"/>
    <mergeCell ref="A24:A25"/>
    <mergeCell ref="B24:B25"/>
    <mergeCell ref="C24:C25"/>
    <mergeCell ref="D24:D25"/>
    <mergeCell ref="E24:E25"/>
    <mergeCell ref="H6:H7"/>
    <mergeCell ref="A15:A16"/>
    <mergeCell ref="B15:B16"/>
    <mergeCell ref="C15:C16"/>
    <mergeCell ref="D15:D16"/>
    <mergeCell ref="E15:E16"/>
    <mergeCell ref="F15:F16"/>
    <mergeCell ref="A6:A7"/>
    <mergeCell ref="B6:B7"/>
    <mergeCell ref="C6:C7"/>
    <mergeCell ref="D6:D7"/>
    <mergeCell ref="E6:E7"/>
    <mergeCell ref="F6:F7"/>
    <mergeCell ref="G6:G7"/>
    <mergeCell ref="G15:G16"/>
    <mergeCell ref="H15:H16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2.28515625" style="1" bestFit="1" customWidth="1"/>
    <col min="7" max="7" width="16.7109375" style="1" bestFit="1" customWidth="1"/>
    <col min="8" max="10" width="8.7109375" style="1" customWidth="1"/>
    <col min="11" max="16384" width="9.140625" style="1"/>
  </cols>
  <sheetData>
    <row r="1" spans="1:16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6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7"/>
      <c r="M3" s="17"/>
      <c r="N3" s="17"/>
      <c r="O3" s="18"/>
      <c r="P3" s="19"/>
    </row>
    <row r="4" spans="1:16" s="21" customFormat="1" ht="16.5" thickBot="1">
      <c r="D4" s="22" t="s">
        <v>25</v>
      </c>
      <c r="E4" s="5"/>
      <c r="F4" s="6" t="s">
        <v>24</v>
      </c>
      <c r="G4" s="24"/>
      <c r="H4" s="189" t="s">
        <v>21</v>
      </c>
      <c r="I4" s="189"/>
      <c r="J4" s="189"/>
      <c r="K4" s="25"/>
      <c r="L4" s="25"/>
      <c r="M4" s="25"/>
      <c r="N4" s="25"/>
      <c r="O4" s="26"/>
      <c r="P4" s="8"/>
    </row>
    <row r="5" spans="1:16" ht="15" customHeight="1" thickBot="1">
      <c r="H5" s="214" t="s">
        <v>64</v>
      </c>
      <c r="I5" s="215"/>
      <c r="J5" s="216"/>
    </row>
    <row r="6" spans="1:16" s="2" customFormat="1" ht="15" customHeight="1" thickBot="1">
      <c r="A6" s="145" t="s">
        <v>42</v>
      </c>
      <c r="B6" s="146" t="s">
        <v>39</v>
      </c>
      <c r="C6" s="147" t="s">
        <v>2</v>
      </c>
      <c r="D6" s="148" t="s">
        <v>3</v>
      </c>
      <c r="E6" s="163" t="s">
        <v>12</v>
      </c>
      <c r="F6" s="163" t="s">
        <v>4</v>
      </c>
      <c r="G6" s="149" t="s">
        <v>45</v>
      </c>
      <c r="H6" s="163">
        <v>1</v>
      </c>
      <c r="I6" s="163">
        <v>2</v>
      </c>
      <c r="J6" s="151">
        <v>3</v>
      </c>
      <c r="K6" s="164" t="s">
        <v>9</v>
      </c>
    </row>
    <row r="7" spans="1:16" ht="15" customHeight="1">
      <c r="A7" s="3">
        <v>1</v>
      </c>
      <c r="B7" s="76"/>
      <c r="C7" s="101" t="s">
        <v>77</v>
      </c>
      <c r="D7" s="102" t="s">
        <v>78</v>
      </c>
      <c r="E7" s="103">
        <v>37960</v>
      </c>
      <c r="F7" s="104" t="s">
        <v>29</v>
      </c>
      <c r="G7" s="105" t="s">
        <v>89</v>
      </c>
      <c r="H7" s="34" t="s">
        <v>626</v>
      </c>
      <c r="I7" s="34">
        <v>14.64</v>
      </c>
      <c r="J7" s="34">
        <v>15.66</v>
      </c>
      <c r="K7" s="99">
        <f t="shared" ref="K7:K17" si="0">MAX(H7:J7)</f>
        <v>15.66</v>
      </c>
    </row>
    <row r="8" spans="1:16" ht="15" customHeight="1">
      <c r="A8" s="3">
        <f t="shared" ref="A8:A16" si="1">A7+1</f>
        <v>2</v>
      </c>
      <c r="B8" s="57"/>
      <c r="C8" s="44" t="s">
        <v>84</v>
      </c>
      <c r="D8" s="45" t="s">
        <v>85</v>
      </c>
      <c r="E8" s="46">
        <v>37391</v>
      </c>
      <c r="F8" s="47" t="s">
        <v>62</v>
      </c>
      <c r="G8" s="52" t="s">
        <v>93</v>
      </c>
      <c r="H8" s="74">
        <v>15.16</v>
      </c>
      <c r="I8" s="74">
        <v>15.15</v>
      </c>
      <c r="J8" s="74">
        <v>15.21</v>
      </c>
      <c r="K8" s="99">
        <f t="shared" si="0"/>
        <v>15.21</v>
      </c>
    </row>
    <row r="9" spans="1:16" ht="15" customHeight="1">
      <c r="A9" s="89">
        <f t="shared" si="1"/>
        <v>3</v>
      </c>
      <c r="B9" s="57"/>
      <c r="C9" s="44" t="s">
        <v>67</v>
      </c>
      <c r="D9" s="45" t="s">
        <v>68</v>
      </c>
      <c r="E9" s="46">
        <v>37871</v>
      </c>
      <c r="F9" s="47" t="s">
        <v>26</v>
      </c>
      <c r="G9" s="52" t="s">
        <v>86</v>
      </c>
      <c r="H9" s="74">
        <v>13.56</v>
      </c>
      <c r="I9" s="74">
        <v>13.63</v>
      </c>
      <c r="J9" s="74">
        <v>13.14</v>
      </c>
      <c r="K9" s="99">
        <f t="shared" si="0"/>
        <v>13.63</v>
      </c>
    </row>
    <row r="10" spans="1:16" ht="15" customHeight="1">
      <c r="A10" s="3">
        <f t="shared" si="1"/>
        <v>4</v>
      </c>
      <c r="B10" s="100"/>
      <c r="C10" s="44" t="s">
        <v>83</v>
      </c>
      <c r="D10" s="45" t="s">
        <v>724</v>
      </c>
      <c r="E10" s="46">
        <v>37715</v>
      </c>
      <c r="F10" s="47" t="s">
        <v>40</v>
      </c>
      <c r="G10" s="52" t="s">
        <v>92</v>
      </c>
      <c r="H10" s="74">
        <v>12.87</v>
      </c>
      <c r="I10" s="74">
        <v>12.31</v>
      </c>
      <c r="J10" s="74">
        <v>13.02</v>
      </c>
      <c r="K10" s="99">
        <f t="shared" si="0"/>
        <v>13.02</v>
      </c>
    </row>
    <row r="11" spans="1:16" ht="15" customHeight="1">
      <c r="A11" s="27">
        <f t="shared" si="1"/>
        <v>5</v>
      </c>
      <c r="B11" s="57"/>
      <c r="C11" s="101" t="s">
        <v>79</v>
      </c>
      <c r="D11" s="102" t="s">
        <v>80</v>
      </c>
      <c r="E11" s="103">
        <v>37332</v>
      </c>
      <c r="F11" s="104" t="s">
        <v>29</v>
      </c>
      <c r="G11" s="105" t="s">
        <v>89</v>
      </c>
      <c r="H11" s="74">
        <v>11.55</v>
      </c>
      <c r="I11" s="74">
        <v>12.01</v>
      </c>
      <c r="J11" s="150">
        <v>12.1</v>
      </c>
      <c r="K11" s="99">
        <f t="shared" si="0"/>
        <v>12.1</v>
      </c>
    </row>
    <row r="12" spans="1:16" ht="15" customHeight="1">
      <c r="A12" s="3">
        <f t="shared" si="1"/>
        <v>6</v>
      </c>
      <c r="B12" s="57"/>
      <c r="C12" s="44" t="s">
        <v>72</v>
      </c>
      <c r="D12" s="45" t="s">
        <v>82</v>
      </c>
      <c r="E12" s="46">
        <v>37342</v>
      </c>
      <c r="F12" s="47" t="s">
        <v>33</v>
      </c>
      <c r="G12" s="52" t="s">
        <v>91</v>
      </c>
      <c r="H12" s="74">
        <v>11.95</v>
      </c>
      <c r="I12" s="74">
        <v>10.9</v>
      </c>
      <c r="J12" s="74">
        <v>11.98</v>
      </c>
      <c r="K12" s="99">
        <f t="shared" si="0"/>
        <v>11.98</v>
      </c>
    </row>
    <row r="13" spans="1:16" ht="15" customHeight="1">
      <c r="A13" s="27">
        <f t="shared" si="1"/>
        <v>7</v>
      </c>
      <c r="B13" s="57"/>
      <c r="C13" s="101" t="s">
        <v>77</v>
      </c>
      <c r="D13" s="102" t="s">
        <v>81</v>
      </c>
      <c r="E13" s="103">
        <v>37491</v>
      </c>
      <c r="F13" s="104" t="s">
        <v>29</v>
      </c>
      <c r="G13" s="105" t="s">
        <v>90</v>
      </c>
      <c r="H13" s="74">
        <v>11.5</v>
      </c>
      <c r="I13" s="74">
        <v>11.71</v>
      </c>
      <c r="J13" s="150">
        <v>10.97</v>
      </c>
      <c r="K13" s="99">
        <f t="shared" si="0"/>
        <v>11.71</v>
      </c>
    </row>
    <row r="14" spans="1:16" ht="15" customHeight="1">
      <c r="A14" s="89">
        <f t="shared" si="1"/>
        <v>8</v>
      </c>
      <c r="B14" s="57"/>
      <c r="C14" s="44" t="s">
        <v>71</v>
      </c>
      <c r="D14" s="45" t="s">
        <v>75</v>
      </c>
      <c r="E14" s="46" t="s">
        <v>76</v>
      </c>
      <c r="F14" s="47" t="s">
        <v>41</v>
      </c>
      <c r="G14" s="52" t="s">
        <v>88</v>
      </c>
      <c r="H14" s="74">
        <v>11.39</v>
      </c>
      <c r="I14" s="74">
        <v>10.66</v>
      </c>
      <c r="J14" s="74">
        <v>11.45</v>
      </c>
      <c r="K14" s="99">
        <f t="shared" si="0"/>
        <v>11.45</v>
      </c>
    </row>
    <row r="15" spans="1:16" ht="15" customHeight="1">
      <c r="A15" s="27">
        <f t="shared" si="1"/>
        <v>9</v>
      </c>
      <c r="B15" s="57"/>
      <c r="C15" s="44" t="s">
        <v>71</v>
      </c>
      <c r="D15" s="45" t="s">
        <v>68</v>
      </c>
      <c r="E15" s="46">
        <v>37334</v>
      </c>
      <c r="F15" s="47" t="s">
        <v>26</v>
      </c>
      <c r="G15" s="52" t="s">
        <v>86</v>
      </c>
      <c r="H15" s="74">
        <v>11.12</v>
      </c>
      <c r="I15" s="74">
        <v>10.88</v>
      </c>
      <c r="J15" s="150" t="s">
        <v>626</v>
      </c>
      <c r="K15" s="99">
        <f t="shared" si="0"/>
        <v>11.12</v>
      </c>
    </row>
    <row r="16" spans="1:16" ht="15" customHeight="1">
      <c r="A16" s="3">
        <f t="shared" si="1"/>
        <v>10</v>
      </c>
      <c r="B16" s="57"/>
      <c r="C16" s="44" t="s">
        <v>72</v>
      </c>
      <c r="D16" s="45" t="s">
        <v>73</v>
      </c>
      <c r="E16" s="46" t="s">
        <v>74</v>
      </c>
      <c r="F16" s="47" t="s">
        <v>41</v>
      </c>
      <c r="G16" s="52" t="s">
        <v>88</v>
      </c>
      <c r="H16" s="74">
        <v>10.91</v>
      </c>
      <c r="I16" s="74">
        <v>9.3000000000000007</v>
      </c>
      <c r="J16" s="150">
        <v>10.26</v>
      </c>
      <c r="K16" s="99">
        <f t="shared" si="0"/>
        <v>10.91</v>
      </c>
    </row>
    <row r="17" spans="1:11" ht="15" customHeight="1">
      <c r="A17" s="92">
        <v>11</v>
      </c>
      <c r="B17" s="57"/>
      <c r="C17" s="44" t="s">
        <v>69</v>
      </c>
      <c r="D17" s="45" t="s">
        <v>70</v>
      </c>
      <c r="E17" s="46">
        <v>37875</v>
      </c>
      <c r="F17" s="47" t="s">
        <v>26</v>
      </c>
      <c r="G17" s="52" t="s">
        <v>86</v>
      </c>
      <c r="H17" s="74">
        <v>8.67</v>
      </c>
      <c r="I17" s="74">
        <v>6.97</v>
      </c>
      <c r="J17" s="74">
        <v>8.35</v>
      </c>
      <c r="K17" s="99">
        <f t="shared" si="0"/>
        <v>8.67</v>
      </c>
    </row>
    <row r="18" spans="1:11" ht="15" customHeight="1"/>
    <row r="19" spans="1:11" ht="15" customHeight="1"/>
    <row r="20" spans="1:11" ht="15" customHeight="1"/>
    <row r="21" spans="1:11" ht="15" customHeight="1"/>
    <row r="22" spans="1:11" ht="15" customHeight="1"/>
    <row r="23" spans="1:11" ht="15" customHeight="1"/>
    <row r="24" spans="1:11" ht="15" customHeight="1"/>
    <row r="25" spans="1:11" ht="15" customHeight="1"/>
    <row r="26" spans="1:11" ht="15" customHeight="1"/>
    <row r="27" spans="1:11" ht="15" customHeight="1"/>
    <row r="28" spans="1:11" ht="15" customHeight="1"/>
    <row r="29" spans="1:11" ht="15" customHeight="1"/>
    <row r="30" spans="1:11" ht="15" customHeight="1"/>
  </sheetData>
  <sortState ref="C8:K30">
    <sortCondition descending="1" ref="K8:K30"/>
  </sortState>
  <mergeCells count="2">
    <mergeCell ref="H4:J4"/>
    <mergeCell ref="H5:J5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2.28515625" style="1" bestFit="1" customWidth="1"/>
    <col min="7" max="7" width="16.7109375" style="1" bestFit="1" customWidth="1"/>
    <col min="8" max="10" width="8.7109375" style="1" customWidth="1"/>
    <col min="11" max="16384" width="9.140625" style="1"/>
  </cols>
  <sheetData>
    <row r="1" spans="1:16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6" s="5" customFormat="1" ht="15.75">
      <c r="A2" s="5" t="s">
        <v>11</v>
      </c>
      <c r="E2" s="6"/>
      <c r="F2" s="7"/>
      <c r="G2" s="7"/>
      <c r="H2" s="161"/>
      <c r="I2" s="161"/>
      <c r="J2" s="161"/>
      <c r="K2" s="8"/>
      <c r="L2" s="8"/>
      <c r="M2" s="8"/>
      <c r="N2" s="11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7"/>
      <c r="M3" s="17"/>
      <c r="N3" s="17"/>
      <c r="O3" s="18"/>
      <c r="P3" s="19"/>
    </row>
    <row r="4" spans="1:16" s="21" customFormat="1" ht="16.5" thickBot="1">
      <c r="D4" s="22" t="s">
        <v>25</v>
      </c>
      <c r="E4" s="5"/>
      <c r="F4" s="6" t="s">
        <v>23</v>
      </c>
      <c r="G4" s="24"/>
      <c r="H4" s="189" t="s">
        <v>21</v>
      </c>
      <c r="I4" s="189"/>
      <c r="J4" s="189"/>
      <c r="K4" s="25"/>
      <c r="L4" s="25"/>
      <c r="M4" s="25"/>
      <c r="N4" s="25"/>
      <c r="O4" s="26"/>
      <c r="P4" s="8"/>
    </row>
    <row r="5" spans="1:16" ht="15" customHeight="1" thickBot="1">
      <c r="H5" s="214" t="s">
        <v>64</v>
      </c>
      <c r="I5" s="215"/>
      <c r="J5" s="216"/>
    </row>
    <row r="6" spans="1:16" s="2" customFormat="1" ht="15" customHeight="1" thickBot="1">
      <c r="A6" s="145" t="s">
        <v>42</v>
      </c>
      <c r="B6" s="146" t="s">
        <v>39</v>
      </c>
      <c r="C6" s="147" t="s">
        <v>2</v>
      </c>
      <c r="D6" s="148" t="s">
        <v>3</v>
      </c>
      <c r="E6" s="163" t="s">
        <v>12</v>
      </c>
      <c r="F6" s="163" t="s">
        <v>4</v>
      </c>
      <c r="G6" s="149" t="s">
        <v>45</v>
      </c>
      <c r="H6" s="163">
        <v>1</v>
      </c>
      <c r="I6" s="163">
        <v>2</v>
      </c>
      <c r="J6" s="151">
        <v>3</v>
      </c>
      <c r="K6" s="164" t="s">
        <v>9</v>
      </c>
    </row>
    <row r="7" spans="1:16" ht="15" customHeight="1">
      <c r="A7" s="3">
        <v>1</v>
      </c>
      <c r="B7" s="76"/>
      <c r="C7" s="101" t="s">
        <v>77</v>
      </c>
      <c r="D7" s="102" t="s">
        <v>78</v>
      </c>
      <c r="E7" s="103">
        <v>37960</v>
      </c>
      <c r="F7" s="104" t="s">
        <v>29</v>
      </c>
      <c r="G7" s="105" t="s">
        <v>89</v>
      </c>
      <c r="H7" s="34">
        <v>17.41</v>
      </c>
      <c r="I7" s="34">
        <v>17.579999999999998</v>
      </c>
      <c r="J7" s="34">
        <v>17.510000000000002</v>
      </c>
      <c r="K7" s="99">
        <f t="shared" ref="K7:K17" si="0">MAX(H7:J7)</f>
        <v>17.579999999999998</v>
      </c>
    </row>
    <row r="8" spans="1:16" ht="15" customHeight="1">
      <c r="A8" s="3">
        <f t="shared" ref="A8:A16" si="1">A7+1</f>
        <v>2</v>
      </c>
      <c r="B8" s="57"/>
      <c r="C8" s="44" t="s">
        <v>84</v>
      </c>
      <c r="D8" s="45" t="s">
        <v>85</v>
      </c>
      <c r="E8" s="46">
        <v>37391</v>
      </c>
      <c r="F8" s="47" t="s">
        <v>62</v>
      </c>
      <c r="G8" s="52" t="s">
        <v>93</v>
      </c>
      <c r="H8" s="74">
        <v>16.45</v>
      </c>
      <c r="I8" s="74">
        <v>16.7</v>
      </c>
      <c r="J8" s="74">
        <v>17.53</v>
      </c>
      <c r="K8" s="99">
        <f t="shared" si="0"/>
        <v>17.53</v>
      </c>
    </row>
    <row r="9" spans="1:16" ht="15" customHeight="1">
      <c r="A9" s="89">
        <f t="shared" si="1"/>
        <v>3</v>
      </c>
      <c r="B9" s="57"/>
      <c r="C9" s="44" t="s">
        <v>67</v>
      </c>
      <c r="D9" s="45" t="s">
        <v>68</v>
      </c>
      <c r="E9" s="46">
        <v>37871</v>
      </c>
      <c r="F9" s="47" t="s">
        <v>26</v>
      </c>
      <c r="G9" s="52" t="s">
        <v>86</v>
      </c>
      <c r="H9" s="74" t="s">
        <v>626</v>
      </c>
      <c r="I9" s="74">
        <v>15.63</v>
      </c>
      <c r="J9" s="74">
        <v>14.55</v>
      </c>
      <c r="K9" s="99">
        <f t="shared" si="0"/>
        <v>15.63</v>
      </c>
    </row>
    <row r="10" spans="1:16" ht="15" customHeight="1">
      <c r="A10" s="89">
        <f t="shared" si="1"/>
        <v>4</v>
      </c>
      <c r="B10" s="57"/>
      <c r="C10" s="44" t="s">
        <v>71</v>
      </c>
      <c r="D10" s="45" t="s">
        <v>75</v>
      </c>
      <c r="E10" s="46" t="s">
        <v>76</v>
      </c>
      <c r="F10" s="47" t="s">
        <v>41</v>
      </c>
      <c r="G10" s="52" t="s">
        <v>88</v>
      </c>
      <c r="H10" s="74">
        <v>13.96</v>
      </c>
      <c r="I10" s="74">
        <v>14.21</v>
      </c>
      <c r="J10" s="74">
        <v>13.93</v>
      </c>
      <c r="K10" s="99">
        <f t="shared" si="0"/>
        <v>14.21</v>
      </c>
    </row>
    <row r="11" spans="1:16" ht="15" customHeight="1">
      <c r="A11" s="27">
        <f t="shared" si="1"/>
        <v>5</v>
      </c>
      <c r="B11" s="100"/>
      <c r="C11" s="44" t="s">
        <v>83</v>
      </c>
      <c r="D11" s="45" t="s">
        <v>724</v>
      </c>
      <c r="E11" s="46">
        <v>37715</v>
      </c>
      <c r="F11" s="47" t="s">
        <v>40</v>
      </c>
      <c r="G11" s="52" t="s">
        <v>92</v>
      </c>
      <c r="H11" s="74">
        <v>13.65</v>
      </c>
      <c r="I11" s="74">
        <v>13.05</v>
      </c>
      <c r="J11" s="74">
        <v>13.92</v>
      </c>
      <c r="K11" s="99">
        <f t="shared" si="0"/>
        <v>13.92</v>
      </c>
    </row>
    <row r="12" spans="1:16" ht="15" customHeight="1">
      <c r="A12" s="3">
        <f t="shared" si="1"/>
        <v>6</v>
      </c>
      <c r="B12" s="57"/>
      <c r="C12" s="44" t="s">
        <v>72</v>
      </c>
      <c r="D12" s="45" t="s">
        <v>82</v>
      </c>
      <c r="E12" s="46">
        <v>37342</v>
      </c>
      <c r="F12" s="47" t="s">
        <v>33</v>
      </c>
      <c r="G12" s="52" t="s">
        <v>91</v>
      </c>
      <c r="H12" s="74">
        <v>13.16</v>
      </c>
      <c r="I12" s="74">
        <v>13.78</v>
      </c>
      <c r="J12" s="74" t="s">
        <v>626</v>
      </c>
      <c r="K12" s="99">
        <f t="shared" si="0"/>
        <v>13.78</v>
      </c>
    </row>
    <row r="13" spans="1:16" ht="15" customHeight="1">
      <c r="A13" s="27">
        <f t="shared" si="1"/>
        <v>7</v>
      </c>
      <c r="B13" s="57"/>
      <c r="C13" s="101" t="s">
        <v>79</v>
      </c>
      <c r="D13" s="102" t="s">
        <v>80</v>
      </c>
      <c r="E13" s="103">
        <v>37332</v>
      </c>
      <c r="F13" s="104" t="s">
        <v>29</v>
      </c>
      <c r="G13" s="105" t="s">
        <v>89</v>
      </c>
      <c r="H13" s="74">
        <v>13.69</v>
      </c>
      <c r="I13" s="74">
        <v>13.25</v>
      </c>
      <c r="J13" s="150" t="s">
        <v>626</v>
      </c>
      <c r="K13" s="99">
        <f t="shared" si="0"/>
        <v>13.69</v>
      </c>
    </row>
    <row r="14" spans="1:16" ht="15" customHeight="1">
      <c r="A14" s="3">
        <f t="shared" si="1"/>
        <v>8</v>
      </c>
      <c r="B14" s="57"/>
      <c r="C14" s="44" t="s">
        <v>71</v>
      </c>
      <c r="D14" s="45" t="s">
        <v>68</v>
      </c>
      <c r="E14" s="46">
        <v>37334</v>
      </c>
      <c r="F14" s="47" t="s">
        <v>26</v>
      </c>
      <c r="G14" s="52" t="s">
        <v>86</v>
      </c>
      <c r="H14" s="74">
        <v>12.82</v>
      </c>
      <c r="I14" s="74" t="s">
        <v>626</v>
      </c>
      <c r="J14" s="150">
        <v>13.34</v>
      </c>
      <c r="K14" s="99">
        <f t="shared" si="0"/>
        <v>13.34</v>
      </c>
    </row>
    <row r="15" spans="1:16" ht="15" customHeight="1">
      <c r="A15" s="27">
        <f t="shared" si="1"/>
        <v>9</v>
      </c>
      <c r="B15" s="57"/>
      <c r="C15" s="101" t="s">
        <v>77</v>
      </c>
      <c r="D15" s="102" t="s">
        <v>81</v>
      </c>
      <c r="E15" s="103">
        <v>37491</v>
      </c>
      <c r="F15" s="104" t="s">
        <v>29</v>
      </c>
      <c r="G15" s="105" t="s">
        <v>90</v>
      </c>
      <c r="H15" s="74">
        <v>12.27</v>
      </c>
      <c r="I15" s="74">
        <v>11.8</v>
      </c>
      <c r="J15" s="150">
        <v>11.57</v>
      </c>
      <c r="K15" s="99">
        <f t="shared" si="0"/>
        <v>12.27</v>
      </c>
    </row>
    <row r="16" spans="1:16" ht="15" customHeight="1">
      <c r="A16" s="3">
        <f t="shared" si="1"/>
        <v>10</v>
      </c>
      <c r="B16" s="57"/>
      <c r="C16" s="44" t="s">
        <v>72</v>
      </c>
      <c r="D16" s="45" t="s">
        <v>73</v>
      </c>
      <c r="E16" s="46" t="s">
        <v>74</v>
      </c>
      <c r="F16" s="47" t="s">
        <v>41</v>
      </c>
      <c r="G16" s="52" t="s">
        <v>88</v>
      </c>
      <c r="H16" s="74">
        <v>11.78</v>
      </c>
      <c r="I16" s="74">
        <v>11.45</v>
      </c>
      <c r="J16" s="150">
        <v>10.84</v>
      </c>
      <c r="K16" s="99">
        <f t="shared" si="0"/>
        <v>11.78</v>
      </c>
    </row>
    <row r="17" spans="1:11" ht="15" customHeight="1">
      <c r="A17" s="92">
        <v>11</v>
      </c>
      <c r="B17" s="57"/>
      <c r="C17" s="44" t="s">
        <v>69</v>
      </c>
      <c r="D17" s="45" t="s">
        <v>70</v>
      </c>
      <c r="E17" s="46">
        <v>37875</v>
      </c>
      <c r="F17" s="47" t="s">
        <v>26</v>
      </c>
      <c r="G17" s="52" t="s">
        <v>86</v>
      </c>
      <c r="H17" s="74">
        <v>9.15</v>
      </c>
      <c r="I17" s="74">
        <v>10.5</v>
      </c>
      <c r="J17" s="74">
        <v>9.9600000000000009</v>
      </c>
      <c r="K17" s="99">
        <f t="shared" si="0"/>
        <v>10.5</v>
      </c>
    </row>
    <row r="18" spans="1:11" ht="15" customHeight="1"/>
    <row r="19" spans="1:11" ht="15" customHeight="1"/>
    <row r="20" spans="1:11" ht="15" customHeight="1"/>
    <row r="21" spans="1:11" ht="15" customHeight="1"/>
    <row r="22" spans="1:11" ht="15" customHeight="1"/>
    <row r="23" spans="1:11" ht="15" customHeight="1"/>
    <row r="24" spans="1:11" ht="15" customHeight="1"/>
    <row r="25" spans="1:11" ht="15" customHeight="1"/>
    <row r="26" spans="1:11" ht="15" customHeight="1"/>
    <row r="27" spans="1:11" ht="15" customHeight="1"/>
    <row r="28" spans="1:11" ht="15" customHeight="1"/>
    <row r="29" spans="1:11" ht="15" customHeight="1"/>
    <row r="30" spans="1:11" ht="15" customHeight="1"/>
  </sheetData>
  <sortState ref="A23:P24">
    <sortCondition descending="1" ref="A23"/>
  </sortState>
  <mergeCells count="2">
    <mergeCell ref="H4:J4"/>
    <mergeCell ref="H5:J5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A6" sqref="A6"/>
    </sheetView>
  </sheetViews>
  <sheetFormatPr defaultColWidth="11.7109375" defaultRowHeight="15"/>
  <cols>
    <col min="1" max="1" width="9.140625" style="133" customWidth="1"/>
    <col min="2" max="2" width="16.7109375" style="132" customWidth="1"/>
    <col min="3" max="3" width="7.5703125" style="132" bestFit="1" customWidth="1"/>
    <col min="4" max="6" width="9.140625" style="132" customWidth="1"/>
    <col min="7" max="7" width="17.7109375" style="132" bestFit="1" customWidth="1"/>
    <col min="8" max="8" width="7.5703125" style="132" bestFit="1" customWidth="1"/>
    <col min="9" max="241" width="9.140625" style="132" customWidth="1"/>
    <col min="242" max="242" width="6.140625" style="132" customWidth="1"/>
    <col min="243" max="243" width="6.42578125" style="132" customWidth="1"/>
    <col min="244" max="244" width="23" style="132" customWidth="1"/>
    <col min="245" max="246" width="12.42578125" style="132" customWidth="1"/>
    <col min="247" max="16384" width="11.7109375" style="132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44"/>
      <c r="L1" s="144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44"/>
      <c r="K2" s="144"/>
      <c r="L2" s="144"/>
      <c r="M2" s="8"/>
      <c r="N2" s="10"/>
      <c r="O2" s="10"/>
    </row>
    <row r="3" spans="1:15" s="5" customFormat="1" ht="15.75">
      <c r="E3" s="6"/>
      <c r="F3" s="7"/>
      <c r="G3" s="7"/>
      <c r="H3" s="108"/>
      <c r="I3" s="108"/>
      <c r="J3" s="108"/>
      <c r="K3" s="10"/>
      <c r="L3" s="10"/>
    </row>
    <row r="4" spans="1:15" s="20" customFormat="1" ht="15.75" customHeight="1">
      <c r="A4" s="12"/>
      <c r="B4" s="12"/>
      <c r="C4" s="12"/>
      <c r="D4" s="12"/>
      <c r="E4" s="13"/>
      <c r="F4" s="14"/>
      <c r="G4" s="15"/>
      <c r="H4" s="15"/>
      <c r="I4" s="16"/>
      <c r="J4" s="16"/>
      <c r="K4" s="17"/>
      <c r="L4" s="17"/>
    </row>
    <row r="5" spans="1:15" ht="18.75">
      <c r="A5" s="217" t="s">
        <v>52</v>
      </c>
      <c r="B5" s="217"/>
      <c r="C5" s="217"/>
      <c r="F5" s="217" t="s">
        <v>53</v>
      </c>
      <c r="G5" s="217"/>
      <c r="H5" s="217"/>
    </row>
    <row r="6" spans="1:15" ht="18.75">
      <c r="A6" s="139"/>
      <c r="B6" s="139"/>
      <c r="C6" s="139"/>
      <c r="F6" s="134"/>
      <c r="G6" s="139"/>
    </row>
    <row r="7" spans="1:15" ht="18.75" customHeight="1">
      <c r="A7" s="136" t="s">
        <v>1</v>
      </c>
      <c r="B7" s="141" t="s">
        <v>4</v>
      </c>
      <c r="C7" s="136" t="s">
        <v>8</v>
      </c>
      <c r="F7" s="142" t="s">
        <v>1</v>
      </c>
      <c r="G7" s="141" t="s">
        <v>4</v>
      </c>
      <c r="H7" s="136" t="s">
        <v>8</v>
      </c>
    </row>
    <row r="8" spans="1:15" ht="18.75" customHeight="1">
      <c r="A8" s="135">
        <v>1</v>
      </c>
      <c r="B8" s="137" t="s">
        <v>37</v>
      </c>
      <c r="C8" s="143">
        <v>191</v>
      </c>
      <c r="F8" s="135">
        <v>1</v>
      </c>
      <c r="G8" s="137" t="s">
        <v>33</v>
      </c>
      <c r="H8" s="143">
        <v>43</v>
      </c>
    </row>
    <row r="9" spans="1:15" ht="18.75" customHeight="1">
      <c r="A9" s="135">
        <v>2</v>
      </c>
      <c r="B9" s="137" t="s">
        <v>29</v>
      </c>
      <c r="C9" s="143">
        <v>186</v>
      </c>
      <c r="F9" s="135">
        <v>2</v>
      </c>
      <c r="G9" s="137" t="s">
        <v>41</v>
      </c>
      <c r="H9" s="143">
        <v>41</v>
      </c>
    </row>
    <row r="10" spans="1:15" ht="18.75" customHeight="1">
      <c r="A10" s="135">
        <v>3</v>
      </c>
      <c r="B10" s="137" t="s">
        <v>32</v>
      </c>
      <c r="C10" s="143">
        <v>105</v>
      </c>
      <c r="F10" s="135">
        <v>3</v>
      </c>
      <c r="G10" s="137" t="s">
        <v>31</v>
      </c>
      <c r="H10" s="143">
        <v>40</v>
      </c>
    </row>
    <row r="11" spans="1:15" ht="18.75" customHeight="1">
      <c r="A11" s="135">
        <v>4</v>
      </c>
      <c r="B11" s="137" t="s">
        <v>34</v>
      </c>
      <c r="C11" s="143">
        <v>101</v>
      </c>
      <c r="F11" s="135">
        <v>4</v>
      </c>
      <c r="G11" s="137" t="s">
        <v>59</v>
      </c>
      <c r="H11" s="143">
        <v>38</v>
      </c>
    </row>
    <row r="12" spans="1:15" ht="18.75" customHeight="1">
      <c r="A12" s="135">
        <v>5</v>
      </c>
      <c r="B12" s="137" t="s">
        <v>30</v>
      </c>
      <c r="C12" s="143">
        <v>79</v>
      </c>
      <c r="F12" s="135">
        <v>5</v>
      </c>
      <c r="G12" s="138" t="s">
        <v>40</v>
      </c>
      <c r="H12" s="143">
        <v>27</v>
      </c>
    </row>
    <row r="13" spans="1:15" ht="18.75" customHeight="1">
      <c r="A13" s="135">
        <v>6</v>
      </c>
      <c r="B13" s="137" t="s">
        <v>26</v>
      </c>
      <c r="C13" s="143">
        <v>77</v>
      </c>
      <c r="F13" s="135">
        <v>6</v>
      </c>
      <c r="G13" s="138" t="s">
        <v>27</v>
      </c>
      <c r="H13" s="143">
        <v>22</v>
      </c>
    </row>
    <row r="14" spans="1:15" ht="18.75" customHeight="1">
      <c r="D14" s="140"/>
      <c r="F14" s="135">
        <v>7</v>
      </c>
      <c r="G14" s="137" t="s">
        <v>60</v>
      </c>
      <c r="H14" s="143">
        <v>20</v>
      </c>
    </row>
    <row r="15" spans="1:15" ht="18.75" customHeight="1">
      <c r="D15" s="140"/>
      <c r="F15" s="135">
        <v>8</v>
      </c>
      <c r="G15" s="137" t="s">
        <v>362</v>
      </c>
      <c r="H15" s="143">
        <v>20</v>
      </c>
    </row>
    <row r="16" spans="1:15" ht="18.75" customHeight="1">
      <c r="D16" s="140"/>
      <c r="F16" s="135">
        <v>9</v>
      </c>
      <c r="G16" s="137" t="s">
        <v>62</v>
      </c>
      <c r="H16" s="143">
        <v>18</v>
      </c>
    </row>
    <row r="17" spans="6:8" ht="18.75" customHeight="1">
      <c r="F17" s="135">
        <v>10</v>
      </c>
      <c r="G17" s="137" t="s">
        <v>36</v>
      </c>
      <c r="H17" s="143">
        <v>17</v>
      </c>
    </row>
    <row r="18" spans="6:8" ht="18.75" customHeight="1">
      <c r="F18" s="135">
        <v>11</v>
      </c>
      <c r="G18" s="137" t="s">
        <v>63</v>
      </c>
      <c r="H18" s="143">
        <v>16</v>
      </c>
    </row>
    <row r="19" spans="6:8" ht="18.75" customHeight="1">
      <c r="F19" s="135">
        <v>12</v>
      </c>
      <c r="G19" s="137" t="s">
        <v>61</v>
      </c>
      <c r="H19" s="143">
        <v>7</v>
      </c>
    </row>
    <row r="20" spans="6:8" ht="18.75" customHeight="1">
      <c r="F20" s="135">
        <v>13</v>
      </c>
      <c r="G20" s="137" t="s">
        <v>35</v>
      </c>
      <c r="H20" s="143">
        <v>2</v>
      </c>
    </row>
    <row r="21" spans="6:8" ht="18.75" customHeight="1">
      <c r="F21" s="135">
        <v>13</v>
      </c>
      <c r="G21" s="138" t="s">
        <v>28</v>
      </c>
      <c r="H21" s="143">
        <v>0</v>
      </c>
    </row>
    <row r="22" spans="6:8" ht="18.75" customHeight="1"/>
    <row r="23" spans="6:8" ht="18.75" customHeight="1"/>
    <row r="24" spans="6:8" ht="18.75" customHeight="1"/>
  </sheetData>
  <sortState ref="B8:C13">
    <sortCondition descending="1" ref="C8:C13"/>
  </sortState>
  <mergeCells count="2">
    <mergeCell ref="F5:H5"/>
    <mergeCell ref="A5:C5"/>
  </mergeCells>
  <printOptions horizontalCentered="1"/>
  <pageMargins left="0.32" right="0.23622047244094491" top="0.74803149606299213" bottom="0.59055118110236227" header="0.31496062992125984" footer="0.31496062992125984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2.28515625" style="1" bestFit="1" customWidth="1"/>
    <col min="7" max="7" width="21.140625" style="1" bestFit="1" customWidth="1"/>
    <col min="8" max="8" width="9.42578125" style="111" bestFit="1" customWidth="1"/>
    <col min="9" max="16384" width="9.140625" style="1"/>
  </cols>
  <sheetData>
    <row r="1" spans="1:14" s="5" customFormat="1" ht="15.75">
      <c r="A1" s="5" t="s">
        <v>46</v>
      </c>
      <c r="E1" s="6"/>
      <c r="F1" s="7"/>
      <c r="G1" s="7"/>
      <c r="H1" s="7"/>
      <c r="I1" s="7"/>
      <c r="J1" s="161"/>
      <c r="K1" s="161"/>
      <c r="L1" s="8"/>
      <c r="M1" s="9"/>
      <c r="N1" s="9"/>
    </row>
    <row r="2" spans="1:14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8"/>
      <c r="M2" s="10"/>
      <c r="N2" s="10"/>
    </row>
    <row r="3" spans="1:14" s="20" customFormat="1" ht="12" customHeight="1">
      <c r="A3" s="12"/>
      <c r="B3" s="12"/>
      <c r="C3" s="12"/>
      <c r="D3" s="12"/>
      <c r="E3" s="13"/>
      <c r="F3" s="14"/>
      <c r="G3" s="15"/>
      <c r="H3" s="80"/>
      <c r="I3" s="17"/>
      <c r="J3" s="17"/>
      <c r="K3" s="17"/>
      <c r="L3" s="18"/>
      <c r="M3" s="19"/>
    </row>
    <row r="4" spans="1:14" s="83" customFormat="1" ht="15.75">
      <c r="D4" s="5" t="s">
        <v>14</v>
      </c>
      <c r="E4" s="5"/>
      <c r="F4" s="6" t="s">
        <v>6</v>
      </c>
      <c r="G4" s="84"/>
      <c r="H4" s="161" t="s">
        <v>0</v>
      </c>
      <c r="I4" s="85"/>
      <c r="J4" s="85"/>
      <c r="K4" s="85"/>
      <c r="L4" s="26"/>
      <c r="M4" s="8"/>
    </row>
    <row r="5" spans="1:14" s="96" customFormat="1" ht="16.5" thickBot="1">
      <c r="C5" s="97">
        <v>1</v>
      </c>
      <c r="D5" s="97" t="s">
        <v>43</v>
      </c>
      <c r="H5" s="97"/>
    </row>
    <row r="6" spans="1:14" s="2" customFormat="1" ht="15" customHeight="1">
      <c r="A6" s="181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4" s="4" customFormat="1" ht="15" customHeight="1" thickBot="1">
      <c r="A7" s="182"/>
      <c r="B7" s="184"/>
      <c r="C7" s="180"/>
      <c r="D7" s="178"/>
      <c r="E7" s="176"/>
      <c r="F7" s="176"/>
      <c r="G7" s="188"/>
      <c r="H7" s="195"/>
    </row>
    <row r="8" spans="1:14" ht="15" customHeight="1">
      <c r="A8" s="27">
        <v>1</v>
      </c>
      <c r="B8" s="27"/>
      <c r="C8" s="44"/>
      <c r="D8" s="45"/>
      <c r="E8" s="46"/>
      <c r="F8" s="47"/>
      <c r="G8" s="52"/>
      <c r="H8" s="109"/>
    </row>
    <row r="9" spans="1:14" ht="15" customHeight="1">
      <c r="A9" s="27">
        <v>2</v>
      </c>
      <c r="B9" s="27"/>
      <c r="C9" s="44" t="s">
        <v>140</v>
      </c>
      <c r="D9" s="45" t="s">
        <v>328</v>
      </c>
      <c r="E9" s="46" t="s">
        <v>329</v>
      </c>
      <c r="F9" s="47" t="s">
        <v>34</v>
      </c>
      <c r="G9" s="52" t="s">
        <v>170</v>
      </c>
      <c r="H9" s="109">
        <v>9.5</v>
      </c>
    </row>
    <row r="10" spans="1:14" ht="15" customHeight="1">
      <c r="A10" s="3">
        <v>3</v>
      </c>
      <c r="B10" s="27"/>
      <c r="C10" s="44" t="s">
        <v>339</v>
      </c>
      <c r="D10" s="45" t="s">
        <v>340</v>
      </c>
      <c r="E10" s="46" t="s">
        <v>341</v>
      </c>
      <c r="F10" s="47" t="s">
        <v>36</v>
      </c>
      <c r="G10" s="52" t="s">
        <v>375</v>
      </c>
      <c r="H10" s="109">
        <v>9.3000000000000007</v>
      </c>
    </row>
    <row r="11" spans="1:14" ht="15" customHeight="1">
      <c r="A11" s="27">
        <v>4</v>
      </c>
      <c r="B11" s="27"/>
      <c r="C11" s="44" t="s">
        <v>189</v>
      </c>
      <c r="D11" s="45" t="s">
        <v>304</v>
      </c>
      <c r="E11" s="46" t="s">
        <v>305</v>
      </c>
      <c r="F11" s="47" t="s">
        <v>31</v>
      </c>
      <c r="G11" s="52" t="s">
        <v>368</v>
      </c>
      <c r="H11" s="109">
        <v>9.1</v>
      </c>
    </row>
    <row r="12" spans="1:14" ht="15" customHeight="1">
      <c r="A12" s="3">
        <v>5</v>
      </c>
      <c r="B12" s="27"/>
      <c r="C12" s="44" t="s">
        <v>318</v>
      </c>
      <c r="D12" s="45" t="s">
        <v>319</v>
      </c>
      <c r="E12" s="46" t="s">
        <v>320</v>
      </c>
      <c r="F12" s="47" t="s">
        <v>34</v>
      </c>
      <c r="G12" s="52" t="s">
        <v>268</v>
      </c>
      <c r="H12" s="109">
        <v>9.6</v>
      </c>
    </row>
    <row r="13" spans="1:14" ht="15" customHeight="1">
      <c r="A13" s="27">
        <v>6</v>
      </c>
      <c r="B13" s="27"/>
      <c r="C13" s="44" t="s">
        <v>298</v>
      </c>
      <c r="D13" s="45" t="s">
        <v>299</v>
      </c>
      <c r="E13" s="46" t="s">
        <v>300</v>
      </c>
      <c r="F13" s="47" t="s">
        <v>297</v>
      </c>
      <c r="G13" s="52" t="s">
        <v>367</v>
      </c>
      <c r="H13" s="109">
        <v>9.01</v>
      </c>
    </row>
    <row r="14" spans="1:14" s="96" customFormat="1" ht="15" customHeight="1" thickBot="1">
      <c r="C14" s="97">
        <v>2</v>
      </c>
      <c r="D14" s="97" t="s">
        <v>43</v>
      </c>
      <c r="H14" s="97"/>
    </row>
    <row r="15" spans="1:14" s="2" customFormat="1" ht="15" customHeight="1">
      <c r="A15" s="181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4" s="4" customFormat="1" ht="15" customHeight="1" thickBot="1">
      <c r="A16" s="182"/>
      <c r="B16" s="184"/>
      <c r="C16" s="180"/>
      <c r="D16" s="178"/>
      <c r="E16" s="176"/>
      <c r="F16" s="176"/>
      <c r="G16" s="188"/>
      <c r="H16" s="195"/>
    </row>
    <row r="17" spans="1:8" ht="15" customHeight="1">
      <c r="A17" s="27">
        <v>1</v>
      </c>
      <c r="B17" s="27"/>
      <c r="C17" s="44"/>
      <c r="D17" s="45"/>
      <c r="E17" s="46"/>
      <c r="F17" s="47"/>
      <c r="G17" s="52"/>
      <c r="H17" s="109"/>
    </row>
    <row r="18" spans="1:8" ht="15" customHeight="1">
      <c r="A18" s="27">
        <v>2</v>
      </c>
      <c r="B18" s="27"/>
      <c r="C18" s="44" t="s">
        <v>301</v>
      </c>
      <c r="D18" s="45" t="s">
        <v>302</v>
      </c>
      <c r="E18" s="46" t="s">
        <v>303</v>
      </c>
      <c r="F18" s="47" t="s">
        <v>297</v>
      </c>
      <c r="G18" s="52" t="s">
        <v>367</v>
      </c>
      <c r="H18" s="109" t="s">
        <v>631</v>
      </c>
    </row>
    <row r="19" spans="1:8" ht="15" customHeight="1">
      <c r="A19" s="3">
        <v>3</v>
      </c>
      <c r="B19" s="27"/>
      <c r="C19" s="44" t="s">
        <v>282</v>
      </c>
      <c r="D19" s="45" t="s">
        <v>283</v>
      </c>
      <c r="E19" s="46" t="s">
        <v>284</v>
      </c>
      <c r="F19" s="47" t="s">
        <v>41</v>
      </c>
      <c r="G19" s="52" t="s">
        <v>87</v>
      </c>
      <c r="H19" s="109" t="s">
        <v>643</v>
      </c>
    </row>
    <row r="20" spans="1:8" ht="15" customHeight="1">
      <c r="A20" s="27">
        <v>4</v>
      </c>
      <c r="B20" s="27"/>
      <c r="C20" s="44" t="s">
        <v>279</v>
      </c>
      <c r="D20" s="45" t="s">
        <v>280</v>
      </c>
      <c r="E20" s="46" t="s">
        <v>281</v>
      </c>
      <c r="F20" s="47" t="s">
        <v>28</v>
      </c>
      <c r="G20" s="52" t="s">
        <v>364</v>
      </c>
      <c r="H20" s="109" t="s">
        <v>644</v>
      </c>
    </row>
    <row r="21" spans="1:8" ht="15" customHeight="1">
      <c r="A21" s="3">
        <v>5</v>
      </c>
      <c r="B21" s="27"/>
      <c r="C21" s="44" t="s">
        <v>187</v>
      </c>
      <c r="D21" s="45" t="s">
        <v>333</v>
      </c>
      <c r="E21" s="46" t="s">
        <v>334</v>
      </c>
      <c r="F21" s="47" t="s">
        <v>35</v>
      </c>
      <c r="G21" s="52" t="s">
        <v>374</v>
      </c>
      <c r="H21" s="109" t="s">
        <v>645</v>
      </c>
    </row>
    <row r="22" spans="1:8" ht="15" customHeight="1">
      <c r="A22" s="27">
        <v>6</v>
      </c>
      <c r="B22" s="27"/>
      <c r="C22" s="44" t="s">
        <v>191</v>
      </c>
      <c r="D22" s="45" t="s">
        <v>331</v>
      </c>
      <c r="E22" s="46" t="s">
        <v>332</v>
      </c>
      <c r="F22" s="47" t="s">
        <v>35</v>
      </c>
      <c r="G22" s="52" t="s">
        <v>374</v>
      </c>
      <c r="H22" s="109" t="s">
        <v>563</v>
      </c>
    </row>
    <row r="23" spans="1:8" s="96" customFormat="1" ht="15" customHeight="1" thickBot="1">
      <c r="C23" s="97">
        <v>3</v>
      </c>
      <c r="D23" s="97" t="s">
        <v>43</v>
      </c>
      <c r="H23" s="97"/>
    </row>
    <row r="24" spans="1:8" s="2" customFormat="1" ht="15" customHeight="1">
      <c r="A24" s="181" t="s">
        <v>44</v>
      </c>
      <c r="B24" s="183" t="s">
        <v>39</v>
      </c>
      <c r="C24" s="179" t="s">
        <v>2</v>
      </c>
      <c r="D24" s="177" t="s">
        <v>3</v>
      </c>
      <c r="E24" s="175" t="s">
        <v>12</v>
      </c>
      <c r="F24" s="175" t="s">
        <v>4</v>
      </c>
      <c r="G24" s="187" t="s">
        <v>45</v>
      </c>
      <c r="H24" s="194" t="s">
        <v>9</v>
      </c>
    </row>
    <row r="25" spans="1:8" s="4" customFormat="1" ht="15" customHeight="1" thickBot="1">
      <c r="A25" s="182"/>
      <c r="B25" s="184"/>
      <c r="C25" s="180"/>
      <c r="D25" s="178"/>
      <c r="E25" s="176"/>
      <c r="F25" s="176"/>
      <c r="G25" s="188"/>
      <c r="H25" s="195"/>
    </row>
    <row r="26" spans="1:8" ht="15" customHeight="1">
      <c r="A26" s="27">
        <v>1</v>
      </c>
      <c r="B26" s="27"/>
      <c r="C26" s="44"/>
      <c r="D26" s="45"/>
      <c r="E26" s="46"/>
      <c r="F26" s="47"/>
      <c r="G26" s="52"/>
      <c r="H26" s="109"/>
    </row>
    <row r="27" spans="1:8" ht="15" customHeight="1">
      <c r="A27" s="27">
        <v>2</v>
      </c>
      <c r="B27" s="27"/>
      <c r="C27" s="44" t="s">
        <v>306</v>
      </c>
      <c r="D27" s="45" t="s">
        <v>307</v>
      </c>
      <c r="E27" s="46">
        <v>37715</v>
      </c>
      <c r="F27" s="47" t="s">
        <v>31</v>
      </c>
      <c r="G27" s="52" t="s">
        <v>369</v>
      </c>
      <c r="H27" s="109" t="s">
        <v>629</v>
      </c>
    </row>
    <row r="28" spans="1:8" ht="15" customHeight="1">
      <c r="A28" s="3">
        <v>3</v>
      </c>
      <c r="B28" s="27"/>
      <c r="C28" s="44" t="s">
        <v>293</v>
      </c>
      <c r="D28" s="45" t="s">
        <v>294</v>
      </c>
      <c r="E28" s="46">
        <v>37866</v>
      </c>
      <c r="F28" s="47" t="s">
        <v>124</v>
      </c>
      <c r="G28" s="52" t="s">
        <v>165</v>
      </c>
      <c r="H28" s="109" t="s">
        <v>630</v>
      </c>
    </row>
    <row r="29" spans="1:8" ht="15" customHeight="1">
      <c r="A29" s="27">
        <v>4</v>
      </c>
      <c r="B29" s="27"/>
      <c r="C29" s="44" t="s">
        <v>272</v>
      </c>
      <c r="D29" s="45" t="s">
        <v>273</v>
      </c>
      <c r="E29" s="46">
        <v>38237</v>
      </c>
      <c r="F29" s="47" t="s">
        <v>26</v>
      </c>
      <c r="G29" s="52" t="s">
        <v>173</v>
      </c>
      <c r="H29" s="109" t="s">
        <v>646</v>
      </c>
    </row>
    <row r="30" spans="1:8" ht="15" customHeight="1">
      <c r="A30" s="3">
        <v>5</v>
      </c>
      <c r="B30" s="27"/>
      <c r="C30" s="44" t="s">
        <v>198</v>
      </c>
      <c r="D30" s="45" t="s">
        <v>321</v>
      </c>
      <c r="E30" s="46" t="s">
        <v>322</v>
      </c>
      <c r="F30" s="47" t="s">
        <v>34</v>
      </c>
      <c r="G30" s="52" t="s">
        <v>373</v>
      </c>
      <c r="H30" s="109" t="s">
        <v>640</v>
      </c>
    </row>
    <row r="31" spans="1:8" ht="15" customHeight="1">
      <c r="A31" s="27">
        <v>6</v>
      </c>
      <c r="B31" s="27"/>
      <c r="C31" s="48" t="s">
        <v>359</v>
      </c>
      <c r="D31" s="49" t="s">
        <v>360</v>
      </c>
      <c r="E31" s="50" t="s">
        <v>361</v>
      </c>
      <c r="F31" s="51" t="s">
        <v>362</v>
      </c>
      <c r="G31" s="53" t="s">
        <v>380</v>
      </c>
      <c r="H31" s="109">
        <v>10.57</v>
      </c>
    </row>
    <row r="32" spans="1:8" s="96" customFormat="1" ht="15" customHeight="1" thickBot="1">
      <c r="C32" s="97">
        <v>4</v>
      </c>
      <c r="D32" s="97" t="s">
        <v>43</v>
      </c>
      <c r="H32" s="97"/>
    </row>
    <row r="33" spans="1:14" s="2" customFormat="1" ht="15" customHeight="1">
      <c r="A33" s="181" t="s">
        <v>44</v>
      </c>
      <c r="B33" s="183" t="s">
        <v>39</v>
      </c>
      <c r="C33" s="179" t="s">
        <v>2</v>
      </c>
      <c r="D33" s="177" t="s">
        <v>3</v>
      </c>
      <c r="E33" s="175" t="s">
        <v>12</v>
      </c>
      <c r="F33" s="175" t="s">
        <v>4</v>
      </c>
      <c r="G33" s="187" t="s">
        <v>45</v>
      </c>
      <c r="H33" s="194" t="s">
        <v>9</v>
      </c>
    </row>
    <row r="34" spans="1:14" s="4" customFormat="1" ht="15" customHeight="1" thickBot="1">
      <c r="A34" s="182"/>
      <c r="B34" s="184"/>
      <c r="C34" s="180"/>
      <c r="D34" s="178"/>
      <c r="E34" s="176"/>
      <c r="F34" s="176"/>
      <c r="G34" s="188"/>
      <c r="H34" s="195"/>
    </row>
    <row r="35" spans="1:14" ht="15" customHeight="1">
      <c r="A35" s="27">
        <v>1</v>
      </c>
      <c r="B35" s="27"/>
      <c r="C35" s="44" t="s">
        <v>97</v>
      </c>
      <c r="D35" s="45" t="s">
        <v>274</v>
      </c>
      <c r="E35" s="46">
        <v>37972</v>
      </c>
      <c r="F35" s="47" t="s">
        <v>26</v>
      </c>
      <c r="G35" s="52" t="s">
        <v>363</v>
      </c>
      <c r="H35" s="109">
        <v>8.92</v>
      </c>
    </row>
    <row r="36" spans="1:14" ht="15" customHeight="1">
      <c r="A36" s="27">
        <v>2</v>
      </c>
      <c r="B36" s="57"/>
      <c r="C36" s="48" t="s">
        <v>287</v>
      </c>
      <c r="D36" s="49" t="s">
        <v>288</v>
      </c>
      <c r="E36" s="50">
        <v>37479</v>
      </c>
      <c r="F36" s="51" t="s">
        <v>29</v>
      </c>
      <c r="G36" s="53" t="s">
        <v>176</v>
      </c>
      <c r="H36" s="109" t="s">
        <v>647</v>
      </c>
    </row>
    <row r="37" spans="1:14" ht="15" customHeight="1">
      <c r="A37" s="3">
        <v>3</v>
      </c>
      <c r="B37" s="27"/>
      <c r="C37" s="44" t="s">
        <v>295</v>
      </c>
      <c r="D37" s="45" t="s">
        <v>283</v>
      </c>
      <c r="E37" s="46" t="s">
        <v>296</v>
      </c>
      <c r="F37" s="47" t="s">
        <v>297</v>
      </c>
      <c r="G37" s="52" t="s">
        <v>367</v>
      </c>
      <c r="H37" s="109" t="s">
        <v>648</v>
      </c>
    </row>
    <row r="38" spans="1:14" ht="15" customHeight="1">
      <c r="A38" s="27">
        <v>4</v>
      </c>
      <c r="B38" s="27"/>
      <c r="C38" s="44" t="s">
        <v>289</v>
      </c>
      <c r="D38" s="45" t="s">
        <v>290</v>
      </c>
      <c r="E38" s="46" t="s">
        <v>291</v>
      </c>
      <c r="F38" s="47" t="s">
        <v>60</v>
      </c>
      <c r="G38" s="52" t="s">
        <v>365</v>
      </c>
      <c r="H38" s="109" t="s">
        <v>649</v>
      </c>
    </row>
    <row r="39" spans="1:14" ht="15" customHeight="1">
      <c r="A39" s="3">
        <v>5</v>
      </c>
      <c r="B39" s="76"/>
      <c r="C39" s="44" t="s">
        <v>325</v>
      </c>
      <c r="D39" s="45" t="s">
        <v>326</v>
      </c>
      <c r="E39" s="46" t="s">
        <v>327</v>
      </c>
      <c r="F39" s="47" t="s">
        <v>34</v>
      </c>
      <c r="G39" s="52" t="s">
        <v>269</v>
      </c>
      <c r="H39" s="109" t="s">
        <v>650</v>
      </c>
    </row>
    <row r="40" spans="1:14" ht="15" customHeight="1">
      <c r="A40" s="27">
        <v>6</v>
      </c>
      <c r="B40" s="27"/>
      <c r="C40" s="48" t="s">
        <v>119</v>
      </c>
      <c r="D40" s="49" t="s">
        <v>348</v>
      </c>
      <c r="E40" s="50" t="s">
        <v>225</v>
      </c>
      <c r="F40" s="51" t="s">
        <v>226</v>
      </c>
      <c r="G40" s="166" t="s">
        <v>377</v>
      </c>
      <c r="H40" s="109">
        <v>8.59</v>
      </c>
    </row>
    <row r="41" spans="1:14" s="5" customFormat="1" ht="15" customHeight="1">
      <c r="A41" s="5" t="s">
        <v>46</v>
      </c>
      <c r="E41" s="6"/>
      <c r="F41" s="7"/>
      <c r="G41" s="7"/>
      <c r="H41" s="7"/>
      <c r="I41" s="7"/>
      <c r="J41" s="161"/>
      <c r="K41" s="161"/>
      <c r="L41" s="8"/>
      <c r="M41" s="9"/>
      <c r="N41" s="9"/>
    </row>
    <row r="42" spans="1:14" s="5" customFormat="1" ht="15" customHeight="1">
      <c r="A42" s="5" t="s">
        <v>58</v>
      </c>
      <c r="E42" s="6"/>
      <c r="F42" s="7"/>
      <c r="G42" s="7"/>
      <c r="H42" s="7"/>
      <c r="I42" s="7"/>
      <c r="J42" s="161"/>
      <c r="K42" s="161"/>
      <c r="L42" s="8"/>
      <c r="M42" s="10"/>
      <c r="N42" s="10"/>
    </row>
    <row r="43" spans="1:14" s="20" customFormat="1" ht="15" customHeight="1">
      <c r="A43" s="12"/>
      <c r="B43" s="12"/>
      <c r="C43" s="12"/>
      <c r="D43" s="12"/>
      <c r="E43" s="13"/>
      <c r="F43" s="14"/>
      <c r="G43" s="15"/>
      <c r="H43" s="80"/>
      <c r="I43" s="17"/>
      <c r="J43" s="17"/>
      <c r="K43" s="17"/>
      <c r="L43" s="18"/>
      <c r="M43" s="19"/>
    </row>
    <row r="44" spans="1:14" s="83" customFormat="1" ht="15" customHeight="1">
      <c r="D44" s="5" t="s">
        <v>14</v>
      </c>
      <c r="E44" s="5"/>
      <c r="F44" s="6" t="s">
        <v>6</v>
      </c>
      <c r="G44" s="84"/>
      <c r="H44" s="161" t="s">
        <v>0</v>
      </c>
      <c r="I44" s="85"/>
      <c r="J44" s="85"/>
      <c r="K44" s="85"/>
      <c r="L44" s="26"/>
      <c r="M44" s="8"/>
    </row>
    <row r="45" spans="1:14" s="96" customFormat="1" ht="15" customHeight="1" thickBot="1">
      <c r="C45" s="97">
        <v>5</v>
      </c>
      <c r="D45" s="97" t="s">
        <v>43</v>
      </c>
      <c r="H45" s="97"/>
    </row>
    <row r="46" spans="1:14" s="2" customFormat="1" ht="15" customHeight="1">
      <c r="A46" s="181" t="s">
        <v>44</v>
      </c>
      <c r="B46" s="183" t="s">
        <v>39</v>
      </c>
      <c r="C46" s="179" t="s">
        <v>2</v>
      </c>
      <c r="D46" s="177" t="s">
        <v>3</v>
      </c>
      <c r="E46" s="175" t="s">
        <v>12</v>
      </c>
      <c r="F46" s="175" t="s">
        <v>4</v>
      </c>
      <c r="G46" s="187" t="s">
        <v>45</v>
      </c>
      <c r="H46" s="194" t="s">
        <v>9</v>
      </c>
    </row>
    <row r="47" spans="1:14" s="4" customFormat="1" ht="15" customHeight="1" thickBot="1">
      <c r="A47" s="182"/>
      <c r="B47" s="184"/>
      <c r="C47" s="180"/>
      <c r="D47" s="178"/>
      <c r="E47" s="176"/>
      <c r="F47" s="176"/>
      <c r="G47" s="188"/>
      <c r="H47" s="195"/>
    </row>
    <row r="48" spans="1:14" ht="15" customHeight="1">
      <c r="A48" s="27">
        <v>1</v>
      </c>
      <c r="B48" s="76"/>
      <c r="C48" s="44" t="s">
        <v>187</v>
      </c>
      <c r="D48" s="45" t="s">
        <v>277</v>
      </c>
      <c r="E48" s="46" t="s">
        <v>278</v>
      </c>
      <c r="F48" s="47" t="s">
        <v>59</v>
      </c>
      <c r="G48" s="52" t="s">
        <v>160</v>
      </c>
      <c r="H48" s="109">
        <v>8.67</v>
      </c>
    </row>
    <row r="49" spans="1:14" ht="15" customHeight="1">
      <c r="A49" s="27">
        <v>2</v>
      </c>
      <c r="B49" s="57"/>
      <c r="C49" s="48" t="s">
        <v>353</v>
      </c>
      <c r="D49" s="49" t="s">
        <v>354</v>
      </c>
      <c r="E49" s="50" t="s">
        <v>355</v>
      </c>
      <c r="F49" s="51" t="s">
        <v>226</v>
      </c>
      <c r="G49" s="53" t="s">
        <v>379</v>
      </c>
      <c r="H49" s="109" t="s">
        <v>649</v>
      </c>
    </row>
    <row r="50" spans="1:14" ht="15" customHeight="1">
      <c r="A50" s="3">
        <v>3</v>
      </c>
      <c r="B50" s="76"/>
      <c r="C50" s="44" t="s">
        <v>308</v>
      </c>
      <c r="D50" s="45" t="s">
        <v>309</v>
      </c>
      <c r="E50" s="46" t="s">
        <v>310</v>
      </c>
      <c r="F50" s="47" t="s">
        <v>32</v>
      </c>
      <c r="G50" s="52" t="s">
        <v>167</v>
      </c>
      <c r="H50" s="109" t="s">
        <v>651</v>
      </c>
    </row>
    <row r="51" spans="1:14" ht="15" customHeight="1">
      <c r="A51" s="27">
        <v>4</v>
      </c>
      <c r="B51" s="57"/>
      <c r="C51" s="48" t="s">
        <v>285</v>
      </c>
      <c r="D51" s="49" t="s">
        <v>286</v>
      </c>
      <c r="E51" s="50">
        <v>37910</v>
      </c>
      <c r="F51" s="51" t="s">
        <v>29</v>
      </c>
      <c r="G51" s="53" t="s">
        <v>176</v>
      </c>
      <c r="H51" s="109" t="s">
        <v>652</v>
      </c>
    </row>
    <row r="52" spans="1:14" ht="15" customHeight="1">
      <c r="A52" s="3">
        <v>5</v>
      </c>
      <c r="B52" s="76"/>
      <c r="C52" s="44" t="s">
        <v>275</v>
      </c>
      <c r="D52" s="45" t="s">
        <v>276</v>
      </c>
      <c r="E52" s="46">
        <v>37457</v>
      </c>
      <c r="F52" s="47" t="s">
        <v>27</v>
      </c>
      <c r="G52" s="52" t="s">
        <v>174</v>
      </c>
      <c r="H52" s="109" t="s">
        <v>653</v>
      </c>
    </row>
    <row r="53" spans="1:14" ht="15" customHeight="1">
      <c r="A53" s="27">
        <v>6</v>
      </c>
      <c r="B53" s="59"/>
      <c r="C53" s="48" t="s">
        <v>140</v>
      </c>
      <c r="D53" s="49" t="s">
        <v>351</v>
      </c>
      <c r="E53" s="50" t="s">
        <v>352</v>
      </c>
      <c r="F53" s="51" t="s">
        <v>226</v>
      </c>
      <c r="G53" s="53" t="s">
        <v>378</v>
      </c>
      <c r="H53" s="109">
        <v>8.59</v>
      </c>
    </row>
    <row r="54" spans="1:14" s="96" customFormat="1" ht="15" customHeight="1" thickBot="1">
      <c r="C54" s="97">
        <v>6</v>
      </c>
      <c r="D54" s="97" t="s">
        <v>43</v>
      </c>
      <c r="H54" s="97"/>
      <c r="J54" s="1"/>
      <c r="K54" s="1"/>
      <c r="L54" s="1"/>
      <c r="M54" s="1"/>
      <c r="N54" s="1"/>
    </row>
    <row r="55" spans="1:14" s="2" customFormat="1" ht="15" customHeight="1">
      <c r="A55" s="181" t="s">
        <v>44</v>
      </c>
      <c r="B55" s="183" t="s">
        <v>39</v>
      </c>
      <c r="C55" s="179" t="s">
        <v>2</v>
      </c>
      <c r="D55" s="177" t="s">
        <v>3</v>
      </c>
      <c r="E55" s="175" t="s">
        <v>12</v>
      </c>
      <c r="F55" s="175" t="s">
        <v>4</v>
      </c>
      <c r="G55" s="187" t="s">
        <v>45</v>
      </c>
      <c r="H55" s="194" t="s">
        <v>9</v>
      </c>
      <c r="J55" s="1"/>
      <c r="K55" s="1"/>
      <c r="L55" s="1"/>
      <c r="M55" s="1"/>
      <c r="N55" s="1"/>
    </row>
    <row r="56" spans="1:14" s="4" customFormat="1" ht="15" customHeight="1" thickBot="1">
      <c r="A56" s="182"/>
      <c r="B56" s="184"/>
      <c r="C56" s="180"/>
      <c r="D56" s="178"/>
      <c r="E56" s="176"/>
      <c r="F56" s="176"/>
      <c r="G56" s="188"/>
      <c r="H56" s="195"/>
      <c r="J56" s="96"/>
      <c r="K56" s="96"/>
      <c r="L56" s="96"/>
      <c r="M56" s="96"/>
      <c r="N56" s="96"/>
    </row>
    <row r="57" spans="1:14" ht="15" customHeight="1">
      <c r="A57" s="27">
        <v>1</v>
      </c>
      <c r="B57" s="76"/>
      <c r="C57" s="44" t="s">
        <v>189</v>
      </c>
      <c r="D57" s="45" t="s">
        <v>323</v>
      </c>
      <c r="E57" s="46" t="s">
        <v>324</v>
      </c>
      <c r="F57" s="47" t="s">
        <v>34</v>
      </c>
      <c r="G57" s="52" t="s">
        <v>269</v>
      </c>
      <c r="H57" s="109">
        <v>8.65</v>
      </c>
      <c r="J57" s="2"/>
      <c r="K57" s="2"/>
      <c r="L57" s="2"/>
      <c r="M57" s="2"/>
      <c r="N57" s="2"/>
    </row>
    <row r="58" spans="1:14" ht="15" customHeight="1">
      <c r="A58" s="27">
        <v>2</v>
      </c>
      <c r="B58" s="57"/>
      <c r="C58" s="48" t="s">
        <v>345</v>
      </c>
      <c r="D58" s="49" t="s">
        <v>346</v>
      </c>
      <c r="E58" s="50" t="s">
        <v>347</v>
      </c>
      <c r="F58" s="51" t="s">
        <v>226</v>
      </c>
      <c r="G58" s="53" t="s">
        <v>376</v>
      </c>
      <c r="H58" s="109" t="s">
        <v>654</v>
      </c>
    </row>
    <row r="59" spans="1:14" ht="15" customHeight="1">
      <c r="A59" s="3">
        <v>3</v>
      </c>
      <c r="B59" s="76"/>
      <c r="C59" s="48" t="s">
        <v>356</v>
      </c>
      <c r="D59" s="49" t="s">
        <v>357</v>
      </c>
      <c r="E59" s="50" t="s">
        <v>358</v>
      </c>
      <c r="F59" s="51" t="s">
        <v>226</v>
      </c>
      <c r="G59" s="53" t="s">
        <v>271</v>
      </c>
      <c r="H59" s="109" t="s">
        <v>655</v>
      </c>
    </row>
    <row r="60" spans="1:14" ht="15" customHeight="1">
      <c r="A60" s="27">
        <v>4</v>
      </c>
      <c r="B60" s="57"/>
      <c r="C60" s="44" t="s">
        <v>131</v>
      </c>
      <c r="D60" s="45" t="s">
        <v>330</v>
      </c>
      <c r="E60" s="46">
        <v>37420</v>
      </c>
      <c r="F60" s="47" t="s">
        <v>62</v>
      </c>
      <c r="G60" s="52" t="s">
        <v>93</v>
      </c>
      <c r="H60" s="109" t="s">
        <v>656</v>
      </c>
    </row>
    <row r="61" spans="1:14" ht="15" customHeight="1">
      <c r="A61" s="3">
        <v>5</v>
      </c>
      <c r="B61" s="76"/>
      <c r="C61" s="44" t="s">
        <v>342</v>
      </c>
      <c r="D61" s="45" t="s">
        <v>343</v>
      </c>
      <c r="E61" s="46" t="s">
        <v>344</v>
      </c>
      <c r="F61" s="47" t="s">
        <v>36</v>
      </c>
      <c r="G61" s="52" t="s">
        <v>375</v>
      </c>
      <c r="H61" s="109" t="s">
        <v>563</v>
      </c>
    </row>
    <row r="62" spans="1:14" ht="15" customHeight="1">
      <c r="A62" s="27">
        <v>6</v>
      </c>
      <c r="B62" s="57"/>
      <c r="C62" s="44" t="s">
        <v>311</v>
      </c>
      <c r="D62" s="45" t="s">
        <v>312</v>
      </c>
      <c r="E62" s="46" t="s">
        <v>313</v>
      </c>
      <c r="F62" s="47" t="s">
        <v>32</v>
      </c>
      <c r="G62" s="52" t="s">
        <v>370</v>
      </c>
      <c r="H62" s="109">
        <v>8.41</v>
      </c>
      <c r="J62" s="4"/>
      <c r="K62" s="4"/>
      <c r="L62" s="4"/>
      <c r="M62" s="4"/>
      <c r="N62" s="4"/>
    </row>
    <row r="63" spans="1:14" s="96" customFormat="1" ht="15" customHeight="1" thickBot="1">
      <c r="C63" s="97">
        <v>7</v>
      </c>
      <c r="D63" s="97" t="s">
        <v>43</v>
      </c>
      <c r="H63" s="97"/>
      <c r="J63" s="1"/>
      <c r="K63" s="1"/>
      <c r="L63" s="1"/>
      <c r="M63" s="1"/>
      <c r="N63" s="1"/>
    </row>
    <row r="64" spans="1:14" s="2" customFormat="1" ht="15" customHeight="1">
      <c r="A64" s="181" t="s">
        <v>44</v>
      </c>
      <c r="B64" s="183" t="s">
        <v>39</v>
      </c>
      <c r="C64" s="179" t="s">
        <v>2</v>
      </c>
      <c r="D64" s="177" t="s">
        <v>3</v>
      </c>
      <c r="E64" s="175" t="s">
        <v>12</v>
      </c>
      <c r="F64" s="175" t="s">
        <v>4</v>
      </c>
      <c r="G64" s="187" t="s">
        <v>45</v>
      </c>
      <c r="H64" s="194" t="s">
        <v>9</v>
      </c>
      <c r="J64" s="1"/>
      <c r="K64" s="1"/>
      <c r="L64" s="1"/>
      <c r="M64" s="1"/>
      <c r="N64" s="1"/>
    </row>
    <row r="65" spans="1:14" s="4" customFormat="1" ht="15" customHeight="1" thickBot="1">
      <c r="A65" s="182"/>
      <c r="B65" s="184"/>
      <c r="C65" s="180"/>
      <c r="D65" s="178"/>
      <c r="E65" s="176"/>
      <c r="F65" s="176"/>
      <c r="G65" s="188"/>
      <c r="H65" s="195"/>
      <c r="J65" s="96"/>
      <c r="K65" s="96"/>
      <c r="L65" s="96"/>
      <c r="M65" s="96"/>
      <c r="N65" s="96"/>
    </row>
    <row r="66" spans="1:14" ht="15" customHeight="1">
      <c r="A66" s="27">
        <v>1</v>
      </c>
      <c r="B66" s="76"/>
      <c r="C66" s="48" t="s">
        <v>133</v>
      </c>
      <c r="D66" s="49" t="s">
        <v>349</v>
      </c>
      <c r="E66" s="50" t="s">
        <v>350</v>
      </c>
      <c r="F66" s="51" t="s">
        <v>226</v>
      </c>
      <c r="G66" s="166" t="s">
        <v>377</v>
      </c>
      <c r="H66" s="109">
        <v>8.6</v>
      </c>
      <c r="J66" s="2"/>
      <c r="K66" s="2"/>
      <c r="L66" s="2"/>
      <c r="M66" s="2"/>
      <c r="N66" s="2"/>
    </row>
    <row r="67" spans="1:14" ht="15" customHeight="1">
      <c r="A67" s="27">
        <v>2</v>
      </c>
      <c r="B67" s="58"/>
      <c r="C67" s="44" t="s">
        <v>335</v>
      </c>
      <c r="D67" s="45" t="s">
        <v>336</v>
      </c>
      <c r="E67" s="46" t="s">
        <v>332</v>
      </c>
      <c r="F67" s="47" t="s">
        <v>36</v>
      </c>
      <c r="G67" s="52" t="s">
        <v>375</v>
      </c>
      <c r="H67" s="109" t="s">
        <v>563</v>
      </c>
    </row>
    <row r="68" spans="1:14" ht="15" customHeight="1">
      <c r="A68" s="3">
        <v>3</v>
      </c>
      <c r="B68" s="57"/>
      <c r="C68" s="44" t="s">
        <v>314</v>
      </c>
      <c r="D68" s="45" t="s">
        <v>315</v>
      </c>
      <c r="E68" s="46" t="s">
        <v>216</v>
      </c>
      <c r="F68" s="47" t="s">
        <v>32</v>
      </c>
      <c r="G68" s="52" t="s">
        <v>371</v>
      </c>
      <c r="H68" s="109" t="s">
        <v>657</v>
      </c>
    </row>
    <row r="69" spans="1:14" ht="15" customHeight="1">
      <c r="A69" s="27">
        <v>4</v>
      </c>
      <c r="B69" s="76"/>
      <c r="C69" s="44" t="s">
        <v>316</v>
      </c>
      <c r="D69" s="45" t="s">
        <v>317</v>
      </c>
      <c r="E69" s="46">
        <v>37333</v>
      </c>
      <c r="F69" s="47" t="s">
        <v>33</v>
      </c>
      <c r="G69" s="52" t="s">
        <v>372</v>
      </c>
      <c r="H69" s="109" t="s">
        <v>658</v>
      </c>
    </row>
    <row r="70" spans="1:14" ht="15" customHeight="1">
      <c r="A70" s="3">
        <v>5</v>
      </c>
      <c r="B70" s="57"/>
      <c r="C70" s="44" t="s">
        <v>189</v>
      </c>
      <c r="D70" s="45" t="s">
        <v>292</v>
      </c>
      <c r="E70" s="46">
        <v>37659</v>
      </c>
      <c r="F70" s="47" t="s">
        <v>124</v>
      </c>
      <c r="G70" s="52" t="s">
        <v>366</v>
      </c>
      <c r="H70" s="109" t="s">
        <v>659</v>
      </c>
    </row>
    <row r="71" spans="1:14" ht="15" customHeight="1">
      <c r="A71" s="27">
        <v>6</v>
      </c>
      <c r="B71" s="76"/>
      <c r="C71" s="44" t="s">
        <v>146</v>
      </c>
      <c r="D71" s="45" t="s">
        <v>337</v>
      </c>
      <c r="E71" s="46" t="s">
        <v>338</v>
      </c>
      <c r="F71" s="47" t="s">
        <v>36</v>
      </c>
      <c r="G71" s="52" t="s">
        <v>375</v>
      </c>
      <c r="H71" s="109">
        <v>8.57</v>
      </c>
      <c r="J71" s="4"/>
      <c r="K71" s="4"/>
      <c r="L71" s="4"/>
      <c r="M71" s="4"/>
      <c r="N71" s="4"/>
    </row>
  </sheetData>
  <sortState ref="A62:O67">
    <sortCondition ref="A62"/>
  </sortState>
  <mergeCells count="56">
    <mergeCell ref="G64:G65"/>
    <mergeCell ref="H64:H65"/>
    <mergeCell ref="A64:A65"/>
    <mergeCell ref="B64:B65"/>
    <mergeCell ref="C64:C65"/>
    <mergeCell ref="D64:D65"/>
    <mergeCell ref="E64:E65"/>
    <mergeCell ref="F64:F65"/>
    <mergeCell ref="G46:G47"/>
    <mergeCell ref="H46:H47"/>
    <mergeCell ref="A55:A56"/>
    <mergeCell ref="B55:B56"/>
    <mergeCell ref="C55:C56"/>
    <mergeCell ref="D55:D56"/>
    <mergeCell ref="E55:E56"/>
    <mergeCell ref="F55:F56"/>
    <mergeCell ref="G55:G56"/>
    <mergeCell ref="H55:H56"/>
    <mergeCell ref="A46:A47"/>
    <mergeCell ref="B46:B47"/>
    <mergeCell ref="C46:C47"/>
    <mergeCell ref="D46:D47"/>
    <mergeCell ref="E46:E47"/>
    <mergeCell ref="F46:F47"/>
    <mergeCell ref="A24:A25"/>
    <mergeCell ref="B24:B25"/>
    <mergeCell ref="C24:C25"/>
    <mergeCell ref="D24:D25"/>
    <mergeCell ref="E24:E25"/>
    <mergeCell ref="A33:A34"/>
    <mergeCell ref="B33:B34"/>
    <mergeCell ref="C33:C34"/>
    <mergeCell ref="D33:D34"/>
    <mergeCell ref="E33:E34"/>
    <mergeCell ref="A15:A16"/>
    <mergeCell ref="B15:B16"/>
    <mergeCell ref="C15:C16"/>
    <mergeCell ref="D15:D16"/>
    <mergeCell ref="E15:E16"/>
    <mergeCell ref="F15:F16"/>
    <mergeCell ref="G15:G16"/>
    <mergeCell ref="H33:H34"/>
    <mergeCell ref="H6:H7"/>
    <mergeCell ref="H15:H16"/>
    <mergeCell ref="H24:H25"/>
    <mergeCell ref="F6:F7"/>
    <mergeCell ref="G6:G7"/>
    <mergeCell ref="G24:G25"/>
    <mergeCell ref="F33:F34"/>
    <mergeCell ref="G33:G34"/>
    <mergeCell ref="F24:F25"/>
    <mergeCell ref="A6:A7"/>
    <mergeCell ref="B6:B7"/>
    <mergeCell ref="C6:C7"/>
    <mergeCell ref="D6:D7"/>
    <mergeCell ref="E6:E7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2.28515625" style="1" bestFit="1" customWidth="1"/>
    <col min="7" max="7" width="21.140625" style="1" bestFit="1" customWidth="1"/>
    <col min="8" max="8" width="9.42578125" style="111" bestFit="1" customWidth="1"/>
    <col min="9" max="16384" width="9.140625" style="1"/>
  </cols>
  <sheetData>
    <row r="1" spans="1:8" s="5" customFormat="1" ht="15.75">
      <c r="A1" s="5" t="s">
        <v>46</v>
      </c>
      <c r="E1" s="6"/>
      <c r="F1" s="7"/>
      <c r="G1" s="7"/>
      <c r="H1" s="7"/>
    </row>
    <row r="2" spans="1:8" s="5" customFormat="1" ht="15.75">
      <c r="A2" s="5" t="s">
        <v>58</v>
      </c>
      <c r="E2" s="6"/>
      <c r="F2" s="7"/>
      <c r="G2" s="7"/>
      <c r="H2" s="7"/>
    </row>
    <row r="3" spans="1:8" s="20" customFormat="1" ht="12" customHeight="1">
      <c r="A3" s="12"/>
      <c r="B3" s="12"/>
      <c r="C3" s="12"/>
      <c r="D3" s="12"/>
      <c r="E3" s="13"/>
      <c r="F3" s="14"/>
      <c r="G3" s="15"/>
      <c r="H3" s="80"/>
    </row>
    <row r="4" spans="1:8" s="83" customFormat="1" ht="15.75">
      <c r="D4" s="5" t="s">
        <v>18</v>
      </c>
      <c r="E4" s="5"/>
      <c r="F4" s="6" t="s">
        <v>7</v>
      </c>
      <c r="G4" s="84"/>
      <c r="H4" s="161" t="s">
        <v>0</v>
      </c>
    </row>
    <row r="5" spans="1:8" s="96" customFormat="1" ht="16.5" thickBot="1">
      <c r="C5" s="97">
        <v>1</v>
      </c>
      <c r="D5" s="97" t="s">
        <v>43</v>
      </c>
      <c r="H5" s="97"/>
    </row>
    <row r="6" spans="1:8" s="2" customFormat="1" ht="15" customHeight="1">
      <c r="A6" s="196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8" s="4" customFormat="1" ht="15" customHeight="1" thickBot="1">
      <c r="A7" s="197"/>
      <c r="B7" s="184"/>
      <c r="C7" s="180"/>
      <c r="D7" s="178"/>
      <c r="E7" s="176"/>
      <c r="F7" s="176"/>
      <c r="G7" s="188"/>
      <c r="H7" s="195"/>
    </row>
    <row r="8" spans="1:8" ht="15" customHeight="1">
      <c r="A8" s="27">
        <v>1</v>
      </c>
      <c r="B8" s="57"/>
      <c r="C8" s="48"/>
      <c r="D8" s="49"/>
      <c r="E8" s="50"/>
      <c r="F8" s="51"/>
      <c r="G8" s="53"/>
      <c r="H8" s="110"/>
    </row>
    <row r="9" spans="1:8" ht="15" customHeight="1">
      <c r="A9" s="27">
        <v>2</v>
      </c>
      <c r="B9" s="57"/>
      <c r="C9" s="44" t="s">
        <v>189</v>
      </c>
      <c r="D9" s="45" t="s">
        <v>304</v>
      </c>
      <c r="E9" s="46" t="s">
        <v>305</v>
      </c>
      <c r="F9" s="47" t="s">
        <v>31</v>
      </c>
      <c r="G9" s="52" t="s">
        <v>368</v>
      </c>
      <c r="H9" s="110">
        <v>32.19</v>
      </c>
    </row>
    <row r="10" spans="1:8" ht="15" customHeight="1">
      <c r="A10" s="27">
        <v>3</v>
      </c>
      <c r="B10" s="57"/>
      <c r="C10" s="44" t="s">
        <v>325</v>
      </c>
      <c r="D10" s="45" t="s">
        <v>326</v>
      </c>
      <c r="E10" s="46" t="s">
        <v>327</v>
      </c>
      <c r="F10" s="47" t="s">
        <v>34</v>
      </c>
      <c r="G10" s="52" t="s">
        <v>269</v>
      </c>
      <c r="H10" s="110">
        <v>30.37</v>
      </c>
    </row>
    <row r="11" spans="1:8" ht="15" customHeight="1">
      <c r="A11" s="27">
        <v>4</v>
      </c>
      <c r="B11" s="57"/>
      <c r="C11" s="44" t="s">
        <v>272</v>
      </c>
      <c r="D11" s="45" t="s">
        <v>273</v>
      </c>
      <c r="E11" s="46">
        <v>38237</v>
      </c>
      <c r="F11" s="47" t="s">
        <v>26</v>
      </c>
      <c r="G11" s="52" t="s">
        <v>173</v>
      </c>
      <c r="H11" s="110">
        <v>32.75</v>
      </c>
    </row>
    <row r="12" spans="1:8" ht="15" customHeight="1">
      <c r="A12" s="96"/>
      <c r="B12" s="96"/>
      <c r="C12" s="97">
        <v>2</v>
      </c>
      <c r="D12" s="97" t="s">
        <v>43</v>
      </c>
      <c r="E12" s="96"/>
      <c r="F12" s="96"/>
      <c r="G12" s="96"/>
      <c r="H12" s="97"/>
    </row>
    <row r="13" spans="1:8" ht="15" customHeight="1">
      <c r="A13" s="27">
        <v>1</v>
      </c>
      <c r="B13" s="57"/>
      <c r="C13" s="44"/>
      <c r="D13" s="45"/>
      <c r="E13" s="46"/>
      <c r="F13" s="47"/>
      <c r="G13" s="52"/>
      <c r="H13" s="110"/>
    </row>
    <row r="14" spans="1:8" ht="15" customHeight="1">
      <c r="A14" s="27">
        <v>2</v>
      </c>
      <c r="B14" s="57"/>
      <c r="C14" s="44" t="s">
        <v>306</v>
      </c>
      <c r="D14" s="45" t="s">
        <v>307</v>
      </c>
      <c r="E14" s="46">
        <v>37715</v>
      </c>
      <c r="F14" s="47" t="s">
        <v>31</v>
      </c>
      <c r="G14" s="52" t="s">
        <v>369</v>
      </c>
      <c r="H14" s="110">
        <v>32.32</v>
      </c>
    </row>
    <row r="15" spans="1:8" ht="15" customHeight="1">
      <c r="A15" s="27">
        <v>3</v>
      </c>
      <c r="B15" s="57"/>
      <c r="C15" s="44" t="s">
        <v>97</v>
      </c>
      <c r="D15" s="45" t="s">
        <v>274</v>
      </c>
      <c r="E15" s="46">
        <v>37972</v>
      </c>
      <c r="F15" s="47" t="s">
        <v>26</v>
      </c>
      <c r="G15" s="52" t="s">
        <v>363</v>
      </c>
      <c r="H15" s="110">
        <v>30.7</v>
      </c>
    </row>
    <row r="16" spans="1:8" ht="15" customHeight="1">
      <c r="A16" s="27">
        <v>4</v>
      </c>
      <c r="B16" s="57"/>
      <c r="C16" s="44" t="s">
        <v>279</v>
      </c>
      <c r="D16" s="45" t="s">
        <v>280</v>
      </c>
      <c r="E16" s="46" t="s">
        <v>281</v>
      </c>
      <c r="F16" s="47" t="s">
        <v>28</v>
      </c>
      <c r="G16" s="52" t="s">
        <v>364</v>
      </c>
      <c r="H16" s="110">
        <v>30.03</v>
      </c>
    </row>
    <row r="17" spans="1:8" s="96" customFormat="1" ht="15" customHeight="1">
      <c r="C17" s="97">
        <v>3</v>
      </c>
      <c r="D17" s="97" t="s">
        <v>43</v>
      </c>
      <c r="H17" s="97"/>
    </row>
    <row r="18" spans="1:8" ht="15" customHeight="1">
      <c r="A18" s="27">
        <v>1</v>
      </c>
      <c r="B18" s="57"/>
      <c r="C18" s="44" t="s">
        <v>140</v>
      </c>
      <c r="D18" s="45" t="s">
        <v>328</v>
      </c>
      <c r="E18" s="46" t="s">
        <v>329</v>
      </c>
      <c r="F18" s="47" t="s">
        <v>34</v>
      </c>
      <c r="G18" s="52" t="s">
        <v>170</v>
      </c>
      <c r="H18" s="110">
        <v>32.78</v>
      </c>
    </row>
    <row r="19" spans="1:8" ht="15" customHeight="1">
      <c r="A19" s="27">
        <v>2</v>
      </c>
      <c r="B19" s="57"/>
      <c r="C19" s="44" t="s">
        <v>198</v>
      </c>
      <c r="D19" s="45" t="s">
        <v>321</v>
      </c>
      <c r="E19" s="46" t="s">
        <v>322</v>
      </c>
      <c r="F19" s="47" t="s">
        <v>34</v>
      </c>
      <c r="G19" s="52" t="s">
        <v>373</v>
      </c>
      <c r="H19" s="110">
        <v>31</v>
      </c>
    </row>
    <row r="20" spans="1:8" ht="15" customHeight="1">
      <c r="A20" s="27">
        <v>3</v>
      </c>
      <c r="B20" s="57"/>
      <c r="C20" s="44" t="s">
        <v>275</v>
      </c>
      <c r="D20" s="45" t="s">
        <v>276</v>
      </c>
      <c r="E20" s="46">
        <v>37457</v>
      </c>
      <c r="F20" s="47" t="s">
        <v>27</v>
      </c>
      <c r="G20" s="52" t="s">
        <v>174</v>
      </c>
      <c r="H20" s="110">
        <v>29.98</v>
      </c>
    </row>
    <row r="21" spans="1:8" ht="15" customHeight="1">
      <c r="A21" s="27">
        <v>4</v>
      </c>
      <c r="B21" s="57"/>
      <c r="C21" s="44" t="s">
        <v>295</v>
      </c>
      <c r="D21" s="45" t="s">
        <v>283</v>
      </c>
      <c r="E21" s="46" t="s">
        <v>296</v>
      </c>
      <c r="F21" s="47" t="s">
        <v>297</v>
      </c>
      <c r="G21" s="52" t="s">
        <v>367</v>
      </c>
      <c r="H21" s="110">
        <v>29.92</v>
      </c>
    </row>
    <row r="22" spans="1:8" s="96" customFormat="1" ht="15" customHeight="1">
      <c r="C22" s="97">
        <v>4</v>
      </c>
      <c r="D22" s="97" t="s">
        <v>43</v>
      </c>
      <c r="H22" s="97"/>
    </row>
    <row r="23" spans="1:8" ht="15" customHeight="1">
      <c r="A23" s="27">
        <v>1</v>
      </c>
      <c r="B23" s="57"/>
      <c r="C23" s="44" t="s">
        <v>187</v>
      </c>
      <c r="D23" s="45" t="s">
        <v>333</v>
      </c>
      <c r="E23" s="46" t="s">
        <v>334</v>
      </c>
      <c r="F23" s="47" t="s">
        <v>35</v>
      </c>
      <c r="G23" s="52" t="s">
        <v>374</v>
      </c>
      <c r="H23" s="110">
        <v>32.299999999999997</v>
      </c>
    </row>
    <row r="24" spans="1:8" ht="15" customHeight="1">
      <c r="A24" s="27">
        <v>2</v>
      </c>
      <c r="B24" s="57"/>
      <c r="C24" s="44" t="s">
        <v>293</v>
      </c>
      <c r="D24" s="45" t="s">
        <v>294</v>
      </c>
      <c r="E24" s="46">
        <v>37866</v>
      </c>
      <c r="F24" s="47" t="s">
        <v>124</v>
      </c>
      <c r="G24" s="52" t="s">
        <v>165</v>
      </c>
      <c r="H24" s="110">
        <v>29.35</v>
      </c>
    </row>
    <row r="25" spans="1:8" ht="15" customHeight="1">
      <c r="A25" s="27">
        <v>3</v>
      </c>
      <c r="B25" s="57"/>
      <c r="C25" s="48" t="s">
        <v>353</v>
      </c>
      <c r="D25" s="49" t="s">
        <v>354</v>
      </c>
      <c r="E25" s="50" t="s">
        <v>355</v>
      </c>
      <c r="F25" s="51" t="s">
        <v>226</v>
      </c>
      <c r="G25" s="53" t="s">
        <v>379</v>
      </c>
      <c r="H25" s="110">
        <v>28.24</v>
      </c>
    </row>
    <row r="26" spans="1:8" ht="15" customHeight="1">
      <c r="A26" s="27">
        <v>4</v>
      </c>
      <c r="B26" s="57"/>
      <c r="C26" s="44" t="s">
        <v>289</v>
      </c>
      <c r="D26" s="45" t="s">
        <v>290</v>
      </c>
      <c r="E26" s="46" t="s">
        <v>291</v>
      </c>
      <c r="F26" s="47" t="s">
        <v>60</v>
      </c>
      <c r="G26" s="52" t="s">
        <v>365</v>
      </c>
      <c r="H26" s="110">
        <v>29.93</v>
      </c>
    </row>
    <row r="27" spans="1:8" s="96" customFormat="1" ht="15" customHeight="1">
      <c r="C27" s="97">
        <v>5</v>
      </c>
      <c r="D27" s="97" t="s">
        <v>43</v>
      </c>
      <c r="H27" s="97"/>
    </row>
    <row r="28" spans="1:8" ht="15" customHeight="1">
      <c r="A28" s="27">
        <v>1</v>
      </c>
      <c r="B28" s="57"/>
      <c r="C28" s="44" t="s">
        <v>301</v>
      </c>
      <c r="D28" s="45" t="s">
        <v>302</v>
      </c>
      <c r="E28" s="46" t="s">
        <v>303</v>
      </c>
      <c r="F28" s="47" t="s">
        <v>297</v>
      </c>
      <c r="G28" s="52" t="s">
        <v>367</v>
      </c>
      <c r="H28" s="110" t="s">
        <v>563</v>
      </c>
    </row>
    <row r="29" spans="1:8" ht="15" customHeight="1">
      <c r="A29" s="27">
        <v>2</v>
      </c>
      <c r="B29" s="57"/>
      <c r="C29" s="44" t="s">
        <v>187</v>
      </c>
      <c r="D29" s="45" t="s">
        <v>277</v>
      </c>
      <c r="E29" s="46" t="s">
        <v>278</v>
      </c>
      <c r="F29" s="47" t="s">
        <v>59</v>
      </c>
      <c r="G29" s="52" t="s">
        <v>160</v>
      </c>
      <c r="H29" s="110">
        <v>29.01</v>
      </c>
    </row>
    <row r="30" spans="1:8" ht="15" customHeight="1">
      <c r="A30" s="27">
        <v>3</v>
      </c>
      <c r="B30" s="57"/>
      <c r="C30" s="48" t="s">
        <v>119</v>
      </c>
      <c r="D30" s="49" t="s">
        <v>348</v>
      </c>
      <c r="E30" s="50" t="s">
        <v>225</v>
      </c>
      <c r="F30" s="51" t="s">
        <v>226</v>
      </c>
      <c r="G30" s="53" t="s">
        <v>377</v>
      </c>
      <c r="H30" s="110">
        <v>29.71</v>
      </c>
    </row>
    <row r="31" spans="1:8" ht="15" customHeight="1">
      <c r="A31" s="27">
        <v>4</v>
      </c>
      <c r="B31" s="57"/>
      <c r="C31" s="44" t="s">
        <v>308</v>
      </c>
      <c r="D31" s="45" t="s">
        <v>309</v>
      </c>
      <c r="E31" s="46" t="s">
        <v>310</v>
      </c>
      <c r="F31" s="47" t="s">
        <v>32</v>
      </c>
      <c r="G31" s="52" t="s">
        <v>167</v>
      </c>
      <c r="H31" s="110">
        <v>29.31</v>
      </c>
    </row>
    <row r="32" spans="1:8" s="96" customFormat="1" ht="15" customHeight="1">
      <c r="C32" s="97">
        <v>6</v>
      </c>
      <c r="D32" s="97" t="s">
        <v>43</v>
      </c>
      <c r="H32" s="97"/>
    </row>
    <row r="33" spans="1:8" ht="15" customHeight="1">
      <c r="A33" s="27">
        <v>1</v>
      </c>
      <c r="B33" s="57"/>
      <c r="C33" s="44" t="s">
        <v>339</v>
      </c>
      <c r="D33" s="45" t="s">
        <v>340</v>
      </c>
      <c r="E33" s="46" t="s">
        <v>341</v>
      </c>
      <c r="F33" s="47" t="s">
        <v>36</v>
      </c>
      <c r="G33" s="52" t="s">
        <v>375</v>
      </c>
      <c r="H33" s="110">
        <v>31.74</v>
      </c>
    </row>
    <row r="34" spans="1:8" ht="15" customHeight="1">
      <c r="A34" s="27">
        <v>2</v>
      </c>
      <c r="B34" s="57"/>
      <c r="C34" s="48" t="s">
        <v>345</v>
      </c>
      <c r="D34" s="49" t="s">
        <v>346</v>
      </c>
      <c r="E34" s="50" t="s">
        <v>347</v>
      </c>
      <c r="F34" s="51" t="s">
        <v>226</v>
      </c>
      <c r="G34" s="53" t="s">
        <v>376</v>
      </c>
      <c r="H34" s="110">
        <v>29.34</v>
      </c>
    </row>
    <row r="35" spans="1:8" ht="15" customHeight="1">
      <c r="A35" s="27">
        <v>3</v>
      </c>
      <c r="B35" s="57"/>
      <c r="C35" s="44" t="s">
        <v>131</v>
      </c>
      <c r="D35" s="45" t="s">
        <v>330</v>
      </c>
      <c r="E35" s="46">
        <v>37420</v>
      </c>
      <c r="F35" s="47" t="s">
        <v>62</v>
      </c>
      <c r="G35" s="52" t="s">
        <v>93</v>
      </c>
      <c r="H35" s="110">
        <v>30.92</v>
      </c>
    </row>
    <row r="36" spans="1:8" ht="15" customHeight="1">
      <c r="A36" s="27">
        <v>4</v>
      </c>
      <c r="B36" s="57"/>
      <c r="C36" s="44" t="s">
        <v>189</v>
      </c>
      <c r="D36" s="45" t="s">
        <v>323</v>
      </c>
      <c r="E36" s="46" t="s">
        <v>324</v>
      </c>
      <c r="F36" s="47" t="s">
        <v>34</v>
      </c>
      <c r="G36" s="52" t="s">
        <v>269</v>
      </c>
      <c r="H36" s="110">
        <v>29.58</v>
      </c>
    </row>
    <row r="37" spans="1:8" s="96" customFormat="1" ht="15" customHeight="1">
      <c r="C37" s="97">
        <v>7</v>
      </c>
      <c r="D37" s="97" t="s">
        <v>43</v>
      </c>
      <c r="H37" s="97"/>
    </row>
    <row r="38" spans="1:8" ht="15" customHeight="1">
      <c r="A38" s="27">
        <v>1</v>
      </c>
      <c r="B38" s="57"/>
      <c r="C38" s="44" t="s">
        <v>298</v>
      </c>
      <c r="D38" s="45" t="s">
        <v>299</v>
      </c>
      <c r="E38" s="46" t="s">
        <v>300</v>
      </c>
      <c r="F38" s="47" t="s">
        <v>297</v>
      </c>
      <c r="G38" s="52" t="s">
        <v>367</v>
      </c>
      <c r="H38" s="110">
        <v>30.52</v>
      </c>
    </row>
    <row r="39" spans="1:8" ht="15" customHeight="1">
      <c r="A39" s="27">
        <v>2</v>
      </c>
      <c r="B39" s="57"/>
      <c r="C39" s="48" t="s">
        <v>140</v>
      </c>
      <c r="D39" s="49" t="s">
        <v>351</v>
      </c>
      <c r="E39" s="50" t="s">
        <v>352</v>
      </c>
      <c r="F39" s="51" t="s">
        <v>226</v>
      </c>
      <c r="G39" s="53" t="s">
        <v>378</v>
      </c>
      <c r="H39" s="110">
        <v>28.25</v>
      </c>
    </row>
    <row r="40" spans="1:8" ht="15" customHeight="1">
      <c r="A40" s="27">
        <v>3</v>
      </c>
      <c r="B40" s="57"/>
      <c r="C40" s="44" t="s">
        <v>146</v>
      </c>
      <c r="D40" s="45" t="s">
        <v>337</v>
      </c>
      <c r="E40" s="46" t="s">
        <v>338</v>
      </c>
      <c r="F40" s="47" t="s">
        <v>36</v>
      </c>
      <c r="G40" s="52" t="s">
        <v>375</v>
      </c>
      <c r="H40" s="110">
        <v>29.46</v>
      </c>
    </row>
    <row r="41" spans="1:8" ht="15" customHeight="1">
      <c r="A41" s="27">
        <v>4</v>
      </c>
      <c r="B41" s="57"/>
      <c r="C41" s="48" t="s">
        <v>133</v>
      </c>
      <c r="D41" s="49" t="s">
        <v>349</v>
      </c>
      <c r="E41" s="50" t="s">
        <v>350</v>
      </c>
      <c r="F41" s="51" t="s">
        <v>226</v>
      </c>
      <c r="G41" s="53" t="s">
        <v>377</v>
      </c>
      <c r="H41" s="110">
        <v>29.63</v>
      </c>
    </row>
    <row r="42" spans="1:8" s="96" customFormat="1" ht="15" customHeight="1">
      <c r="C42" s="97">
        <v>8</v>
      </c>
      <c r="D42" s="97" t="s">
        <v>43</v>
      </c>
      <c r="H42" s="97"/>
    </row>
    <row r="43" spans="1:8" ht="15" customHeight="1">
      <c r="A43" s="27">
        <v>1</v>
      </c>
      <c r="B43" s="57"/>
      <c r="C43" s="44" t="s">
        <v>282</v>
      </c>
      <c r="D43" s="45" t="s">
        <v>283</v>
      </c>
      <c r="E43" s="46" t="s">
        <v>284</v>
      </c>
      <c r="F43" s="47" t="s">
        <v>41</v>
      </c>
      <c r="G43" s="52" t="s">
        <v>87</v>
      </c>
      <c r="H43" s="110">
        <v>32.32</v>
      </c>
    </row>
    <row r="44" spans="1:8" ht="15" customHeight="1">
      <c r="A44" s="27">
        <v>2</v>
      </c>
      <c r="B44" s="57"/>
      <c r="C44" s="48" t="s">
        <v>356</v>
      </c>
      <c r="D44" s="49" t="s">
        <v>357</v>
      </c>
      <c r="E44" s="50" t="s">
        <v>358</v>
      </c>
      <c r="F44" s="51" t="s">
        <v>226</v>
      </c>
      <c r="G44" s="53" t="s">
        <v>271</v>
      </c>
      <c r="H44" s="110">
        <v>29.84</v>
      </c>
    </row>
    <row r="45" spans="1:8" ht="15" customHeight="1">
      <c r="A45" s="27">
        <v>3</v>
      </c>
      <c r="B45" s="57"/>
      <c r="C45" s="44" t="s">
        <v>311</v>
      </c>
      <c r="D45" s="45" t="s">
        <v>312</v>
      </c>
      <c r="E45" s="46" t="s">
        <v>313</v>
      </c>
      <c r="F45" s="47" t="s">
        <v>32</v>
      </c>
      <c r="G45" s="52" t="s">
        <v>370</v>
      </c>
      <c r="H45" s="110">
        <v>28.03</v>
      </c>
    </row>
    <row r="46" spans="1:8" ht="15" customHeight="1">
      <c r="A46" s="27">
        <v>4</v>
      </c>
      <c r="B46" s="57"/>
      <c r="C46" s="48" t="s">
        <v>285</v>
      </c>
      <c r="D46" s="49" t="s">
        <v>286</v>
      </c>
      <c r="E46" s="50">
        <v>37910</v>
      </c>
      <c r="F46" s="51" t="s">
        <v>29</v>
      </c>
      <c r="G46" s="53" t="s">
        <v>176</v>
      </c>
      <c r="H46" s="110">
        <v>28.75</v>
      </c>
    </row>
    <row r="47" spans="1:8" s="96" customFormat="1" ht="15" customHeight="1">
      <c r="C47" s="97">
        <v>9</v>
      </c>
      <c r="D47" s="97" t="s">
        <v>43</v>
      </c>
      <c r="H47" s="97"/>
    </row>
    <row r="48" spans="1:8" ht="15" customHeight="1">
      <c r="A48" s="27">
        <v>1</v>
      </c>
      <c r="B48" s="57"/>
      <c r="C48" s="48" t="s">
        <v>287</v>
      </c>
      <c r="D48" s="49" t="s">
        <v>288</v>
      </c>
      <c r="E48" s="50">
        <v>37479</v>
      </c>
      <c r="F48" s="51" t="s">
        <v>29</v>
      </c>
      <c r="G48" s="53" t="s">
        <v>176</v>
      </c>
      <c r="H48" s="110" t="s">
        <v>563</v>
      </c>
    </row>
    <row r="49" spans="1:8" ht="15" customHeight="1">
      <c r="A49" s="27">
        <v>2</v>
      </c>
      <c r="B49" s="57"/>
      <c r="C49" s="44" t="s">
        <v>316</v>
      </c>
      <c r="D49" s="45" t="s">
        <v>317</v>
      </c>
      <c r="E49" s="46">
        <v>37333</v>
      </c>
      <c r="F49" s="47" t="s">
        <v>33</v>
      </c>
      <c r="G49" s="52" t="s">
        <v>372</v>
      </c>
      <c r="H49" s="110">
        <v>27.44</v>
      </c>
    </row>
    <row r="50" spans="1:8" ht="15" customHeight="1">
      <c r="A50" s="27">
        <v>3</v>
      </c>
      <c r="B50" s="57"/>
      <c r="C50" s="44" t="s">
        <v>314</v>
      </c>
      <c r="D50" s="45" t="s">
        <v>315</v>
      </c>
      <c r="E50" s="46" t="s">
        <v>216</v>
      </c>
      <c r="F50" s="47" t="s">
        <v>32</v>
      </c>
      <c r="G50" s="52" t="s">
        <v>371</v>
      </c>
      <c r="H50" s="110">
        <v>26.51</v>
      </c>
    </row>
    <row r="51" spans="1:8" ht="15" customHeight="1">
      <c r="A51" s="27">
        <v>4</v>
      </c>
      <c r="B51" s="57"/>
      <c r="C51" s="44" t="s">
        <v>189</v>
      </c>
      <c r="D51" s="45" t="s">
        <v>292</v>
      </c>
      <c r="E51" s="46">
        <v>37659</v>
      </c>
      <c r="F51" s="47" t="s">
        <v>124</v>
      </c>
      <c r="G51" s="52" t="s">
        <v>366</v>
      </c>
      <c r="H51" s="110">
        <v>27.02</v>
      </c>
    </row>
    <row r="52" spans="1:8" s="96" customFormat="1" ht="15" customHeight="1">
      <c r="C52" s="97">
        <v>10</v>
      </c>
      <c r="D52" s="97" t="s">
        <v>43</v>
      </c>
      <c r="H52" s="97"/>
    </row>
    <row r="53" spans="1:8" ht="15" customHeight="1">
      <c r="A53" s="27">
        <v>1</v>
      </c>
      <c r="C53" s="44"/>
      <c r="D53" s="45"/>
      <c r="E53" s="46"/>
      <c r="F53" s="47"/>
      <c r="G53" s="52"/>
      <c r="H53" s="110"/>
    </row>
    <row r="54" spans="1:8" ht="15" customHeight="1">
      <c r="A54" s="27">
        <v>2</v>
      </c>
      <c r="C54" s="44" t="s">
        <v>191</v>
      </c>
      <c r="D54" s="45" t="s">
        <v>331</v>
      </c>
      <c r="E54" s="46" t="s">
        <v>332</v>
      </c>
      <c r="F54" s="47" t="s">
        <v>35</v>
      </c>
      <c r="G54" s="52" t="s">
        <v>374</v>
      </c>
      <c r="H54" s="110">
        <v>34.270000000000003</v>
      </c>
    </row>
    <row r="55" spans="1:8" ht="15" customHeight="1">
      <c r="A55" s="27">
        <v>3</v>
      </c>
      <c r="C55" s="48" t="s">
        <v>359</v>
      </c>
      <c r="D55" s="49" t="s">
        <v>360</v>
      </c>
      <c r="E55" s="50" t="s">
        <v>361</v>
      </c>
      <c r="F55" s="51" t="s">
        <v>362</v>
      </c>
      <c r="G55" s="53" t="s">
        <v>380</v>
      </c>
      <c r="H55" s="110">
        <v>38.28</v>
      </c>
    </row>
    <row r="56" spans="1:8" ht="15" customHeight="1">
      <c r="A56" s="27">
        <v>4</v>
      </c>
      <c r="C56" s="44" t="s">
        <v>318</v>
      </c>
      <c r="D56" s="45" t="s">
        <v>319</v>
      </c>
      <c r="E56" s="46" t="s">
        <v>320</v>
      </c>
      <c r="F56" s="47" t="s">
        <v>34</v>
      </c>
      <c r="G56" s="52" t="s">
        <v>268</v>
      </c>
      <c r="H56" s="110">
        <v>32.28</v>
      </c>
    </row>
  </sheetData>
  <sortState ref="A48:O51">
    <sortCondition ref="A48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5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4.42578125" style="1" bestFit="1" customWidth="1"/>
    <col min="7" max="7" width="17.7109375" style="1" bestFit="1" customWidth="1"/>
    <col min="8" max="14" width="6.7109375" style="1" customWidth="1"/>
    <col min="15" max="15" width="6.140625" style="1" bestFit="1" customWidth="1"/>
    <col min="16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44"/>
      <c r="L1" s="144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44"/>
      <c r="K2" s="144"/>
      <c r="L2" s="14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1:15" s="21" customFormat="1" ht="15.75">
      <c r="D4" s="22" t="s">
        <v>15</v>
      </c>
      <c r="E4" s="5"/>
      <c r="F4" s="23"/>
      <c r="G4" s="24"/>
      <c r="H4" s="189" t="s">
        <v>0</v>
      </c>
      <c r="I4" s="189"/>
      <c r="J4" s="189"/>
      <c r="K4" s="189"/>
      <c r="L4" s="189"/>
      <c r="M4" s="189"/>
      <c r="N4" s="5"/>
      <c r="O4" s="5"/>
    </row>
    <row r="5" spans="1:15" ht="13.5" thickBot="1"/>
    <row r="6" spans="1:15" s="2" customFormat="1" ht="15" customHeight="1">
      <c r="A6" s="181" t="s">
        <v>1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0" t="s">
        <v>5</v>
      </c>
      <c r="I6" s="191"/>
      <c r="J6" s="190" t="s">
        <v>6</v>
      </c>
      <c r="K6" s="191"/>
      <c r="L6" s="190" t="s">
        <v>7</v>
      </c>
      <c r="M6" s="191"/>
      <c r="N6" s="192" t="s">
        <v>10</v>
      </c>
      <c r="O6" s="185" t="s">
        <v>8</v>
      </c>
    </row>
    <row r="7" spans="1:15" s="4" customFormat="1" ht="15" customHeight="1" thickBot="1">
      <c r="A7" s="182"/>
      <c r="B7" s="184"/>
      <c r="C7" s="180"/>
      <c r="D7" s="178"/>
      <c r="E7" s="176"/>
      <c r="F7" s="176"/>
      <c r="G7" s="188"/>
      <c r="H7" s="107" t="s">
        <v>38</v>
      </c>
      <c r="I7" s="107" t="s">
        <v>8</v>
      </c>
      <c r="J7" s="107" t="s">
        <v>38</v>
      </c>
      <c r="K7" s="107" t="s">
        <v>8</v>
      </c>
      <c r="L7" s="107" t="s">
        <v>38</v>
      </c>
      <c r="M7" s="107" t="s">
        <v>8</v>
      </c>
      <c r="N7" s="193"/>
      <c r="O7" s="186"/>
    </row>
    <row r="8" spans="1:15" ht="15" customHeight="1">
      <c r="A8" s="3">
        <f>A5+1</f>
        <v>1</v>
      </c>
      <c r="B8" s="57"/>
      <c r="C8" s="44" t="s">
        <v>69</v>
      </c>
      <c r="D8" s="45" t="s">
        <v>449</v>
      </c>
      <c r="E8" s="46" t="s">
        <v>450</v>
      </c>
      <c r="F8" s="47" t="s">
        <v>226</v>
      </c>
      <c r="G8" s="53" t="s">
        <v>271</v>
      </c>
      <c r="H8" s="91">
        <v>4.4400000000000004</v>
      </c>
      <c r="I8" s="31">
        <f t="shared" ref="I8:I37" si="0">IF(ISBLANK(H8),"",TRUNC(15.8*(H8-11)^2))</f>
        <v>679</v>
      </c>
      <c r="J8" s="91">
        <v>7.54</v>
      </c>
      <c r="K8" s="31">
        <f t="shared" ref="K8:K37" si="1">IF(ISBLANK(J8),"",TRUNC(59.76*(J8-11)^2))</f>
        <v>715</v>
      </c>
      <c r="L8" s="94">
        <v>24.41</v>
      </c>
      <c r="M8" s="3">
        <f t="shared" ref="M8:M37" si="2">IF(ISBLANK(L8),"",TRUNC(5.04*(L8-36)^2))</f>
        <v>677</v>
      </c>
      <c r="N8" s="32">
        <f t="shared" ref="N8:N37" si="3">SUM(I8:M8)-J8-L8</f>
        <v>2071</v>
      </c>
      <c r="O8" s="54">
        <v>18</v>
      </c>
    </row>
    <row r="9" spans="1:15" ht="15" customHeight="1">
      <c r="A9" s="3">
        <f>A8+1</f>
        <v>2</v>
      </c>
      <c r="B9" s="57"/>
      <c r="C9" s="44" t="s">
        <v>421</v>
      </c>
      <c r="D9" s="45" t="s">
        <v>422</v>
      </c>
      <c r="E9" s="46" t="s">
        <v>423</v>
      </c>
      <c r="F9" s="47" t="s">
        <v>32</v>
      </c>
      <c r="G9" s="52" t="s">
        <v>167</v>
      </c>
      <c r="H9" s="91">
        <v>4.49</v>
      </c>
      <c r="I9" s="31">
        <f t="shared" si="0"/>
        <v>669</v>
      </c>
      <c r="J9" s="91">
        <v>7.72</v>
      </c>
      <c r="K9" s="31">
        <f t="shared" si="1"/>
        <v>642</v>
      </c>
      <c r="L9" s="94">
        <v>24.42</v>
      </c>
      <c r="M9" s="3">
        <f t="shared" si="2"/>
        <v>675</v>
      </c>
      <c r="N9" s="32">
        <f t="shared" si="3"/>
        <v>1986</v>
      </c>
      <c r="O9" s="54">
        <v>16</v>
      </c>
    </row>
    <row r="10" spans="1:15" ht="15" customHeight="1">
      <c r="A10" s="3">
        <f t="shared" ref="A10:A46" si="4">A9+1</f>
        <v>3</v>
      </c>
      <c r="B10" s="57"/>
      <c r="C10" s="44" t="s">
        <v>233</v>
      </c>
      <c r="D10" s="45" t="s">
        <v>424</v>
      </c>
      <c r="E10" s="46" t="s">
        <v>425</v>
      </c>
      <c r="F10" s="47" t="s">
        <v>32</v>
      </c>
      <c r="G10" s="52" t="s">
        <v>370</v>
      </c>
      <c r="H10" s="91">
        <v>4.41</v>
      </c>
      <c r="I10" s="31">
        <f t="shared" si="0"/>
        <v>686</v>
      </c>
      <c r="J10" s="91">
        <v>7.66</v>
      </c>
      <c r="K10" s="31">
        <f t="shared" si="1"/>
        <v>666</v>
      </c>
      <c r="L10" s="94">
        <v>24.99</v>
      </c>
      <c r="M10" s="3">
        <f t="shared" si="2"/>
        <v>610</v>
      </c>
      <c r="N10" s="32">
        <f t="shared" si="3"/>
        <v>1961.9999999999998</v>
      </c>
      <c r="O10" s="54">
        <v>14</v>
      </c>
    </row>
    <row r="11" spans="1:15" ht="15" customHeight="1">
      <c r="A11" s="3">
        <f t="shared" si="4"/>
        <v>4</v>
      </c>
      <c r="B11" s="57"/>
      <c r="C11" s="44" t="s">
        <v>79</v>
      </c>
      <c r="D11" s="45" t="s">
        <v>70</v>
      </c>
      <c r="E11" s="46" t="s">
        <v>440</v>
      </c>
      <c r="F11" s="47" t="s">
        <v>34</v>
      </c>
      <c r="G11" s="52" t="s">
        <v>269</v>
      </c>
      <c r="H11" s="91">
        <v>4.43</v>
      </c>
      <c r="I11" s="31">
        <f t="shared" si="0"/>
        <v>682</v>
      </c>
      <c r="J11" s="91">
        <v>7.66</v>
      </c>
      <c r="K11" s="31">
        <f t="shared" si="1"/>
        <v>666</v>
      </c>
      <c r="L11" s="94">
        <v>25.36</v>
      </c>
      <c r="M11" s="3">
        <f t="shared" si="2"/>
        <v>570</v>
      </c>
      <c r="N11" s="32">
        <f t="shared" si="3"/>
        <v>1917.9999999999998</v>
      </c>
      <c r="O11" s="54">
        <v>13</v>
      </c>
    </row>
    <row r="12" spans="1:15" ht="15" customHeight="1">
      <c r="A12" s="3">
        <f t="shared" si="4"/>
        <v>5</v>
      </c>
      <c r="B12" s="57"/>
      <c r="C12" s="44" t="s">
        <v>453</v>
      </c>
      <c r="D12" s="45" t="s">
        <v>454</v>
      </c>
      <c r="E12" s="46" t="s">
        <v>455</v>
      </c>
      <c r="F12" s="47" t="s">
        <v>226</v>
      </c>
      <c r="G12" s="53" t="s">
        <v>185</v>
      </c>
      <c r="H12" s="91">
        <v>4.37</v>
      </c>
      <c r="I12" s="31">
        <f t="shared" si="0"/>
        <v>694</v>
      </c>
      <c r="J12" s="91">
        <v>7.57</v>
      </c>
      <c r="K12" s="31">
        <f t="shared" si="1"/>
        <v>703</v>
      </c>
      <c r="L12" s="94">
        <v>25.88</v>
      </c>
      <c r="M12" s="3">
        <f t="shared" si="2"/>
        <v>516</v>
      </c>
      <c r="N12" s="32">
        <f t="shared" si="3"/>
        <v>1913.0000000000002</v>
      </c>
      <c r="O12" s="54">
        <v>12</v>
      </c>
    </row>
    <row r="13" spans="1:15" ht="15" customHeight="1">
      <c r="A13" s="3">
        <f t="shared" si="4"/>
        <v>6</v>
      </c>
      <c r="B13" s="57"/>
      <c r="C13" s="44" t="s">
        <v>381</v>
      </c>
      <c r="D13" s="45" t="s">
        <v>382</v>
      </c>
      <c r="E13" s="46">
        <v>37350</v>
      </c>
      <c r="F13" s="47" t="s">
        <v>26</v>
      </c>
      <c r="G13" s="52" t="s">
        <v>363</v>
      </c>
      <c r="H13" s="91">
        <v>4.55</v>
      </c>
      <c r="I13" s="31">
        <f t="shared" si="0"/>
        <v>657</v>
      </c>
      <c r="J13" s="91">
        <v>7.74</v>
      </c>
      <c r="K13" s="31">
        <f t="shared" si="1"/>
        <v>635</v>
      </c>
      <c r="L13" s="94">
        <v>25.06</v>
      </c>
      <c r="M13" s="3">
        <f t="shared" si="2"/>
        <v>603</v>
      </c>
      <c r="N13" s="32">
        <f t="shared" si="3"/>
        <v>1895</v>
      </c>
      <c r="O13" s="54">
        <v>11</v>
      </c>
    </row>
    <row r="14" spans="1:15" ht="15" customHeight="1">
      <c r="A14" s="3">
        <f t="shared" si="4"/>
        <v>7</v>
      </c>
      <c r="B14" s="57"/>
      <c r="C14" s="44" t="s">
        <v>204</v>
      </c>
      <c r="D14" s="45" t="s">
        <v>399</v>
      </c>
      <c r="E14" s="46" t="s">
        <v>400</v>
      </c>
      <c r="F14" s="47" t="s">
        <v>60</v>
      </c>
      <c r="G14" s="52" t="s">
        <v>365</v>
      </c>
      <c r="H14" s="91">
        <v>4.4400000000000004</v>
      </c>
      <c r="I14" s="31">
        <f t="shared" si="0"/>
        <v>679</v>
      </c>
      <c r="J14" s="91">
        <v>7.79</v>
      </c>
      <c r="K14" s="31">
        <f t="shared" si="1"/>
        <v>615</v>
      </c>
      <c r="L14" s="94">
        <v>25.15</v>
      </c>
      <c r="M14" s="3">
        <f t="shared" si="2"/>
        <v>593</v>
      </c>
      <c r="N14" s="32">
        <f t="shared" si="3"/>
        <v>1887</v>
      </c>
      <c r="O14" s="54">
        <v>10</v>
      </c>
    </row>
    <row r="15" spans="1:15" ht="15" customHeight="1">
      <c r="A15" s="3">
        <f t="shared" si="4"/>
        <v>8</v>
      </c>
      <c r="B15" s="57"/>
      <c r="C15" s="44" t="s">
        <v>389</v>
      </c>
      <c r="D15" s="45" t="s">
        <v>451</v>
      </c>
      <c r="E15" s="46" t="s">
        <v>452</v>
      </c>
      <c r="F15" s="47" t="s">
        <v>226</v>
      </c>
      <c r="G15" s="53" t="s">
        <v>471</v>
      </c>
      <c r="H15" s="91">
        <v>4.54</v>
      </c>
      <c r="I15" s="31">
        <f t="shared" si="0"/>
        <v>659</v>
      </c>
      <c r="J15" s="91">
        <v>7.87</v>
      </c>
      <c r="K15" s="31">
        <f t="shared" si="1"/>
        <v>585</v>
      </c>
      <c r="L15" s="94">
        <v>25.26</v>
      </c>
      <c r="M15" s="3">
        <f t="shared" si="2"/>
        <v>581</v>
      </c>
      <c r="N15" s="32">
        <f t="shared" si="3"/>
        <v>1825</v>
      </c>
      <c r="O15" s="54">
        <v>9</v>
      </c>
    </row>
    <row r="16" spans="1:15" ht="15" customHeight="1">
      <c r="A16" s="3">
        <f t="shared" si="4"/>
        <v>9</v>
      </c>
      <c r="B16" s="57"/>
      <c r="C16" s="44" t="s">
        <v>254</v>
      </c>
      <c r="D16" s="45" t="s">
        <v>416</v>
      </c>
      <c r="E16" s="46">
        <v>37645</v>
      </c>
      <c r="F16" s="47" t="s">
        <v>31</v>
      </c>
      <c r="G16" s="52" t="s">
        <v>465</v>
      </c>
      <c r="H16" s="91">
        <v>4.4800000000000004</v>
      </c>
      <c r="I16" s="31">
        <f t="shared" si="0"/>
        <v>671</v>
      </c>
      <c r="J16" s="91">
        <v>7.8</v>
      </c>
      <c r="K16" s="31">
        <f t="shared" si="1"/>
        <v>611</v>
      </c>
      <c r="L16" s="94">
        <v>25.66</v>
      </c>
      <c r="M16" s="3">
        <f t="shared" si="2"/>
        <v>538</v>
      </c>
      <c r="N16" s="32">
        <f t="shared" si="3"/>
        <v>1820</v>
      </c>
      <c r="O16" s="54">
        <v>8</v>
      </c>
    </row>
    <row r="17" spans="1:15" ht="15" customHeight="1">
      <c r="A17" s="3">
        <f t="shared" si="4"/>
        <v>10</v>
      </c>
      <c r="B17" s="57"/>
      <c r="C17" s="44" t="s">
        <v>401</v>
      </c>
      <c r="D17" s="45" t="s">
        <v>402</v>
      </c>
      <c r="E17" s="46" t="s">
        <v>403</v>
      </c>
      <c r="F17" s="47" t="s">
        <v>60</v>
      </c>
      <c r="G17" s="52" t="s">
        <v>365</v>
      </c>
      <c r="H17" s="91">
        <v>4.42</v>
      </c>
      <c r="I17" s="31">
        <f t="shared" si="0"/>
        <v>684</v>
      </c>
      <c r="J17" s="91">
        <v>7.73</v>
      </c>
      <c r="K17" s="31">
        <f t="shared" si="1"/>
        <v>639</v>
      </c>
      <c r="L17" s="94">
        <v>26.07</v>
      </c>
      <c r="M17" s="3">
        <f t="shared" si="2"/>
        <v>496</v>
      </c>
      <c r="N17" s="32">
        <f t="shared" si="3"/>
        <v>1819</v>
      </c>
      <c r="O17" s="54">
        <v>7</v>
      </c>
    </row>
    <row r="18" spans="1:15" ht="15" customHeight="1">
      <c r="A18" s="3">
        <f t="shared" si="4"/>
        <v>11</v>
      </c>
      <c r="B18" s="57"/>
      <c r="C18" s="44" t="s">
        <v>79</v>
      </c>
      <c r="D18" s="45" t="s">
        <v>408</v>
      </c>
      <c r="E18" s="46">
        <v>37324</v>
      </c>
      <c r="F18" s="47" t="s">
        <v>124</v>
      </c>
      <c r="G18" s="52" t="s">
        <v>366</v>
      </c>
      <c r="H18" s="91">
        <v>4.57</v>
      </c>
      <c r="I18" s="31">
        <f t="shared" si="0"/>
        <v>653</v>
      </c>
      <c r="J18" s="91">
        <v>7.88</v>
      </c>
      <c r="K18" s="31">
        <f t="shared" si="1"/>
        <v>581</v>
      </c>
      <c r="L18" s="94">
        <v>25.65</v>
      </c>
      <c r="M18" s="3">
        <f t="shared" si="2"/>
        <v>539</v>
      </c>
      <c r="N18" s="32">
        <f t="shared" si="3"/>
        <v>1773</v>
      </c>
      <c r="O18" s="54">
        <v>6</v>
      </c>
    </row>
    <row r="19" spans="1:15" ht="15" customHeight="1">
      <c r="A19" s="3">
        <f t="shared" si="4"/>
        <v>12</v>
      </c>
      <c r="B19" s="57"/>
      <c r="C19" s="44" t="s">
        <v>242</v>
      </c>
      <c r="D19" s="45" t="s">
        <v>417</v>
      </c>
      <c r="E19" s="46" t="s">
        <v>418</v>
      </c>
      <c r="F19" s="47" t="s">
        <v>31</v>
      </c>
      <c r="G19" s="52" t="s">
        <v>465</v>
      </c>
      <c r="H19" s="91">
        <v>4.63</v>
      </c>
      <c r="I19" s="31">
        <f t="shared" si="0"/>
        <v>641</v>
      </c>
      <c r="J19" s="91">
        <v>8.02</v>
      </c>
      <c r="K19" s="31">
        <f t="shared" si="1"/>
        <v>530</v>
      </c>
      <c r="L19" s="94">
        <v>25.92</v>
      </c>
      <c r="M19" s="3">
        <f t="shared" si="2"/>
        <v>512</v>
      </c>
      <c r="N19" s="32">
        <f t="shared" si="3"/>
        <v>1683</v>
      </c>
      <c r="O19" s="54">
        <v>5</v>
      </c>
    </row>
    <row r="20" spans="1:15" ht="15" customHeight="1">
      <c r="A20" s="3">
        <f t="shared" si="4"/>
        <v>13</v>
      </c>
      <c r="B20" s="57"/>
      <c r="C20" s="44" t="s">
        <v>389</v>
      </c>
      <c r="D20" s="45" t="s">
        <v>390</v>
      </c>
      <c r="E20" s="46">
        <v>37322</v>
      </c>
      <c r="F20" s="47" t="s">
        <v>26</v>
      </c>
      <c r="G20" s="52" t="s">
        <v>461</v>
      </c>
      <c r="H20" s="91">
        <v>4.71</v>
      </c>
      <c r="I20" s="31">
        <f t="shared" si="0"/>
        <v>625</v>
      </c>
      <c r="J20" s="91">
        <v>7.93</v>
      </c>
      <c r="K20" s="31">
        <f t="shared" si="1"/>
        <v>563</v>
      </c>
      <c r="L20" s="94">
        <v>26.14</v>
      </c>
      <c r="M20" s="3">
        <f t="shared" si="2"/>
        <v>489</v>
      </c>
      <c r="N20" s="32">
        <f t="shared" si="3"/>
        <v>1676.9999999999998</v>
      </c>
      <c r="O20" s="54">
        <v>4</v>
      </c>
    </row>
    <row r="21" spans="1:15" ht="15" customHeight="1">
      <c r="A21" s="3">
        <f t="shared" si="4"/>
        <v>14</v>
      </c>
      <c r="B21" s="59"/>
      <c r="C21" s="44" t="s">
        <v>396</v>
      </c>
      <c r="D21" s="45" t="s">
        <v>426</v>
      </c>
      <c r="E21" s="46" t="s">
        <v>427</v>
      </c>
      <c r="F21" s="47" t="s">
        <v>32</v>
      </c>
      <c r="G21" s="52" t="s">
        <v>167</v>
      </c>
      <c r="H21" s="91">
        <v>4.62</v>
      </c>
      <c r="I21" s="31">
        <f t="shared" si="0"/>
        <v>643</v>
      </c>
      <c r="J21" s="91">
        <v>8.02</v>
      </c>
      <c r="K21" s="31">
        <f t="shared" si="1"/>
        <v>530</v>
      </c>
      <c r="L21" s="94">
        <v>26.13</v>
      </c>
      <c r="M21" s="3">
        <f t="shared" si="2"/>
        <v>490</v>
      </c>
      <c r="N21" s="32">
        <f t="shared" si="3"/>
        <v>1663</v>
      </c>
      <c r="O21" s="54">
        <v>3</v>
      </c>
    </row>
    <row r="22" spans="1:15" ht="15" customHeight="1">
      <c r="A22" s="3">
        <f t="shared" si="4"/>
        <v>15</v>
      </c>
      <c r="B22" s="76"/>
      <c r="C22" s="44" t="s">
        <v>443</v>
      </c>
      <c r="D22" s="45" t="s">
        <v>444</v>
      </c>
      <c r="E22" s="46" t="s">
        <v>445</v>
      </c>
      <c r="F22" s="47" t="s">
        <v>35</v>
      </c>
      <c r="G22" s="52" t="s">
        <v>374</v>
      </c>
      <c r="H22" s="91">
        <v>4.6399999999999997</v>
      </c>
      <c r="I22" s="31">
        <f t="shared" si="0"/>
        <v>639</v>
      </c>
      <c r="J22" s="91">
        <v>8.02</v>
      </c>
      <c r="K22" s="31">
        <f t="shared" si="1"/>
        <v>530</v>
      </c>
      <c r="L22" s="94">
        <v>26.31</v>
      </c>
      <c r="M22" s="3">
        <f t="shared" si="2"/>
        <v>473</v>
      </c>
      <c r="N22" s="32">
        <f t="shared" si="3"/>
        <v>1642</v>
      </c>
      <c r="O22" s="54">
        <v>2</v>
      </c>
    </row>
    <row r="23" spans="1:15" ht="15" customHeight="1">
      <c r="A23" s="3">
        <f t="shared" si="4"/>
        <v>16</v>
      </c>
      <c r="B23" s="57"/>
      <c r="C23" s="44" t="s">
        <v>431</v>
      </c>
      <c r="D23" s="45" t="s">
        <v>432</v>
      </c>
      <c r="E23" s="46" t="s">
        <v>433</v>
      </c>
      <c r="F23" s="47" t="s">
        <v>34</v>
      </c>
      <c r="G23" s="52" t="s">
        <v>467</v>
      </c>
      <c r="H23" s="91">
        <v>4.5999999999999996</v>
      </c>
      <c r="I23" s="31">
        <f t="shared" si="0"/>
        <v>647</v>
      </c>
      <c r="J23" s="91">
        <v>8.0500000000000007</v>
      </c>
      <c r="K23" s="31">
        <f t="shared" si="1"/>
        <v>520</v>
      </c>
      <c r="L23" s="94">
        <v>26.42</v>
      </c>
      <c r="M23" s="3">
        <f t="shared" si="2"/>
        <v>462</v>
      </c>
      <c r="N23" s="32">
        <f t="shared" si="3"/>
        <v>1629</v>
      </c>
      <c r="O23" s="54">
        <v>1</v>
      </c>
    </row>
    <row r="24" spans="1:15" ht="15" customHeight="1">
      <c r="A24" s="3">
        <f t="shared" si="4"/>
        <v>17</v>
      </c>
      <c r="B24" s="115"/>
      <c r="C24" s="44" t="s">
        <v>459</v>
      </c>
      <c r="D24" s="45" t="s">
        <v>460</v>
      </c>
      <c r="E24" s="46">
        <v>37289</v>
      </c>
      <c r="F24" s="47" t="s">
        <v>226</v>
      </c>
      <c r="G24" s="53" t="s">
        <v>271</v>
      </c>
      <c r="H24" s="91">
        <v>4.68</v>
      </c>
      <c r="I24" s="31">
        <f t="shared" si="0"/>
        <v>631</v>
      </c>
      <c r="J24" s="91">
        <v>8.0500000000000007</v>
      </c>
      <c r="K24" s="31">
        <f t="shared" si="1"/>
        <v>520</v>
      </c>
      <c r="L24" s="94">
        <v>26.49</v>
      </c>
      <c r="M24" s="3">
        <f t="shared" si="2"/>
        <v>455</v>
      </c>
      <c r="N24" s="32">
        <f t="shared" si="3"/>
        <v>1606</v>
      </c>
      <c r="O24" s="54"/>
    </row>
    <row r="25" spans="1:15" ht="15" customHeight="1">
      <c r="A25" s="3">
        <f t="shared" si="4"/>
        <v>18</v>
      </c>
      <c r="B25" s="57"/>
      <c r="C25" s="44" t="s">
        <v>204</v>
      </c>
      <c r="D25" s="45" t="s">
        <v>415</v>
      </c>
      <c r="E25" s="46">
        <v>37312</v>
      </c>
      <c r="F25" s="47" t="s">
        <v>31</v>
      </c>
      <c r="G25" s="167" t="s">
        <v>464</v>
      </c>
      <c r="H25" s="91">
        <v>4.8</v>
      </c>
      <c r="I25" s="31">
        <f t="shared" si="0"/>
        <v>607</v>
      </c>
      <c r="J25" s="91">
        <v>8.2899999999999991</v>
      </c>
      <c r="K25" s="31">
        <f t="shared" si="1"/>
        <v>438</v>
      </c>
      <c r="L25" s="94">
        <v>26.33</v>
      </c>
      <c r="M25" s="3">
        <f t="shared" si="2"/>
        <v>471</v>
      </c>
      <c r="N25" s="32">
        <f t="shared" si="3"/>
        <v>1516</v>
      </c>
      <c r="O25" s="54"/>
    </row>
    <row r="26" spans="1:15" ht="15" customHeight="1">
      <c r="A26" s="3">
        <f t="shared" si="4"/>
        <v>19</v>
      </c>
      <c r="B26" s="27"/>
      <c r="C26" s="44" t="s">
        <v>204</v>
      </c>
      <c r="D26" s="45" t="s">
        <v>407</v>
      </c>
      <c r="E26" s="46">
        <v>37371</v>
      </c>
      <c r="F26" s="47" t="s">
        <v>124</v>
      </c>
      <c r="G26" s="52" t="s">
        <v>463</v>
      </c>
      <c r="H26" s="91">
        <v>4.75</v>
      </c>
      <c r="I26" s="31">
        <f t="shared" si="0"/>
        <v>617</v>
      </c>
      <c r="J26" s="91">
        <v>8.1</v>
      </c>
      <c r="K26" s="31">
        <f t="shared" si="1"/>
        <v>502</v>
      </c>
      <c r="L26" s="94">
        <v>27.21</v>
      </c>
      <c r="M26" s="3">
        <f t="shared" si="2"/>
        <v>389</v>
      </c>
      <c r="N26" s="32">
        <f t="shared" si="3"/>
        <v>1508</v>
      </c>
      <c r="O26" s="54"/>
    </row>
    <row r="27" spans="1:15" ht="15" customHeight="1">
      <c r="A27" s="3">
        <f t="shared" si="4"/>
        <v>20</v>
      </c>
      <c r="B27" s="57"/>
      <c r="C27" s="44" t="s">
        <v>396</v>
      </c>
      <c r="D27" s="45" t="s">
        <v>397</v>
      </c>
      <c r="E27" s="46" t="s">
        <v>398</v>
      </c>
      <c r="F27" s="47" t="s">
        <v>41</v>
      </c>
      <c r="G27" s="52" t="s">
        <v>88</v>
      </c>
      <c r="H27" s="91">
        <v>4.7300000000000004</v>
      </c>
      <c r="I27" s="31">
        <f t="shared" si="0"/>
        <v>621</v>
      </c>
      <c r="J27" s="91">
        <v>8.2200000000000006</v>
      </c>
      <c r="K27" s="31">
        <f t="shared" si="1"/>
        <v>461</v>
      </c>
      <c r="L27" s="94">
        <v>26.89</v>
      </c>
      <c r="M27" s="3">
        <f t="shared" si="2"/>
        <v>418</v>
      </c>
      <c r="N27" s="32">
        <f t="shared" si="3"/>
        <v>1500</v>
      </c>
      <c r="O27" s="54"/>
    </row>
    <row r="28" spans="1:15" ht="15" customHeight="1">
      <c r="A28" s="3">
        <f t="shared" si="4"/>
        <v>21</v>
      </c>
      <c r="B28" s="27"/>
      <c r="C28" s="44" t="s">
        <v>434</v>
      </c>
      <c r="D28" s="45" t="s">
        <v>435</v>
      </c>
      <c r="E28" s="46" t="s">
        <v>436</v>
      </c>
      <c r="F28" s="47" t="s">
        <v>34</v>
      </c>
      <c r="G28" s="52" t="s">
        <v>468</v>
      </c>
      <c r="H28" s="91">
        <v>4.66</v>
      </c>
      <c r="I28" s="31">
        <f t="shared" si="0"/>
        <v>635</v>
      </c>
      <c r="J28" s="91">
        <v>8.17</v>
      </c>
      <c r="K28" s="31">
        <f t="shared" si="1"/>
        <v>478</v>
      </c>
      <c r="L28" s="94">
        <v>27.31</v>
      </c>
      <c r="M28" s="3">
        <f t="shared" si="2"/>
        <v>380</v>
      </c>
      <c r="N28" s="32">
        <f t="shared" si="3"/>
        <v>1493</v>
      </c>
      <c r="O28" s="54"/>
    </row>
    <row r="29" spans="1:15" ht="15" customHeight="1">
      <c r="A29" s="3">
        <f t="shared" si="4"/>
        <v>22</v>
      </c>
      <c r="B29" s="57"/>
      <c r="C29" s="44" t="s">
        <v>434</v>
      </c>
      <c r="D29" s="45" t="s">
        <v>441</v>
      </c>
      <c r="E29" s="46" t="s">
        <v>442</v>
      </c>
      <c r="F29" s="47" t="s">
        <v>35</v>
      </c>
      <c r="G29" s="52" t="s">
        <v>469</v>
      </c>
      <c r="H29" s="91">
        <v>4.74</v>
      </c>
      <c r="I29" s="31">
        <f t="shared" si="0"/>
        <v>619</v>
      </c>
      <c r="J29" s="91">
        <v>8.25</v>
      </c>
      <c r="K29" s="31">
        <f t="shared" si="1"/>
        <v>451</v>
      </c>
      <c r="L29" s="94">
        <v>26.87</v>
      </c>
      <c r="M29" s="3">
        <f t="shared" si="2"/>
        <v>420</v>
      </c>
      <c r="N29" s="32">
        <f t="shared" si="3"/>
        <v>1490</v>
      </c>
      <c r="O29" s="54"/>
    </row>
    <row r="30" spans="1:15" ht="15" customHeight="1">
      <c r="A30" s="3">
        <f t="shared" si="4"/>
        <v>23</v>
      </c>
      <c r="B30" s="57"/>
      <c r="C30" s="44" t="s">
        <v>383</v>
      </c>
      <c r="D30" s="45" t="s">
        <v>384</v>
      </c>
      <c r="E30" s="46">
        <v>37423</v>
      </c>
      <c r="F30" s="47" t="s">
        <v>26</v>
      </c>
      <c r="G30" s="52" t="s">
        <v>363</v>
      </c>
      <c r="H30" s="91">
        <v>4.8499999999999996</v>
      </c>
      <c r="I30" s="31">
        <f t="shared" si="0"/>
        <v>597</v>
      </c>
      <c r="J30" s="91">
        <v>8.33</v>
      </c>
      <c r="K30" s="31">
        <f t="shared" si="1"/>
        <v>426</v>
      </c>
      <c r="L30" s="94">
        <v>27.51</v>
      </c>
      <c r="M30" s="3">
        <f t="shared" si="2"/>
        <v>363</v>
      </c>
      <c r="N30" s="32">
        <f t="shared" si="3"/>
        <v>1386</v>
      </c>
      <c r="O30" s="54"/>
    </row>
    <row r="31" spans="1:15" ht="15" customHeight="1">
      <c r="A31" s="3">
        <f t="shared" si="4"/>
        <v>24</v>
      </c>
      <c r="B31" s="27"/>
      <c r="C31" s="44" t="s">
        <v>701</v>
      </c>
      <c r="D31" s="45" t="s">
        <v>447</v>
      </c>
      <c r="E31" s="46" t="s">
        <v>448</v>
      </c>
      <c r="F31" s="47" t="s">
        <v>36</v>
      </c>
      <c r="G31" s="52" t="s">
        <v>470</v>
      </c>
      <c r="H31" s="91">
        <v>4.7300000000000004</v>
      </c>
      <c r="I31" s="31">
        <f t="shared" si="0"/>
        <v>621</v>
      </c>
      <c r="J31" s="91">
        <v>8.19</v>
      </c>
      <c r="K31" s="31">
        <f t="shared" si="1"/>
        <v>471</v>
      </c>
      <c r="L31" s="94">
        <v>28.56</v>
      </c>
      <c r="M31" s="3">
        <f t="shared" si="2"/>
        <v>278</v>
      </c>
      <c r="N31" s="32">
        <f t="shared" si="3"/>
        <v>1370</v>
      </c>
      <c r="O31" s="54"/>
    </row>
    <row r="32" spans="1:15" ht="15" customHeight="1">
      <c r="A32" s="3">
        <f t="shared" si="4"/>
        <v>25</v>
      </c>
      <c r="B32" s="57"/>
      <c r="C32" s="44" t="s">
        <v>404</v>
      </c>
      <c r="D32" s="45" t="s">
        <v>405</v>
      </c>
      <c r="E32" s="46" t="s">
        <v>406</v>
      </c>
      <c r="F32" s="47" t="s">
        <v>60</v>
      </c>
      <c r="G32" s="52" t="s">
        <v>365</v>
      </c>
      <c r="H32" s="91">
        <v>4.62</v>
      </c>
      <c r="I32" s="31">
        <f t="shared" si="0"/>
        <v>643</v>
      </c>
      <c r="J32" s="91">
        <v>8.25</v>
      </c>
      <c r="K32" s="31">
        <f t="shared" si="1"/>
        <v>451</v>
      </c>
      <c r="L32" s="94">
        <v>28.8</v>
      </c>
      <c r="M32" s="3">
        <f t="shared" si="2"/>
        <v>261</v>
      </c>
      <c r="N32" s="32">
        <f t="shared" si="3"/>
        <v>1355</v>
      </c>
      <c r="O32" s="54"/>
    </row>
    <row r="33" spans="1:15" ht="15" customHeight="1">
      <c r="A33" s="3">
        <f t="shared" si="4"/>
        <v>26</v>
      </c>
      <c r="B33" s="27"/>
      <c r="C33" s="44" t="s">
        <v>428</v>
      </c>
      <c r="D33" s="45" t="s">
        <v>429</v>
      </c>
      <c r="E33" s="46" t="s">
        <v>430</v>
      </c>
      <c r="F33" s="47" t="s">
        <v>32</v>
      </c>
      <c r="G33" s="52" t="s">
        <v>167</v>
      </c>
      <c r="H33" s="91">
        <v>4.8</v>
      </c>
      <c r="I33" s="31">
        <f t="shared" si="0"/>
        <v>607</v>
      </c>
      <c r="J33" s="91">
        <v>8.39</v>
      </c>
      <c r="K33" s="31">
        <f t="shared" si="1"/>
        <v>407</v>
      </c>
      <c r="L33" s="94">
        <v>28.01</v>
      </c>
      <c r="M33" s="3">
        <f t="shared" si="2"/>
        <v>321</v>
      </c>
      <c r="N33" s="32">
        <f t="shared" si="3"/>
        <v>1335</v>
      </c>
      <c r="O33" s="54"/>
    </row>
    <row r="34" spans="1:15" ht="15" customHeight="1">
      <c r="A34" s="3">
        <f t="shared" si="4"/>
        <v>27</v>
      </c>
      <c r="B34" s="27"/>
      <c r="C34" s="44" t="s">
        <v>456</v>
      </c>
      <c r="D34" s="45" t="s">
        <v>457</v>
      </c>
      <c r="E34" s="46" t="s">
        <v>458</v>
      </c>
      <c r="F34" s="47" t="s">
        <v>226</v>
      </c>
      <c r="G34" s="53" t="s">
        <v>185</v>
      </c>
      <c r="H34" s="91">
        <v>4.72</v>
      </c>
      <c r="I34" s="31">
        <f t="shared" si="0"/>
        <v>623</v>
      </c>
      <c r="J34" s="91">
        <v>8.44</v>
      </c>
      <c r="K34" s="31">
        <f t="shared" si="1"/>
        <v>391</v>
      </c>
      <c r="L34" s="94">
        <v>28.09</v>
      </c>
      <c r="M34" s="3">
        <f t="shared" si="2"/>
        <v>315</v>
      </c>
      <c r="N34" s="32">
        <f t="shared" si="3"/>
        <v>1329</v>
      </c>
      <c r="O34" s="54"/>
    </row>
    <row r="35" spans="1:15" ht="15" customHeight="1">
      <c r="A35" s="3">
        <f t="shared" si="4"/>
        <v>28</v>
      </c>
      <c r="B35" s="27"/>
      <c r="C35" s="44" t="s">
        <v>412</v>
      </c>
      <c r="D35" s="45" t="s">
        <v>413</v>
      </c>
      <c r="E35" s="46" t="s">
        <v>414</v>
      </c>
      <c r="F35" s="47" t="s">
        <v>297</v>
      </c>
      <c r="G35" s="52" t="s">
        <v>367</v>
      </c>
      <c r="H35" s="91">
        <v>4.8</v>
      </c>
      <c r="I35" s="31">
        <f t="shared" si="0"/>
        <v>607</v>
      </c>
      <c r="J35" s="91">
        <v>8.6300000000000008</v>
      </c>
      <c r="K35" s="31">
        <f t="shared" si="1"/>
        <v>335</v>
      </c>
      <c r="L35" s="94">
        <v>28.89</v>
      </c>
      <c r="M35" s="3">
        <f t="shared" si="2"/>
        <v>254</v>
      </c>
      <c r="N35" s="32">
        <f t="shared" si="3"/>
        <v>1195.9999999999998</v>
      </c>
      <c r="O35" s="54"/>
    </row>
    <row r="36" spans="1:15" ht="15" customHeight="1">
      <c r="A36" s="3">
        <f t="shared" si="4"/>
        <v>29</v>
      </c>
      <c r="B36" s="27"/>
      <c r="C36" s="44" t="s">
        <v>393</v>
      </c>
      <c r="D36" s="45" t="s">
        <v>394</v>
      </c>
      <c r="E36" s="46" t="s">
        <v>395</v>
      </c>
      <c r="F36" s="47" t="s">
        <v>28</v>
      </c>
      <c r="G36" s="52" t="s">
        <v>364</v>
      </c>
      <c r="H36" s="91">
        <v>4.83</v>
      </c>
      <c r="I36" s="31">
        <f t="shared" si="0"/>
        <v>601</v>
      </c>
      <c r="J36" s="91">
        <v>8.51</v>
      </c>
      <c r="K36" s="31">
        <f t="shared" si="1"/>
        <v>370</v>
      </c>
      <c r="L36" s="94">
        <v>29.36</v>
      </c>
      <c r="M36" s="3">
        <f t="shared" si="2"/>
        <v>222</v>
      </c>
      <c r="N36" s="32">
        <f t="shared" si="3"/>
        <v>1193</v>
      </c>
      <c r="O36" s="54"/>
    </row>
    <row r="37" spans="1:15" ht="15" customHeight="1">
      <c r="A37" s="3">
        <f t="shared" si="4"/>
        <v>30</v>
      </c>
      <c r="B37" s="27"/>
      <c r="C37" s="44" t="s">
        <v>72</v>
      </c>
      <c r="D37" s="45" t="s">
        <v>387</v>
      </c>
      <c r="E37" s="46" t="s">
        <v>388</v>
      </c>
      <c r="F37" s="47" t="s">
        <v>26</v>
      </c>
      <c r="G37" s="52" t="s">
        <v>363</v>
      </c>
      <c r="H37" s="91">
        <v>5.09</v>
      </c>
      <c r="I37" s="31">
        <f t="shared" si="0"/>
        <v>551</v>
      </c>
      <c r="J37" s="91">
        <v>9.06</v>
      </c>
      <c r="K37" s="31">
        <f t="shared" si="1"/>
        <v>224</v>
      </c>
      <c r="L37" s="94">
        <v>30.73</v>
      </c>
      <c r="M37" s="3">
        <f t="shared" si="2"/>
        <v>139</v>
      </c>
      <c r="N37" s="32">
        <f t="shared" si="3"/>
        <v>914</v>
      </c>
      <c r="O37" s="54"/>
    </row>
    <row r="38" spans="1:15" s="5" customFormat="1" ht="15.75">
      <c r="A38" s="5" t="s">
        <v>46</v>
      </c>
      <c r="E38" s="6"/>
      <c r="F38" s="7"/>
      <c r="G38" s="7"/>
      <c r="H38" s="7"/>
      <c r="I38" s="7"/>
      <c r="J38" s="7"/>
      <c r="K38" s="161"/>
      <c r="L38" s="161"/>
      <c r="M38" s="8"/>
      <c r="N38" s="9"/>
      <c r="O38" s="9"/>
    </row>
    <row r="39" spans="1:15" s="5" customFormat="1" ht="15.75">
      <c r="A39" s="5" t="s">
        <v>58</v>
      </c>
      <c r="E39" s="6"/>
      <c r="F39" s="7"/>
      <c r="G39" s="7"/>
      <c r="H39" s="7"/>
      <c r="I39" s="7"/>
      <c r="J39" s="161"/>
      <c r="K39" s="161"/>
      <c r="L39" s="161"/>
      <c r="M39" s="8"/>
      <c r="N39" s="10"/>
      <c r="O39" s="10"/>
    </row>
    <row r="40" spans="1:15" s="20" customFormat="1" ht="12" customHeight="1">
      <c r="A40" s="12"/>
      <c r="B40" s="12"/>
      <c r="C40" s="12"/>
      <c r="D40" s="12"/>
      <c r="E40" s="13"/>
      <c r="F40" s="14"/>
      <c r="G40" s="15"/>
      <c r="H40" s="15"/>
      <c r="I40" s="15"/>
      <c r="J40" s="15"/>
      <c r="K40" s="16"/>
      <c r="L40" s="16"/>
      <c r="M40" s="17"/>
      <c r="N40" s="17"/>
      <c r="O40" s="17"/>
    </row>
    <row r="41" spans="1:15" s="21" customFormat="1" ht="15.75">
      <c r="D41" s="22" t="s">
        <v>15</v>
      </c>
      <c r="E41" s="5"/>
      <c r="F41" s="23"/>
      <c r="G41" s="24"/>
      <c r="H41" s="189" t="s">
        <v>0</v>
      </c>
      <c r="I41" s="189"/>
      <c r="J41" s="189"/>
      <c r="K41" s="189"/>
      <c r="L41" s="189"/>
      <c r="M41" s="189"/>
      <c r="N41" s="5"/>
      <c r="O41" s="5"/>
    </row>
    <row r="42" spans="1:15" ht="13.5" thickBot="1"/>
    <row r="43" spans="1:15" s="2" customFormat="1" ht="15" customHeight="1">
      <c r="A43" s="181" t="s">
        <v>1</v>
      </c>
      <c r="B43" s="183" t="s">
        <v>39</v>
      </c>
      <c r="C43" s="179" t="s">
        <v>2</v>
      </c>
      <c r="D43" s="177" t="s">
        <v>3</v>
      </c>
      <c r="E43" s="175" t="s">
        <v>12</v>
      </c>
      <c r="F43" s="175" t="s">
        <v>4</v>
      </c>
      <c r="G43" s="187" t="s">
        <v>45</v>
      </c>
      <c r="H43" s="190" t="s">
        <v>5</v>
      </c>
      <c r="I43" s="191"/>
      <c r="J43" s="190" t="s">
        <v>6</v>
      </c>
      <c r="K43" s="191"/>
      <c r="L43" s="190" t="s">
        <v>7</v>
      </c>
      <c r="M43" s="191"/>
      <c r="N43" s="192" t="s">
        <v>10</v>
      </c>
      <c r="O43" s="185" t="s">
        <v>8</v>
      </c>
    </row>
    <row r="44" spans="1:15" s="4" customFormat="1" ht="15" customHeight="1" thickBot="1">
      <c r="A44" s="182"/>
      <c r="B44" s="184"/>
      <c r="C44" s="180"/>
      <c r="D44" s="178"/>
      <c r="E44" s="176"/>
      <c r="F44" s="176"/>
      <c r="G44" s="188"/>
      <c r="H44" s="162" t="s">
        <v>38</v>
      </c>
      <c r="I44" s="162" t="s">
        <v>8</v>
      </c>
      <c r="J44" s="162" t="s">
        <v>38</v>
      </c>
      <c r="K44" s="162" t="s">
        <v>8</v>
      </c>
      <c r="L44" s="162" t="s">
        <v>38</v>
      </c>
      <c r="M44" s="162" t="s">
        <v>8</v>
      </c>
      <c r="N44" s="193"/>
      <c r="O44" s="186"/>
    </row>
    <row r="45" spans="1:15" ht="15" customHeight="1">
      <c r="A45" s="3">
        <f>A37+1</f>
        <v>31</v>
      </c>
      <c r="B45" s="27"/>
      <c r="C45" s="44" t="s">
        <v>437</v>
      </c>
      <c r="D45" s="45" t="s">
        <v>438</v>
      </c>
      <c r="E45" s="46" t="s">
        <v>439</v>
      </c>
      <c r="F45" s="47" t="s">
        <v>34</v>
      </c>
      <c r="G45" s="52" t="s">
        <v>373</v>
      </c>
      <c r="H45" s="91">
        <v>5.17</v>
      </c>
      <c r="I45" s="31">
        <f>IF(ISBLANK(H45),"",TRUNC(15.8*(H45-11)^2))</f>
        <v>537</v>
      </c>
      <c r="J45" s="91">
        <v>9.06</v>
      </c>
      <c r="K45" s="31">
        <f>IF(ISBLANK(J45),"",TRUNC(59.76*(J45-11)^2))</f>
        <v>224</v>
      </c>
      <c r="L45" s="94">
        <v>30.81</v>
      </c>
      <c r="M45" s="3">
        <f>IF(ISBLANK(L45),"",TRUNC(5.04*(L45-36)^2))</f>
        <v>135</v>
      </c>
      <c r="N45" s="32">
        <f>SUM(I45:M45)-J45-L45</f>
        <v>896</v>
      </c>
      <c r="O45" s="54"/>
    </row>
    <row r="46" spans="1:15" ht="15" customHeight="1">
      <c r="A46" s="3">
        <f t="shared" si="4"/>
        <v>32</v>
      </c>
      <c r="B46" s="27"/>
      <c r="C46" s="44" t="s">
        <v>419</v>
      </c>
      <c r="D46" s="45" t="s">
        <v>420</v>
      </c>
      <c r="E46" s="46">
        <v>37839</v>
      </c>
      <c r="F46" s="47" t="s">
        <v>31</v>
      </c>
      <c r="G46" s="52" t="s">
        <v>466</v>
      </c>
      <c r="H46" s="91">
        <v>5.39</v>
      </c>
      <c r="I46" s="31">
        <f>IF(ISBLANK(H46),"",TRUNC(15.8*(H46-11)^2))</f>
        <v>497</v>
      </c>
      <c r="J46" s="91">
        <v>9.64</v>
      </c>
      <c r="K46" s="31">
        <f>IF(ISBLANK(J46),"",TRUNC(59.76*(J46-11)^2))</f>
        <v>110</v>
      </c>
      <c r="L46" s="94">
        <v>32.770000000000003</v>
      </c>
      <c r="M46" s="3">
        <f>IF(ISBLANK(L46),"",TRUNC(5.04*(L46-36)^2))</f>
        <v>52</v>
      </c>
      <c r="N46" s="32">
        <f>SUM(I46:M46)-J46-L46</f>
        <v>659</v>
      </c>
      <c r="O46" s="54" t="s">
        <v>172</v>
      </c>
    </row>
    <row r="47" spans="1:15" ht="15" customHeight="1">
      <c r="A47" s="3"/>
      <c r="B47" s="27"/>
      <c r="C47" s="44" t="s">
        <v>409</v>
      </c>
      <c r="D47" s="45" t="s">
        <v>410</v>
      </c>
      <c r="E47" s="46" t="s">
        <v>411</v>
      </c>
      <c r="F47" s="47" t="s">
        <v>297</v>
      </c>
      <c r="G47" s="52" t="s">
        <v>367</v>
      </c>
      <c r="H47" s="91">
        <v>4.51</v>
      </c>
      <c r="I47" s="31">
        <f>IF(ISBLANK(H47),"",TRUNC(15.8*(H47-11)^2))</f>
        <v>665</v>
      </c>
      <c r="J47" s="91">
        <v>8.0500000000000007</v>
      </c>
      <c r="K47" s="31">
        <f>IF(ISBLANK(J47),"",TRUNC(59.76*(J47-11)^2))</f>
        <v>520</v>
      </c>
      <c r="L47" s="94" t="s">
        <v>563</v>
      </c>
      <c r="M47" s="3"/>
      <c r="N47" s="32"/>
      <c r="O47" s="54"/>
    </row>
    <row r="48" spans="1:15" ht="15" customHeight="1">
      <c r="A48" s="3"/>
      <c r="B48" s="27"/>
      <c r="C48" s="44" t="s">
        <v>385</v>
      </c>
      <c r="D48" s="45" t="s">
        <v>386</v>
      </c>
      <c r="E48" s="46">
        <v>37384</v>
      </c>
      <c r="F48" s="47" t="s">
        <v>26</v>
      </c>
      <c r="G48" s="52" t="s">
        <v>363</v>
      </c>
      <c r="H48" s="91">
        <v>5.2</v>
      </c>
      <c r="I48" s="31">
        <f>IF(ISBLANK(H48),"",TRUNC(15.8*(H48-11)^2))</f>
        <v>531</v>
      </c>
      <c r="J48" s="91">
        <v>12.34</v>
      </c>
      <c r="K48" s="31">
        <f>IF(ISBLANK(J48),"",TRUNC(59.76*(J48-11)^2))</f>
        <v>107</v>
      </c>
      <c r="L48" s="94" t="s">
        <v>563</v>
      </c>
      <c r="M48" s="3"/>
      <c r="N48" s="32"/>
      <c r="O48" s="54"/>
    </row>
    <row r="49" spans="1:15" ht="15" customHeight="1">
      <c r="A49" s="3"/>
      <c r="B49" s="27"/>
      <c r="C49" s="44" t="s">
        <v>391</v>
      </c>
      <c r="D49" s="45" t="s">
        <v>392</v>
      </c>
      <c r="E49" s="46">
        <v>37360</v>
      </c>
      <c r="F49" s="47" t="s">
        <v>27</v>
      </c>
      <c r="G49" s="52" t="s">
        <v>462</v>
      </c>
      <c r="H49" s="91" t="s">
        <v>614</v>
      </c>
      <c r="I49" s="31"/>
      <c r="J49" s="91">
        <v>8.15</v>
      </c>
      <c r="K49" s="31">
        <f>IF(ISBLANK(J49),"",TRUNC(59.76*(J49-11)^2))</f>
        <v>485</v>
      </c>
      <c r="L49" s="94" t="s">
        <v>563</v>
      </c>
      <c r="M49" s="3"/>
      <c r="N49" s="32"/>
      <c r="O49" s="54"/>
    </row>
    <row r="50" spans="1:15" ht="15.75">
      <c r="C50" s="96"/>
      <c r="D50" s="96"/>
      <c r="E50" s="96"/>
      <c r="F50" s="96"/>
      <c r="G50" s="96"/>
      <c r="H50" s="96"/>
    </row>
    <row r="51" spans="1:15" ht="15" customHeight="1"/>
    <row r="52" spans="1:15" ht="15" customHeight="1"/>
    <row r="53" spans="1:15" s="96" customFormat="1" ht="15" customHeight="1">
      <c r="I53" s="1"/>
      <c r="J53" s="1"/>
      <c r="K53" s="1"/>
      <c r="L53" s="1"/>
      <c r="M53" s="1"/>
      <c r="N53" s="1"/>
      <c r="O53" s="1"/>
    </row>
    <row r="54" spans="1:15" ht="15" customHeight="1">
      <c r="I54" s="96"/>
      <c r="J54" s="96"/>
      <c r="K54" s="96"/>
      <c r="L54" s="96"/>
      <c r="M54" s="96"/>
      <c r="N54" s="96"/>
      <c r="O54" s="96"/>
    </row>
    <row r="55" spans="1:15" ht="15" customHeight="1"/>
    <row r="56" spans="1:15" s="96" customFormat="1" ht="15" customHeight="1"/>
    <row r="57" spans="1:15" ht="15" customHeight="1"/>
    <row r="58" spans="1:15" ht="15" customHeight="1"/>
    <row r="59" spans="1:15" s="96" customFormat="1" ht="15" customHeight="1"/>
    <row r="60" spans="1:15" ht="15" customHeight="1"/>
    <row r="61" spans="1:15" ht="15" customHeight="1"/>
    <row r="62" spans="1:15" s="96" customFormat="1" ht="1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 customHeight="1"/>
    <row r="64" spans="1:15" ht="15" customHeight="1"/>
    <row r="65" spans="3:15" ht="15" customHeight="1">
      <c r="I65" s="96"/>
      <c r="J65" s="96"/>
      <c r="K65" s="96"/>
      <c r="L65" s="96"/>
      <c r="M65" s="96"/>
      <c r="N65" s="96"/>
      <c r="O65" s="96"/>
    </row>
    <row r="66" spans="3:15" ht="15" customHeight="1">
      <c r="C66" s="96"/>
      <c r="D66" s="96"/>
      <c r="E66" s="96"/>
      <c r="F66" s="96"/>
      <c r="G66" s="96"/>
      <c r="H66" s="96"/>
    </row>
    <row r="67" spans="3:15" ht="15" customHeight="1"/>
    <row r="68" spans="3:15" ht="15" customHeight="1"/>
    <row r="69" spans="3:15" s="96" customFormat="1" ht="15" customHeight="1">
      <c r="I69" s="1"/>
      <c r="J69" s="1"/>
      <c r="K69" s="1"/>
      <c r="L69" s="1"/>
      <c r="M69" s="1"/>
      <c r="N69" s="1"/>
      <c r="O69" s="1"/>
    </row>
    <row r="70" spans="3:15" ht="15" customHeight="1">
      <c r="I70" s="96"/>
      <c r="J70" s="96"/>
      <c r="K70" s="96"/>
      <c r="L70" s="96"/>
      <c r="M70" s="96"/>
      <c r="N70" s="96"/>
      <c r="O70" s="96"/>
    </row>
    <row r="71" spans="3:15" ht="15" customHeight="1"/>
    <row r="72" spans="3:15" s="96" customFormat="1" ht="15" customHeight="1"/>
    <row r="73" spans="3:15" ht="15" customHeight="1"/>
    <row r="74" spans="3:15" ht="15" customHeight="1"/>
    <row r="75" spans="3:15" s="96" customFormat="1" ht="1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5" customHeight="1"/>
    <row r="77" spans="3:15" ht="15" customHeight="1"/>
    <row r="78" spans="3:15" ht="15" customHeight="1"/>
    <row r="79" spans="3:15" ht="15" customHeight="1"/>
    <row r="80" spans="3:15" ht="15" customHeight="1"/>
    <row r="81" ht="15" customHeight="1"/>
    <row r="82" ht="15" customHeight="1"/>
    <row r="83" ht="15" customHeight="1"/>
    <row r="84" ht="15" customHeight="1"/>
    <row r="85" ht="15" customHeight="1"/>
  </sheetData>
  <sortState ref="C8:O39">
    <sortCondition descending="1" ref="N8:N39"/>
  </sortState>
  <mergeCells count="26">
    <mergeCell ref="N43:N44"/>
    <mergeCell ref="O43:O44"/>
    <mergeCell ref="H41:M41"/>
    <mergeCell ref="A43:A44"/>
    <mergeCell ref="B43:B44"/>
    <mergeCell ref="C43:C44"/>
    <mergeCell ref="D43:D44"/>
    <mergeCell ref="E43:E44"/>
    <mergeCell ref="F43:F44"/>
    <mergeCell ref="G43:G44"/>
    <mergeCell ref="H43:I43"/>
    <mergeCell ref="J43:K43"/>
    <mergeCell ref="L43:M43"/>
    <mergeCell ref="N6:N7"/>
    <mergeCell ref="O6:O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  <mergeCell ref="B6:B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4.42578125" style="1" bestFit="1" customWidth="1"/>
    <col min="7" max="7" width="16" style="1" bestFit="1" customWidth="1"/>
    <col min="8" max="8" width="9.42578125" style="111" bestFit="1" customWidth="1"/>
    <col min="9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7"/>
      <c r="J1" s="7"/>
      <c r="K1" s="161"/>
      <c r="L1" s="161"/>
      <c r="M1" s="8"/>
      <c r="N1" s="9"/>
      <c r="O1" s="9"/>
    </row>
    <row r="2" spans="1:15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161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80"/>
      <c r="I3" s="17"/>
      <c r="J3" s="17"/>
      <c r="K3" s="17"/>
      <c r="L3" s="17"/>
      <c r="M3" s="18"/>
      <c r="N3" s="19"/>
    </row>
    <row r="4" spans="1:15" s="83" customFormat="1" ht="15.75">
      <c r="D4" s="5" t="s">
        <v>15</v>
      </c>
      <c r="E4" s="5"/>
      <c r="F4" s="6" t="s">
        <v>5</v>
      </c>
      <c r="G4" s="84"/>
      <c r="H4" s="161" t="s">
        <v>0</v>
      </c>
    </row>
    <row r="5" spans="1:15" s="96" customFormat="1" ht="16.5" thickBot="1">
      <c r="C5" s="97">
        <v>1</v>
      </c>
      <c r="D5" s="97" t="s">
        <v>43</v>
      </c>
      <c r="H5" s="97"/>
    </row>
    <row r="6" spans="1:15" s="2" customFormat="1" ht="15" customHeight="1">
      <c r="A6" s="196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5" s="4" customFormat="1" ht="15" customHeight="1" thickBot="1">
      <c r="A7" s="197"/>
      <c r="B7" s="184"/>
      <c r="C7" s="180"/>
      <c r="D7" s="178"/>
      <c r="E7" s="176"/>
      <c r="F7" s="176"/>
      <c r="G7" s="188"/>
      <c r="H7" s="195"/>
    </row>
    <row r="8" spans="1:15" ht="15" customHeight="1">
      <c r="A8" s="3">
        <v>1</v>
      </c>
      <c r="B8" s="57"/>
      <c r="C8" s="44" t="s">
        <v>393</v>
      </c>
      <c r="D8" s="45" t="s">
        <v>394</v>
      </c>
      <c r="E8" s="46" t="s">
        <v>395</v>
      </c>
      <c r="F8" s="47" t="s">
        <v>28</v>
      </c>
      <c r="G8" s="52" t="s">
        <v>364</v>
      </c>
      <c r="H8" s="109">
        <v>4.83</v>
      </c>
    </row>
    <row r="9" spans="1:15" ht="15" customHeight="1">
      <c r="A9" s="3">
        <v>2</v>
      </c>
      <c r="B9" s="57"/>
      <c r="C9" s="44" t="s">
        <v>79</v>
      </c>
      <c r="D9" s="45" t="s">
        <v>70</v>
      </c>
      <c r="E9" s="46" t="s">
        <v>440</v>
      </c>
      <c r="F9" s="47" t="s">
        <v>34</v>
      </c>
      <c r="G9" s="52" t="s">
        <v>269</v>
      </c>
      <c r="H9" s="109" t="s">
        <v>607</v>
      </c>
    </row>
    <row r="10" spans="1:15" ht="15" customHeight="1">
      <c r="A10" s="3">
        <f>A9+1</f>
        <v>3</v>
      </c>
      <c r="B10" s="57"/>
      <c r="C10" s="44" t="s">
        <v>459</v>
      </c>
      <c r="D10" s="45" t="s">
        <v>460</v>
      </c>
      <c r="E10" s="46">
        <v>37289</v>
      </c>
      <c r="F10" s="47" t="s">
        <v>226</v>
      </c>
      <c r="G10" s="53" t="s">
        <v>271</v>
      </c>
      <c r="H10" s="109" t="s">
        <v>608</v>
      </c>
    </row>
    <row r="11" spans="1:15" ht="15" customHeight="1">
      <c r="A11" s="3">
        <f t="shared" ref="A11:A53" si="0">A10+1</f>
        <v>4</v>
      </c>
      <c r="B11" s="57"/>
      <c r="C11" s="44" t="s">
        <v>409</v>
      </c>
      <c r="D11" s="45" t="s">
        <v>410</v>
      </c>
      <c r="E11" s="46" t="s">
        <v>411</v>
      </c>
      <c r="F11" s="47" t="s">
        <v>297</v>
      </c>
      <c r="G11" s="52" t="s">
        <v>367</v>
      </c>
      <c r="H11" s="109" t="s">
        <v>609</v>
      </c>
    </row>
    <row r="12" spans="1:15" ht="15" customHeight="1">
      <c r="A12" s="27">
        <f t="shared" si="0"/>
        <v>5</v>
      </c>
      <c r="B12" s="57"/>
      <c r="C12" s="44" t="s">
        <v>428</v>
      </c>
      <c r="D12" s="45" t="s">
        <v>429</v>
      </c>
      <c r="E12" s="46" t="s">
        <v>430</v>
      </c>
      <c r="F12" s="47" t="s">
        <v>32</v>
      </c>
      <c r="G12" s="52" t="s">
        <v>167</v>
      </c>
      <c r="H12" s="109" t="s">
        <v>610</v>
      </c>
    </row>
    <row r="13" spans="1:15" ht="15" customHeight="1">
      <c r="A13" s="3">
        <f t="shared" si="0"/>
        <v>6</v>
      </c>
      <c r="B13" s="58"/>
      <c r="C13" s="44" t="s">
        <v>204</v>
      </c>
      <c r="D13" s="45" t="s">
        <v>415</v>
      </c>
      <c r="E13" s="46">
        <v>37312</v>
      </c>
      <c r="F13" s="47" t="s">
        <v>31</v>
      </c>
      <c r="G13" s="167" t="s">
        <v>464</v>
      </c>
      <c r="H13" s="109">
        <v>4.8</v>
      </c>
    </row>
    <row r="14" spans="1:15" s="96" customFormat="1" ht="15" customHeight="1" thickBot="1">
      <c r="C14" s="97">
        <v>2</v>
      </c>
      <c r="D14" s="97" t="s">
        <v>43</v>
      </c>
      <c r="H14" s="97"/>
    </row>
    <row r="15" spans="1:15" s="2" customFormat="1" ht="15" customHeight="1">
      <c r="A15" s="196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5" s="4" customFormat="1" ht="15" customHeight="1" thickBot="1">
      <c r="A16" s="197"/>
      <c r="B16" s="184"/>
      <c r="C16" s="180"/>
      <c r="D16" s="178"/>
      <c r="E16" s="176"/>
      <c r="F16" s="176"/>
      <c r="G16" s="188"/>
      <c r="H16" s="195"/>
    </row>
    <row r="17" spans="1:8" ht="15" customHeight="1">
      <c r="A17" s="3">
        <v>1</v>
      </c>
      <c r="B17" s="57"/>
      <c r="C17" s="44" t="s">
        <v>69</v>
      </c>
      <c r="D17" s="45" t="s">
        <v>449</v>
      </c>
      <c r="E17" s="46" t="s">
        <v>450</v>
      </c>
      <c r="F17" s="47" t="s">
        <v>226</v>
      </c>
      <c r="G17" s="53" t="s">
        <v>271</v>
      </c>
      <c r="H17" s="109">
        <v>4.4400000000000004</v>
      </c>
    </row>
    <row r="18" spans="1:8" ht="15" customHeight="1">
      <c r="A18" s="3">
        <v>2</v>
      </c>
      <c r="B18" s="57"/>
      <c r="C18" s="44" t="s">
        <v>389</v>
      </c>
      <c r="D18" s="45" t="s">
        <v>451</v>
      </c>
      <c r="E18" s="46" t="s">
        <v>452</v>
      </c>
      <c r="F18" s="47" t="s">
        <v>226</v>
      </c>
      <c r="G18" s="53" t="s">
        <v>471</v>
      </c>
      <c r="H18" s="109" t="s">
        <v>611</v>
      </c>
    </row>
    <row r="19" spans="1:8" ht="15" customHeight="1">
      <c r="A19" s="3">
        <f>A18+1</f>
        <v>3</v>
      </c>
      <c r="B19" s="57"/>
      <c r="C19" s="44" t="s">
        <v>389</v>
      </c>
      <c r="D19" s="45" t="s">
        <v>390</v>
      </c>
      <c r="E19" s="46">
        <v>37322</v>
      </c>
      <c r="F19" s="47" t="s">
        <v>26</v>
      </c>
      <c r="G19" s="52" t="s">
        <v>461</v>
      </c>
      <c r="H19" s="109" t="s">
        <v>612</v>
      </c>
    </row>
    <row r="20" spans="1:8" ht="15" customHeight="1">
      <c r="A20" s="3">
        <f t="shared" si="0"/>
        <v>4</v>
      </c>
      <c r="B20" s="57"/>
      <c r="C20" s="44" t="s">
        <v>79</v>
      </c>
      <c r="D20" s="45" t="s">
        <v>408</v>
      </c>
      <c r="E20" s="46">
        <v>37324</v>
      </c>
      <c r="F20" s="47" t="s">
        <v>124</v>
      </c>
      <c r="G20" s="52" t="s">
        <v>366</v>
      </c>
      <c r="H20" s="109" t="s">
        <v>613</v>
      </c>
    </row>
    <row r="21" spans="1:8" ht="15" customHeight="1">
      <c r="A21" s="27">
        <f t="shared" si="0"/>
        <v>5</v>
      </c>
      <c r="B21" s="57"/>
      <c r="C21" s="44" t="s">
        <v>412</v>
      </c>
      <c r="D21" s="45" t="s">
        <v>413</v>
      </c>
      <c r="E21" s="46" t="s">
        <v>414</v>
      </c>
      <c r="F21" s="47" t="s">
        <v>297</v>
      </c>
      <c r="G21" s="52" t="s">
        <v>367</v>
      </c>
      <c r="H21" s="109" t="s">
        <v>610</v>
      </c>
    </row>
    <row r="22" spans="1:8" ht="15" customHeight="1">
      <c r="A22" s="3">
        <f t="shared" si="0"/>
        <v>6</v>
      </c>
      <c r="B22" s="57"/>
      <c r="C22" s="44" t="s">
        <v>381</v>
      </c>
      <c r="D22" s="45" t="s">
        <v>382</v>
      </c>
      <c r="E22" s="46">
        <v>37350</v>
      </c>
      <c r="F22" s="47" t="s">
        <v>26</v>
      </c>
      <c r="G22" s="52" t="s">
        <v>363</v>
      </c>
      <c r="H22" s="109">
        <v>4.55</v>
      </c>
    </row>
    <row r="23" spans="1:8" s="96" customFormat="1" ht="15" customHeight="1" thickBot="1">
      <c r="C23" s="97">
        <v>3</v>
      </c>
      <c r="D23" s="97" t="s">
        <v>43</v>
      </c>
      <c r="H23" s="97"/>
    </row>
    <row r="24" spans="1:8" s="2" customFormat="1" ht="15" customHeight="1">
      <c r="A24" s="196" t="s">
        <v>44</v>
      </c>
      <c r="B24" s="183" t="s">
        <v>39</v>
      </c>
      <c r="C24" s="179" t="s">
        <v>2</v>
      </c>
      <c r="D24" s="177" t="s">
        <v>3</v>
      </c>
      <c r="E24" s="175" t="s">
        <v>12</v>
      </c>
      <c r="F24" s="175" t="s">
        <v>4</v>
      </c>
      <c r="G24" s="187" t="s">
        <v>45</v>
      </c>
      <c r="H24" s="194" t="s">
        <v>9</v>
      </c>
    </row>
    <row r="25" spans="1:8" s="4" customFormat="1" ht="15" customHeight="1" thickBot="1">
      <c r="A25" s="197"/>
      <c r="B25" s="184"/>
      <c r="C25" s="180"/>
      <c r="D25" s="178"/>
      <c r="E25" s="176"/>
      <c r="F25" s="176"/>
      <c r="G25" s="188"/>
      <c r="H25" s="195"/>
    </row>
    <row r="26" spans="1:8" ht="15" customHeight="1">
      <c r="A26" s="3">
        <v>1</v>
      </c>
      <c r="B26" s="57"/>
      <c r="C26" s="44" t="s">
        <v>391</v>
      </c>
      <c r="D26" s="45" t="s">
        <v>392</v>
      </c>
      <c r="E26" s="46">
        <v>37360</v>
      </c>
      <c r="F26" s="47" t="s">
        <v>27</v>
      </c>
      <c r="G26" s="52" t="s">
        <v>462</v>
      </c>
      <c r="H26" s="109" t="s">
        <v>614</v>
      </c>
    </row>
    <row r="27" spans="1:8" ht="15" customHeight="1">
      <c r="A27" s="3">
        <v>2</v>
      </c>
      <c r="B27" s="57"/>
      <c r="C27" s="44" t="s">
        <v>396</v>
      </c>
      <c r="D27" s="45" t="s">
        <v>426</v>
      </c>
      <c r="E27" s="46" t="s">
        <v>427</v>
      </c>
      <c r="F27" s="47" t="s">
        <v>32</v>
      </c>
      <c r="G27" s="52" t="s">
        <v>167</v>
      </c>
      <c r="H27" s="109" t="s">
        <v>615</v>
      </c>
    </row>
    <row r="28" spans="1:8" ht="15" customHeight="1">
      <c r="A28" s="3">
        <f>A27+1</f>
        <v>3</v>
      </c>
      <c r="B28" s="57"/>
      <c r="C28" s="44" t="s">
        <v>204</v>
      </c>
      <c r="D28" s="45" t="s">
        <v>407</v>
      </c>
      <c r="E28" s="46">
        <v>37371</v>
      </c>
      <c r="F28" s="47" t="s">
        <v>124</v>
      </c>
      <c r="G28" s="52" t="s">
        <v>463</v>
      </c>
      <c r="H28" s="109" t="s">
        <v>604</v>
      </c>
    </row>
    <row r="29" spans="1:8" ht="15" customHeight="1">
      <c r="A29" s="3">
        <f t="shared" si="0"/>
        <v>4</v>
      </c>
      <c r="B29" s="57"/>
      <c r="C29" s="44" t="s">
        <v>434</v>
      </c>
      <c r="D29" s="45" t="s">
        <v>441</v>
      </c>
      <c r="E29" s="46" t="s">
        <v>442</v>
      </c>
      <c r="F29" s="47" t="s">
        <v>35</v>
      </c>
      <c r="G29" s="52" t="s">
        <v>469</v>
      </c>
      <c r="H29" s="109" t="s">
        <v>616</v>
      </c>
    </row>
    <row r="30" spans="1:8" ht="15" customHeight="1">
      <c r="A30" s="27">
        <f t="shared" si="0"/>
        <v>5</v>
      </c>
      <c r="B30" s="57"/>
      <c r="C30" s="44" t="s">
        <v>385</v>
      </c>
      <c r="D30" s="45" t="s">
        <v>386</v>
      </c>
      <c r="E30" s="46">
        <v>37384</v>
      </c>
      <c r="F30" s="47" t="s">
        <v>26</v>
      </c>
      <c r="G30" s="52" t="s">
        <v>363</v>
      </c>
      <c r="H30" s="109" t="s">
        <v>581</v>
      </c>
    </row>
    <row r="31" spans="1:8" ht="15" customHeight="1">
      <c r="A31" s="3">
        <f t="shared" si="0"/>
        <v>6</v>
      </c>
      <c r="B31" s="57"/>
      <c r="C31" s="44" t="s">
        <v>431</v>
      </c>
      <c r="D31" s="45" t="s">
        <v>432</v>
      </c>
      <c r="E31" s="46" t="s">
        <v>433</v>
      </c>
      <c r="F31" s="47" t="s">
        <v>34</v>
      </c>
      <c r="G31" s="52" t="s">
        <v>467</v>
      </c>
      <c r="H31" s="109">
        <v>4.5999999999999996</v>
      </c>
    </row>
    <row r="32" spans="1:8" s="96" customFormat="1" ht="15" customHeight="1" thickBot="1">
      <c r="C32" s="97">
        <v>4</v>
      </c>
      <c r="D32" s="97" t="s">
        <v>43</v>
      </c>
      <c r="H32" s="97"/>
    </row>
    <row r="33" spans="1:15" s="2" customFormat="1" ht="15" customHeight="1">
      <c r="A33" s="196" t="s">
        <v>44</v>
      </c>
      <c r="B33" s="183" t="s">
        <v>39</v>
      </c>
      <c r="C33" s="179" t="s">
        <v>2</v>
      </c>
      <c r="D33" s="177" t="s">
        <v>3</v>
      </c>
      <c r="E33" s="175" t="s">
        <v>12</v>
      </c>
      <c r="F33" s="175" t="s">
        <v>4</v>
      </c>
      <c r="G33" s="187" t="s">
        <v>45</v>
      </c>
      <c r="H33" s="194" t="s">
        <v>9</v>
      </c>
    </row>
    <row r="34" spans="1:15" s="4" customFormat="1" ht="15" customHeight="1" thickBot="1">
      <c r="A34" s="197"/>
      <c r="B34" s="184"/>
      <c r="C34" s="180"/>
      <c r="D34" s="178"/>
      <c r="E34" s="176"/>
      <c r="F34" s="176"/>
      <c r="G34" s="188"/>
      <c r="H34" s="195"/>
    </row>
    <row r="35" spans="1:15" ht="15" customHeight="1">
      <c r="A35" s="3">
        <v>1</v>
      </c>
      <c r="B35" s="57"/>
      <c r="C35" s="44" t="s">
        <v>233</v>
      </c>
      <c r="D35" s="45" t="s">
        <v>424</v>
      </c>
      <c r="E35" s="46" t="s">
        <v>425</v>
      </c>
      <c r="F35" s="47" t="s">
        <v>32</v>
      </c>
      <c r="G35" s="52" t="s">
        <v>370</v>
      </c>
      <c r="H35" s="109">
        <v>4.41</v>
      </c>
    </row>
    <row r="36" spans="1:15" ht="15" customHeight="1">
      <c r="A36" s="3">
        <v>2</v>
      </c>
      <c r="B36" s="57"/>
      <c r="C36" s="44" t="s">
        <v>383</v>
      </c>
      <c r="D36" s="45" t="s">
        <v>384</v>
      </c>
      <c r="E36" s="46">
        <v>37423</v>
      </c>
      <c r="F36" s="47" t="s">
        <v>26</v>
      </c>
      <c r="G36" s="52" t="s">
        <v>363</v>
      </c>
      <c r="H36" s="109" t="s">
        <v>617</v>
      </c>
    </row>
    <row r="37" spans="1:15" ht="15" customHeight="1">
      <c r="A37" s="3">
        <f>A36+1</f>
        <v>3</v>
      </c>
      <c r="B37" s="57"/>
      <c r="C37" s="44" t="s">
        <v>396</v>
      </c>
      <c r="D37" s="45" t="s">
        <v>397</v>
      </c>
      <c r="E37" s="46" t="s">
        <v>398</v>
      </c>
      <c r="F37" s="47" t="s">
        <v>41</v>
      </c>
      <c r="G37" s="52" t="s">
        <v>88</v>
      </c>
      <c r="H37" s="109" t="s">
        <v>618</v>
      </c>
    </row>
    <row r="38" spans="1:15" ht="15" customHeight="1">
      <c r="A38" s="3">
        <f t="shared" si="0"/>
        <v>4</v>
      </c>
      <c r="B38" s="59"/>
      <c r="C38" s="44" t="s">
        <v>421</v>
      </c>
      <c r="D38" s="45" t="s">
        <v>422</v>
      </c>
      <c r="E38" s="46" t="s">
        <v>423</v>
      </c>
      <c r="F38" s="47" t="s">
        <v>32</v>
      </c>
      <c r="G38" s="52" t="s">
        <v>167</v>
      </c>
      <c r="H38" s="109" t="s">
        <v>619</v>
      </c>
    </row>
    <row r="39" spans="1:15" ht="15" customHeight="1">
      <c r="A39" s="27">
        <f t="shared" si="0"/>
        <v>5</v>
      </c>
      <c r="B39" s="57"/>
      <c r="C39" s="44" t="s">
        <v>437</v>
      </c>
      <c r="D39" s="45" t="s">
        <v>438</v>
      </c>
      <c r="E39" s="46" t="s">
        <v>439</v>
      </c>
      <c r="F39" s="47" t="s">
        <v>34</v>
      </c>
      <c r="G39" s="52" t="s">
        <v>373</v>
      </c>
      <c r="H39" s="109" t="s">
        <v>599</v>
      </c>
    </row>
    <row r="40" spans="1:15" ht="15" customHeight="1">
      <c r="A40" s="3">
        <f t="shared" si="0"/>
        <v>6</v>
      </c>
      <c r="B40" s="57"/>
      <c r="C40" s="44" t="s">
        <v>72</v>
      </c>
      <c r="D40" s="45" t="s">
        <v>387</v>
      </c>
      <c r="E40" s="46" t="s">
        <v>388</v>
      </c>
      <c r="F40" s="47" t="s">
        <v>26</v>
      </c>
      <c r="G40" s="52" t="s">
        <v>363</v>
      </c>
      <c r="H40" s="109">
        <v>5.09</v>
      </c>
    </row>
    <row r="41" spans="1:15" s="5" customFormat="1" ht="15" customHeight="1">
      <c r="A41" s="5" t="s">
        <v>46</v>
      </c>
      <c r="E41" s="6"/>
      <c r="F41" s="7"/>
      <c r="G41" s="7"/>
      <c r="H41" s="7"/>
      <c r="I41" s="7"/>
      <c r="J41" s="7"/>
      <c r="K41" s="161"/>
      <c r="L41" s="161"/>
      <c r="M41" s="8"/>
      <c r="N41" s="9"/>
      <c r="O41" s="9"/>
    </row>
    <row r="42" spans="1:15" s="5" customFormat="1" ht="15" customHeight="1">
      <c r="A42" s="5" t="s">
        <v>58</v>
      </c>
      <c r="E42" s="6"/>
      <c r="F42" s="7"/>
      <c r="G42" s="7"/>
      <c r="H42" s="7"/>
      <c r="I42" s="7"/>
      <c r="J42" s="161"/>
      <c r="K42" s="161"/>
      <c r="L42" s="161"/>
      <c r="M42" s="8"/>
      <c r="N42" s="10"/>
      <c r="O42" s="10"/>
    </row>
    <row r="43" spans="1:15" s="20" customFormat="1" ht="15" customHeight="1">
      <c r="A43" s="12"/>
      <c r="B43" s="12"/>
      <c r="C43" s="12"/>
      <c r="D43" s="12"/>
      <c r="E43" s="13"/>
      <c r="F43" s="14"/>
      <c r="G43" s="15"/>
      <c r="H43" s="80"/>
      <c r="I43" s="17"/>
      <c r="J43" s="17"/>
      <c r="K43" s="17"/>
      <c r="L43" s="17"/>
      <c r="M43" s="18"/>
      <c r="N43" s="19"/>
    </row>
    <row r="44" spans="1:15" s="83" customFormat="1" ht="15" customHeight="1">
      <c r="D44" s="5" t="s">
        <v>15</v>
      </c>
      <c r="E44" s="5"/>
      <c r="F44" s="6" t="s">
        <v>5</v>
      </c>
      <c r="G44" s="84"/>
      <c r="H44" s="161" t="s">
        <v>0</v>
      </c>
    </row>
    <row r="45" spans="1:15" s="96" customFormat="1" ht="15" customHeight="1" thickBot="1">
      <c r="C45" s="97">
        <v>5</v>
      </c>
      <c r="D45" s="97" t="s">
        <v>43</v>
      </c>
      <c r="H45" s="97"/>
    </row>
    <row r="46" spans="1:15" s="2" customFormat="1" ht="15" customHeight="1">
      <c r="A46" s="196" t="s">
        <v>44</v>
      </c>
      <c r="B46" s="183" t="s">
        <v>39</v>
      </c>
      <c r="C46" s="179" t="s">
        <v>2</v>
      </c>
      <c r="D46" s="177" t="s">
        <v>3</v>
      </c>
      <c r="E46" s="175" t="s">
        <v>12</v>
      </c>
      <c r="F46" s="175" t="s">
        <v>4</v>
      </c>
      <c r="G46" s="187" t="s">
        <v>45</v>
      </c>
      <c r="H46" s="194" t="s">
        <v>9</v>
      </c>
    </row>
    <row r="47" spans="1:15" s="4" customFormat="1" ht="15" customHeight="1" thickBot="1">
      <c r="A47" s="197"/>
      <c r="B47" s="184"/>
      <c r="C47" s="180"/>
      <c r="D47" s="178"/>
      <c r="E47" s="176"/>
      <c r="F47" s="176"/>
      <c r="G47" s="188"/>
      <c r="H47" s="195"/>
    </row>
    <row r="48" spans="1:15" ht="15" customHeight="1">
      <c r="A48" s="3">
        <v>1</v>
      </c>
      <c r="B48" s="57"/>
      <c r="C48" s="44" t="s">
        <v>446</v>
      </c>
      <c r="D48" s="45" t="s">
        <v>447</v>
      </c>
      <c r="E48" s="46" t="s">
        <v>448</v>
      </c>
      <c r="F48" s="47" t="s">
        <v>36</v>
      </c>
      <c r="G48" s="52" t="s">
        <v>470</v>
      </c>
      <c r="H48" s="109">
        <v>4.7300000000000004</v>
      </c>
    </row>
    <row r="49" spans="1:8" ht="15" customHeight="1">
      <c r="A49" s="3">
        <v>2</v>
      </c>
      <c r="B49" s="57"/>
      <c r="C49" s="44" t="s">
        <v>404</v>
      </c>
      <c r="D49" s="45" t="s">
        <v>405</v>
      </c>
      <c r="E49" s="46" t="s">
        <v>406</v>
      </c>
      <c r="F49" s="47" t="s">
        <v>60</v>
      </c>
      <c r="G49" s="52" t="s">
        <v>365</v>
      </c>
      <c r="H49" s="109" t="s">
        <v>615</v>
      </c>
    </row>
    <row r="50" spans="1:8" ht="15" customHeight="1">
      <c r="A50" s="3">
        <f>A49+1</f>
        <v>3</v>
      </c>
      <c r="B50" s="3"/>
      <c r="C50" s="44" t="s">
        <v>443</v>
      </c>
      <c r="D50" s="45" t="s">
        <v>444</v>
      </c>
      <c r="E50" s="46" t="s">
        <v>445</v>
      </c>
      <c r="F50" s="47" t="s">
        <v>35</v>
      </c>
      <c r="G50" s="52" t="s">
        <v>374</v>
      </c>
      <c r="H50" s="109" t="s">
        <v>620</v>
      </c>
    </row>
    <row r="51" spans="1:8" ht="15" customHeight="1">
      <c r="A51" s="3">
        <f t="shared" si="0"/>
        <v>4</v>
      </c>
      <c r="B51" s="27"/>
      <c r="C51" s="44" t="s">
        <v>242</v>
      </c>
      <c r="D51" s="45" t="s">
        <v>417</v>
      </c>
      <c r="E51" s="46" t="s">
        <v>418</v>
      </c>
      <c r="F51" s="47" t="s">
        <v>31</v>
      </c>
      <c r="G51" s="52" t="s">
        <v>465</v>
      </c>
      <c r="H51" s="109" t="s">
        <v>621</v>
      </c>
    </row>
    <row r="52" spans="1:8" ht="15" customHeight="1">
      <c r="A52" s="27">
        <f t="shared" si="0"/>
        <v>5</v>
      </c>
      <c r="B52" s="3"/>
      <c r="C52" s="44" t="s">
        <v>401</v>
      </c>
      <c r="D52" s="45" t="s">
        <v>402</v>
      </c>
      <c r="E52" s="46" t="s">
        <v>403</v>
      </c>
      <c r="F52" s="47" t="s">
        <v>60</v>
      </c>
      <c r="G52" s="52" t="s">
        <v>365</v>
      </c>
      <c r="H52" s="109" t="s">
        <v>622</v>
      </c>
    </row>
    <row r="53" spans="1:8" ht="15" customHeight="1">
      <c r="A53" s="3">
        <f t="shared" si="0"/>
        <v>6</v>
      </c>
      <c r="B53" s="27"/>
      <c r="C53" s="44" t="s">
        <v>453</v>
      </c>
      <c r="D53" s="45" t="s">
        <v>454</v>
      </c>
      <c r="E53" s="46" t="s">
        <v>455</v>
      </c>
      <c r="F53" s="47" t="s">
        <v>226</v>
      </c>
      <c r="G53" s="53" t="s">
        <v>185</v>
      </c>
      <c r="H53" s="109">
        <v>4.37</v>
      </c>
    </row>
    <row r="54" spans="1:8" ht="15" customHeight="1" thickBot="1">
      <c r="A54" s="96"/>
      <c r="B54" s="96"/>
      <c r="C54" s="97">
        <v>6</v>
      </c>
      <c r="D54" s="97" t="s">
        <v>43</v>
      </c>
      <c r="E54" s="96"/>
      <c r="F54" s="96"/>
      <c r="G54" s="96"/>
      <c r="H54" s="97"/>
    </row>
    <row r="55" spans="1:8" ht="15" customHeight="1">
      <c r="A55" s="196" t="s">
        <v>44</v>
      </c>
      <c r="B55" s="183" t="s">
        <v>39</v>
      </c>
      <c r="C55" s="179" t="s">
        <v>2</v>
      </c>
      <c r="D55" s="177" t="s">
        <v>3</v>
      </c>
      <c r="E55" s="175" t="s">
        <v>12</v>
      </c>
      <c r="F55" s="175" t="s">
        <v>4</v>
      </c>
      <c r="G55" s="187" t="s">
        <v>45</v>
      </c>
      <c r="H55" s="194" t="s">
        <v>9</v>
      </c>
    </row>
    <row r="56" spans="1:8" ht="15" customHeight="1" thickBot="1">
      <c r="A56" s="197"/>
      <c r="B56" s="184"/>
      <c r="C56" s="180"/>
      <c r="D56" s="178"/>
      <c r="E56" s="176"/>
      <c r="F56" s="176"/>
      <c r="G56" s="188"/>
      <c r="H56" s="195"/>
    </row>
    <row r="57" spans="1:8" ht="15" customHeight="1">
      <c r="A57" s="3">
        <v>1</v>
      </c>
      <c r="B57" s="57"/>
      <c r="C57" s="44"/>
      <c r="D57" s="45"/>
      <c r="E57" s="46"/>
      <c r="F57" s="47"/>
      <c r="G57" s="52"/>
      <c r="H57" s="109"/>
    </row>
    <row r="58" spans="1:8" ht="15" customHeight="1">
      <c r="A58" s="3">
        <v>2</v>
      </c>
      <c r="B58" s="57"/>
      <c r="C58" s="44" t="s">
        <v>254</v>
      </c>
      <c r="D58" s="45" t="s">
        <v>416</v>
      </c>
      <c r="E58" s="46">
        <v>37645</v>
      </c>
      <c r="F58" s="47" t="s">
        <v>31</v>
      </c>
      <c r="G58" s="52" t="s">
        <v>465</v>
      </c>
      <c r="H58" s="109" t="s">
        <v>603</v>
      </c>
    </row>
    <row r="59" spans="1:8" ht="15" customHeight="1">
      <c r="A59" s="3">
        <f>A58+1</f>
        <v>3</v>
      </c>
      <c r="B59" s="3"/>
      <c r="C59" s="44" t="s">
        <v>204</v>
      </c>
      <c r="D59" s="45" t="s">
        <v>399</v>
      </c>
      <c r="E59" s="46" t="s">
        <v>400</v>
      </c>
      <c r="F59" s="47" t="s">
        <v>60</v>
      </c>
      <c r="G59" s="52" t="s">
        <v>365</v>
      </c>
      <c r="H59" s="109" t="s">
        <v>623</v>
      </c>
    </row>
    <row r="60" spans="1:8" ht="15" customHeight="1">
      <c r="A60" s="3">
        <f t="shared" ref="A60:A62" si="1">A59+1</f>
        <v>4</v>
      </c>
      <c r="B60" s="27"/>
      <c r="C60" s="44" t="s">
        <v>434</v>
      </c>
      <c r="D60" s="45" t="s">
        <v>435</v>
      </c>
      <c r="E60" s="46" t="s">
        <v>436</v>
      </c>
      <c r="F60" s="47" t="s">
        <v>34</v>
      </c>
      <c r="G60" s="52" t="s">
        <v>468</v>
      </c>
      <c r="H60" s="109" t="s">
        <v>624</v>
      </c>
    </row>
    <row r="61" spans="1:8" ht="15" customHeight="1">
      <c r="A61" s="27">
        <f t="shared" si="1"/>
        <v>5</v>
      </c>
      <c r="B61" s="3"/>
      <c r="C61" s="44" t="s">
        <v>419</v>
      </c>
      <c r="D61" s="45" t="s">
        <v>420</v>
      </c>
      <c r="E61" s="46">
        <v>37839</v>
      </c>
      <c r="F61" s="47" t="s">
        <v>31</v>
      </c>
      <c r="G61" s="52" t="s">
        <v>466</v>
      </c>
      <c r="H61" s="109" t="s">
        <v>625</v>
      </c>
    </row>
    <row r="62" spans="1:8" ht="15" customHeight="1">
      <c r="A62" s="3">
        <f t="shared" si="1"/>
        <v>6</v>
      </c>
      <c r="B62" s="27"/>
      <c r="C62" s="44" t="s">
        <v>456</v>
      </c>
      <c r="D62" s="45" t="s">
        <v>457</v>
      </c>
      <c r="E62" s="46" t="s">
        <v>458</v>
      </c>
      <c r="F62" s="47" t="s">
        <v>226</v>
      </c>
      <c r="G62" s="53" t="s">
        <v>185</v>
      </c>
      <c r="H62" s="109">
        <v>4.72</v>
      </c>
    </row>
  </sheetData>
  <mergeCells count="48">
    <mergeCell ref="F55:F56"/>
    <mergeCell ref="G55:G56"/>
    <mergeCell ref="H55:H56"/>
    <mergeCell ref="A55:A56"/>
    <mergeCell ref="B55:B56"/>
    <mergeCell ref="C55:C56"/>
    <mergeCell ref="D55:D56"/>
    <mergeCell ref="E55:E56"/>
    <mergeCell ref="G33:G34"/>
    <mergeCell ref="H33:H34"/>
    <mergeCell ref="A46:A47"/>
    <mergeCell ref="B46:B47"/>
    <mergeCell ref="C46:C47"/>
    <mergeCell ref="D46:D47"/>
    <mergeCell ref="E46:E47"/>
    <mergeCell ref="F46:F47"/>
    <mergeCell ref="G46:G47"/>
    <mergeCell ref="H46:H47"/>
    <mergeCell ref="A33:A34"/>
    <mergeCell ref="B33:B34"/>
    <mergeCell ref="C33:C34"/>
    <mergeCell ref="D33:D34"/>
    <mergeCell ref="E33:E34"/>
    <mergeCell ref="F33:F34"/>
    <mergeCell ref="F24:F25"/>
    <mergeCell ref="G24:G25"/>
    <mergeCell ref="A15:A16"/>
    <mergeCell ref="B15:B16"/>
    <mergeCell ref="C15:C16"/>
    <mergeCell ref="D15:D16"/>
    <mergeCell ref="E15:E16"/>
    <mergeCell ref="F15:F16"/>
    <mergeCell ref="H24:H25"/>
    <mergeCell ref="H6:H7"/>
    <mergeCell ref="H15:H16"/>
    <mergeCell ref="A6:A7"/>
    <mergeCell ref="B6:B7"/>
    <mergeCell ref="C6:C7"/>
    <mergeCell ref="D6:D7"/>
    <mergeCell ref="E6:E7"/>
    <mergeCell ref="F6:F7"/>
    <mergeCell ref="G6:G7"/>
    <mergeCell ref="G15:G16"/>
    <mergeCell ref="A24:A25"/>
    <mergeCell ref="B24:B25"/>
    <mergeCell ref="C24:C25"/>
    <mergeCell ref="D24:D25"/>
    <mergeCell ref="E24:E25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4.42578125" style="1" bestFit="1" customWidth="1"/>
    <col min="7" max="7" width="16" style="1" bestFit="1" customWidth="1"/>
    <col min="8" max="8" width="9.42578125" style="111" bestFit="1" customWidth="1"/>
    <col min="9" max="16384" width="9.140625" style="1"/>
  </cols>
  <sheetData>
    <row r="1" spans="1:14" s="5" customFormat="1" ht="15.75">
      <c r="A1" s="5" t="s">
        <v>46</v>
      </c>
      <c r="E1" s="6"/>
      <c r="F1" s="7"/>
      <c r="G1" s="7"/>
      <c r="H1" s="7"/>
      <c r="I1" s="7"/>
      <c r="J1" s="161"/>
      <c r="K1" s="161"/>
      <c r="L1" s="8"/>
      <c r="M1" s="9"/>
      <c r="N1" s="9"/>
    </row>
    <row r="2" spans="1:14" s="5" customFormat="1" ht="15.75">
      <c r="A2" s="5" t="s">
        <v>58</v>
      </c>
      <c r="E2" s="6"/>
      <c r="F2" s="7"/>
      <c r="G2" s="7"/>
      <c r="H2" s="7"/>
      <c r="I2" s="7"/>
      <c r="J2" s="161"/>
      <c r="K2" s="161"/>
      <c r="L2" s="8"/>
      <c r="M2" s="10"/>
      <c r="N2" s="10"/>
    </row>
    <row r="3" spans="1:14" s="20" customFormat="1" ht="12" customHeight="1">
      <c r="A3" s="12"/>
      <c r="B3" s="12"/>
      <c r="C3" s="12"/>
      <c r="D3" s="12"/>
      <c r="E3" s="13"/>
      <c r="F3" s="14"/>
      <c r="G3" s="15"/>
      <c r="H3" s="80"/>
      <c r="I3" s="17"/>
      <c r="J3" s="17"/>
      <c r="K3" s="17"/>
      <c r="L3" s="18"/>
      <c r="M3" s="19"/>
    </row>
    <row r="4" spans="1:14" s="83" customFormat="1" ht="15.75">
      <c r="D4" s="5" t="s">
        <v>15</v>
      </c>
      <c r="E4" s="5"/>
      <c r="F4" s="6" t="s">
        <v>6</v>
      </c>
      <c r="G4" s="84"/>
      <c r="H4" s="161" t="s">
        <v>0</v>
      </c>
    </row>
    <row r="5" spans="1:14" s="96" customFormat="1" ht="16.5" thickBot="1">
      <c r="C5" s="97">
        <v>1</v>
      </c>
      <c r="D5" s="97" t="s">
        <v>43</v>
      </c>
      <c r="H5" s="97"/>
    </row>
    <row r="6" spans="1:14" s="2" customFormat="1" ht="15" customHeight="1">
      <c r="A6" s="196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4" s="4" customFormat="1" ht="15" customHeight="1" thickBot="1">
      <c r="A7" s="197"/>
      <c r="B7" s="184"/>
      <c r="C7" s="180"/>
      <c r="D7" s="178"/>
      <c r="E7" s="176"/>
      <c r="F7" s="176"/>
      <c r="G7" s="188"/>
      <c r="H7" s="195"/>
    </row>
    <row r="8" spans="1:14" ht="15" customHeight="1">
      <c r="A8" s="3">
        <v>1</v>
      </c>
      <c r="B8" s="27"/>
      <c r="C8" s="44"/>
      <c r="D8" s="45"/>
      <c r="E8" s="46"/>
      <c r="F8" s="47"/>
      <c r="G8" s="52"/>
      <c r="H8" s="109"/>
    </row>
    <row r="9" spans="1:14" ht="15" customHeight="1">
      <c r="A9" s="3">
        <v>2</v>
      </c>
      <c r="B9" s="57"/>
      <c r="C9" s="44" t="s">
        <v>385</v>
      </c>
      <c r="D9" s="45" t="s">
        <v>386</v>
      </c>
      <c r="E9" s="46">
        <v>37384</v>
      </c>
      <c r="F9" s="47" t="s">
        <v>26</v>
      </c>
      <c r="G9" s="52" t="s">
        <v>363</v>
      </c>
      <c r="H9" s="109" t="s">
        <v>686</v>
      </c>
    </row>
    <row r="10" spans="1:14" ht="15" customHeight="1">
      <c r="A10" s="3">
        <v>3</v>
      </c>
      <c r="B10" s="27"/>
      <c r="C10" s="44" t="s">
        <v>72</v>
      </c>
      <c r="D10" s="45" t="s">
        <v>387</v>
      </c>
      <c r="E10" s="46" t="s">
        <v>388</v>
      </c>
      <c r="F10" s="47" t="s">
        <v>26</v>
      </c>
      <c r="G10" s="52" t="s">
        <v>363</v>
      </c>
      <c r="H10" s="109" t="s">
        <v>672</v>
      </c>
    </row>
    <row r="11" spans="1:14" ht="15" customHeight="1">
      <c r="A11" s="3">
        <v>4</v>
      </c>
      <c r="B11" s="27"/>
      <c r="C11" s="44" t="s">
        <v>437</v>
      </c>
      <c r="D11" s="45" t="s">
        <v>438</v>
      </c>
      <c r="E11" s="46" t="s">
        <v>439</v>
      </c>
      <c r="F11" s="47" t="s">
        <v>34</v>
      </c>
      <c r="G11" s="52" t="s">
        <v>373</v>
      </c>
      <c r="H11" s="109" t="s">
        <v>672</v>
      </c>
    </row>
    <row r="12" spans="1:14" ht="15" customHeight="1">
      <c r="A12" s="3">
        <v>5</v>
      </c>
      <c r="B12" s="57"/>
      <c r="C12" s="44" t="s">
        <v>419</v>
      </c>
      <c r="D12" s="45" t="s">
        <v>420</v>
      </c>
      <c r="E12" s="46">
        <v>37839</v>
      </c>
      <c r="F12" s="47" t="s">
        <v>31</v>
      </c>
      <c r="G12" s="52" t="s">
        <v>466</v>
      </c>
      <c r="H12" s="109" t="s">
        <v>687</v>
      </c>
    </row>
    <row r="13" spans="1:14" ht="15" customHeight="1">
      <c r="A13" s="3">
        <v>6</v>
      </c>
      <c r="B13" s="57"/>
      <c r="C13" s="44" t="s">
        <v>391</v>
      </c>
      <c r="D13" s="45" t="s">
        <v>392</v>
      </c>
      <c r="E13" s="46">
        <v>37360</v>
      </c>
      <c r="F13" s="47" t="s">
        <v>27</v>
      </c>
      <c r="G13" s="52" t="s">
        <v>462</v>
      </c>
      <c r="H13" s="109">
        <v>8.15</v>
      </c>
    </row>
    <row r="14" spans="1:14" s="96" customFormat="1" ht="15" customHeight="1" thickBot="1">
      <c r="C14" s="97">
        <v>2</v>
      </c>
      <c r="D14" s="97" t="s">
        <v>43</v>
      </c>
      <c r="H14" s="97"/>
    </row>
    <row r="15" spans="1:14" s="2" customFormat="1" ht="15" customHeight="1">
      <c r="A15" s="196" t="s">
        <v>44</v>
      </c>
      <c r="B15" s="183" t="s">
        <v>39</v>
      </c>
      <c r="C15" s="179" t="s">
        <v>2</v>
      </c>
      <c r="D15" s="177" t="s">
        <v>3</v>
      </c>
      <c r="E15" s="175" t="s">
        <v>12</v>
      </c>
      <c r="F15" s="175" t="s">
        <v>4</v>
      </c>
      <c r="G15" s="187" t="s">
        <v>45</v>
      </c>
      <c r="H15" s="194" t="s">
        <v>9</v>
      </c>
    </row>
    <row r="16" spans="1:14" s="4" customFormat="1" ht="15" customHeight="1" thickBot="1">
      <c r="A16" s="197"/>
      <c r="B16" s="184"/>
      <c r="C16" s="180"/>
      <c r="D16" s="178"/>
      <c r="E16" s="176"/>
      <c r="F16" s="176"/>
      <c r="G16" s="188"/>
      <c r="H16" s="195"/>
    </row>
    <row r="17" spans="1:8" ht="15" customHeight="1">
      <c r="A17" s="3">
        <v>1</v>
      </c>
      <c r="B17" s="27"/>
      <c r="C17" s="44" t="s">
        <v>383</v>
      </c>
      <c r="D17" s="45" t="s">
        <v>384</v>
      </c>
      <c r="E17" s="46">
        <v>37423</v>
      </c>
      <c r="F17" s="47" t="s">
        <v>26</v>
      </c>
      <c r="G17" s="52" t="s">
        <v>363</v>
      </c>
      <c r="H17" s="109">
        <v>8.33</v>
      </c>
    </row>
    <row r="18" spans="1:8" ht="15" customHeight="1">
      <c r="A18" s="3">
        <v>2</v>
      </c>
      <c r="B18" s="57"/>
      <c r="C18" s="44" t="s">
        <v>204</v>
      </c>
      <c r="D18" s="45" t="s">
        <v>415</v>
      </c>
      <c r="E18" s="46">
        <v>37312</v>
      </c>
      <c r="F18" s="47" t="s">
        <v>31</v>
      </c>
      <c r="G18" s="167" t="s">
        <v>464</v>
      </c>
      <c r="H18" s="109" t="s">
        <v>688</v>
      </c>
    </row>
    <row r="19" spans="1:8" ht="15" customHeight="1">
      <c r="A19" s="3">
        <v>3</v>
      </c>
      <c r="B19" s="27"/>
      <c r="C19" s="44" t="s">
        <v>204</v>
      </c>
      <c r="D19" s="45" t="s">
        <v>407</v>
      </c>
      <c r="E19" s="46">
        <v>37371</v>
      </c>
      <c r="F19" s="47" t="s">
        <v>124</v>
      </c>
      <c r="G19" s="52" t="s">
        <v>463</v>
      </c>
      <c r="H19" s="109" t="s">
        <v>689</v>
      </c>
    </row>
    <row r="20" spans="1:8" ht="15" customHeight="1">
      <c r="A20" s="3">
        <v>4</v>
      </c>
      <c r="B20" s="27"/>
      <c r="C20" s="44" t="s">
        <v>428</v>
      </c>
      <c r="D20" s="45" t="s">
        <v>429</v>
      </c>
      <c r="E20" s="46" t="s">
        <v>430</v>
      </c>
      <c r="F20" s="47" t="s">
        <v>32</v>
      </c>
      <c r="G20" s="52" t="s">
        <v>167</v>
      </c>
      <c r="H20" s="109" t="s">
        <v>690</v>
      </c>
    </row>
    <row r="21" spans="1:8" ht="15" customHeight="1">
      <c r="A21" s="3">
        <v>5</v>
      </c>
      <c r="B21" s="57"/>
      <c r="C21" s="44" t="s">
        <v>412</v>
      </c>
      <c r="D21" s="45" t="s">
        <v>413</v>
      </c>
      <c r="E21" s="46" t="s">
        <v>414</v>
      </c>
      <c r="F21" s="47" t="s">
        <v>297</v>
      </c>
      <c r="G21" s="52" t="s">
        <v>367</v>
      </c>
      <c r="H21" s="109" t="s">
        <v>691</v>
      </c>
    </row>
    <row r="22" spans="1:8" ht="15" customHeight="1">
      <c r="A22" s="3">
        <v>6</v>
      </c>
      <c r="B22" s="57"/>
      <c r="C22" s="44" t="s">
        <v>393</v>
      </c>
      <c r="D22" s="45" t="s">
        <v>394</v>
      </c>
      <c r="E22" s="46" t="s">
        <v>395</v>
      </c>
      <c r="F22" s="47" t="s">
        <v>28</v>
      </c>
      <c r="G22" s="52" t="s">
        <v>364</v>
      </c>
      <c r="H22" s="109">
        <v>8.51</v>
      </c>
    </row>
    <row r="23" spans="1:8" s="96" customFormat="1" ht="15" customHeight="1" thickBot="1">
      <c r="C23" s="97">
        <v>3</v>
      </c>
      <c r="D23" s="97" t="s">
        <v>43</v>
      </c>
      <c r="H23" s="97"/>
    </row>
    <row r="24" spans="1:8" s="2" customFormat="1" ht="15" customHeight="1">
      <c r="A24" s="196" t="s">
        <v>44</v>
      </c>
      <c r="B24" s="183" t="s">
        <v>39</v>
      </c>
      <c r="C24" s="179" t="s">
        <v>2</v>
      </c>
      <c r="D24" s="177" t="s">
        <v>3</v>
      </c>
      <c r="E24" s="175" t="s">
        <v>12</v>
      </c>
      <c r="F24" s="175" t="s">
        <v>4</v>
      </c>
      <c r="G24" s="187" t="s">
        <v>45</v>
      </c>
      <c r="H24" s="194" t="s">
        <v>9</v>
      </c>
    </row>
    <row r="25" spans="1:8" s="4" customFormat="1" ht="15" customHeight="1" thickBot="1">
      <c r="A25" s="197"/>
      <c r="B25" s="184"/>
      <c r="C25" s="180"/>
      <c r="D25" s="178"/>
      <c r="E25" s="176"/>
      <c r="F25" s="176"/>
      <c r="G25" s="188"/>
      <c r="H25" s="195"/>
    </row>
    <row r="26" spans="1:8" ht="15" customHeight="1">
      <c r="A26" s="3">
        <v>1</v>
      </c>
      <c r="B26" s="27"/>
      <c r="C26" s="44" t="s">
        <v>434</v>
      </c>
      <c r="D26" s="45" t="s">
        <v>441</v>
      </c>
      <c r="E26" s="46" t="s">
        <v>442</v>
      </c>
      <c r="F26" s="47" t="s">
        <v>35</v>
      </c>
      <c r="G26" s="52" t="s">
        <v>469</v>
      </c>
      <c r="H26" s="109">
        <v>8.25</v>
      </c>
    </row>
    <row r="27" spans="1:8" ht="15" customHeight="1">
      <c r="A27" s="3">
        <v>2</v>
      </c>
      <c r="B27" s="57"/>
      <c r="C27" s="44" t="s">
        <v>456</v>
      </c>
      <c r="D27" s="45" t="s">
        <v>457</v>
      </c>
      <c r="E27" s="46" t="s">
        <v>458</v>
      </c>
      <c r="F27" s="47" t="s">
        <v>226</v>
      </c>
      <c r="G27" s="53" t="s">
        <v>185</v>
      </c>
      <c r="H27" s="109" t="s">
        <v>675</v>
      </c>
    </row>
    <row r="28" spans="1:8" ht="15" customHeight="1">
      <c r="A28" s="3">
        <v>3</v>
      </c>
      <c r="B28" s="57"/>
      <c r="C28" s="44" t="s">
        <v>459</v>
      </c>
      <c r="D28" s="45" t="s">
        <v>460</v>
      </c>
      <c r="E28" s="46">
        <v>37289</v>
      </c>
      <c r="F28" s="47" t="s">
        <v>226</v>
      </c>
      <c r="G28" s="53" t="s">
        <v>271</v>
      </c>
      <c r="H28" s="109" t="s">
        <v>657</v>
      </c>
    </row>
    <row r="29" spans="1:8" ht="15" customHeight="1">
      <c r="A29" s="3">
        <v>4</v>
      </c>
      <c r="B29" s="59"/>
      <c r="C29" s="44" t="s">
        <v>389</v>
      </c>
      <c r="D29" s="45" t="s">
        <v>390</v>
      </c>
      <c r="E29" s="46">
        <v>37322</v>
      </c>
      <c r="F29" s="47" t="s">
        <v>26</v>
      </c>
      <c r="G29" s="52" t="s">
        <v>461</v>
      </c>
      <c r="H29" s="109" t="s">
        <v>692</v>
      </c>
    </row>
    <row r="30" spans="1:8" ht="15" customHeight="1">
      <c r="A30" s="3">
        <v>5</v>
      </c>
      <c r="B30" s="57"/>
      <c r="C30" s="44" t="s">
        <v>396</v>
      </c>
      <c r="D30" s="45" t="s">
        <v>397</v>
      </c>
      <c r="E30" s="46" t="s">
        <v>398</v>
      </c>
      <c r="F30" s="47" t="s">
        <v>41</v>
      </c>
      <c r="G30" s="52" t="s">
        <v>88</v>
      </c>
      <c r="H30" s="109" t="s">
        <v>633</v>
      </c>
    </row>
    <row r="31" spans="1:8" ht="15" customHeight="1">
      <c r="A31" s="3">
        <v>6</v>
      </c>
      <c r="B31" s="57"/>
      <c r="C31" s="44" t="s">
        <v>446</v>
      </c>
      <c r="D31" s="45" t="s">
        <v>447</v>
      </c>
      <c r="E31" s="46" t="s">
        <v>448</v>
      </c>
      <c r="F31" s="47" t="s">
        <v>36</v>
      </c>
      <c r="G31" s="52" t="s">
        <v>470</v>
      </c>
      <c r="H31" s="109">
        <v>8.19</v>
      </c>
    </row>
    <row r="32" spans="1:8" s="96" customFormat="1" ht="15" customHeight="1" thickBot="1">
      <c r="C32" s="97">
        <v>4</v>
      </c>
      <c r="D32" s="97" t="s">
        <v>43</v>
      </c>
      <c r="H32" s="97"/>
    </row>
    <row r="33" spans="1:14" s="2" customFormat="1" ht="15" customHeight="1">
      <c r="A33" s="196" t="s">
        <v>44</v>
      </c>
      <c r="B33" s="183" t="s">
        <v>39</v>
      </c>
      <c r="C33" s="179" t="s">
        <v>2</v>
      </c>
      <c r="D33" s="177" t="s">
        <v>3</v>
      </c>
      <c r="E33" s="175" t="s">
        <v>12</v>
      </c>
      <c r="F33" s="175" t="s">
        <v>4</v>
      </c>
      <c r="G33" s="187" t="s">
        <v>45</v>
      </c>
      <c r="H33" s="194" t="s">
        <v>9</v>
      </c>
    </row>
    <row r="34" spans="1:14" s="4" customFormat="1" ht="15" customHeight="1" thickBot="1">
      <c r="A34" s="197"/>
      <c r="B34" s="184"/>
      <c r="C34" s="180"/>
      <c r="D34" s="178"/>
      <c r="E34" s="176"/>
      <c r="F34" s="176"/>
      <c r="G34" s="188"/>
      <c r="H34" s="195"/>
    </row>
    <row r="35" spans="1:14" ht="15" customHeight="1">
      <c r="A35" s="3">
        <v>1</v>
      </c>
      <c r="B35" s="27"/>
      <c r="C35" s="44" t="s">
        <v>434</v>
      </c>
      <c r="D35" s="45" t="s">
        <v>435</v>
      </c>
      <c r="E35" s="46" t="s">
        <v>436</v>
      </c>
      <c r="F35" s="47" t="s">
        <v>34</v>
      </c>
      <c r="G35" s="52" t="s">
        <v>468</v>
      </c>
      <c r="H35" s="109">
        <v>8.17</v>
      </c>
    </row>
    <row r="36" spans="1:14" ht="15" customHeight="1">
      <c r="A36" s="3">
        <v>2</v>
      </c>
      <c r="B36" s="57"/>
      <c r="C36" s="44" t="s">
        <v>404</v>
      </c>
      <c r="D36" s="45" t="s">
        <v>405</v>
      </c>
      <c r="E36" s="46" t="s">
        <v>406</v>
      </c>
      <c r="F36" s="47" t="s">
        <v>60</v>
      </c>
      <c r="G36" s="52" t="s">
        <v>365</v>
      </c>
      <c r="H36" s="109" t="s">
        <v>693</v>
      </c>
    </row>
    <row r="37" spans="1:14" ht="15" customHeight="1">
      <c r="A37" s="3">
        <v>3</v>
      </c>
      <c r="B37" s="57"/>
      <c r="C37" s="44" t="s">
        <v>431</v>
      </c>
      <c r="D37" s="45" t="s">
        <v>432</v>
      </c>
      <c r="E37" s="46" t="s">
        <v>433</v>
      </c>
      <c r="F37" s="47" t="s">
        <v>34</v>
      </c>
      <c r="G37" s="52" t="s">
        <v>467</v>
      </c>
      <c r="H37" s="109" t="s">
        <v>657</v>
      </c>
    </row>
    <row r="38" spans="1:14" ht="15" customHeight="1">
      <c r="A38" s="3">
        <v>4</v>
      </c>
      <c r="B38" s="57"/>
      <c r="C38" s="44" t="s">
        <v>396</v>
      </c>
      <c r="D38" s="45" t="s">
        <v>426</v>
      </c>
      <c r="E38" s="46" t="s">
        <v>427</v>
      </c>
      <c r="F38" s="47" t="s">
        <v>32</v>
      </c>
      <c r="G38" s="52" t="s">
        <v>167</v>
      </c>
      <c r="H38" s="109" t="s">
        <v>694</v>
      </c>
    </row>
    <row r="39" spans="1:14" ht="15" customHeight="1">
      <c r="A39" s="3">
        <v>5</v>
      </c>
      <c r="B39" s="57"/>
      <c r="C39" s="44" t="s">
        <v>242</v>
      </c>
      <c r="D39" s="45" t="s">
        <v>417</v>
      </c>
      <c r="E39" s="46" t="s">
        <v>418</v>
      </c>
      <c r="F39" s="47" t="s">
        <v>31</v>
      </c>
      <c r="G39" s="52" t="s">
        <v>465</v>
      </c>
      <c r="H39" s="109" t="s">
        <v>694</v>
      </c>
    </row>
    <row r="40" spans="1:14" ht="15" customHeight="1">
      <c r="A40" s="3">
        <v>6</v>
      </c>
      <c r="B40" s="57"/>
      <c r="C40" s="44" t="s">
        <v>443</v>
      </c>
      <c r="D40" s="45" t="s">
        <v>444</v>
      </c>
      <c r="E40" s="46" t="s">
        <v>445</v>
      </c>
      <c r="F40" s="47" t="s">
        <v>35</v>
      </c>
      <c r="G40" s="52" t="s">
        <v>374</v>
      </c>
      <c r="H40" s="109">
        <v>8.02</v>
      </c>
    </row>
    <row r="41" spans="1:14" s="5" customFormat="1" ht="15" customHeight="1">
      <c r="A41" s="5" t="s">
        <v>46</v>
      </c>
      <c r="E41" s="6"/>
      <c r="F41" s="7"/>
      <c r="G41" s="7"/>
      <c r="H41" s="7"/>
      <c r="I41" s="7"/>
      <c r="J41" s="161"/>
      <c r="K41" s="161"/>
      <c r="L41" s="8"/>
      <c r="M41" s="9"/>
      <c r="N41" s="9"/>
    </row>
    <row r="42" spans="1:14" s="5" customFormat="1" ht="15" customHeight="1">
      <c r="A42" s="5" t="s">
        <v>58</v>
      </c>
      <c r="E42" s="6"/>
      <c r="F42" s="7"/>
      <c r="G42" s="7"/>
      <c r="H42" s="7"/>
      <c r="I42" s="7"/>
      <c r="J42" s="161"/>
      <c r="K42" s="161"/>
      <c r="L42" s="8"/>
      <c r="M42" s="10"/>
      <c r="N42" s="10"/>
    </row>
    <row r="43" spans="1:14" s="20" customFormat="1" ht="15" customHeight="1">
      <c r="A43" s="12"/>
      <c r="B43" s="12"/>
      <c r="C43" s="12"/>
      <c r="D43" s="12"/>
      <c r="E43" s="13"/>
      <c r="F43" s="14"/>
      <c r="G43" s="15"/>
      <c r="H43" s="80"/>
      <c r="I43" s="17"/>
      <c r="J43" s="17"/>
      <c r="K43" s="17"/>
      <c r="L43" s="18"/>
      <c r="M43" s="19"/>
    </row>
    <row r="44" spans="1:14" s="83" customFormat="1" ht="15" customHeight="1">
      <c r="D44" s="5" t="s">
        <v>15</v>
      </c>
      <c r="E44" s="5"/>
      <c r="F44" s="6" t="s">
        <v>6</v>
      </c>
      <c r="G44" s="84"/>
      <c r="H44" s="161" t="s">
        <v>0</v>
      </c>
    </row>
    <row r="45" spans="1:14" s="96" customFormat="1" ht="15" customHeight="1" thickBot="1">
      <c r="C45" s="97">
        <v>5</v>
      </c>
      <c r="D45" s="97" t="s">
        <v>43</v>
      </c>
      <c r="H45" s="97"/>
    </row>
    <row r="46" spans="1:14" s="2" customFormat="1" ht="15" customHeight="1">
      <c r="A46" s="196" t="s">
        <v>44</v>
      </c>
      <c r="B46" s="183" t="s">
        <v>39</v>
      </c>
      <c r="C46" s="179" t="s">
        <v>2</v>
      </c>
      <c r="D46" s="177" t="s">
        <v>3</v>
      </c>
      <c r="E46" s="175" t="s">
        <v>12</v>
      </c>
      <c r="F46" s="175" t="s">
        <v>4</v>
      </c>
      <c r="G46" s="187" t="s">
        <v>45</v>
      </c>
      <c r="H46" s="194" t="s">
        <v>9</v>
      </c>
    </row>
    <row r="47" spans="1:14" s="4" customFormat="1" ht="15" customHeight="1" thickBot="1">
      <c r="A47" s="197"/>
      <c r="B47" s="184"/>
      <c r="C47" s="180"/>
      <c r="D47" s="178"/>
      <c r="E47" s="176"/>
      <c r="F47" s="176"/>
      <c r="G47" s="188"/>
      <c r="H47" s="195"/>
    </row>
    <row r="48" spans="1:14" ht="15" customHeight="1">
      <c r="A48" s="3">
        <v>1</v>
      </c>
      <c r="B48" s="27"/>
      <c r="C48" s="44" t="s">
        <v>79</v>
      </c>
      <c r="D48" s="45" t="s">
        <v>408</v>
      </c>
      <c r="E48" s="46">
        <v>37324</v>
      </c>
      <c r="F48" s="47" t="s">
        <v>124</v>
      </c>
      <c r="G48" s="52" t="s">
        <v>366</v>
      </c>
      <c r="H48" s="109">
        <v>7.88</v>
      </c>
    </row>
    <row r="49" spans="1:8" ht="15" customHeight="1">
      <c r="A49" s="3">
        <v>2</v>
      </c>
      <c r="B49" s="57"/>
      <c r="C49" s="44" t="s">
        <v>409</v>
      </c>
      <c r="D49" s="45" t="s">
        <v>410</v>
      </c>
      <c r="E49" s="46" t="s">
        <v>411</v>
      </c>
      <c r="F49" s="47" t="s">
        <v>297</v>
      </c>
      <c r="G49" s="52" t="s">
        <v>367</v>
      </c>
      <c r="H49" s="109" t="s">
        <v>657</v>
      </c>
    </row>
    <row r="50" spans="1:8" ht="15" customHeight="1">
      <c r="A50" s="3">
        <v>3</v>
      </c>
      <c r="B50" s="57"/>
      <c r="C50" s="44" t="s">
        <v>254</v>
      </c>
      <c r="D50" s="45" t="s">
        <v>416</v>
      </c>
      <c r="E50" s="46">
        <v>37645</v>
      </c>
      <c r="F50" s="47" t="s">
        <v>31</v>
      </c>
      <c r="G50" s="52" t="s">
        <v>465</v>
      </c>
      <c r="H50" s="109" t="s">
        <v>695</v>
      </c>
    </row>
    <row r="51" spans="1:8" ht="15" customHeight="1">
      <c r="A51" s="3">
        <v>4</v>
      </c>
      <c r="B51" s="57"/>
      <c r="C51" s="44" t="s">
        <v>421</v>
      </c>
      <c r="D51" s="45" t="s">
        <v>422</v>
      </c>
      <c r="E51" s="46" t="s">
        <v>423</v>
      </c>
      <c r="F51" s="47" t="s">
        <v>32</v>
      </c>
      <c r="G51" s="52" t="s">
        <v>167</v>
      </c>
      <c r="H51" s="109" t="s">
        <v>696</v>
      </c>
    </row>
    <row r="52" spans="1:8" ht="15" customHeight="1">
      <c r="A52" s="3">
        <v>5</v>
      </c>
      <c r="B52" s="57"/>
      <c r="C52" s="44" t="s">
        <v>389</v>
      </c>
      <c r="D52" s="45" t="s">
        <v>451</v>
      </c>
      <c r="E52" s="46" t="s">
        <v>452</v>
      </c>
      <c r="F52" s="47" t="s">
        <v>226</v>
      </c>
      <c r="G52" s="53" t="s">
        <v>471</v>
      </c>
      <c r="H52" s="109" t="s">
        <v>697</v>
      </c>
    </row>
    <row r="53" spans="1:8" ht="15" customHeight="1">
      <c r="A53" s="3">
        <v>6</v>
      </c>
      <c r="B53" s="57"/>
      <c r="C53" s="44" t="s">
        <v>381</v>
      </c>
      <c r="D53" s="45" t="s">
        <v>382</v>
      </c>
      <c r="E53" s="46">
        <v>37350</v>
      </c>
      <c r="F53" s="47" t="s">
        <v>26</v>
      </c>
      <c r="G53" s="52" t="s">
        <v>363</v>
      </c>
      <c r="H53" s="109">
        <v>7.74</v>
      </c>
    </row>
    <row r="54" spans="1:8" ht="15" customHeight="1" thickBot="1">
      <c r="A54" s="96"/>
      <c r="B54" s="96"/>
      <c r="C54" s="97">
        <v>6</v>
      </c>
      <c r="D54" s="97" t="s">
        <v>43</v>
      </c>
      <c r="E54" s="96"/>
      <c r="F54" s="96"/>
      <c r="G54" s="96"/>
      <c r="H54" s="97"/>
    </row>
    <row r="55" spans="1:8" ht="15" customHeight="1">
      <c r="A55" s="196" t="s">
        <v>44</v>
      </c>
      <c r="B55" s="183" t="s">
        <v>39</v>
      </c>
      <c r="C55" s="179" t="s">
        <v>2</v>
      </c>
      <c r="D55" s="177" t="s">
        <v>3</v>
      </c>
      <c r="E55" s="175" t="s">
        <v>12</v>
      </c>
      <c r="F55" s="175" t="s">
        <v>4</v>
      </c>
      <c r="G55" s="187" t="s">
        <v>45</v>
      </c>
      <c r="H55" s="194" t="s">
        <v>9</v>
      </c>
    </row>
    <row r="56" spans="1:8" ht="15" customHeight="1" thickBot="1">
      <c r="A56" s="197"/>
      <c r="B56" s="184"/>
      <c r="C56" s="180"/>
      <c r="D56" s="178"/>
      <c r="E56" s="176"/>
      <c r="F56" s="176"/>
      <c r="G56" s="188"/>
      <c r="H56" s="195"/>
    </row>
    <row r="57" spans="1:8" ht="15" customHeight="1">
      <c r="A57" s="3">
        <v>1</v>
      </c>
      <c r="B57" s="58"/>
      <c r="C57" s="44" t="s">
        <v>204</v>
      </c>
      <c r="D57" s="45" t="s">
        <v>399</v>
      </c>
      <c r="E57" s="46" t="s">
        <v>400</v>
      </c>
      <c r="F57" s="47" t="s">
        <v>60</v>
      </c>
      <c r="G57" s="52" t="s">
        <v>365</v>
      </c>
      <c r="H57" s="109">
        <v>7.79</v>
      </c>
    </row>
    <row r="58" spans="1:8" ht="15" customHeight="1">
      <c r="A58" s="3">
        <v>2</v>
      </c>
      <c r="B58" s="57"/>
      <c r="C58" s="44" t="s">
        <v>401</v>
      </c>
      <c r="D58" s="45" t="s">
        <v>402</v>
      </c>
      <c r="E58" s="46" t="s">
        <v>403</v>
      </c>
      <c r="F58" s="47" t="s">
        <v>60</v>
      </c>
      <c r="G58" s="52" t="s">
        <v>365</v>
      </c>
      <c r="H58" s="109" t="s">
        <v>698</v>
      </c>
    </row>
    <row r="59" spans="1:8" ht="15" customHeight="1">
      <c r="A59" s="3">
        <v>3</v>
      </c>
      <c r="B59" s="57"/>
      <c r="C59" s="44" t="s">
        <v>453</v>
      </c>
      <c r="D59" s="45" t="s">
        <v>454</v>
      </c>
      <c r="E59" s="46" t="s">
        <v>455</v>
      </c>
      <c r="F59" s="47" t="s">
        <v>226</v>
      </c>
      <c r="G59" s="53" t="s">
        <v>185</v>
      </c>
      <c r="H59" s="109" t="s">
        <v>699</v>
      </c>
    </row>
    <row r="60" spans="1:8" ht="15" customHeight="1">
      <c r="A60" s="3">
        <v>4</v>
      </c>
      <c r="B60" s="57"/>
      <c r="C60" s="44" t="s">
        <v>233</v>
      </c>
      <c r="D60" s="45" t="s">
        <v>424</v>
      </c>
      <c r="E60" s="46" t="s">
        <v>425</v>
      </c>
      <c r="F60" s="47" t="s">
        <v>32</v>
      </c>
      <c r="G60" s="52" t="s">
        <v>370</v>
      </c>
      <c r="H60" s="109" t="s">
        <v>700</v>
      </c>
    </row>
    <row r="61" spans="1:8" ht="15" customHeight="1">
      <c r="A61" s="3">
        <v>5</v>
      </c>
      <c r="B61" s="76"/>
      <c r="C61" s="44" t="s">
        <v>79</v>
      </c>
      <c r="D61" s="45" t="s">
        <v>70</v>
      </c>
      <c r="E61" s="46" t="s">
        <v>440</v>
      </c>
      <c r="F61" s="47" t="s">
        <v>34</v>
      </c>
      <c r="G61" s="52" t="s">
        <v>269</v>
      </c>
      <c r="H61" s="109" t="s">
        <v>700</v>
      </c>
    </row>
    <row r="62" spans="1:8" ht="15" customHeight="1">
      <c r="A62" s="3">
        <v>6</v>
      </c>
      <c r="B62" s="57"/>
      <c r="C62" s="44" t="s">
        <v>69</v>
      </c>
      <c r="D62" s="45" t="s">
        <v>449</v>
      </c>
      <c r="E62" s="46" t="s">
        <v>450</v>
      </c>
      <c r="F62" s="47" t="s">
        <v>226</v>
      </c>
      <c r="G62" s="53" t="s">
        <v>271</v>
      </c>
      <c r="H62" s="109">
        <v>7.54</v>
      </c>
    </row>
  </sheetData>
  <sortState ref="A57:N62">
    <sortCondition ref="A57"/>
  </sortState>
  <mergeCells count="48">
    <mergeCell ref="F6:F7"/>
    <mergeCell ref="G6:G7"/>
    <mergeCell ref="H6:H7"/>
    <mergeCell ref="A6:A7"/>
    <mergeCell ref="B6:B7"/>
    <mergeCell ref="C6:C7"/>
    <mergeCell ref="D6:D7"/>
    <mergeCell ref="E6:E7"/>
    <mergeCell ref="G15:G16"/>
    <mergeCell ref="H15:H16"/>
    <mergeCell ref="A15:A16"/>
    <mergeCell ref="B15:B16"/>
    <mergeCell ref="C15:C16"/>
    <mergeCell ref="D15:D16"/>
    <mergeCell ref="E15:E16"/>
    <mergeCell ref="F15:F16"/>
    <mergeCell ref="A33:A34"/>
    <mergeCell ref="B33:B34"/>
    <mergeCell ref="C33:C34"/>
    <mergeCell ref="D33:D34"/>
    <mergeCell ref="E33:E34"/>
    <mergeCell ref="F24:F25"/>
    <mergeCell ref="G24:G25"/>
    <mergeCell ref="H24:H25"/>
    <mergeCell ref="G33:G34"/>
    <mergeCell ref="H33:H34"/>
    <mergeCell ref="F33:F34"/>
    <mergeCell ref="A24:A25"/>
    <mergeCell ref="B24:B25"/>
    <mergeCell ref="C24:C25"/>
    <mergeCell ref="D24:D25"/>
    <mergeCell ref="E24:E25"/>
    <mergeCell ref="G46:G47"/>
    <mergeCell ref="H46:H47"/>
    <mergeCell ref="A55:A56"/>
    <mergeCell ref="B55:B56"/>
    <mergeCell ref="C55:C56"/>
    <mergeCell ref="D55:D56"/>
    <mergeCell ref="E55:E56"/>
    <mergeCell ref="F55:F56"/>
    <mergeCell ref="G55:G56"/>
    <mergeCell ref="H55:H56"/>
    <mergeCell ref="A46:A47"/>
    <mergeCell ref="B46:B47"/>
    <mergeCell ref="C46:C47"/>
    <mergeCell ref="D46:D47"/>
    <mergeCell ref="E46:E47"/>
    <mergeCell ref="F46:F47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>
      <selection activeCell="A5" sqref="A5"/>
    </sheetView>
  </sheetViews>
  <sheetFormatPr defaultRowHeight="12.75"/>
  <cols>
    <col min="1" max="1" width="5.5703125" style="1" customWidth="1"/>
    <col min="2" max="2" width="5.5703125" style="1" hidden="1" customWidth="1"/>
    <col min="3" max="3" width="10.28515625" style="1" customWidth="1"/>
    <col min="4" max="4" width="14.42578125" style="1" customWidth="1"/>
    <col min="5" max="5" width="10.42578125" style="1" customWidth="1"/>
    <col min="6" max="6" width="14.42578125" style="1" bestFit="1" customWidth="1"/>
    <col min="7" max="7" width="17.7109375" style="1" bestFit="1" customWidth="1"/>
    <col min="8" max="8" width="9.42578125" style="111" bestFit="1" customWidth="1"/>
    <col min="9" max="16384" width="9.140625" style="1"/>
  </cols>
  <sheetData>
    <row r="1" spans="1:15" s="5" customFormat="1" ht="15.75">
      <c r="A1" s="5" t="s">
        <v>46</v>
      </c>
      <c r="E1" s="6"/>
      <c r="F1" s="7"/>
      <c r="G1" s="7"/>
      <c r="H1" s="7"/>
      <c r="I1" s="9"/>
    </row>
    <row r="2" spans="1:15" s="5" customFormat="1" ht="15.75">
      <c r="A2" s="5" t="s">
        <v>58</v>
      </c>
      <c r="E2" s="6"/>
      <c r="F2" s="7"/>
      <c r="G2" s="7"/>
      <c r="H2" s="7"/>
      <c r="I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80"/>
    </row>
    <row r="4" spans="1:15" s="83" customFormat="1" ht="15.75">
      <c r="D4" s="5" t="s">
        <v>15</v>
      </c>
      <c r="E4" s="5"/>
      <c r="F4" s="6" t="s">
        <v>7</v>
      </c>
      <c r="G4" s="84"/>
      <c r="H4" s="161" t="s">
        <v>0</v>
      </c>
    </row>
    <row r="5" spans="1:15" s="96" customFormat="1" ht="16.5" thickBot="1">
      <c r="C5" s="97">
        <v>1</v>
      </c>
      <c r="D5" s="97" t="s">
        <v>43</v>
      </c>
      <c r="H5" s="97"/>
    </row>
    <row r="6" spans="1:15" s="2" customFormat="1" ht="15" customHeight="1">
      <c r="A6" s="196" t="s">
        <v>44</v>
      </c>
      <c r="B6" s="183" t="s">
        <v>39</v>
      </c>
      <c r="C6" s="179" t="s">
        <v>2</v>
      </c>
      <c r="D6" s="177" t="s">
        <v>3</v>
      </c>
      <c r="E6" s="175" t="s">
        <v>12</v>
      </c>
      <c r="F6" s="175" t="s">
        <v>4</v>
      </c>
      <c r="G6" s="187" t="s">
        <v>45</v>
      </c>
      <c r="H6" s="194" t="s">
        <v>9</v>
      </c>
    </row>
    <row r="7" spans="1:15" s="4" customFormat="1" ht="15" customHeight="1" thickBot="1">
      <c r="A7" s="197"/>
      <c r="B7" s="184"/>
      <c r="C7" s="180"/>
      <c r="D7" s="178"/>
      <c r="E7" s="176"/>
      <c r="F7" s="176"/>
      <c r="G7" s="188"/>
      <c r="H7" s="195"/>
    </row>
    <row r="8" spans="1:15" ht="15" customHeight="1">
      <c r="A8" s="27">
        <v>1</v>
      </c>
      <c r="B8" s="57"/>
      <c r="C8" s="44"/>
      <c r="D8" s="45"/>
      <c r="E8" s="46"/>
      <c r="F8" s="47"/>
      <c r="G8" s="52"/>
      <c r="H8" s="110"/>
    </row>
    <row r="9" spans="1:15" ht="15" customHeight="1">
      <c r="A9" s="27">
        <v>2</v>
      </c>
      <c r="B9" s="57"/>
      <c r="C9" s="44" t="s">
        <v>428</v>
      </c>
      <c r="D9" s="45" t="s">
        <v>429</v>
      </c>
      <c r="E9" s="46" t="s">
        <v>430</v>
      </c>
      <c r="F9" s="47" t="s">
        <v>32</v>
      </c>
      <c r="G9" s="52" t="s">
        <v>167</v>
      </c>
      <c r="H9" s="110">
        <v>28.01</v>
      </c>
    </row>
    <row r="10" spans="1:15" ht="15" customHeight="1">
      <c r="A10" s="27">
        <v>3</v>
      </c>
      <c r="B10" s="57"/>
      <c r="C10" s="44" t="s">
        <v>456</v>
      </c>
      <c r="D10" s="45" t="s">
        <v>457</v>
      </c>
      <c r="E10" s="46" t="s">
        <v>458</v>
      </c>
      <c r="F10" s="47" t="s">
        <v>226</v>
      </c>
      <c r="G10" s="53" t="s">
        <v>185</v>
      </c>
      <c r="H10" s="110" t="s">
        <v>760</v>
      </c>
      <c r="I10" s="96"/>
      <c r="J10" s="96"/>
      <c r="K10" s="96"/>
      <c r="L10" s="96"/>
      <c r="M10" s="96"/>
      <c r="N10" s="96"/>
      <c r="O10" s="96"/>
    </row>
    <row r="11" spans="1:15" s="96" customFormat="1" ht="15" customHeight="1">
      <c r="A11" s="27">
        <v>4</v>
      </c>
      <c r="B11" s="57"/>
      <c r="C11" s="44" t="s">
        <v>204</v>
      </c>
      <c r="D11" s="45" t="s">
        <v>415</v>
      </c>
      <c r="E11" s="46">
        <v>37312</v>
      </c>
      <c r="F11" s="47" t="s">
        <v>31</v>
      </c>
      <c r="G11" s="167" t="s">
        <v>464</v>
      </c>
      <c r="H11" s="110">
        <v>26.33</v>
      </c>
      <c r="I11" s="1"/>
      <c r="J11" s="1"/>
      <c r="K11" s="1"/>
      <c r="L11" s="1"/>
      <c r="M11" s="1"/>
      <c r="N11" s="1"/>
      <c r="O11" s="1"/>
    </row>
    <row r="12" spans="1:15" ht="15" customHeight="1">
      <c r="A12" s="96"/>
      <c r="B12" s="96"/>
      <c r="C12" s="97">
        <v>2</v>
      </c>
      <c r="D12" s="97" t="s">
        <v>43</v>
      </c>
      <c r="E12" s="96"/>
      <c r="F12" s="96"/>
      <c r="G12" s="96"/>
      <c r="H12" s="97"/>
    </row>
    <row r="13" spans="1:15" ht="15" customHeight="1">
      <c r="A13" s="27">
        <v>1</v>
      </c>
      <c r="B13" s="57"/>
      <c r="C13" s="44" t="s">
        <v>391</v>
      </c>
      <c r="D13" s="45" t="s">
        <v>392</v>
      </c>
      <c r="E13" s="46">
        <v>37360</v>
      </c>
      <c r="F13" s="47" t="s">
        <v>27</v>
      </c>
      <c r="G13" s="52" t="s">
        <v>462</v>
      </c>
      <c r="H13" s="110" t="s">
        <v>563</v>
      </c>
    </row>
    <row r="14" spans="1:15" ht="15" customHeight="1">
      <c r="A14" s="27">
        <v>2</v>
      </c>
      <c r="B14" s="57"/>
      <c r="C14" s="44" t="s">
        <v>434</v>
      </c>
      <c r="D14" s="45" t="s">
        <v>441</v>
      </c>
      <c r="E14" s="46" t="s">
        <v>442</v>
      </c>
      <c r="F14" s="47" t="s">
        <v>35</v>
      </c>
      <c r="G14" s="52" t="s">
        <v>469</v>
      </c>
      <c r="H14" s="110">
        <v>26.87</v>
      </c>
    </row>
    <row r="15" spans="1:15" s="96" customFormat="1" ht="15" customHeight="1">
      <c r="A15" s="27">
        <v>3</v>
      </c>
      <c r="B15" s="57"/>
      <c r="C15" s="44" t="s">
        <v>701</v>
      </c>
      <c r="D15" s="45" t="s">
        <v>447</v>
      </c>
      <c r="E15" s="46" t="s">
        <v>448</v>
      </c>
      <c r="F15" s="47" t="s">
        <v>36</v>
      </c>
      <c r="G15" s="52" t="s">
        <v>470</v>
      </c>
      <c r="H15" s="110" t="s">
        <v>761</v>
      </c>
      <c r="I15" s="1"/>
      <c r="J15" s="1"/>
      <c r="K15" s="1"/>
      <c r="L15" s="1"/>
      <c r="M15" s="1"/>
      <c r="N15" s="1"/>
      <c r="O15" s="1"/>
    </row>
    <row r="16" spans="1:15" ht="15" customHeight="1">
      <c r="A16" s="27">
        <v>4</v>
      </c>
      <c r="B16" s="57"/>
      <c r="C16" s="44" t="s">
        <v>396</v>
      </c>
      <c r="D16" s="45" t="s">
        <v>397</v>
      </c>
      <c r="E16" s="46" t="s">
        <v>398</v>
      </c>
      <c r="F16" s="47" t="s">
        <v>41</v>
      </c>
      <c r="G16" s="52" t="s">
        <v>88</v>
      </c>
      <c r="H16" s="110">
        <v>26.89</v>
      </c>
      <c r="I16" s="96"/>
      <c r="J16" s="96"/>
      <c r="K16" s="96"/>
      <c r="L16" s="96"/>
      <c r="M16" s="96"/>
      <c r="N16" s="96"/>
      <c r="O16" s="96"/>
    </row>
    <row r="17" spans="1:15" ht="15" customHeight="1">
      <c r="A17" s="96"/>
      <c r="B17" s="96"/>
      <c r="C17" s="97">
        <v>3</v>
      </c>
      <c r="D17" s="97" t="s">
        <v>43</v>
      </c>
      <c r="E17" s="96"/>
      <c r="F17" s="96"/>
      <c r="G17" s="96"/>
      <c r="H17" s="97"/>
    </row>
    <row r="18" spans="1:15" ht="15" customHeight="1">
      <c r="A18" s="27">
        <v>1</v>
      </c>
      <c r="B18" s="57"/>
      <c r="C18" s="44" t="s">
        <v>419</v>
      </c>
      <c r="D18" s="45" t="s">
        <v>420</v>
      </c>
      <c r="E18" s="46">
        <v>37839</v>
      </c>
      <c r="F18" s="47" t="s">
        <v>31</v>
      </c>
      <c r="G18" s="52" t="s">
        <v>466</v>
      </c>
      <c r="H18" s="110" t="s">
        <v>762</v>
      </c>
    </row>
    <row r="19" spans="1:15" s="96" customFormat="1" ht="15" customHeight="1">
      <c r="A19" s="27">
        <v>2</v>
      </c>
      <c r="B19" s="57"/>
      <c r="C19" s="44" t="s">
        <v>204</v>
      </c>
      <c r="D19" s="45" t="s">
        <v>407</v>
      </c>
      <c r="E19" s="46">
        <v>37371</v>
      </c>
      <c r="F19" s="47" t="s">
        <v>124</v>
      </c>
      <c r="G19" s="52" t="s">
        <v>463</v>
      </c>
      <c r="H19" s="110">
        <v>27.21</v>
      </c>
    </row>
    <row r="20" spans="1:15" ht="15" customHeight="1">
      <c r="A20" s="27">
        <v>3</v>
      </c>
      <c r="B20" s="57"/>
      <c r="C20" s="44" t="s">
        <v>404</v>
      </c>
      <c r="D20" s="45" t="s">
        <v>405</v>
      </c>
      <c r="E20" s="46" t="s">
        <v>406</v>
      </c>
      <c r="F20" s="47" t="s">
        <v>60</v>
      </c>
      <c r="G20" s="52" t="s">
        <v>365</v>
      </c>
      <c r="H20" s="110" t="s">
        <v>763</v>
      </c>
    </row>
    <row r="21" spans="1:15" ht="15" customHeight="1">
      <c r="A21" s="27">
        <v>4</v>
      </c>
      <c r="B21" s="57"/>
      <c r="C21" s="44" t="s">
        <v>434</v>
      </c>
      <c r="D21" s="45" t="s">
        <v>435</v>
      </c>
      <c r="E21" s="46" t="s">
        <v>436</v>
      </c>
      <c r="F21" s="47" t="s">
        <v>34</v>
      </c>
      <c r="G21" s="52" t="s">
        <v>468</v>
      </c>
      <c r="H21" s="110">
        <v>27.31</v>
      </c>
    </row>
    <row r="22" spans="1:15" ht="15" customHeight="1">
      <c r="A22" s="96"/>
      <c r="B22" s="96"/>
      <c r="C22" s="97">
        <v>4</v>
      </c>
      <c r="D22" s="97" t="s">
        <v>43</v>
      </c>
      <c r="E22" s="96"/>
      <c r="F22" s="96"/>
      <c r="G22" s="96"/>
      <c r="H22" s="97"/>
    </row>
    <row r="23" spans="1:15" s="96" customFormat="1" ht="15" customHeight="1">
      <c r="A23" s="27">
        <v>1</v>
      </c>
      <c r="B23" s="57"/>
      <c r="C23" s="44" t="s">
        <v>437</v>
      </c>
      <c r="D23" s="45" t="s">
        <v>438</v>
      </c>
      <c r="E23" s="46" t="s">
        <v>439</v>
      </c>
      <c r="F23" s="47" t="s">
        <v>34</v>
      </c>
      <c r="G23" s="52" t="s">
        <v>373</v>
      </c>
      <c r="H23" s="110" t="s">
        <v>764</v>
      </c>
    </row>
    <row r="24" spans="1:15" ht="15" customHeight="1">
      <c r="A24" s="27">
        <v>2</v>
      </c>
      <c r="B24" s="57"/>
      <c r="C24" s="44" t="s">
        <v>459</v>
      </c>
      <c r="D24" s="45" t="s">
        <v>460</v>
      </c>
      <c r="E24" s="46">
        <v>37289</v>
      </c>
      <c r="F24" s="47" t="s">
        <v>226</v>
      </c>
      <c r="G24" s="53" t="s">
        <v>271</v>
      </c>
      <c r="H24" s="110">
        <v>26.49</v>
      </c>
    </row>
    <row r="25" spans="1:15" ht="15" customHeight="1">
      <c r="A25" s="27">
        <v>3</v>
      </c>
      <c r="B25" s="57"/>
      <c r="C25" s="44" t="s">
        <v>443</v>
      </c>
      <c r="D25" s="45" t="s">
        <v>444</v>
      </c>
      <c r="E25" s="46" t="s">
        <v>445</v>
      </c>
      <c r="F25" s="47" t="s">
        <v>35</v>
      </c>
      <c r="G25" s="52" t="s">
        <v>374</v>
      </c>
      <c r="H25" s="110" t="s">
        <v>765</v>
      </c>
    </row>
    <row r="26" spans="1:15" ht="15" customHeight="1">
      <c r="A26" s="27">
        <v>4</v>
      </c>
      <c r="B26" s="57"/>
      <c r="C26" s="44" t="s">
        <v>389</v>
      </c>
      <c r="D26" s="45" t="s">
        <v>390</v>
      </c>
      <c r="E26" s="46">
        <v>37322</v>
      </c>
      <c r="F26" s="47" t="s">
        <v>26</v>
      </c>
      <c r="G26" s="52" t="s">
        <v>461</v>
      </c>
      <c r="H26" s="110">
        <v>26.14</v>
      </c>
    </row>
    <row r="27" spans="1:15" s="96" customFormat="1" ht="15" customHeight="1">
      <c r="C27" s="97">
        <v>5</v>
      </c>
      <c r="D27" s="97" t="s">
        <v>43</v>
      </c>
      <c r="H27" s="97"/>
    </row>
    <row r="28" spans="1:15" ht="15" customHeight="1">
      <c r="A28" s="27">
        <v>1</v>
      </c>
      <c r="B28" s="57"/>
      <c r="C28" s="44" t="s">
        <v>385</v>
      </c>
      <c r="D28" s="45" t="s">
        <v>386</v>
      </c>
      <c r="E28" s="46">
        <v>37384</v>
      </c>
      <c r="F28" s="47" t="s">
        <v>26</v>
      </c>
      <c r="G28" s="52" t="s">
        <v>363</v>
      </c>
      <c r="H28" s="110" t="s">
        <v>563</v>
      </c>
    </row>
    <row r="29" spans="1:15" ht="15" customHeight="1">
      <c r="A29" s="27">
        <v>2</v>
      </c>
      <c r="B29" s="57"/>
      <c r="C29" s="44" t="s">
        <v>242</v>
      </c>
      <c r="D29" s="45" t="s">
        <v>417</v>
      </c>
      <c r="E29" s="46" t="s">
        <v>418</v>
      </c>
      <c r="F29" s="47" t="s">
        <v>31</v>
      </c>
      <c r="G29" s="52" t="s">
        <v>465</v>
      </c>
      <c r="H29" s="110">
        <v>25.92</v>
      </c>
    </row>
    <row r="30" spans="1:15" ht="15" customHeight="1">
      <c r="A30" s="27">
        <v>3</v>
      </c>
      <c r="B30" s="57"/>
      <c r="C30" s="44" t="s">
        <v>431</v>
      </c>
      <c r="D30" s="45" t="s">
        <v>432</v>
      </c>
      <c r="E30" s="46" t="s">
        <v>433</v>
      </c>
      <c r="F30" s="47" t="s">
        <v>34</v>
      </c>
      <c r="G30" s="52" t="s">
        <v>467</v>
      </c>
      <c r="H30" s="110" t="s">
        <v>766</v>
      </c>
      <c r="I30" s="96"/>
      <c r="J30" s="96"/>
      <c r="K30" s="96"/>
      <c r="L30" s="96"/>
      <c r="M30" s="96"/>
      <c r="N30" s="96"/>
      <c r="O30" s="96"/>
    </row>
    <row r="31" spans="1:15" s="96" customFormat="1" ht="15" customHeight="1">
      <c r="A31" s="27">
        <v>4</v>
      </c>
      <c r="B31" s="57"/>
      <c r="C31" s="44" t="s">
        <v>396</v>
      </c>
      <c r="D31" s="45" t="s">
        <v>426</v>
      </c>
      <c r="E31" s="46" t="s">
        <v>427</v>
      </c>
      <c r="F31" s="47" t="s">
        <v>32</v>
      </c>
      <c r="G31" s="52" t="s">
        <v>167</v>
      </c>
      <c r="H31" s="110">
        <v>26.13</v>
      </c>
      <c r="I31" s="1"/>
      <c r="J31" s="1"/>
      <c r="K31" s="1"/>
      <c r="L31" s="1"/>
      <c r="M31" s="1"/>
      <c r="N31" s="1"/>
      <c r="O31" s="1"/>
    </row>
    <row r="32" spans="1:15" ht="15" customHeight="1">
      <c r="A32" s="96"/>
      <c r="B32" s="96"/>
      <c r="C32" s="97">
        <v>6</v>
      </c>
      <c r="D32" s="97" t="s">
        <v>43</v>
      </c>
      <c r="E32" s="96"/>
      <c r="F32" s="96"/>
      <c r="G32" s="96"/>
      <c r="H32" s="97"/>
    </row>
    <row r="33" spans="1:15" ht="15" customHeight="1">
      <c r="A33" s="27">
        <v>1</v>
      </c>
      <c r="B33" s="57"/>
      <c r="C33" s="44" t="s">
        <v>72</v>
      </c>
      <c r="D33" s="45" t="s">
        <v>387</v>
      </c>
      <c r="E33" s="46" t="s">
        <v>388</v>
      </c>
      <c r="F33" s="47" t="s">
        <v>26</v>
      </c>
      <c r="G33" s="52" t="s">
        <v>363</v>
      </c>
      <c r="H33" s="110" t="s">
        <v>767</v>
      </c>
    </row>
    <row r="34" spans="1:15" ht="15" customHeight="1">
      <c r="A34" s="27">
        <v>2</v>
      </c>
      <c r="B34" s="57"/>
      <c r="C34" s="44" t="s">
        <v>409</v>
      </c>
      <c r="D34" s="45" t="s">
        <v>410</v>
      </c>
      <c r="E34" s="46" t="s">
        <v>411</v>
      </c>
      <c r="F34" s="47" t="s">
        <v>297</v>
      </c>
      <c r="G34" s="52" t="s">
        <v>367</v>
      </c>
      <c r="H34" s="110" t="s">
        <v>563</v>
      </c>
    </row>
    <row r="35" spans="1:15" s="96" customFormat="1" ht="15" customHeight="1">
      <c r="A35" s="27">
        <v>3</v>
      </c>
      <c r="B35" s="57"/>
      <c r="C35" s="44" t="s">
        <v>389</v>
      </c>
      <c r="D35" s="45" t="s">
        <v>451</v>
      </c>
      <c r="E35" s="46" t="s">
        <v>452</v>
      </c>
      <c r="F35" s="47" t="s">
        <v>226</v>
      </c>
      <c r="G35" s="53" t="s">
        <v>471</v>
      </c>
      <c r="H35" s="110" t="s">
        <v>768</v>
      </c>
      <c r="I35" s="1"/>
      <c r="J35" s="1"/>
      <c r="K35" s="1"/>
      <c r="L35" s="1"/>
      <c r="M35" s="1"/>
      <c r="N35" s="1"/>
      <c r="O35" s="1"/>
    </row>
    <row r="36" spans="1:15" ht="15" customHeight="1">
      <c r="A36" s="27">
        <v>4</v>
      </c>
      <c r="B36" s="57"/>
      <c r="C36" s="44" t="s">
        <v>79</v>
      </c>
      <c r="D36" s="45" t="s">
        <v>408</v>
      </c>
      <c r="E36" s="46">
        <v>37324</v>
      </c>
      <c r="F36" s="47" t="s">
        <v>124</v>
      </c>
      <c r="G36" s="52" t="s">
        <v>366</v>
      </c>
      <c r="H36" s="110">
        <v>25.65</v>
      </c>
      <c r="I36" s="96"/>
      <c r="J36" s="96"/>
      <c r="K36" s="96"/>
      <c r="L36" s="96"/>
      <c r="M36" s="96"/>
      <c r="N36" s="96"/>
      <c r="O36" s="96"/>
    </row>
    <row r="37" spans="1:15" ht="15" customHeight="1">
      <c r="A37" s="96"/>
      <c r="B37" s="96"/>
      <c r="C37" s="97">
        <v>7</v>
      </c>
      <c r="D37" s="97" t="s">
        <v>43</v>
      </c>
      <c r="E37" s="96"/>
      <c r="F37" s="96"/>
      <c r="G37" s="96"/>
      <c r="H37" s="97"/>
    </row>
    <row r="38" spans="1:15" ht="15" customHeight="1">
      <c r="A38" s="27">
        <v>1</v>
      </c>
      <c r="B38" s="57"/>
      <c r="C38" s="44" t="s">
        <v>412</v>
      </c>
      <c r="D38" s="45" t="s">
        <v>413</v>
      </c>
      <c r="E38" s="46" t="s">
        <v>414</v>
      </c>
      <c r="F38" s="47" t="s">
        <v>297</v>
      </c>
      <c r="G38" s="52" t="s">
        <v>367</v>
      </c>
      <c r="H38" s="110" t="s">
        <v>769</v>
      </c>
    </row>
    <row r="39" spans="1:15" s="96" customFormat="1" ht="15" customHeight="1">
      <c r="A39" s="27">
        <v>2</v>
      </c>
      <c r="B39" s="57"/>
      <c r="C39" s="44" t="s">
        <v>381</v>
      </c>
      <c r="D39" s="45" t="s">
        <v>382</v>
      </c>
      <c r="E39" s="46">
        <v>37350</v>
      </c>
      <c r="F39" s="47" t="s">
        <v>26</v>
      </c>
      <c r="G39" s="52" t="s">
        <v>363</v>
      </c>
      <c r="H39" s="110">
        <v>25.06</v>
      </c>
    </row>
    <row r="40" spans="1:15" ht="15" customHeight="1">
      <c r="A40" s="27">
        <v>3</v>
      </c>
      <c r="B40" s="57"/>
      <c r="C40" s="44" t="s">
        <v>421</v>
      </c>
      <c r="D40" s="45" t="s">
        <v>422</v>
      </c>
      <c r="E40" s="46" t="s">
        <v>423</v>
      </c>
      <c r="F40" s="47" t="s">
        <v>32</v>
      </c>
      <c r="G40" s="52" t="s">
        <v>167</v>
      </c>
      <c r="H40" s="110" t="s">
        <v>770</v>
      </c>
    </row>
    <row r="41" spans="1:15" ht="15" customHeight="1">
      <c r="A41" s="27">
        <v>4</v>
      </c>
      <c r="B41" s="57"/>
      <c r="C41" s="44" t="s">
        <v>254</v>
      </c>
      <c r="D41" s="45" t="s">
        <v>416</v>
      </c>
      <c r="E41" s="46">
        <v>37645</v>
      </c>
      <c r="F41" s="47" t="s">
        <v>31</v>
      </c>
      <c r="G41" s="52" t="s">
        <v>465</v>
      </c>
      <c r="H41" s="110">
        <v>25.66</v>
      </c>
    </row>
    <row r="42" spans="1:15" ht="15" customHeight="1">
      <c r="A42" s="96"/>
      <c r="B42" s="96"/>
      <c r="C42" s="97">
        <v>8</v>
      </c>
      <c r="D42" s="97" t="s">
        <v>43</v>
      </c>
      <c r="E42" s="96"/>
      <c r="F42" s="96"/>
      <c r="G42" s="96"/>
      <c r="H42" s="97"/>
    </row>
    <row r="43" spans="1:15" ht="15" customHeight="1">
      <c r="A43" s="27">
        <v>1</v>
      </c>
      <c r="B43" s="57"/>
      <c r="C43" s="44" t="s">
        <v>393</v>
      </c>
      <c r="D43" s="45" t="s">
        <v>394</v>
      </c>
      <c r="E43" s="46" t="s">
        <v>395</v>
      </c>
      <c r="F43" s="47" t="s">
        <v>28</v>
      </c>
      <c r="G43" s="52" t="s">
        <v>364</v>
      </c>
      <c r="H43" s="110" t="s">
        <v>771</v>
      </c>
    </row>
    <row r="44" spans="1:15" ht="15" customHeight="1">
      <c r="A44" s="27">
        <v>2</v>
      </c>
      <c r="B44" s="57"/>
      <c r="C44" s="44" t="s">
        <v>204</v>
      </c>
      <c r="D44" s="45" t="s">
        <v>399</v>
      </c>
      <c r="E44" s="46" t="s">
        <v>400</v>
      </c>
      <c r="F44" s="47" t="s">
        <v>60</v>
      </c>
      <c r="G44" s="52" t="s">
        <v>365</v>
      </c>
      <c r="H44" s="110">
        <v>25.15</v>
      </c>
    </row>
    <row r="45" spans="1:15" ht="15" customHeight="1">
      <c r="A45" s="27">
        <v>3</v>
      </c>
      <c r="B45" s="57"/>
      <c r="C45" s="44" t="s">
        <v>79</v>
      </c>
      <c r="D45" s="45" t="s">
        <v>70</v>
      </c>
      <c r="E45" s="46" t="s">
        <v>440</v>
      </c>
      <c r="F45" s="47" t="s">
        <v>34</v>
      </c>
      <c r="G45" s="52" t="s">
        <v>269</v>
      </c>
      <c r="H45" s="110" t="s">
        <v>772</v>
      </c>
    </row>
    <row r="46" spans="1:15" ht="15" customHeight="1">
      <c r="A46" s="27">
        <v>4</v>
      </c>
      <c r="B46" s="57"/>
      <c r="C46" s="44" t="s">
        <v>401</v>
      </c>
      <c r="D46" s="45" t="s">
        <v>402</v>
      </c>
      <c r="E46" s="46" t="s">
        <v>403</v>
      </c>
      <c r="F46" s="47" t="s">
        <v>60</v>
      </c>
      <c r="G46" s="52" t="s">
        <v>365</v>
      </c>
      <c r="H46" s="110">
        <v>26.07</v>
      </c>
    </row>
    <row r="47" spans="1:15" ht="15" customHeight="1">
      <c r="A47" s="96"/>
      <c r="B47" s="96"/>
      <c r="C47" s="97">
        <v>9</v>
      </c>
      <c r="D47" s="97" t="s">
        <v>43</v>
      </c>
      <c r="E47" s="96"/>
      <c r="F47" s="96"/>
      <c r="G47" s="96"/>
      <c r="H47" s="97"/>
    </row>
    <row r="48" spans="1:15" ht="15" customHeight="1">
      <c r="A48" s="27">
        <v>1</v>
      </c>
      <c r="B48" s="57"/>
      <c r="C48" s="44" t="s">
        <v>383</v>
      </c>
      <c r="D48" s="45" t="s">
        <v>384</v>
      </c>
      <c r="E48" s="46">
        <v>37423</v>
      </c>
      <c r="F48" s="47" t="s">
        <v>26</v>
      </c>
      <c r="G48" s="52" t="s">
        <v>363</v>
      </c>
      <c r="H48" s="110" t="s">
        <v>773</v>
      </c>
    </row>
    <row r="49" spans="1:8" ht="15" customHeight="1">
      <c r="A49" s="27">
        <v>2</v>
      </c>
      <c r="B49" s="57"/>
      <c r="C49" s="44" t="s">
        <v>233</v>
      </c>
      <c r="D49" s="45" t="s">
        <v>424</v>
      </c>
      <c r="E49" s="46" t="s">
        <v>425</v>
      </c>
      <c r="F49" s="47" t="s">
        <v>32</v>
      </c>
      <c r="G49" s="52" t="s">
        <v>370</v>
      </c>
      <c r="H49" s="110">
        <v>24.99</v>
      </c>
    </row>
    <row r="50" spans="1:8" ht="15" customHeight="1">
      <c r="A50" s="27">
        <v>3</v>
      </c>
      <c r="B50" s="57"/>
      <c r="C50" s="44" t="s">
        <v>453</v>
      </c>
      <c r="D50" s="45" t="s">
        <v>454</v>
      </c>
      <c r="E50" s="46" t="s">
        <v>455</v>
      </c>
      <c r="F50" s="47" t="s">
        <v>226</v>
      </c>
      <c r="G50" s="53" t="s">
        <v>185</v>
      </c>
      <c r="H50" s="110" t="s">
        <v>774</v>
      </c>
    </row>
    <row r="51" spans="1:8" ht="15" customHeight="1">
      <c r="A51" s="27">
        <v>4</v>
      </c>
      <c r="B51" s="57"/>
      <c r="C51" s="44" t="s">
        <v>69</v>
      </c>
      <c r="D51" s="45" t="s">
        <v>449</v>
      </c>
      <c r="E51" s="46" t="s">
        <v>450</v>
      </c>
      <c r="F51" s="47" t="s">
        <v>226</v>
      </c>
      <c r="G51" s="53" t="s">
        <v>271</v>
      </c>
      <c r="H51" s="110">
        <v>24.41</v>
      </c>
    </row>
  </sheetData>
  <sortState ref="A49:O51">
    <sortCondition ref="A49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4" right="0.55118110236220474" top="0.31496062992125984" bottom="0.23622047244094491" header="0.19685039370078741" footer="0.35433070866141736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Viršelis</vt:lpstr>
      <vt:lpstr>Sprintas M</vt:lpstr>
      <vt:lpstr>30 Ms</vt:lpstr>
      <vt:lpstr>60 Ms</vt:lpstr>
      <vt:lpstr>200 M</vt:lpstr>
      <vt:lpstr>Sprintas V</vt:lpstr>
      <vt:lpstr>30 Vs</vt:lpstr>
      <vt:lpstr>60 Vs</vt:lpstr>
      <vt:lpstr>200 V</vt:lpstr>
      <vt:lpstr>Bėgimai M</vt:lpstr>
      <vt:lpstr>60 Mb</vt:lpstr>
      <vt:lpstr>1000 M</vt:lpstr>
      <vt:lpstr>Bėgimai V</vt:lpstr>
      <vt:lpstr>60 Vb</vt:lpstr>
      <vt:lpstr>1000 V</vt:lpstr>
      <vt:lpstr>Šuoliai M</vt:lpstr>
      <vt:lpstr>60 Mš</vt:lpstr>
      <vt:lpstr>Aukštis M</vt:lpstr>
      <vt:lpstr>Tolis M</vt:lpstr>
      <vt:lpstr>Šuoliai V</vt:lpstr>
      <vt:lpstr>60 Vš</vt:lpstr>
      <vt:lpstr>Aukštis V</vt:lpstr>
      <vt:lpstr>Tolis V</vt:lpstr>
      <vt:lpstr>Metimai M</vt:lpstr>
      <vt:lpstr>30 Mm</vt:lpstr>
      <vt:lpstr>Rutulys 3 M</vt:lpstr>
      <vt:lpstr>Rutulys 2 M</vt:lpstr>
      <vt:lpstr>Metimai V</vt:lpstr>
      <vt:lpstr>30 Vm</vt:lpstr>
      <vt:lpstr>Rutulys 4 V</vt:lpstr>
      <vt:lpstr>Rutulys 3 V</vt:lpstr>
      <vt:lpstr>Komandiniai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Steponas</cp:lastModifiedBy>
  <cp:lastPrinted>2017-03-17T15:12:42Z</cp:lastPrinted>
  <dcterms:created xsi:type="dcterms:W3CDTF">2015-03-19T18:27:27Z</dcterms:created>
  <dcterms:modified xsi:type="dcterms:W3CDTF">2017-03-17T17:28:50Z</dcterms:modified>
</cp:coreProperties>
</file>