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0490" windowHeight="7155"/>
  </bookViews>
  <sheets>
    <sheet name="Komandiniai rezultatai" sheetId="1" r:id="rId1"/>
    <sheet name="1000m M2004_1" sheetId="2" r:id="rId2"/>
    <sheet name="1000m M2004_2" sheetId="3" r:id="rId3"/>
    <sheet name="1000m M2004_Suv" sheetId="4" r:id="rId4"/>
    <sheet name="1000m V2004_1" sheetId="5" r:id="rId5"/>
    <sheet name="1000m V2004_2" sheetId="6" r:id="rId6"/>
    <sheet name="1000m V2004_Suvest" sheetId="7" r:id="rId7"/>
    <sheet name="2000m M2002_1" sheetId="8" r:id="rId8"/>
    <sheet name="2000m M2002_2" sheetId="9" r:id="rId9"/>
    <sheet name="2000m M2002_Suv" sheetId="10" r:id="rId10"/>
    <sheet name="2000m V2002_1" sheetId="11" r:id="rId11"/>
    <sheet name="2000m V2002_2" sheetId="12" r:id="rId12"/>
    <sheet name="2000m V2002_Suv" sheetId="13" r:id="rId13"/>
    <sheet name="3000m M2000" sheetId="14" r:id="rId14"/>
    <sheet name="4000m V2000" sheetId="16" r:id="rId15"/>
    <sheet name="4000m M1998" sheetId="17" r:id="rId16"/>
    <sheet name="6000m V1998" sheetId="19" r:id="rId17"/>
    <sheet name="6000m M, U23" sheetId="18" r:id="rId18"/>
    <sheet name="8000m V, U23" sheetId="20" r:id="rId19"/>
    <sheet name="finišas" sheetId="21" state="hidden" r:id="rId20"/>
    <sheet name="nbox" sheetId="22" state="hidden" r:id="rId21"/>
    <sheet name="list" sheetId="23" state="hidden" r:id="rId22"/>
  </sheets>
  <definedNames>
    <definedName name="_xlnm._FilterDatabase" localSheetId="3" hidden="1">'1000m M2004_Suv'!$B$8:$N$51</definedName>
    <definedName name="_xlnm._FilterDatabase" localSheetId="6" hidden="1">'1000m V2004_Suvest'!$B$8:$N$51</definedName>
    <definedName name="_xlnm._FilterDatabase" localSheetId="9" hidden="1">'2000m M2002_Suv'!$B$8:$N$44</definedName>
    <definedName name="_xlnm._FilterDatabase" localSheetId="12" hidden="1">'2000m V2002_Suv'!$B$7:$N$52</definedName>
    <definedName name="_xlnm._FilterDatabase" localSheetId="21" hidden="1">list!$A$1:$AA$413</definedName>
    <definedName name="klb">nbox!$M$66:$N$111</definedName>
    <definedName name="kvb">nbox!$I$10:$J$15</definedName>
    <definedName name="kvjc">nbox!$I$23:$J$28</definedName>
    <definedName name="kvjn">nbox!$I$34:$J$41</definedName>
    <definedName name="kvm">nbox!$E$48:$F$54</definedName>
    <definedName name="kvmjc">nbox!$E$21:$F$28</definedName>
    <definedName name="kvmjn">nbox!$E$34:$F$41</definedName>
    <definedName name="kvmm">nbox!$E$10:$F$15</definedName>
    <definedName name="kvv">nbox!$I$48:$J$55</definedName>
    <definedName name="list">list!$N$2:$T$413</definedName>
    <definedName name="merg" localSheetId="1">'1000m M2004_1'!$F$9:$P$28</definedName>
    <definedName name="merg" localSheetId="2">'1000m M2004_2'!$F$9:$P$31</definedName>
    <definedName name="merg" localSheetId="3">'1000m M2004_Suv'!$F$9:$P$32</definedName>
    <definedName name="merg" localSheetId="4">'1000m V2004_1'!$F$9:$P$31</definedName>
    <definedName name="merg" localSheetId="5">'1000m V2004_2'!$F$9:$P$28</definedName>
    <definedName name="merg" localSheetId="6">'1000m V2004_Suvest'!$F$9:$P$32</definedName>
    <definedName name="merg" localSheetId="7">'2000m M2002_1'!$F$9:$P$29</definedName>
    <definedName name="merg" localSheetId="8">'2000m M2002_2'!$F$9:$P$28</definedName>
    <definedName name="merg" localSheetId="9">'2000m M2002_Suv'!$F$9:$P$32</definedName>
    <definedName name="merg" localSheetId="10">'2000m V2002_1'!$F$9:$P$26</definedName>
    <definedName name="merg" localSheetId="11">'2000m V2002_2'!$F$9:$P$30</definedName>
    <definedName name="merg" localSheetId="12">'2000m V2002_Suv'!$F$8:$P$31</definedName>
    <definedName name="merg" localSheetId="13">'3000m M2000'!$F$9:$P$32</definedName>
    <definedName name="merg" localSheetId="15">'4000m M1998'!$F$9:$P$24</definedName>
    <definedName name="merg" localSheetId="14">'4000m V2000'!$F$10:$P$33</definedName>
    <definedName name="merg" localSheetId="17">'6000m M, U23'!$G$9:$T$18</definedName>
    <definedName name="merg" localSheetId="16">'6000m V1998'!$F$9:$P$25</definedName>
    <definedName name="merg" localSheetId="18">'8000m V, U23'!$G$9:$S$23</definedName>
    <definedName name="merg" localSheetId="19">finišas!$F$8:$P$31</definedName>
    <definedName name="mst">nbox!$M$25:$N$30</definedName>
    <definedName name="pro">nbox!$M$5:$N$19</definedName>
    <definedName name="progr">nbox!$L$6:$U$19</definedName>
    <definedName name="raj">nbox!$M$32:$N$62</definedName>
    <definedName name="time">nbox!$M$6:$N$17</definedName>
    <definedName name="tsk">nbox!$A$5:$B$104</definedName>
  </definedNames>
  <calcPr calcId="162913"/>
</workbook>
</file>

<file path=xl/calcChain.xml><?xml version="1.0" encoding="utf-8"?>
<calcChain xmlns="http://schemas.openxmlformats.org/spreadsheetml/2006/main">
  <c r="A3" i="10" l="1"/>
  <c r="U413" i="23" l="1"/>
  <c r="T413" i="23"/>
  <c r="S413" i="23"/>
  <c r="R413" i="23"/>
  <c r="Q413" i="23"/>
  <c r="P413" i="23"/>
  <c r="O413" i="23"/>
  <c r="T412" i="23"/>
  <c r="S412" i="23"/>
  <c r="R412" i="23"/>
  <c r="Q412" i="23"/>
  <c r="P412" i="23"/>
  <c r="O412" i="23"/>
  <c r="N412" i="23"/>
  <c r="U412" i="23" s="1"/>
  <c r="T411" i="23"/>
  <c r="S411" i="23"/>
  <c r="R411" i="23"/>
  <c r="Q411" i="23"/>
  <c r="P411" i="23"/>
  <c r="O411" i="23"/>
  <c r="N411" i="23"/>
  <c r="U411" i="23" s="1"/>
  <c r="T410" i="23"/>
  <c r="S410" i="23"/>
  <c r="R410" i="23"/>
  <c r="Q410" i="23"/>
  <c r="P410" i="23"/>
  <c r="O410" i="23"/>
  <c r="N410" i="23"/>
  <c r="U410" i="23" s="1"/>
  <c r="T409" i="23"/>
  <c r="S409" i="23"/>
  <c r="R409" i="23"/>
  <c r="Q409" i="23"/>
  <c r="P409" i="23"/>
  <c r="O409" i="23"/>
  <c r="N409" i="23"/>
  <c r="U409" i="23" s="1"/>
  <c r="T408" i="23"/>
  <c r="S408" i="23"/>
  <c r="R408" i="23"/>
  <c r="Q408" i="23"/>
  <c r="P408" i="23"/>
  <c r="O408" i="23"/>
  <c r="N408" i="23"/>
  <c r="U408" i="23" s="1"/>
  <c r="T407" i="23"/>
  <c r="S407" i="23"/>
  <c r="R407" i="23"/>
  <c r="Q407" i="23"/>
  <c r="P407" i="23"/>
  <c r="O407" i="23"/>
  <c r="N407" i="23"/>
  <c r="U407" i="23" s="1"/>
  <c r="T406" i="23"/>
  <c r="S406" i="23"/>
  <c r="R406" i="23"/>
  <c r="Q406" i="23"/>
  <c r="P406" i="23"/>
  <c r="O406" i="23"/>
  <c r="N406" i="23"/>
  <c r="U406" i="23" s="1"/>
  <c r="T405" i="23"/>
  <c r="S405" i="23"/>
  <c r="R405" i="23"/>
  <c r="Q405" i="23"/>
  <c r="P405" i="23"/>
  <c r="O405" i="23"/>
  <c r="N405" i="23"/>
  <c r="U405" i="23" s="1"/>
  <c r="T404" i="23"/>
  <c r="S404" i="23"/>
  <c r="R404" i="23"/>
  <c r="Q404" i="23"/>
  <c r="P404" i="23"/>
  <c r="O404" i="23"/>
  <c r="N404" i="23"/>
  <c r="U404" i="23" s="1"/>
  <c r="T403" i="23"/>
  <c r="S403" i="23"/>
  <c r="R403" i="23"/>
  <c r="Q403" i="23"/>
  <c r="P403" i="23"/>
  <c r="O403" i="23"/>
  <c r="N403" i="23"/>
  <c r="U403" i="23" s="1"/>
  <c r="T402" i="23"/>
  <c r="S402" i="23"/>
  <c r="R402" i="23"/>
  <c r="Q402" i="23"/>
  <c r="P402" i="23"/>
  <c r="O402" i="23"/>
  <c r="N402" i="23"/>
  <c r="U402" i="23" s="1"/>
  <c r="T401" i="23"/>
  <c r="S401" i="23"/>
  <c r="R401" i="23"/>
  <c r="Q401" i="23"/>
  <c r="P401" i="23"/>
  <c r="O401" i="23"/>
  <c r="N401" i="23"/>
  <c r="U401" i="23" s="1"/>
  <c r="T400" i="23"/>
  <c r="S400" i="23"/>
  <c r="R400" i="23"/>
  <c r="Q400" i="23"/>
  <c r="P400" i="23"/>
  <c r="O400" i="23"/>
  <c r="N400" i="23"/>
  <c r="U400" i="23" s="1"/>
  <c r="T399" i="23"/>
  <c r="S399" i="23"/>
  <c r="R399" i="23"/>
  <c r="Q399" i="23"/>
  <c r="P399" i="23"/>
  <c r="O399" i="23"/>
  <c r="N399" i="23"/>
  <c r="U399" i="23" s="1"/>
  <c r="T398" i="23"/>
  <c r="S398" i="23"/>
  <c r="R398" i="23"/>
  <c r="Q398" i="23"/>
  <c r="P398" i="23"/>
  <c r="O398" i="23"/>
  <c r="N398" i="23"/>
  <c r="U398" i="23" s="1"/>
  <c r="T397" i="23"/>
  <c r="S397" i="23"/>
  <c r="R397" i="23"/>
  <c r="Q397" i="23"/>
  <c r="P397" i="23"/>
  <c r="O397" i="23"/>
  <c r="N397" i="23"/>
  <c r="U397" i="23" s="1"/>
  <c r="T396" i="23"/>
  <c r="S396" i="23"/>
  <c r="R396" i="23"/>
  <c r="Q396" i="23"/>
  <c r="P396" i="23"/>
  <c r="O396" i="23"/>
  <c r="N396" i="23"/>
  <c r="U396" i="23" s="1"/>
  <c r="T395" i="23"/>
  <c r="S395" i="23"/>
  <c r="R395" i="23"/>
  <c r="Q395" i="23"/>
  <c r="P395" i="23"/>
  <c r="O395" i="23"/>
  <c r="N395" i="23"/>
  <c r="U395" i="23" s="1"/>
  <c r="T394" i="23"/>
  <c r="S394" i="23"/>
  <c r="R394" i="23"/>
  <c r="Q394" i="23"/>
  <c r="P394" i="23"/>
  <c r="O394" i="23"/>
  <c r="N394" i="23"/>
  <c r="U394" i="23" s="1"/>
  <c r="T393" i="23"/>
  <c r="S393" i="23"/>
  <c r="R393" i="23"/>
  <c r="Q393" i="23"/>
  <c r="P393" i="23"/>
  <c r="O393" i="23"/>
  <c r="N393" i="23"/>
  <c r="U393" i="23" s="1"/>
  <c r="T392" i="23"/>
  <c r="S392" i="23"/>
  <c r="R392" i="23"/>
  <c r="Q392" i="23"/>
  <c r="P392" i="23"/>
  <c r="O392" i="23"/>
  <c r="N392" i="23"/>
  <c r="U392" i="23" s="1"/>
  <c r="T391" i="23"/>
  <c r="S391" i="23"/>
  <c r="R391" i="23"/>
  <c r="Q391" i="23"/>
  <c r="P391" i="23"/>
  <c r="O391" i="23"/>
  <c r="N391" i="23"/>
  <c r="U391" i="23" s="1"/>
  <c r="T390" i="23"/>
  <c r="S390" i="23"/>
  <c r="R390" i="23"/>
  <c r="Q390" i="23"/>
  <c r="P390" i="23"/>
  <c r="O390" i="23"/>
  <c r="N390" i="23"/>
  <c r="U390" i="23" s="1"/>
  <c r="T389" i="23"/>
  <c r="S389" i="23"/>
  <c r="R389" i="23"/>
  <c r="Q389" i="23"/>
  <c r="P389" i="23"/>
  <c r="O389" i="23"/>
  <c r="N389" i="23"/>
  <c r="U389" i="23" s="1"/>
  <c r="T388" i="23"/>
  <c r="S388" i="23"/>
  <c r="R388" i="23"/>
  <c r="Q388" i="23"/>
  <c r="P388" i="23"/>
  <c r="O388" i="23"/>
  <c r="N388" i="23"/>
  <c r="U388" i="23" s="1"/>
  <c r="T387" i="23"/>
  <c r="S387" i="23"/>
  <c r="R387" i="23"/>
  <c r="Q387" i="23"/>
  <c r="P387" i="23"/>
  <c r="O387" i="23"/>
  <c r="N387" i="23"/>
  <c r="U387" i="23" s="1"/>
  <c r="T386" i="23"/>
  <c r="S386" i="23"/>
  <c r="R386" i="23"/>
  <c r="Q386" i="23"/>
  <c r="P386" i="23"/>
  <c r="O386" i="23"/>
  <c r="N386" i="23"/>
  <c r="U386" i="23" s="1"/>
  <c r="T385" i="23"/>
  <c r="S385" i="23"/>
  <c r="R385" i="23"/>
  <c r="Q385" i="23"/>
  <c r="P385" i="23"/>
  <c r="O385" i="23"/>
  <c r="N385" i="23"/>
  <c r="U385" i="23" s="1"/>
  <c r="T384" i="23"/>
  <c r="S384" i="23"/>
  <c r="R384" i="23"/>
  <c r="Q384" i="23"/>
  <c r="P384" i="23"/>
  <c r="O384" i="23"/>
  <c r="N384" i="23"/>
  <c r="U384" i="23" s="1"/>
  <c r="T383" i="23"/>
  <c r="S383" i="23"/>
  <c r="R383" i="23"/>
  <c r="Q383" i="23"/>
  <c r="P383" i="23"/>
  <c r="O383" i="23"/>
  <c r="N383" i="23"/>
  <c r="U383" i="23" s="1"/>
  <c r="T382" i="23"/>
  <c r="S382" i="23"/>
  <c r="R382" i="23"/>
  <c r="Q382" i="23"/>
  <c r="P382" i="23"/>
  <c r="O382" i="23"/>
  <c r="N382" i="23"/>
  <c r="U382" i="23" s="1"/>
  <c r="T381" i="23"/>
  <c r="S381" i="23"/>
  <c r="R381" i="23"/>
  <c r="Q381" i="23"/>
  <c r="P381" i="23"/>
  <c r="O381" i="23"/>
  <c r="N381" i="23"/>
  <c r="U381" i="23" s="1"/>
  <c r="T380" i="23"/>
  <c r="S380" i="23"/>
  <c r="R380" i="23"/>
  <c r="Q380" i="23"/>
  <c r="P380" i="23"/>
  <c r="O380" i="23"/>
  <c r="N380" i="23"/>
  <c r="U380" i="23" s="1"/>
  <c r="T379" i="23"/>
  <c r="S379" i="23"/>
  <c r="R379" i="23"/>
  <c r="Q379" i="23"/>
  <c r="P379" i="23"/>
  <c r="O379" i="23"/>
  <c r="N379" i="23"/>
  <c r="U379" i="23" s="1"/>
  <c r="T378" i="23"/>
  <c r="S378" i="23"/>
  <c r="R378" i="23"/>
  <c r="Q378" i="23"/>
  <c r="P378" i="23"/>
  <c r="O378" i="23"/>
  <c r="N378" i="23"/>
  <c r="U378" i="23" s="1"/>
  <c r="T377" i="23"/>
  <c r="S377" i="23"/>
  <c r="R377" i="23"/>
  <c r="Q377" i="23"/>
  <c r="P377" i="23"/>
  <c r="O377" i="23"/>
  <c r="N377" i="23"/>
  <c r="U377" i="23" s="1"/>
  <c r="T376" i="23"/>
  <c r="S376" i="23"/>
  <c r="R376" i="23"/>
  <c r="Q376" i="23"/>
  <c r="P376" i="23"/>
  <c r="O376" i="23"/>
  <c r="N376" i="23"/>
  <c r="U376" i="23" s="1"/>
  <c r="T375" i="23"/>
  <c r="S375" i="23"/>
  <c r="R375" i="23"/>
  <c r="Q375" i="23"/>
  <c r="P375" i="23"/>
  <c r="O375" i="23"/>
  <c r="N375" i="23"/>
  <c r="U375" i="23" s="1"/>
  <c r="T374" i="23"/>
  <c r="S374" i="23"/>
  <c r="R374" i="23"/>
  <c r="Q374" i="23"/>
  <c r="P374" i="23"/>
  <c r="O374" i="23"/>
  <c r="N374" i="23"/>
  <c r="U374" i="23" s="1"/>
  <c r="T373" i="23"/>
  <c r="S373" i="23"/>
  <c r="R373" i="23"/>
  <c r="Q373" i="23"/>
  <c r="P373" i="23"/>
  <c r="O373" i="23"/>
  <c r="N373" i="23"/>
  <c r="U373" i="23" s="1"/>
  <c r="T372" i="23"/>
  <c r="S372" i="23"/>
  <c r="R372" i="23"/>
  <c r="Q372" i="23"/>
  <c r="P372" i="23"/>
  <c r="O372" i="23"/>
  <c r="N372" i="23"/>
  <c r="U372" i="23" s="1"/>
  <c r="T371" i="23"/>
  <c r="S371" i="23"/>
  <c r="R371" i="23"/>
  <c r="Q371" i="23"/>
  <c r="P371" i="23"/>
  <c r="O371" i="23"/>
  <c r="N371" i="23"/>
  <c r="U371" i="23" s="1"/>
  <c r="T370" i="23"/>
  <c r="S370" i="23"/>
  <c r="R370" i="23"/>
  <c r="Q370" i="23"/>
  <c r="P370" i="23"/>
  <c r="O370" i="23"/>
  <c r="N370" i="23"/>
  <c r="U370" i="23" s="1"/>
  <c r="T369" i="23"/>
  <c r="S369" i="23"/>
  <c r="R369" i="23"/>
  <c r="Q369" i="23"/>
  <c r="P369" i="23"/>
  <c r="O369" i="23"/>
  <c r="N369" i="23"/>
  <c r="U369" i="23" s="1"/>
  <c r="T368" i="23"/>
  <c r="S368" i="23"/>
  <c r="R368" i="23"/>
  <c r="Q368" i="23"/>
  <c r="P368" i="23"/>
  <c r="O368" i="23"/>
  <c r="N368" i="23"/>
  <c r="U368" i="23" s="1"/>
  <c r="T367" i="23"/>
  <c r="S367" i="23"/>
  <c r="R367" i="23"/>
  <c r="Q367" i="23"/>
  <c r="P367" i="23"/>
  <c r="O367" i="23"/>
  <c r="N367" i="23"/>
  <c r="U367" i="23" s="1"/>
  <c r="T366" i="23"/>
  <c r="S366" i="23"/>
  <c r="R366" i="23"/>
  <c r="Q366" i="23"/>
  <c r="P366" i="23"/>
  <c r="O366" i="23"/>
  <c r="N366" i="23"/>
  <c r="U366" i="23" s="1"/>
  <c r="T365" i="23"/>
  <c r="S365" i="23"/>
  <c r="R365" i="23"/>
  <c r="Q365" i="23"/>
  <c r="P365" i="23"/>
  <c r="O365" i="23"/>
  <c r="N365" i="23"/>
  <c r="U365" i="23" s="1"/>
  <c r="T364" i="23"/>
  <c r="S364" i="23"/>
  <c r="R364" i="23"/>
  <c r="Q364" i="23"/>
  <c r="P364" i="23"/>
  <c r="O364" i="23"/>
  <c r="N364" i="23"/>
  <c r="U364" i="23" s="1"/>
  <c r="T363" i="23"/>
  <c r="S363" i="23"/>
  <c r="R363" i="23"/>
  <c r="Q363" i="23"/>
  <c r="P363" i="23"/>
  <c r="O363" i="23"/>
  <c r="N363" i="23"/>
  <c r="U363" i="23" s="1"/>
  <c r="T362" i="23"/>
  <c r="S362" i="23"/>
  <c r="R362" i="23"/>
  <c r="Q362" i="23"/>
  <c r="P362" i="23"/>
  <c r="O362" i="23"/>
  <c r="N362" i="23"/>
  <c r="U362" i="23" s="1"/>
  <c r="T361" i="23"/>
  <c r="S361" i="23"/>
  <c r="R361" i="23"/>
  <c r="Q361" i="23"/>
  <c r="P361" i="23"/>
  <c r="O361" i="23"/>
  <c r="N361" i="23"/>
  <c r="U361" i="23" s="1"/>
  <c r="T360" i="23"/>
  <c r="S360" i="23"/>
  <c r="R360" i="23"/>
  <c r="Q360" i="23"/>
  <c r="P360" i="23"/>
  <c r="O360" i="23"/>
  <c r="N360" i="23"/>
  <c r="U360" i="23" s="1"/>
  <c r="T359" i="23"/>
  <c r="S359" i="23"/>
  <c r="R359" i="23"/>
  <c r="Q359" i="23"/>
  <c r="P359" i="23"/>
  <c r="O359" i="23"/>
  <c r="N359" i="23"/>
  <c r="U359" i="23" s="1"/>
  <c r="T358" i="23"/>
  <c r="S358" i="23"/>
  <c r="R358" i="23"/>
  <c r="Q358" i="23"/>
  <c r="P358" i="23"/>
  <c r="O358" i="23"/>
  <c r="N358" i="23"/>
  <c r="U358" i="23" s="1"/>
  <c r="T357" i="23"/>
  <c r="S357" i="23"/>
  <c r="R357" i="23"/>
  <c r="Q357" i="23"/>
  <c r="P357" i="23"/>
  <c r="O357" i="23"/>
  <c r="N357" i="23"/>
  <c r="U357" i="23" s="1"/>
  <c r="T356" i="23"/>
  <c r="S356" i="23"/>
  <c r="R356" i="23"/>
  <c r="Q356" i="23"/>
  <c r="P356" i="23"/>
  <c r="O356" i="23"/>
  <c r="N356" i="23"/>
  <c r="U356" i="23" s="1"/>
  <c r="T355" i="23"/>
  <c r="S355" i="23"/>
  <c r="R355" i="23"/>
  <c r="Q355" i="23"/>
  <c r="P355" i="23"/>
  <c r="O355" i="23"/>
  <c r="N355" i="23"/>
  <c r="U355" i="23" s="1"/>
  <c r="T354" i="23"/>
  <c r="S354" i="23"/>
  <c r="R354" i="23"/>
  <c r="Q354" i="23"/>
  <c r="P354" i="23"/>
  <c r="O354" i="23"/>
  <c r="N354" i="23"/>
  <c r="U354" i="23" s="1"/>
  <c r="T353" i="23"/>
  <c r="S353" i="23"/>
  <c r="R353" i="23"/>
  <c r="Q353" i="23"/>
  <c r="P353" i="23"/>
  <c r="O353" i="23"/>
  <c r="N353" i="23"/>
  <c r="U353" i="23" s="1"/>
  <c r="T352" i="23"/>
  <c r="S352" i="23"/>
  <c r="R352" i="23"/>
  <c r="Q352" i="23"/>
  <c r="P352" i="23"/>
  <c r="O352" i="23"/>
  <c r="N352" i="23"/>
  <c r="U352" i="23" s="1"/>
  <c r="T351" i="23"/>
  <c r="S351" i="23"/>
  <c r="R351" i="23"/>
  <c r="Q351" i="23"/>
  <c r="P351" i="23"/>
  <c r="O351" i="23"/>
  <c r="N351" i="23"/>
  <c r="U351" i="23" s="1"/>
  <c r="T350" i="23"/>
  <c r="S350" i="23"/>
  <c r="R350" i="23"/>
  <c r="Q350" i="23"/>
  <c r="P350" i="23"/>
  <c r="O350" i="23"/>
  <c r="N350" i="23"/>
  <c r="U350" i="23" s="1"/>
  <c r="T349" i="23"/>
  <c r="S349" i="23"/>
  <c r="R349" i="23"/>
  <c r="Q349" i="23"/>
  <c r="P349" i="23"/>
  <c r="O349" i="23"/>
  <c r="N349" i="23"/>
  <c r="U349" i="23" s="1"/>
  <c r="T348" i="23"/>
  <c r="S348" i="23"/>
  <c r="R348" i="23"/>
  <c r="Q348" i="23"/>
  <c r="P348" i="23"/>
  <c r="O348" i="23"/>
  <c r="N348" i="23"/>
  <c r="U348" i="23" s="1"/>
  <c r="T347" i="23"/>
  <c r="S347" i="23"/>
  <c r="R347" i="23"/>
  <c r="Q347" i="23"/>
  <c r="P347" i="23"/>
  <c r="O347" i="23"/>
  <c r="N347" i="23"/>
  <c r="U347" i="23" s="1"/>
  <c r="T346" i="23"/>
  <c r="S346" i="23"/>
  <c r="R346" i="23"/>
  <c r="Q346" i="23"/>
  <c r="P346" i="23"/>
  <c r="O346" i="23"/>
  <c r="T345" i="23"/>
  <c r="S345" i="23"/>
  <c r="R345" i="23"/>
  <c r="Q345" i="23"/>
  <c r="P345" i="23"/>
  <c r="O345" i="23"/>
  <c r="N345" i="23"/>
  <c r="T344" i="23"/>
  <c r="S344" i="23"/>
  <c r="R344" i="23"/>
  <c r="Q344" i="23"/>
  <c r="P344" i="23"/>
  <c r="O344" i="23"/>
  <c r="N344" i="23"/>
  <c r="T343" i="23"/>
  <c r="S343" i="23"/>
  <c r="R343" i="23"/>
  <c r="Q343" i="23"/>
  <c r="P343" i="23"/>
  <c r="O343" i="23"/>
  <c r="N343" i="23"/>
  <c r="T342" i="23"/>
  <c r="S342" i="23"/>
  <c r="R342" i="23"/>
  <c r="Q342" i="23"/>
  <c r="P342" i="23"/>
  <c r="O342" i="23"/>
  <c r="N342" i="23"/>
  <c r="T341" i="23"/>
  <c r="S341" i="23"/>
  <c r="R341" i="23"/>
  <c r="Q341" i="23"/>
  <c r="P341" i="23"/>
  <c r="O341" i="23"/>
  <c r="N341" i="23"/>
  <c r="U341" i="23" s="1"/>
  <c r="T340" i="23"/>
  <c r="S340" i="23"/>
  <c r="R340" i="23"/>
  <c r="Q340" i="23"/>
  <c r="P340" i="23"/>
  <c r="O340" i="23"/>
  <c r="N340" i="23"/>
  <c r="U340" i="23" s="1"/>
  <c r="T339" i="23"/>
  <c r="S339" i="23"/>
  <c r="R339" i="23"/>
  <c r="Q339" i="23"/>
  <c r="P339" i="23"/>
  <c r="O339" i="23"/>
  <c r="N339" i="23"/>
  <c r="U339" i="23" s="1"/>
  <c r="T338" i="23"/>
  <c r="S338" i="23"/>
  <c r="R338" i="23"/>
  <c r="Q338" i="23"/>
  <c r="P338" i="23"/>
  <c r="O338" i="23"/>
  <c r="N338" i="23"/>
  <c r="U338" i="23" s="1"/>
  <c r="T337" i="23"/>
  <c r="S337" i="23"/>
  <c r="R337" i="23"/>
  <c r="Q337" i="23"/>
  <c r="P337" i="23"/>
  <c r="O337" i="23"/>
  <c r="N337" i="23"/>
  <c r="U337" i="23" s="1"/>
  <c r="T336" i="23"/>
  <c r="S336" i="23"/>
  <c r="R336" i="23"/>
  <c r="Q336" i="23"/>
  <c r="P336" i="23"/>
  <c r="O336" i="23"/>
  <c r="N336" i="23"/>
  <c r="U336" i="23" s="1"/>
  <c r="T335" i="23"/>
  <c r="S335" i="23"/>
  <c r="R335" i="23"/>
  <c r="Q335" i="23"/>
  <c r="P335" i="23"/>
  <c r="O335" i="23"/>
  <c r="N335" i="23"/>
  <c r="U335" i="23" s="1"/>
  <c r="T334" i="23"/>
  <c r="S334" i="23"/>
  <c r="R334" i="23"/>
  <c r="Q334" i="23"/>
  <c r="P334" i="23"/>
  <c r="O334" i="23"/>
  <c r="N334" i="23"/>
  <c r="U334" i="23" s="1"/>
  <c r="T333" i="23"/>
  <c r="S333" i="23"/>
  <c r="R333" i="23"/>
  <c r="Q333" i="23"/>
  <c r="P333" i="23"/>
  <c r="O333" i="23"/>
  <c r="N333" i="23"/>
  <c r="U333" i="23" s="1"/>
  <c r="T332" i="23"/>
  <c r="S332" i="23"/>
  <c r="R332" i="23"/>
  <c r="Q332" i="23"/>
  <c r="P332" i="23"/>
  <c r="O332" i="23"/>
  <c r="N332" i="23"/>
  <c r="U332" i="23" s="1"/>
  <c r="T331" i="23"/>
  <c r="S331" i="23"/>
  <c r="R331" i="23"/>
  <c r="Q331" i="23"/>
  <c r="P331" i="23"/>
  <c r="O331" i="23"/>
  <c r="N331" i="23"/>
  <c r="U331" i="23" s="1"/>
  <c r="T330" i="23"/>
  <c r="S330" i="23"/>
  <c r="R330" i="23"/>
  <c r="Q330" i="23"/>
  <c r="P330" i="23"/>
  <c r="O330" i="23"/>
  <c r="N330" i="23"/>
  <c r="U330" i="23" s="1"/>
  <c r="T329" i="23"/>
  <c r="S329" i="23"/>
  <c r="R329" i="23"/>
  <c r="Q329" i="23"/>
  <c r="P329" i="23"/>
  <c r="O329" i="23"/>
  <c r="N329" i="23"/>
  <c r="U329" i="23" s="1"/>
  <c r="T328" i="23"/>
  <c r="S328" i="23"/>
  <c r="R328" i="23"/>
  <c r="Q328" i="23"/>
  <c r="P328" i="23"/>
  <c r="O328" i="23"/>
  <c r="N328" i="23"/>
  <c r="U328" i="23" s="1"/>
  <c r="T327" i="23"/>
  <c r="S327" i="23"/>
  <c r="R327" i="23"/>
  <c r="Q327" i="23"/>
  <c r="P327" i="23"/>
  <c r="O327" i="23"/>
  <c r="N327" i="23"/>
  <c r="U327" i="23" s="1"/>
  <c r="T326" i="23"/>
  <c r="S326" i="23"/>
  <c r="R326" i="23"/>
  <c r="Q326" i="23"/>
  <c r="P326" i="23"/>
  <c r="O326" i="23"/>
  <c r="N326" i="23"/>
  <c r="U326" i="23" s="1"/>
  <c r="T325" i="23"/>
  <c r="S325" i="23"/>
  <c r="R325" i="23"/>
  <c r="Q325" i="23"/>
  <c r="P325" i="23"/>
  <c r="O325" i="23"/>
  <c r="N325" i="23"/>
  <c r="U325" i="23" s="1"/>
  <c r="T324" i="23"/>
  <c r="S324" i="23"/>
  <c r="R324" i="23"/>
  <c r="Q324" i="23"/>
  <c r="P324" i="23"/>
  <c r="O324" i="23"/>
  <c r="N324" i="23"/>
  <c r="U324" i="23" s="1"/>
  <c r="T323" i="23"/>
  <c r="S323" i="23"/>
  <c r="R323" i="23"/>
  <c r="Q323" i="23"/>
  <c r="P323" i="23"/>
  <c r="O323" i="23"/>
  <c r="N323" i="23"/>
  <c r="U323" i="23" s="1"/>
  <c r="T322" i="23"/>
  <c r="S322" i="23"/>
  <c r="R322" i="23"/>
  <c r="Q322" i="23"/>
  <c r="P322" i="23"/>
  <c r="O322" i="23"/>
  <c r="N322" i="23"/>
  <c r="U322" i="23" s="1"/>
  <c r="T321" i="23"/>
  <c r="S321" i="23"/>
  <c r="R321" i="23"/>
  <c r="Q321" i="23"/>
  <c r="P321" i="23"/>
  <c r="O321" i="23"/>
  <c r="N321" i="23"/>
  <c r="U321" i="23" s="1"/>
  <c r="T320" i="23"/>
  <c r="S320" i="23"/>
  <c r="R320" i="23"/>
  <c r="Q320" i="23"/>
  <c r="P320" i="23"/>
  <c r="O320" i="23"/>
  <c r="N320" i="23"/>
  <c r="U320" i="23" s="1"/>
  <c r="T319" i="23"/>
  <c r="S319" i="23"/>
  <c r="R319" i="23"/>
  <c r="Q319" i="23"/>
  <c r="P319" i="23"/>
  <c r="O319" i="23"/>
  <c r="N319" i="23"/>
  <c r="U319" i="23" s="1"/>
  <c r="T318" i="23"/>
  <c r="S318" i="23"/>
  <c r="R318" i="23"/>
  <c r="Q318" i="23"/>
  <c r="P318" i="23"/>
  <c r="O318" i="23"/>
  <c r="N318" i="23"/>
  <c r="U318" i="23" s="1"/>
  <c r="T317" i="23"/>
  <c r="S317" i="23"/>
  <c r="R317" i="23"/>
  <c r="Q317" i="23"/>
  <c r="P317" i="23"/>
  <c r="O317" i="23"/>
  <c r="N317" i="23"/>
  <c r="U317" i="23" s="1"/>
  <c r="T316" i="23"/>
  <c r="S316" i="23"/>
  <c r="R316" i="23"/>
  <c r="Q316" i="23"/>
  <c r="P316" i="23"/>
  <c r="O316" i="23"/>
  <c r="N316" i="23"/>
  <c r="U316" i="23" s="1"/>
  <c r="T315" i="23"/>
  <c r="S315" i="23"/>
  <c r="R315" i="23"/>
  <c r="Q315" i="23"/>
  <c r="P315" i="23"/>
  <c r="O315" i="23"/>
  <c r="N315" i="23"/>
  <c r="U315" i="23" s="1"/>
  <c r="T314" i="23"/>
  <c r="S314" i="23"/>
  <c r="R314" i="23"/>
  <c r="Q314" i="23"/>
  <c r="P314" i="23"/>
  <c r="O314" i="23"/>
  <c r="N314" i="23"/>
  <c r="U314" i="23" s="1"/>
  <c r="T313" i="23"/>
  <c r="S313" i="23"/>
  <c r="R313" i="23"/>
  <c r="Q313" i="23"/>
  <c r="P313" i="23"/>
  <c r="O313" i="23"/>
  <c r="N313" i="23"/>
  <c r="U313" i="23" s="1"/>
  <c r="T312" i="23"/>
  <c r="S312" i="23"/>
  <c r="R312" i="23"/>
  <c r="Q312" i="23"/>
  <c r="P312" i="23"/>
  <c r="O312" i="23"/>
  <c r="N312" i="23"/>
  <c r="U312" i="23" s="1"/>
  <c r="T311" i="23"/>
  <c r="S311" i="23"/>
  <c r="R311" i="23"/>
  <c r="Q311" i="23"/>
  <c r="P311" i="23"/>
  <c r="O311" i="23"/>
  <c r="N311" i="23"/>
  <c r="U311" i="23" s="1"/>
  <c r="T310" i="23"/>
  <c r="S310" i="23"/>
  <c r="R310" i="23"/>
  <c r="Q310" i="23"/>
  <c r="P310" i="23"/>
  <c r="O310" i="23"/>
  <c r="N310" i="23"/>
  <c r="U310" i="23" s="1"/>
  <c r="T309" i="23"/>
  <c r="S309" i="23"/>
  <c r="R309" i="23"/>
  <c r="Q309" i="23"/>
  <c r="P309" i="23"/>
  <c r="O309" i="23"/>
  <c r="N309" i="23"/>
  <c r="U309" i="23" s="1"/>
  <c r="T308" i="23"/>
  <c r="S308" i="23"/>
  <c r="R308" i="23"/>
  <c r="Q308" i="23"/>
  <c r="P308" i="23"/>
  <c r="O308" i="23"/>
  <c r="N308" i="23"/>
  <c r="U308" i="23" s="1"/>
  <c r="T307" i="23"/>
  <c r="S307" i="23"/>
  <c r="R307" i="23"/>
  <c r="Q307" i="23"/>
  <c r="P307" i="23"/>
  <c r="O307" i="23"/>
  <c r="N307" i="23"/>
  <c r="U307" i="23" s="1"/>
  <c r="T306" i="23"/>
  <c r="S306" i="23"/>
  <c r="R306" i="23"/>
  <c r="Q306" i="23"/>
  <c r="P306" i="23"/>
  <c r="O306" i="23"/>
  <c r="N306" i="23"/>
  <c r="U306" i="23" s="1"/>
  <c r="T305" i="23"/>
  <c r="S305" i="23"/>
  <c r="R305" i="23"/>
  <c r="Q305" i="23"/>
  <c r="P305" i="23"/>
  <c r="O305" i="23"/>
  <c r="N305" i="23"/>
  <c r="U305" i="23" s="1"/>
  <c r="T304" i="23"/>
  <c r="S304" i="23"/>
  <c r="R304" i="23"/>
  <c r="Q304" i="23"/>
  <c r="P304" i="23"/>
  <c r="O304" i="23"/>
  <c r="N304" i="23"/>
  <c r="U304" i="23" s="1"/>
  <c r="T303" i="23"/>
  <c r="S303" i="23"/>
  <c r="R303" i="23"/>
  <c r="Q303" i="23"/>
  <c r="P303" i="23"/>
  <c r="O303" i="23"/>
  <c r="N303" i="23"/>
  <c r="U303" i="23" s="1"/>
  <c r="T302" i="23"/>
  <c r="S302" i="23"/>
  <c r="R302" i="23"/>
  <c r="Q302" i="23"/>
  <c r="P302" i="23"/>
  <c r="O302" i="23"/>
  <c r="N302" i="23"/>
  <c r="U302" i="23" s="1"/>
  <c r="T301" i="23"/>
  <c r="S301" i="23"/>
  <c r="R301" i="23"/>
  <c r="Q301" i="23"/>
  <c r="P301" i="23"/>
  <c r="O301" i="23"/>
  <c r="N301" i="23"/>
  <c r="U301" i="23" s="1"/>
  <c r="T300" i="23"/>
  <c r="S300" i="23"/>
  <c r="R300" i="23"/>
  <c r="Q300" i="23"/>
  <c r="P300" i="23"/>
  <c r="O300" i="23"/>
  <c r="N300" i="23"/>
  <c r="U300" i="23" s="1"/>
  <c r="T299" i="23"/>
  <c r="S299" i="23"/>
  <c r="R299" i="23"/>
  <c r="Q299" i="23"/>
  <c r="P299" i="23"/>
  <c r="O299" i="23"/>
  <c r="N299" i="23"/>
  <c r="U299" i="23" s="1"/>
  <c r="T298" i="23"/>
  <c r="S298" i="23"/>
  <c r="R298" i="23"/>
  <c r="Q298" i="23"/>
  <c r="P298" i="23"/>
  <c r="O298" i="23"/>
  <c r="N298" i="23"/>
  <c r="U298" i="23" s="1"/>
  <c r="T297" i="23"/>
  <c r="S297" i="23"/>
  <c r="R297" i="23"/>
  <c r="Q297" i="23"/>
  <c r="P297" i="23"/>
  <c r="O297" i="23"/>
  <c r="N297" i="23"/>
  <c r="U297" i="23" s="1"/>
  <c r="T296" i="23"/>
  <c r="S296" i="23"/>
  <c r="R296" i="23"/>
  <c r="Q296" i="23"/>
  <c r="P296" i="23"/>
  <c r="O296" i="23"/>
  <c r="N296" i="23"/>
  <c r="U296" i="23" s="1"/>
  <c r="T295" i="23"/>
  <c r="S295" i="23"/>
  <c r="R295" i="23"/>
  <c r="Q295" i="23"/>
  <c r="P295" i="23"/>
  <c r="O295" i="23"/>
  <c r="N295" i="23"/>
  <c r="U295" i="23" s="1"/>
  <c r="T294" i="23"/>
  <c r="S294" i="23"/>
  <c r="R294" i="23"/>
  <c r="Q294" i="23"/>
  <c r="P294" i="23"/>
  <c r="O294" i="23"/>
  <c r="N294" i="23"/>
  <c r="U294" i="23" s="1"/>
  <c r="T293" i="23"/>
  <c r="S293" i="23"/>
  <c r="R293" i="23"/>
  <c r="Q293" i="23"/>
  <c r="P293" i="23"/>
  <c r="O293" i="23"/>
  <c r="N293" i="23"/>
  <c r="U293" i="23" s="1"/>
  <c r="T292" i="23"/>
  <c r="S292" i="23"/>
  <c r="R292" i="23"/>
  <c r="Q292" i="23"/>
  <c r="P292" i="23"/>
  <c r="O292" i="23"/>
  <c r="N292" i="23"/>
  <c r="U292" i="23" s="1"/>
  <c r="T291" i="23"/>
  <c r="S291" i="23"/>
  <c r="R291" i="23"/>
  <c r="Q291" i="23"/>
  <c r="P291" i="23"/>
  <c r="O291" i="23"/>
  <c r="N291" i="23"/>
  <c r="U291" i="23" s="1"/>
  <c r="T290" i="23"/>
  <c r="S290" i="23"/>
  <c r="R290" i="23"/>
  <c r="Q290" i="23"/>
  <c r="P290" i="23"/>
  <c r="O290" i="23"/>
  <c r="N290" i="23"/>
  <c r="U290" i="23" s="1"/>
  <c r="T289" i="23"/>
  <c r="S289" i="23"/>
  <c r="R289" i="23"/>
  <c r="Q289" i="23"/>
  <c r="P289" i="23"/>
  <c r="O289" i="23"/>
  <c r="N289" i="23"/>
  <c r="U289" i="23" s="1"/>
  <c r="T288" i="23"/>
  <c r="S288" i="23"/>
  <c r="R288" i="23"/>
  <c r="Q288" i="23"/>
  <c r="P288" i="23"/>
  <c r="O288" i="23"/>
  <c r="N288" i="23"/>
  <c r="U288" i="23" s="1"/>
  <c r="T287" i="23"/>
  <c r="S287" i="23"/>
  <c r="R287" i="23"/>
  <c r="Q287" i="23"/>
  <c r="P287" i="23"/>
  <c r="O287" i="23"/>
  <c r="N287" i="23"/>
  <c r="U287" i="23" s="1"/>
  <c r="T286" i="23"/>
  <c r="S286" i="23"/>
  <c r="R286" i="23"/>
  <c r="Q286" i="23"/>
  <c r="P286" i="23"/>
  <c r="O286" i="23"/>
  <c r="N286" i="23"/>
  <c r="U286" i="23" s="1"/>
  <c r="T285" i="23"/>
  <c r="S285" i="23"/>
  <c r="R285" i="23"/>
  <c r="Q285" i="23"/>
  <c r="P285" i="23"/>
  <c r="O285" i="23"/>
  <c r="N285" i="23"/>
  <c r="U285" i="23" s="1"/>
  <c r="T284" i="23"/>
  <c r="S284" i="23"/>
  <c r="R284" i="23"/>
  <c r="Q284" i="23"/>
  <c r="P284" i="23"/>
  <c r="O284" i="23"/>
  <c r="N284" i="23"/>
  <c r="U284" i="23" s="1"/>
  <c r="T283" i="23"/>
  <c r="S283" i="23"/>
  <c r="R283" i="23"/>
  <c r="Q283" i="23"/>
  <c r="P283" i="23"/>
  <c r="O283" i="23"/>
  <c r="N283" i="23"/>
  <c r="U283" i="23" s="1"/>
  <c r="T282" i="23"/>
  <c r="S282" i="23"/>
  <c r="R282" i="23"/>
  <c r="Q282" i="23"/>
  <c r="P282" i="23"/>
  <c r="O282" i="23"/>
  <c r="N282" i="23"/>
  <c r="U282" i="23" s="1"/>
  <c r="T281" i="23"/>
  <c r="S281" i="23"/>
  <c r="R281" i="23"/>
  <c r="Q281" i="23"/>
  <c r="P281" i="23"/>
  <c r="O281" i="23"/>
  <c r="N281" i="23"/>
  <c r="U281" i="23" s="1"/>
  <c r="T280" i="23"/>
  <c r="S280" i="23"/>
  <c r="R280" i="23"/>
  <c r="Q280" i="23"/>
  <c r="P280" i="23"/>
  <c r="O280" i="23"/>
  <c r="N280" i="23"/>
  <c r="U280" i="23" s="1"/>
  <c r="T279" i="23"/>
  <c r="S279" i="23"/>
  <c r="R279" i="23"/>
  <c r="Q279" i="23"/>
  <c r="P279" i="23"/>
  <c r="O279" i="23"/>
  <c r="N279" i="23"/>
  <c r="U279" i="23" s="1"/>
  <c r="T278" i="23"/>
  <c r="S278" i="23"/>
  <c r="R278" i="23"/>
  <c r="Q278" i="23"/>
  <c r="P278" i="23"/>
  <c r="O278" i="23"/>
  <c r="N278" i="23"/>
  <c r="U278" i="23" s="1"/>
  <c r="T277" i="23"/>
  <c r="S277" i="23"/>
  <c r="R277" i="23"/>
  <c r="Q277" i="23"/>
  <c r="P277" i="23"/>
  <c r="O277" i="23"/>
  <c r="N277" i="23"/>
  <c r="U277" i="23" s="1"/>
  <c r="T276" i="23"/>
  <c r="S276" i="23"/>
  <c r="R276" i="23"/>
  <c r="Q276" i="23"/>
  <c r="P276" i="23"/>
  <c r="O276" i="23"/>
  <c r="N276" i="23"/>
  <c r="U276" i="23" s="1"/>
  <c r="T275" i="23"/>
  <c r="S275" i="23"/>
  <c r="R275" i="23"/>
  <c r="Q275" i="23"/>
  <c r="P275" i="23"/>
  <c r="O275" i="23"/>
  <c r="N275" i="23"/>
  <c r="U275" i="23" s="1"/>
  <c r="T274" i="23"/>
  <c r="S274" i="23"/>
  <c r="R274" i="23"/>
  <c r="Q274" i="23"/>
  <c r="P274" i="23"/>
  <c r="O274" i="23"/>
  <c r="N274" i="23"/>
  <c r="U274" i="23" s="1"/>
  <c r="T273" i="23"/>
  <c r="S273" i="23"/>
  <c r="R273" i="23"/>
  <c r="Q273" i="23"/>
  <c r="P273" i="23"/>
  <c r="O273" i="23"/>
  <c r="N273" i="23"/>
  <c r="U273" i="23" s="1"/>
  <c r="T272" i="23"/>
  <c r="S272" i="23"/>
  <c r="R272" i="23"/>
  <c r="Q272" i="23"/>
  <c r="P272" i="23"/>
  <c r="O272" i="23"/>
  <c r="N272" i="23"/>
  <c r="U272" i="23" s="1"/>
  <c r="T271" i="23"/>
  <c r="S271" i="23"/>
  <c r="R271" i="23"/>
  <c r="Q271" i="23"/>
  <c r="P271" i="23"/>
  <c r="O271" i="23"/>
  <c r="N271" i="23"/>
  <c r="U271" i="23" s="1"/>
  <c r="T270" i="23"/>
  <c r="S270" i="23"/>
  <c r="R270" i="23"/>
  <c r="Q270" i="23"/>
  <c r="P270" i="23"/>
  <c r="O270" i="23"/>
  <c r="N270" i="23"/>
  <c r="U270" i="23" s="1"/>
  <c r="T269" i="23"/>
  <c r="S269" i="23"/>
  <c r="R269" i="23"/>
  <c r="Q269" i="23"/>
  <c r="P269" i="23"/>
  <c r="O269" i="23"/>
  <c r="N269" i="23"/>
  <c r="U269" i="23" s="1"/>
  <c r="T268" i="23"/>
  <c r="S268" i="23"/>
  <c r="R268" i="23"/>
  <c r="Q268" i="23"/>
  <c r="P268" i="23"/>
  <c r="O268" i="23"/>
  <c r="N268" i="23"/>
  <c r="U268" i="23" s="1"/>
  <c r="T267" i="23"/>
  <c r="S267" i="23"/>
  <c r="R267" i="23"/>
  <c r="Q267" i="23"/>
  <c r="P267" i="23"/>
  <c r="O267" i="23"/>
  <c r="N267" i="23"/>
  <c r="U267" i="23" s="1"/>
  <c r="T266" i="23"/>
  <c r="S266" i="23"/>
  <c r="R266" i="23"/>
  <c r="Q266" i="23"/>
  <c r="P266" i="23"/>
  <c r="O266" i="23"/>
  <c r="N266" i="23"/>
  <c r="U266" i="23" s="1"/>
  <c r="T265" i="23"/>
  <c r="S265" i="23"/>
  <c r="R265" i="23"/>
  <c r="Q265" i="23"/>
  <c r="P265" i="23"/>
  <c r="O265" i="23"/>
  <c r="N265" i="23"/>
  <c r="U265" i="23" s="1"/>
  <c r="T264" i="23"/>
  <c r="S264" i="23"/>
  <c r="R264" i="23"/>
  <c r="Q264" i="23"/>
  <c r="P264" i="23"/>
  <c r="O264" i="23"/>
  <c r="N264" i="23"/>
  <c r="U264" i="23" s="1"/>
  <c r="T263" i="23"/>
  <c r="S263" i="23"/>
  <c r="R263" i="23"/>
  <c r="Q263" i="23"/>
  <c r="P263" i="23"/>
  <c r="O263" i="23"/>
  <c r="N263" i="23"/>
  <c r="U263" i="23" s="1"/>
  <c r="T262" i="23"/>
  <c r="S262" i="23"/>
  <c r="R262" i="23"/>
  <c r="Q262" i="23"/>
  <c r="P262" i="23"/>
  <c r="O262" i="23"/>
  <c r="N262" i="23"/>
  <c r="U262" i="23" s="1"/>
  <c r="T261" i="23"/>
  <c r="S261" i="23"/>
  <c r="R261" i="23"/>
  <c r="Q261" i="23"/>
  <c r="P261" i="23"/>
  <c r="O261" i="23"/>
  <c r="N261" i="23"/>
  <c r="U261" i="23" s="1"/>
  <c r="T260" i="23"/>
  <c r="S260" i="23"/>
  <c r="R260" i="23"/>
  <c r="Q260" i="23"/>
  <c r="P260" i="23"/>
  <c r="O260" i="23"/>
  <c r="N260" i="23"/>
  <c r="U260" i="23" s="1"/>
  <c r="T259" i="23"/>
  <c r="S259" i="23"/>
  <c r="R259" i="23"/>
  <c r="Q259" i="23"/>
  <c r="P259" i="23"/>
  <c r="O259" i="23"/>
  <c r="N259" i="23"/>
  <c r="U259" i="23" s="1"/>
  <c r="T258" i="23"/>
  <c r="S258" i="23"/>
  <c r="R258" i="23"/>
  <c r="Q258" i="23"/>
  <c r="P258" i="23"/>
  <c r="O258" i="23"/>
  <c r="N258" i="23"/>
  <c r="U258" i="23" s="1"/>
  <c r="T257" i="23"/>
  <c r="S257" i="23"/>
  <c r="R257" i="23"/>
  <c r="Q257" i="23"/>
  <c r="P257" i="23"/>
  <c r="O257" i="23"/>
  <c r="N257" i="23"/>
  <c r="U257" i="23" s="1"/>
  <c r="T256" i="23"/>
  <c r="S256" i="23"/>
  <c r="R256" i="23"/>
  <c r="Q256" i="23"/>
  <c r="P256" i="23"/>
  <c r="O256" i="23"/>
  <c r="N256" i="23"/>
  <c r="U256" i="23" s="1"/>
  <c r="T255" i="23"/>
  <c r="S255" i="23"/>
  <c r="R255" i="23"/>
  <c r="Q255" i="23"/>
  <c r="P255" i="23"/>
  <c r="O255" i="23"/>
  <c r="N255" i="23"/>
  <c r="U255" i="23" s="1"/>
  <c r="T254" i="23"/>
  <c r="S254" i="23"/>
  <c r="R254" i="23"/>
  <c r="Q254" i="23"/>
  <c r="P254" i="23"/>
  <c r="O254" i="23"/>
  <c r="N254" i="23"/>
  <c r="U254" i="23" s="1"/>
  <c r="T253" i="23"/>
  <c r="S253" i="23"/>
  <c r="R253" i="23"/>
  <c r="Q253" i="23"/>
  <c r="P253" i="23"/>
  <c r="O253" i="23"/>
  <c r="N253" i="23"/>
  <c r="U253" i="23" s="1"/>
  <c r="T252" i="23"/>
  <c r="S252" i="23"/>
  <c r="R252" i="23"/>
  <c r="Q252" i="23"/>
  <c r="P252" i="23"/>
  <c r="O252" i="23"/>
  <c r="N252" i="23"/>
  <c r="U252" i="23" s="1"/>
  <c r="T251" i="23"/>
  <c r="S251" i="23"/>
  <c r="R251" i="23"/>
  <c r="Q251" i="23"/>
  <c r="P251" i="23"/>
  <c r="O251" i="23"/>
  <c r="N251" i="23"/>
  <c r="U251" i="23" s="1"/>
  <c r="T250" i="23"/>
  <c r="S250" i="23"/>
  <c r="R250" i="23"/>
  <c r="Q250" i="23"/>
  <c r="P250" i="23"/>
  <c r="O250" i="23"/>
  <c r="N250" i="23"/>
  <c r="U250" i="23" s="1"/>
  <c r="T249" i="23"/>
  <c r="S249" i="23"/>
  <c r="R249" i="23"/>
  <c r="Q249" i="23"/>
  <c r="P249" i="23"/>
  <c r="O249" i="23"/>
  <c r="N249" i="23"/>
  <c r="U249" i="23" s="1"/>
  <c r="T248" i="23"/>
  <c r="S248" i="23"/>
  <c r="R248" i="23"/>
  <c r="Q248" i="23"/>
  <c r="P248" i="23"/>
  <c r="O248" i="23"/>
  <c r="N248" i="23"/>
  <c r="U248" i="23" s="1"/>
  <c r="T247" i="23"/>
  <c r="S247" i="23"/>
  <c r="R247" i="23"/>
  <c r="Q247" i="23"/>
  <c r="P247" i="23"/>
  <c r="O247" i="23"/>
  <c r="N247" i="23"/>
  <c r="U247" i="23" s="1"/>
  <c r="T246" i="23"/>
  <c r="S246" i="23"/>
  <c r="R246" i="23"/>
  <c r="Q246" i="23"/>
  <c r="P246" i="23"/>
  <c r="O246" i="23"/>
  <c r="N246" i="23"/>
  <c r="U246" i="23" s="1"/>
  <c r="T245" i="23"/>
  <c r="S245" i="23"/>
  <c r="R245" i="23"/>
  <c r="Q245" i="23"/>
  <c r="P245" i="23"/>
  <c r="O245" i="23"/>
  <c r="N245" i="23"/>
  <c r="U245" i="23" s="1"/>
  <c r="T244" i="23"/>
  <c r="S244" i="23"/>
  <c r="R244" i="23"/>
  <c r="Q244" i="23"/>
  <c r="P244" i="23"/>
  <c r="O244" i="23"/>
  <c r="N244" i="23"/>
  <c r="U244" i="23" s="1"/>
  <c r="T243" i="23"/>
  <c r="S243" i="23"/>
  <c r="R243" i="23"/>
  <c r="Q243" i="23"/>
  <c r="P243" i="23"/>
  <c r="O243" i="23"/>
  <c r="N243" i="23"/>
  <c r="U243" i="23" s="1"/>
  <c r="T242" i="23"/>
  <c r="S242" i="23"/>
  <c r="R242" i="23"/>
  <c r="Q242" i="23"/>
  <c r="P242" i="23"/>
  <c r="O242" i="23"/>
  <c r="N242" i="23"/>
  <c r="U242" i="23" s="1"/>
  <c r="T241" i="23"/>
  <c r="S241" i="23"/>
  <c r="R241" i="23"/>
  <c r="Q241" i="23"/>
  <c r="P241" i="23"/>
  <c r="O241" i="23"/>
  <c r="N241" i="23"/>
  <c r="U241" i="23" s="1"/>
  <c r="T240" i="23"/>
  <c r="S240" i="23"/>
  <c r="R240" i="23"/>
  <c r="Q240" i="23"/>
  <c r="P240" i="23"/>
  <c r="O240" i="23"/>
  <c r="N240" i="23"/>
  <c r="U240" i="23" s="1"/>
  <c r="T239" i="23"/>
  <c r="S239" i="23"/>
  <c r="R239" i="23"/>
  <c r="Q239" i="23"/>
  <c r="P239" i="23"/>
  <c r="O239" i="23"/>
  <c r="N239" i="23"/>
  <c r="U239" i="23" s="1"/>
  <c r="T238" i="23"/>
  <c r="S238" i="23"/>
  <c r="R238" i="23"/>
  <c r="Q238" i="23"/>
  <c r="P238" i="23"/>
  <c r="O238" i="23"/>
  <c r="N238" i="23"/>
  <c r="U238" i="23" s="1"/>
  <c r="T237" i="23"/>
  <c r="S237" i="23"/>
  <c r="R237" i="23"/>
  <c r="Q237" i="23"/>
  <c r="P237" i="23"/>
  <c r="O237" i="23"/>
  <c r="N237" i="23"/>
  <c r="U237" i="23" s="1"/>
  <c r="T236" i="23"/>
  <c r="S236" i="23"/>
  <c r="R236" i="23"/>
  <c r="Q236" i="23"/>
  <c r="P236" i="23"/>
  <c r="O236" i="23"/>
  <c r="N236" i="23"/>
  <c r="U236" i="23" s="1"/>
  <c r="T235" i="23"/>
  <c r="S235" i="23"/>
  <c r="R235" i="23"/>
  <c r="Q235" i="23"/>
  <c r="P235" i="23"/>
  <c r="O235" i="23"/>
  <c r="N235" i="23"/>
  <c r="U235" i="23" s="1"/>
  <c r="T234" i="23"/>
  <c r="S234" i="23"/>
  <c r="R234" i="23"/>
  <c r="Q234" i="23"/>
  <c r="P234" i="23"/>
  <c r="O234" i="23"/>
  <c r="N234" i="23"/>
  <c r="U234" i="23" s="1"/>
  <c r="T233" i="23"/>
  <c r="S233" i="23"/>
  <c r="R233" i="23"/>
  <c r="Q233" i="23"/>
  <c r="P233" i="23"/>
  <c r="O233" i="23"/>
  <c r="N233" i="23"/>
  <c r="U233" i="23" s="1"/>
  <c r="T232" i="23"/>
  <c r="S232" i="23"/>
  <c r="R232" i="23"/>
  <c r="Q232" i="23"/>
  <c r="P232" i="23"/>
  <c r="O232" i="23"/>
  <c r="N232" i="23"/>
  <c r="U232" i="23" s="1"/>
  <c r="T231" i="23"/>
  <c r="S231" i="23"/>
  <c r="R231" i="23"/>
  <c r="Q231" i="23"/>
  <c r="P231" i="23"/>
  <c r="O231" i="23"/>
  <c r="N231" i="23"/>
  <c r="U231" i="23" s="1"/>
  <c r="T230" i="23"/>
  <c r="S230" i="23"/>
  <c r="R230" i="23"/>
  <c r="Q230" i="23"/>
  <c r="P230" i="23"/>
  <c r="O230" i="23"/>
  <c r="N230" i="23"/>
  <c r="U230" i="23" s="1"/>
  <c r="T229" i="23"/>
  <c r="S229" i="23"/>
  <c r="R229" i="23"/>
  <c r="Q229" i="23"/>
  <c r="P229" i="23"/>
  <c r="O229" i="23"/>
  <c r="N229" i="23"/>
  <c r="U229" i="23" s="1"/>
  <c r="T228" i="23"/>
  <c r="S228" i="23"/>
  <c r="R228" i="23"/>
  <c r="Q228" i="23"/>
  <c r="P228" i="23"/>
  <c r="O228" i="23"/>
  <c r="N228" i="23"/>
  <c r="U228" i="23" s="1"/>
  <c r="T227" i="23"/>
  <c r="S227" i="23"/>
  <c r="R227" i="23"/>
  <c r="Q227" i="23"/>
  <c r="P227" i="23"/>
  <c r="O227" i="23"/>
  <c r="N227" i="23"/>
  <c r="U227" i="23" s="1"/>
  <c r="T226" i="23"/>
  <c r="S226" i="23"/>
  <c r="R226" i="23"/>
  <c r="Q226" i="23"/>
  <c r="P226" i="23"/>
  <c r="O226" i="23"/>
  <c r="N226" i="23"/>
  <c r="U226" i="23" s="1"/>
  <c r="T225" i="23"/>
  <c r="S225" i="23"/>
  <c r="R225" i="23"/>
  <c r="Q225" i="23"/>
  <c r="P225" i="23"/>
  <c r="O225" i="23"/>
  <c r="N225" i="23"/>
  <c r="U225" i="23" s="1"/>
  <c r="T224" i="23"/>
  <c r="S224" i="23"/>
  <c r="R224" i="23"/>
  <c r="Q224" i="23"/>
  <c r="P224" i="23"/>
  <c r="O224" i="23"/>
  <c r="N224" i="23"/>
  <c r="U224" i="23" s="1"/>
  <c r="T223" i="23"/>
  <c r="S223" i="23"/>
  <c r="R223" i="23"/>
  <c r="Q223" i="23"/>
  <c r="P223" i="23"/>
  <c r="O223" i="23"/>
  <c r="N223" i="23"/>
  <c r="U223" i="23" s="1"/>
  <c r="T222" i="23"/>
  <c r="S222" i="23"/>
  <c r="R222" i="23"/>
  <c r="Q222" i="23"/>
  <c r="P222" i="23"/>
  <c r="O222" i="23"/>
  <c r="N222" i="23"/>
  <c r="U222" i="23" s="1"/>
  <c r="T221" i="23"/>
  <c r="S221" i="23"/>
  <c r="R221" i="23"/>
  <c r="Q221" i="23"/>
  <c r="P221" i="23"/>
  <c r="O221" i="23"/>
  <c r="N221" i="23"/>
  <c r="U221" i="23" s="1"/>
  <c r="T220" i="23"/>
  <c r="S220" i="23"/>
  <c r="R220" i="23"/>
  <c r="Q220" i="23"/>
  <c r="P220" i="23"/>
  <c r="O220" i="23"/>
  <c r="N220" i="23"/>
  <c r="U220" i="23" s="1"/>
  <c r="T219" i="23"/>
  <c r="S219" i="23"/>
  <c r="R219" i="23"/>
  <c r="Q219" i="23"/>
  <c r="P219" i="23"/>
  <c r="O219" i="23"/>
  <c r="N219" i="23"/>
  <c r="U219" i="23" s="1"/>
  <c r="T218" i="23"/>
  <c r="S218" i="23"/>
  <c r="R218" i="23"/>
  <c r="Q218" i="23"/>
  <c r="P218" i="23"/>
  <c r="O218" i="23"/>
  <c r="N218" i="23"/>
  <c r="U218" i="23" s="1"/>
  <c r="T217" i="23"/>
  <c r="S217" i="23"/>
  <c r="R217" i="23"/>
  <c r="Q217" i="23"/>
  <c r="P217" i="23"/>
  <c r="O217" i="23"/>
  <c r="N217" i="23"/>
  <c r="U217" i="23" s="1"/>
  <c r="T216" i="23"/>
  <c r="S216" i="23"/>
  <c r="R216" i="23"/>
  <c r="Q216" i="23"/>
  <c r="P216" i="23"/>
  <c r="O216" i="23"/>
  <c r="N216" i="23"/>
  <c r="U216" i="23" s="1"/>
  <c r="U215" i="23"/>
  <c r="T215" i="23"/>
  <c r="S215" i="23"/>
  <c r="R215" i="23"/>
  <c r="Q215" i="23"/>
  <c r="P215" i="23"/>
  <c r="O215" i="23"/>
  <c r="N215" i="23"/>
  <c r="U214" i="23"/>
  <c r="T214" i="23"/>
  <c r="S214" i="23"/>
  <c r="R214" i="23"/>
  <c r="Q214" i="23"/>
  <c r="P214" i="23"/>
  <c r="O214" i="23"/>
  <c r="N214" i="23"/>
  <c r="U213" i="23"/>
  <c r="T213" i="23"/>
  <c r="S213" i="23"/>
  <c r="R213" i="23"/>
  <c r="Q213" i="23"/>
  <c r="P213" i="23"/>
  <c r="O213" i="23"/>
  <c r="N213" i="23"/>
  <c r="U212" i="23"/>
  <c r="T212" i="23"/>
  <c r="S212" i="23"/>
  <c r="R212" i="23"/>
  <c r="Q212" i="23"/>
  <c r="P212" i="23"/>
  <c r="O212" i="23"/>
  <c r="N212" i="23"/>
  <c r="U211" i="23"/>
  <c r="T211" i="23"/>
  <c r="S211" i="23"/>
  <c r="R211" i="23"/>
  <c r="Q211" i="23"/>
  <c r="P211" i="23"/>
  <c r="O211" i="23"/>
  <c r="N211" i="23"/>
  <c r="U210" i="23"/>
  <c r="T210" i="23"/>
  <c r="S210" i="23"/>
  <c r="R210" i="23"/>
  <c r="Q210" i="23"/>
  <c r="P210" i="23"/>
  <c r="O210" i="23"/>
  <c r="N210" i="23"/>
  <c r="U209" i="23"/>
  <c r="T209" i="23"/>
  <c r="S209" i="23"/>
  <c r="R209" i="23"/>
  <c r="Q209" i="23"/>
  <c r="P209" i="23"/>
  <c r="O209" i="23"/>
  <c r="N209" i="23"/>
  <c r="U208" i="23"/>
  <c r="T208" i="23"/>
  <c r="S208" i="23"/>
  <c r="R208" i="23"/>
  <c r="Q208" i="23"/>
  <c r="P208" i="23"/>
  <c r="O208" i="23"/>
  <c r="N208" i="23"/>
  <c r="U207" i="23"/>
  <c r="T207" i="23"/>
  <c r="S207" i="23"/>
  <c r="R207" i="23"/>
  <c r="Q207" i="23"/>
  <c r="P207" i="23"/>
  <c r="O207" i="23"/>
  <c r="N207" i="23"/>
  <c r="U206" i="23"/>
  <c r="T206" i="23"/>
  <c r="S206" i="23"/>
  <c r="R206" i="23"/>
  <c r="Q206" i="23"/>
  <c r="P206" i="23"/>
  <c r="O206" i="23"/>
  <c r="N206" i="23"/>
  <c r="U205" i="23"/>
  <c r="T205" i="23"/>
  <c r="S205" i="23"/>
  <c r="R205" i="23"/>
  <c r="Q205" i="23"/>
  <c r="P205" i="23"/>
  <c r="O205" i="23"/>
  <c r="N205" i="23"/>
  <c r="U204" i="23"/>
  <c r="T204" i="23"/>
  <c r="S204" i="23"/>
  <c r="R204" i="23"/>
  <c r="Q204" i="23"/>
  <c r="P204" i="23"/>
  <c r="O204" i="23"/>
  <c r="N204" i="23"/>
  <c r="U203" i="23"/>
  <c r="T203" i="23"/>
  <c r="S203" i="23"/>
  <c r="R203" i="23"/>
  <c r="Q203" i="23"/>
  <c r="P203" i="23"/>
  <c r="O203" i="23"/>
  <c r="N203" i="23"/>
  <c r="U202" i="23"/>
  <c r="T202" i="23"/>
  <c r="S202" i="23"/>
  <c r="R202" i="23"/>
  <c r="Q202" i="23"/>
  <c r="P202" i="23"/>
  <c r="O202" i="23"/>
  <c r="N202" i="23"/>
  <c r="U201" i="23"/>
  <c r="T201" i="23"/>
  <c r="S201" i="23"/>
  <c r="R201" i="23"/>
  <c r="Q201" i="23"/>
  <c r="P201" i="23"/>
  <c r="O201" i="23"/>
  <c r="N201" i="23"/>
  <c r="U200" i="23"/>
  <c r="T200" i="23"/>
  <c r="S200" i="23"/>
  <c r="R200" i="23"/>
  <c r="Q200" i="23"/>
  <c r="P200" i="23"/>
  <c r="O200" i="23"/>
  <c r="N200" i="23"/>
  <c r="U199" i="23"/>
  <c r="T199" i="23"/>
  <c r="S199" i="23"/>
  <c r="R199" i="23"/>
  <c r="Q199" i="23"/>
  <c r="P199" i="23"/>
  <c r="O199" i="23"/>
  <c r="N199" i="23"/>
  <c r="U198" i="23"/>
  <c r="T198" i="23"/>
  <c r="S198" i="23"/>
  <c r="R198" i="23"/>
  <c r="Q198" i="23"/>
  <c r="P198" i="23"/>
  <c r="O198" i="23"/>
  <c r="N198" i="23"/>
  <c r="U197" i="23"/>
  <c r="T197" i="23"/>
  <c r="S197" i="23"/>
  <c r="R197" i="23"/>
  <c r="Q197" i="23"/>
  <c r="P197" i="23"/>
  <c r="O197" i="23"/>
  <c r="N197" i="23"/>
  <c r="U196" i="23"/>
  <c r="T196" i="23"/>
  <c r="S196" i="23"/>
  <c r="R196" i="23"/>
  <c r="Q196" i="23"/>
  <c r="P196" i="23"/>
  <c r="O196" i="23"/>
  <c r="N196" i="23"/>
  <c r="U195" i="23"/>
  <c r="T195" i="23"/>
  <c r="S195" i="23"/>
  <c r="R195" i="23"/>
  <c r="Q195" i="23"/>
  <c r="P195" i="23"/>
  <c r="O195" i="23"/>
  <c r="N195" i="23"/>
  <c r="U194" i="23"/>
  <c r="T194" i="23"/>
  <c r="S194" i="23"/>
  <c r="R194" i="23"/>
  <c r="Q194" i="23"/>
  <c r="P194" i="23"/>
  <c r="O194" i="23"/>
  <c r="N194" i="23"/>
  <c r="U193" i="23"/>
  <c r="T193" i="23"/>
  <c r="S193" i="23"/>
  <c r="R193" i="23"/>
  <c r="Q193" i="23"/>
  <c r="P193" i="23"/>
  <c r="O193" i="23"/>
  <c r="N193" i="23"/>
  <c r="U192" i="23"/>
  <c r="T192" i="23"/>
  <c r="S192" i="23"/>
  <c r="R192" i="23"/>
  <c r="Q192" i="23"/>
  <c r="P192" i="23"/>
  <c r="O192" i="23"/>
  <c r="N192" i="23"/>
  <c r="U191" i="23"/>
  <c r="T191" i="23"/>
  <c r="S191" i="23"/>
  <c r="R191" i="23"/>
  <c r="Q191" i="23"/>
  <c r="P191" i="23"/>
  <c r="O191" i="23"/>
  <c r="N191" i="23"/>
  <c r="U190" i="23"/>
  <c r="T190" i="23"/>
  <c r="S190" i="23"/>
  <c r="R190" i="23"/>
  <c r="Q190" i="23"/>
  <c r="P190" i="23"/>
  <c r="O190" i="23"/>
  <c r="N190" i="23"/>
  <c r="U189" i="23"/>
  <c r="T189" i="23"/>
  <c r="S189" i="23"/>
  <c r="R189" i="23"/>
  <c r="Q189" i="23"/>
  <c r="P189" i="23"/>
  <c r="O189" i="23"/>
  <c r="N189" i="23"/>
  <c r="U188" i="23"/>
  <c r="T188" i="23"/>
  <c r="S188" i="23"/>
  <c r="R188" i="23"/>
  <c r="Q188" i="23"/>
  <c r="P188" i="23"/>
  <c r="O188" i="23"/>
  <c r="N188" i="23"/>
  <c r="U187" i="23"/>
  <c r="T187" i="23"/>
  <c r="S187" i="23"/>
  <c r="R187" i="23"/>
  <c r="Q187" i="23"/>
  <c r="P187" i="23"/>
  <c r="O187" i="23"/>
  <c r="N187" i="23"/>
  <c r="U186" i="23"/>
  <c r="T186" i="23"/>
  <c r="S186" i="23"/>
  <c r="R186" i="23"/>
  <c r="Q186" i="23"/>
  <c r="P186" i="23"/>
  <c r="O186" i="23"/>
  <c r="N186" i="23"/>
  <c r="U185" i="23"/>
  <c r="T185" i="23"/>
  <c r="S185" i="23"/>
  <c r="R185" i="23"/>
  <c r="Q185" i="23"/>
  <c r="P185" i="23"/>
  <c r="O185" i="23"/>
  <c r="N185" i="23"/>
  <c r="U184" i="23"/>
  <c r="T184" i="23"/>
  <c r="S184" i="23"/>
  <c r="R184" i="23"/>
  <c r="Q184" i="23"/>
  <c r="P184" i="23"/>
  <c r="O184" i="23"/>
  <c r="N184" i="23"/>
  <c r="U183" i="23"/>
  <c r="T183" i="23"/>
  <c r="S183" i="23"/>
  <c r="R183" i="23"/>
  <c r="Q183" i="23"/>
  <c r="P183" i="23"/>
  <c r="O183" i="23"/>
  <c r="N183" i="23"/>
  <c r="U182" i="23"/>
  <c r="T182" i="23"/>
  <c r="S182" i="23"/>
  <c r="R182" i="23"/>
  <c r="Q182" i="23"/>
  <c r="P182" i="23"/>
  <c r="O182" i="23"/>
  <c r="N182" i="23"/>
  <c r="U181" i="23"/>
  <c r="T181" i="23"/>
  <c r="S181" i="23"/>
  <c r="R181" i="23"/>
  <c r="Q181" i="23"/>
  <c r="P181" i="23"/>
  <c r="O181" i="23"/>
  <c r="N181" i="23"/>
  <c r="U180" i="23"/>
  <c r="T180" i="23"/>
  <c r="S180" i="23"/>
  <c r="R180" i="23"/>
  <c r="Q180" i="23"/>
  <c r="P180" i="23"/>
  <c r="O180" i="23"/>
  <c r="N180" i="23"/>
  <c r="U179" i="23"/>
  <c r="T179" i="23"/>
  <c r="S179" i="23"/>
  <c r="R179" i="23"/>
  <c r="Q179" i="23"/>
  <c r="P179" i="23"/>
  <c r="O179" i="23"/>
  <c r="N179" i="23"/>
  <c r="U178" i="23"/>
  <c r="T178" i="23"/>
  <c r="S178" i="23"/>
  <c r="R178" i="23"/>
  <c r="Q178" i="23"/>
  <c r="P178" i="23"/>
  <c r="O178" i="23"/>
  <c r="N178" i="23"/>
  <c r="U177" i="23"/>
  <c r="T177" i="23"/>
  <c r="S177" i="23"/>
  <c r="R177" i="23"/>
  <c r="Q177" i="23"/>
  <c r="P177" i="23"/>
  <c r="O177" i="23"/>
  <c r="N177" i="23"/>
  <c r="U176" i="23"/>
  <c r="T176" i="23"/>
  <c r="S176" i="23"/>
  <c r="R176" i="23"/>
  <c r="Q176" i="23"/>
  <c r="P176" i="23"/>
  <c r="O176" i="23"/>
  <c r="N176" i="23"/>
  <c r="U175" i="23"/>
  <c r="T175" i="23"/>
  <c r="S175" i="23"/>
  <c r="R175" i="23"/>
  <c r="Q175" i="23"/>
  <c r="P175" i="23"/>
  <c r="O175" i="23"/>
  <c r="N175" i="23"/>
  <c r="U174" i="23"/>
  <c r="T174" i="23"/>
  <c r="S174" i="23"/>
  <c r="R174" i="23"/>
  <c r="Q174" i="23"/>
  <c r="P174" i="23"/>
  <c r="O174" i="23"/>
  <c r="N174" i="23"/>
  <c r="U173" i="23"/>
  <c r="T173" i="23"/>
  <c r="S173" i="23"/>
  <c r="R173" i="23"/>
  <c r="Q173" i="23"/>
  <c r="P173" i="23"/>
  <c r="O173" i="23"/>
  <c r="N173" i="23"/>
  <c r="U172" i="23"/>
  <c r="T172" i="23"/>
  <c r="S172" i="23"/>
  <c r="R172" i="23"/>
  <c r="Q172" i="23"/>
  <c r="P172" i="23"/>
  <c r="O172" i="23"/>
  <c r="N172" i="23"/>
  <c r="T171" i="23"/>
  <c r="S171" i="23"/>
  <c r="R171" i="23"/>
  <c r="Q171" i="23"/>
  <c r="P171" i="23"/>
  <c r="O171" i="23"/>
  <c r="N171" i="23"/>
  <c r="U171" i="23" s="1"/>
  <c r="T170" i="23"/>
  <c r="S170" i="23"/>
  <c r="R170" i="23"/>
  <c r="Q170" i="23"/>
  <c r="P170" i="23"/>
  <c r="O170" i="23"/>
  <c r="N170" i="23"/>
  <c r="U170" i="23" s="1"/>
  <c r="T169" i="23"/>
  <c r="S169" i="23"/>
  <c r="R169" i="23"/>
  <c r="Q169" i="23"/>
  <c r="P169" i="23"/>
  <c r="O169" i="23"/>
  <c r="N169" i="23"/>
  <c r="U169" i="23" s="1"/>
  <c r="T168" i="23"/>
  <c r="R168" i="23"/>
  <c r="Q168" i="23"/>
  <c r="P168" i="23"/>
  <c r="O168" i="23"/>
  <c r="N168" i="23"/>
  <c r="U168" i="23" s="1"/>
  <c r="T167" i="23"/>
  <c r="R167" i="23"/>
  <c r="Q167" i="23"/>
  <c r="P167" i="23"/>
  <c r="O167" i="23"/>
  <c r="N167" i="23"/>
  <c r="U167" i="23" s="1"/>
  <c r="T166" i="23"/>
  <c r="S166" i="23"/>
  <c r="R166" i="23"/>
  <c r="Q166" i="23"/>
  <c r="P166" i="23"/>
  <c r="O166" i="23"/>
  <c r="N166" i="23"/>
  <c r="U166" i="23" s="1"/>
  <c r="T165" i="23"/>
  <c r="S165" i="23"/>
  <c r="R165" i="23"/>
  <c r="Q165" i="23"/>
  <c r="P165" i="23"/>
  <c r="O165" i="23"/>
  <c r="N165" i="23"/>
  <c r="U165" i="23" s="1"/>
  <c r="T164" i="23"/>
  <c r="S164" i="23"/>
  <c r="R164" i="23"/>
  <c r="Q164" i="23"/>
  <c r="P164" i="23"/>
  <c r="O164" i="23"/>
  <c r="N164" i="23"/>
  <c r="U164" i="23" s="1"/>
  <c r="T163" i="23"/>
  <c r="R163" i="23"/>
  <c r="Q163" i="23"/>
  <c r="P163" i="23"/>
  <c r="O163" i="23"/>
  <c r="N163" i="23"/>
  <c r="U163" i="23" s="1"/>
  <c r="T162" i="23"/>
  <c r="R162" i="23"/>
  <c r="Q162" i="23"/>
  <c r="P162" i="23"/>
  <c r="O162" i="23"/>
  <c r="N162" i="23"/>
  <c r="U162" i="23" s="1"/>
  <c r="T161" i="23"/>
  <c r="R161" i="23"/>
  <c r="Q161" i="23"/>
  <c r="P161" i="23"/>
  <c r="O161" i="23"/>
  <c r="N161" i="23"/>
  <c r="U161" i="23" s="1"/>
  <c r="T160" i="23"/>
  <c r="S160" i="23"/>
  <c r="R160" i="23"/>
  <c r="Q160" i="23"/>
  <c r="P160" i="23"/>
  <c r="O160" i="23"/>
  <c r="N160" i="23"/>
  <c r="U160" i="23" s="1"/>
  <c r="T159" i="23"/>
  <c r="S159" i="23"/>
  <c r="R159" i="23"/>
  <c r="Q159" i="23"/>
  <c r="P159" i="23"/>
  <c r="O159" i="23"/>
  <c r="N159" i="23"/>
  <c r="U159" i="23" s="1"/>
  <c r="T158" i="23"/>
  <c r="S158" i="23"/>
  <c r="R158" i="23"/>
  <c r="Q158" i="23"/>
  <c r="P158" i="23"/>
  <c r="O158" i="23"/>
  <c r="N158" i="23"/>
  <c r="U158" i="23" s="1"/>
  <c r="T157" i="23"/>
  <c r="S157" i="23"/>
  <c r="R157" i="23"/>
  <c r="Q157" i="23"/>
  <c r="P157" i="23"/>
  <c r="O157" i="23"/>
  <c r="N157" i="23"/>
  <c r="U157" i="23" s="1"/>
  <c r="T156" i="23"/>
  <c r="S156" i="23"/>
  <c r="R156" i="23"/>
  <c r="Q156" i="23"/>
  <c r="P156" i="23"/>
  <c r="O156" i="23"/>
  <c r="N156" i="23"/>
  <c r="U156" i="23" s="1"/>
  <c r="T155" i="23"/>
  <c r="S155" i="23"/>
  <c r="R155" i="23"/>
  <c r="Q155" i="23"/>
  <c r="P155" i="23"/>
  <c r="O155" i="23"/>
  <c r="N155" i="23"/>
  <c r="U155" i="23" s="1"/>
  <c r="T154" i="23"/>
  <c r="S154" i="23"/>
  <c r="R154" i="23"/>
  <c r="Q154" i="23"/>
  <c r="P154" i="23"/>
  <c r="O154" i="23"/>
  <c r="N154" i="23"/>
  <c r="U154" i="23" s="1"/>
  <c r="T153" i="23"/>
  <c r="S153" i="23"/>
  <c r="R153" i="23"/>
  <c r="Q153" i="23"/>
  <c r="P153" i="23"/>
  <c r="O153" i="23"/>
  <c r="N153" i="23"/>
  <c r="U153" i="23" s="1"/>
  <c r="T152" i="23"/>
  <c r="S152" i="23"/>
  <c r="R152" i="23"/>
  <c r="Q152" i="23"/>
  <c r="P152" i="23"/>
  <c r="O152" i="23"/>
  <c r="N152" i="23"/>
  <c r="U152" i="23" s="1"/>
  <c r="T151" i="23"/>
  <c r="S151" i="23"/>
  <c r="R151" i="23"/>
  <c r="Q151" i="23"/>
  <c r="P151" i="23"/>
  <c r="O151" i="23"/>
  <c r="N151" i="23"/>
  <c r="U151" i="23" s="1"/>
  <c r="T150" i="23"/>
  <c r="S150" i="23"/>
  <c r="R150" i="23"/>
  <c r="Q150" i="23"/>
  <c r="P150" i="23"/>
  <c r="O150" i="23"/>
  <c r="N150" i="23"/>
  <c r="U150" i="23" s="1"/>
  <c r="T149" i="23"/>
  <c r="S149" i="23"/>
  <c r="R149" i="23"/>
  <c r="Q149" i="23"/>
  <c r="P149" i="23"/>
  <c r="O149" i="23"/>
  <c r="N149" i="23"/>
  <c r="U149" i="23" s="1"/>
  <c r="T148" i="23"/>
  <c r="S148" i="23"/>
  <c r="R148" i="23"/>
  <c r="Q148" i="23"/>
  <c r="P148" i="23"/>
  <c r="O148" i="23"/>
  <c r="N148" i="23"/>
  <c r="U148" i="23" s="1"/>
  <c r="T147" i="23"/>
  <c r="S147" i="23"/>
  <c r="R147" i="23"/>
  <c r="Q147" i="23"/>
  <c r="P147" i="23"/>
  <c r="O147" i="23"/>
  <c r="N147" i="23"/>
  <c r="U147" i="23" s="1"/>
  <c r="T146" i="23"/>
  <c r="S146" i="23"/>
  <c r="R146" i="23"/>
  <c r="Q146" i="23"/>
  <c r="P146" i="23"/>
  <c r="O146" i="23"/>
  <c r="N146" i="23"/>
  <c r="U146" i="23" s="1"/>
  <c r="T145" i="23"/>
  <c r="S145" i="23"/>
  <c r="R145" i="23"/>
  <c r="Q145" i="23"/>
  <c r="P145" i="23"/>
  <c r="O145" i="23"/>
  <c r="N145" i="23"/>
  <c r="U145" i="23" s="1"/>
  <c r="T144" i="23"/>
  <c r="S144" i="23"/>
  <c r="R144" i="23"/>
  <c r="Q144" i="23"/>
  <c r="P144" i="23"/>
  <c r="O144" i="23"/>
  <c r="N144" i="23"/>
  <c r="U144" i="23" s="1"/>
  <c r="T143" i="23"/>
  <c r="S143" i="23"/>
  <c r="R143" i="23"/>
  <c r="Q143" i="23"/>
  <c r="P143" i="23"/>
  <c r="O143" i="23"/>
  <c r="N143" i="23"/>
  <c r="U143" i="23" s="1"/>
  <c r="T142" i="23"/>
  <c r="S142" i="23"/>
  <c r="R142" i="23"/>
  <c r="Q142" i="23"/>
  <c r="P142" i="23"/>
  <c r="O142" i="23"/>
  <c r="N142" i="23"/>
  <c r="U142" i="23" s="1"/>
  <c r="T141" i="23"/>
  <c r="S141" i="23"/>
  <c r="R141" i="23"/>
  <c r="Q141" i="23"/>
  <c r="P141" i="23"/>
  <c r="O141" i="23"/>
  <c r="N141" i="23"/>
  <c r="U141" i="23" s="1"/>
  <c r="T140" i="23"/>
  <c r="S140" i="23"/>
  <c r="R140" i="23"/>
  <c r="Q140" i="23"/>
  <c r="P140" i="23"/>
  <c r="O140" i="23"/>
  <c r="N140" i="23"/>
  <c r="U140" i="23" s="1"/>
  <c r="T139" i="23"/>
  <c r="S139" i="23"/>
  <c r="R139" i="23"/>
  <c r="Q139" i="23"/>
  <c r="P139" i="23"/>
  <c r="O139" i="23"/>
  <c r="N139" i="23"/>
  <c r="U139" i="23" s="1"/>
  <c r="T138" i="23"/>
  <c r="S138" i="23"/>
  <c r="R138" i="23"/>
  <c r="Q138" i="23"/>
  <c r="P138" i="23"/>
  <c r="O138" i="23"/>
  <c r="N138" i="23"/>
  <c r="U138" i="23" s="1"/>
  <c r="T137" i="23"/>
  <c r="S137" i="23"/>
  <c r="R137" i="23"/>
  <c r="Q137" i="23"/>
  <c r="P137" i="23"/>
  <c r="O137" i="23"/>
  <c r="N137" i="23"/>
  <c r="U137" i="23" s="1"/>
  <c r="T136" i="23"/>
  <c r="S136" i="23"/>
  <c r="R136" i="23"/>
  <c r="Q136" i="23"/>
  <c r="P136" i="23"/>
  <c r="O136" i="23"/>
  <c r="N136" i="23"/>
  <c r="U136" i="23" s="1"/>
  <c r="T135" i="23"/>
  <c r="S135" i="23"/>
  <c r="R135" i="23"/>
  <c r="Q135" i="23"/>
  <c r="P135" i="23"/>
  <c r="O135" i="23"/>
  <c r="N135" i="23"/>
  <c r="U135" i="23" s="1"/>
  <c r="T134" i="23"/>
  <c r="S134" i="23"/>
  <c r="R134" i="23"/>
  <c r="Q134" i="23"/>
  <c r="P134" i="23"/>
  <c r="O134" i="23"/>
  <c r="N134" i="23"/>
  <c r="U134" i="23" s="1"/>
  <c r="T133" i="23"/>
  <c r="S133" i="23"/>
  <c r="R133" i="23"/>
  <c r="Q133" i="23"/>
  <c r="P133" i="23"/>
  <c r="O133" i="23"/>
  <c r="N133" i="23"/>
  <c r="U133" i="23" s="1"/>
  <c r="T132" i="23"/>
  <c r="S132" i="23"/>
  <c r="R132" i="23"/>
  <c r="Q132" i="23"/>
  <c r="P132" i="23"/>
  <c r="O132" i="23"/>
  <c r="N132" i="23"/>
  <c r="U132" i="23" s="1"/>
  <c r="T131" i="23"/>
  <c r="S131" i="23"/>
  <c r="R131" i="23"/>
  <c r="Q131" i="23"/>
  <c r="P131" i="23"/>
  <c r="O131" i="23"/>
  <c r="N131" i="23"/>
  <c r="U131" i="23" s="1"/>
  <c r="T130" i="23"/>
  <c r="S130" i="23"/>
  <c r="R130" i="23"/>
  <c r="Q130" i="23"/>
  <c r="P130" i="23"/>
  <c r="O130" i="23"/>
  <c r="N130" i="23"/>
  <c r="U130" i="23" s="1"/>
  <c r="T129" i="23"/>
  <c r="S129" i="23"/>
  <c r="R129" i="23"/>
  <c r="Q129" i="23"/>
  <c r="P129" i="23"/>
  <c r="O129" i="23"/>
  <c r="N129" i="23"/>
  <c r="U129" i="23" s="1"/>
  <c r="T128" i="23"/>
  <c r="S128" i="23"/>
  <c r="R128" i="23"/>
  <c r="Q128" i="23"/>
  <c r="P128" i="23"/>
  <c r="O128" i="23"/>
  <c r="N128" i="23"/>
  <c r="U128" i="23" s="1"/>
  <c r="T127" i="23"/>
  <c r="S127" i="23"/>
  <c r="R127" i="23"/>
  <c r="Q127" i="23"/>
  <c r="P127" i="23"/>
  <c r="O127" i="23"/>
  <c r="N127" i="23"/>
  <c r="U127" i="23" s="1"/>
  <c r="T126" i="23"/>
  <c r="S126" i="23"/>
  <c r="R126" i="23"/>
  <c r="Q126" i="23"/>
  <c r="P126" i="23"/>
  <c r="O126" i="23"/>
  <c r="N126" i="23"/>
  <c r="U126" i="23" s="1"/>
  <c r="T125" i="23"/>
  <c r="S125" i="23"/>
  <c r="R125" i="23"/>
  <c r="Q125" i="23"/>
  <c r="P125" i="23"/>
  <c r="O125" i="23"/>
  <c r="N125" i="23"/>
  <c r="U125" i="23" s="1"/>
  <c r="T124" i="23"/>
  <c r="S124" i="23"/>
  <c r="R124" i="23"/>
  <c r="Q124" i="23"/>
  <c r="P124" i="23"/>
  <c r="O124" i="23"/>
  <c r="N124" i="23"/>
  <c r="U124" i="23" s="1"/>
  <c r="T123" i="23"/>
  <c r="S123" i="23"/>
  <c r="R123" i="23"/>
  <c r="Q123" i="23"/>
  <c r="P123" i="23"/>
  <c r="O123" i="23"/>
  <c r="N123" i="23"/>
  <c r="U123" i="23" s="1"/>
  <c r="T122" i="23"/>
  <c r="S122" i="23"/>
  <c r="R122" i="23"/>
  <c r="Q122" i="23"/>
  <c r="P122" i="23"/>
  <c r="O122" i="23"/>
  <c r="N122" i="23"/>
  <c r="U122" i="23" s="1"/>
  <c r="T121" i="23"/>
  <c r="S121" i="23"/>
  <c r="R121" i="23"/>
  <c r="Q121" i="23"/>
  <c r="P121" i="23"/>
  <c r="O121" i="23"/>
  <c r="N121" i="23"/>
  <c r="U121" i="23" s="1"/>
  <c r="T120" i="23"/>
  <c r="S120" i="23"/>
  <c r="R120" i="23"/>
  <c r="Q120" i="23"/>
  <c r="P120" i="23"/>
  <c r="O120" i="23"/>
  <c r="N120" i="23"/>
  <c r="U120" i="23" s="1"/>
  <c r="T119" i="23"/>
  <c r="S119" i="23"/>
  <c r="R119" i="23"/>
  <c r="Q119" i="23"/>
  <c r="P119" i="23"/>
  <c r="O119" i="23"/>
  <c r="N119" i="23"/>
  <c r="U119" i="23" s="1"/>
  <c r="T118" i="23"/>
  <c r="S118" i="23"/>
  <c r="R118" i="23"/>
  <c r="Q118" i="23"/>
  <c r="P118" i="23"/>
  <c r="O118" i="23"/>
  <c r="N118" i="23"/>
  <c r="U118" i="23" s="1"/>
  <c r="T117" i="23"/>
  <c r="S117" i="23"/>
  <c r="R117" i="23"/>
  <c r="Q117" i="23"/>
  <c r="P117" i="23"/>
  <c r="O117" i="23"/>
  <c r="N117" i="23"/>
  <c r="U117" i="23" s="1"/>
  <c r="T116" i="23"/>
  <c r="S116" i="23"/>
  <c r="R116" i="23"/>
  <c r="Q116" i="23"/>
  <c r="P116" i="23"/>
  <c r="O116" i="23"/>
  <c r="N116" i="23"/>
  <c r="U116" i="23" s="1"/>
  <c r="T115" i="23"/>
  <c r="S115" i="23"/>
  <c r="R115" i="23"/>
  <c r="Q115" i="23"/>
  <c r="P115" i="23"/>
  <c r="O115" i="23"/>
  <c r="N115" i="23"/>
  <c r="U115" i="23" s="1"/>
  <c r="T114" i="23"/>
  <c r="S114" i="23"/>
  <c r="R114" i="23"/>
  <c r="Q114" i="23"/>
  <c r="P114" i="23"/>
  <c r="O114" i="23"/>
  <c r="N114" i="23"/>
  <c r="U114" i="23" s="1"/>
  <c r="T113" i="23"/>
  <c r="S113" i="23"/>
  <c r="R113" i="23"/>
  <c r="Q113" i="23"/>
  <c r="P113" i="23"/>
  <c r="O113" i="23"/>
  <c r="N113" i="23"/>
  <c r="U113" i="23" s="1"/>
  <c r="T112" i="23"/>
  <c r="S112" i="23"/>
  <c r="R112" i="23"/>
  <c r="Q112" i="23"/>
  <c r="P112" i="23"/>
  <c r="O112" i="23"/>
  <c r="N112" i="23"/>
  <c r="U112" i="23" s="1"/>
  <c r="T111" i="23"/>
  <c r="S111" i="23"/>
  <c r="R111" i="23"/>
  <c r="Q111" i="23"/>
  <c r="P111" i="23"/>
  <c r="O111" i="23"/>
  <c r="N111" i="23"/>
  <c r="U111" i="23" s="1"/>
  <c r="T110" i="23"/>
  <c r="S110" i="23"/>
  <c r="R110" i="23"/>
  <c r="Q110" i="23"/>
  <c r="P110" i="23"/>
  <c r="O110" i="23"/>
  <c r="N110" i="23"/>
  <c r="U110" i="23" s="1"/>
  <c r="T109" i="23"/>
  <c r="S109" i="23"/>
  <c r="R109" i="23"/>
  <c r="Q109" i="23"/>
  <c r="P109" i="23"/>
  <c r="O109" i="23"/>
  <c r="N109" i="23"/>
  <c r="U109" i="23" s="1"/>
  <c r="T108" i="23"/>
  <c r="S108" i="23"/>
  <c r="R108" i="23"/>
  <c r="Q108" i="23"/>
  <c r="P108" i="23"/>
  <c r="O108" i="23"/>
  <c r="N108" i="23"/>
  <c r="U108" i="23" s="1"/>
  <c r="T107" i="23"/>
  <c r="S107" i="23"/>
  <c r="R107" i="23"/>
  <c r="Q107" i="23"/>
  <c r="P107" i="23"/>
  <c r="O107" i="23"/>
  <c r="N107" i="23"/>
  <c r="U107" i="23" s="1"/>
  <c r="T106" i="23"/>
  <c r="S106" i="23"/>
  <c r="R106" i="23"/>
  <c r="Q106" i="23"/>
  <c r="P106" i="23"/>
  <c r="O106" i="23"/>
  <c r="N106" i="23"/>
  <c r="U106" i="23" s="1"/>
  <c r="T105" i="23"/>
  <c r="S105" i="23"/>
  <c r="R105" i="23"/>
  <c r="Q105" i="23"/>
  <c r="P105" i="23"/>
  <c r="O105" i="23"/>
  <c r="N105" i="23"/>
  <c r="U105" i="23" s="1"/>
  <c r="T104" i="23"/>
  <c r="S104" i="23"/>
  <c r="R104" i="23"/>
  <c r="Q104" i="23"/>
  <c r="P104" i="23"/>
  <c r="O104" i="23"/>
  <c r="N104" i="23"/>
  <c r="U104" i="23" s="1"/>
  <c r="T103" i="23"/>
  <c r="S103" i="23"/>
  <c r="R103" i="23"/>
  <c r="Q103" i="23"/>
  <c r="P103" i="23"/>
  <c r="O103" i="23"/>
  <c r="N103" i="23"/>
  <c r="U103" i="23" s="1"/>
  <c r="T102" i="23"/>
  <c r="S102" i="23"/>
  <c r="R102" i="23"/>
  <c r="Q102" i="23"/>
  <c r="P102" i="23"/>
  <c r="O102" i="23"/>
  <c r="N102" i="23"/>
  <c r="U102" i="23" s="1"/>
  <c r="T101" i="23"/>
  <c r="S101" i="23"/>
  <c r="R101" i="23"/>
  <c r="Q101" i="23"/>
  <c r="P101" i="23"/>
  <c r="O101" i="23"/>
  <c r="N101" i="23"/>
  <c r="U101" i="23" s="1"/>
  <c r="T100" i="23"/>
  <c r="S100" i="23"/>
  <c r="R100" i="23"/>
  <c r="Q100" i="23"/>
  <c r="P100" i="23"/>
  <c r="O100" i="23"/>
  <c r="N100" i="23"/>
  <c r="U100" i="23" s="1"/>
  <c r="T99" i="23"/>
  <c r="S99" i="23"/>
  <c r="R99" i="23"/>
  <c r="Q99" i="23"/>
  <c r="P99" i="23"/>
  <c r="O99" i="23"/>
  <c r="N99" i="23"/>
  <c r="U99" i="23" s="1"/>
  <c r="T98" i="23"/>
  <c r="S98" i="23"/>
  <c r="R98" i="23"/>
  <c r="Q98" i="23"/>
  <c r="P98" i="23"/>
  <c r="O98" i="23"/>
  <c r="N98" i="23"/>
  <c r="U98" i="23" s="1"/>
  <c r="T97" i="23"/>
  <c r="S97" i="23"/>
  <c r="R97" i="23"/>
  <c r="Q97" i="23"/>
  <c r="P97" i="23"/>
  <c r="O97" i="23"/>
  <c r="N97" i="23"/>
  <c r="U97" i="23" s="1"/>
  <c r="T96" i="23"/>
  <c r="S96" i="23"/>
  <c r="R96" i="23"/>
  <c r="Q96" i="23"/>
  <c r="P96" i="23"/>
  <c r="O96" i="23"/>
  <c r="N96" i="23"/>
  <c r="U96" i="23" s="1"/>
  <c r="T95" i="23"/>
  <c r="S95" i="23"/>
  <c r="R95" i="23"/>
  <c r="Q95" i="23"/>
  <c r="P95" i="23"/>
  <c r="O95" i="23"/>
  <c r="N95" i="23"/>
  <c r="U95" i="23" s="1"/>
  <c r="T94" i="23"/>
  <c r="S94" i="23"/>
  <c r="R94" i="23"/>
  <c r="Q94" i="23"/>
  <c r="P94" i="23"/>
  <c r="O94" i="23"/>
  <c r="N94" i="23"/>
  <c r="U94" i="23" s="1"/>
  <c r="T93" i="23"/>
  <c r="S93" i="23"/>
  <c r="R93" i="23"/>
  <c r="Q93" i="23"/>
  <c r="P93" i="23"/>
  <c r="O93" i="23"/>
  <c r="N93" i="23"/>
  <c r="U93" i="23" s="1"/>
  <c r="T92" i="23"/>
  <c r="S92" i="23"/>
  <c r="R92" i="23"/>
  <c r="Q92" i="23"/>
  <c r="P92" i="23"/>
  <c r="O92" i="23"/>
  <c r="N92" i="23"/>
  <c r="U92" i="23" s="1"/>
  <c r="T91" i="23"/>
  <c r="S91" i="23"/>
  <c r="R91" i="23"/>
  <c r="Q91" i="23"/>
  <c r="P91" i="23"/>
  <c r="O91" i="23"/>
  <c r="N91" i="23"/>
  <c r="U91" i="23" s="1"/>
  <c r="T90" i="23"/>
  <c r="S90" i="23"/>
  <c r="R90" i="23"/>
  <c r="Q90" i="23"/>
  <c r="P90" i="23"/>
  <c r="O90" i="23"/>
  <c r="N90" i="23"/>
  <c r="U90" i="23" s="1"/>
  <c r="T89" i="23"/>
  <c r="S89" i="23"/>
  <c r="R89" i="23"/>
  <c r="Q89" i="23"/>
  <c r="P89" i="23"/>
  <c r="O89" i="23"/>
  <c r="N89" i="23"/>
  <c r="U89" i="23" s="1"/>
  <c r="T88" i="23"/>
  <c r="S88" i="23"/>
  <c r="R88" i="23"/>
  <c r="Q88" i="23"/>
  <c r="P88" i="23"/>
  <c r="O88" i="23"/>
  <c r="N88" i="23"/>
  <c r="U88" i="23" s="1"/>
  <c r="T87" i="23"/>
  <c r="S87" i="23"/>
  <c r="R87" i="23"/>
  <c r="Q87" i="23"/>
  <c r="P87" i="23"/>
  <c r="O87" i="23"/>
  <c r="N87" i="23"/>
  <c r="U87" i="23" s="1"/>
  <c r="T86" i="23"/>
  <c r="S86" i="23"/>
  <c r="R86" i="23"/>
  <c r="Q86" i="23"/>
  <c r="P86" i="23"/>
  <c r="O86" i="23"/>
  <c r="N86" i="23"/>
  <c r="U86" i="23" s="1"/>
  <c r="T85" i="23"/>
  <c r="S85" i="23"/>
  <c r="R85" i="23"/>
  <c r="Q85" i="23"/>
  <c r="P85" i="23"/>
  <c r="O85" i="23"/>
  <c r="N85" i="23"/>
  <c r="U85" i="23" s="1"/>
  <c r="T84" i="23"/>
  <c r="S84" i="23"/>
  <c r="R84" i="23"/>
  <c r="Q84" i="23"/>
  <c r="P84" i="23"/>
  <c r="O84" i="23"/>
  <c r="N84" i="23"/>
  <c r="U84" i="23" s="1"/>
  <c r="T83" i="23"/>
  <c r="S83" i="23"/>
  <c r="R83" i="23"/>
  <c r="Q83" i="23"/>
  <c r="P83" i="23"/>
  <c r="O83" i="23"/>
  <c r="N83" i="23"/>
  <c r="U83" i="23" s="1"/>
  <c r="T82" i="23"/>
  <c r="S82" i="23"/>
  <c r="R82" i="23"/>
  <c r="Q82" i="23"/>
  <c r="P82" i="23"/>
  <c r="O82" i="23"/>
  <c r="N82" i="23"/>
  <c r="U82" i="23" s="1"/>
  <c r="T81" i="23"/>
  <c r="S81" i="23"/>
  <c r="R81" i="23"/>
  <c r="Q81" i="23"/>
  <c r="P81" i="23"/>
  <c r="O81" i="23"/>
  <c r="N81" i="23"/>
  <c r="U81" i="23" s="1"/>
  <c r="T80" i="23"/>
  <c r="S80" i="23"/>
  <c r="R80" i="23"/>
  <c r="Q80" i="23"/>
  <c r="P80" i="23"/>
  <c r="O80" i="23"/>
  <c r="N80" i="23"/>
  <c r="U80" i="23" s="1"/>
  <c r="T79" i="23"/>
  <c r="S79" i="23"/>
  <c r="R79" i="23"/>
  <c r="Q79" i="23"/>
  <c r="P79" i="23"/>
  <c r="O79" i="23"/>
  <c r="N79" i="23"/>
  <c r="U79" i="23" s="1"/>
  <c r="T78" i="23"/>
  <c r="S78" i="23"/>
  <c r="R78" i="23"/>
  <c r="Q78" i="23"/>
  <c r="P78" i="23"/>
  <c r="O78" i="23"/>
  <c r="N78" i="23"/>
  <c r="U78" i="23" s="1"/>
  <c r="T77" i="23"/>
  <c r="S77" i="23"/>
  <c r="R77" i="23"/>
  <c r="Q77" i="23"/>
  <c r="P77" i="23"/>
  <c r="O77" i="23"/>
  <c r="N77" i="23"/>
  <c r="U77" i="23" s="1"/>
  <c r="T76" i="23"/>
  <c r="S76" i="23"/>
  <c r="R76" i="23"/>
  <c r="Q76" i="23"/>
  <c r="P76" i="23"/>
  <c r="O76" i="23"/>
  <c r="N76" i="23"/>
  <c r="U76" i="23" s="1"/>
  <c r="T75" i="23"/>
  <c r="S75" i="23"/>
  <c r="R75" i="23"/>
  <c r="Q75" i="23"/>
  <c r="P75" i="23"/>
  <c r="O75" i="23"/>
  <c r="N75" i="23"/>
  <c r="U75" i="23" s="1"/>
  <c r="T74" i="23"/>
  <c r="S74" i="23"/>
  <c r="R74" i="23"/>
  <c r="Q74" i="23"/>
  <c r="P74" i="23"/>
  <c r="O74" i="23"/>
  <c r="N74" i="23"/>
  <c r="U74" i="23" s="1"/>
  <c r="T73" i="23"/>
  <c r="S73" i="23"/>
  <c r="R73" i="23"/>
  <c r="Q73" i="23"/>
  <c r="P73" i="23"/>
  <c r="O73" i="23"/>
  <c r="N73" i="23"/>
  <c r="U73" i="23" s="1"/>
  <c r="T72" i="23"/>
  <c r="S72" i="23"/>
  <c r="R72" i="23"/>
  <c r="Q72" i="23"/>
  <c r="P72" i="23"/>
  <c r="O72" i="23"/>
  <c r="N72" i="23"/>
  <c r="U72" i="23" s="1"/>
  <c r="T71" i="23"/>
  <c r="S71" i="23"/>
  <c r="R71" i="23"/>
  <c r="Q71" i="23"/>
  <c r="P71" i="23"/>
  <c r="O71" i="23"/>
  <c r="N71" i="23"/>
  <c r="U71" i="23" s="1"/>
  <c r="T70" i="23"/>
  <c r="S70" i="23"/>
  <c r="R70" i="23"/>
  <c r="Q70" i="23"/>
  <c r="P70" i="23"/>
  <c r="O70" i="23"/>
  <c r="N70" i="23"/>
  <c r="U70" i="23" s="1"/>
  <c r="T69" i="23"/>
  <c r="S69" i="23"/>
  <c r="R69" i="23"/>
  <c r="Q69" i="23"/>
  <c r="P69" i="23"/>
  <c r="O69" i="23"/>
  <c r="N69" i="23"/>
  <c r="U69" i="23" s="1"/>
  <c r="T68" i="23"/>
  <c r="S68" i="23"/>
  <c r="R68" i="23"/>
  <c r="Q68" i="23"/>
  <c r="P68" i="23"/>
  <c r="O68" i="23"/>
  <c r="N68" i="23"/>
  <c r="U68" i="23" s="1"/>
  <c r="T67" i="23"/>
  <c r="S67" i="23"/>
  <c r="R67" i="23"/>
  <c r="Q67" i="23"/>
  <c r="P67" i="23"/>
  <c r="O67" i="23"/>
  <c r="N67" i="23"/>
  <c r="U67" i="23" s="1"/>
  <c r="T66" i="23"/>
  <c r="S66" i="23"/>
  <c r="R66" i="23"/>
  <c r="Q66" i="23"/>
  <c r="P66" i="23"/>
  <c r="O66" i="23"/>
  <c r="N66" i="23"/>
  <c r="U66" i="23" s="1"/>
  <c r="T65" i="23"/>
  <c r="S65" i="23"/>
  <c r="R65" i="23"/>
  <c r="Q65" i="23"/>
  <c r="P65" i="23"/>
  <c r="O65" i="23"/>
  <c r="N65" i="23"/>
  <c r="U65" i="23" s="1"/>
  <c r="T64" i="23"/>
  <c r="S64" i="23"/>
  <c r="R64" i="23"/>
  <c r="Q64" i="23"/>
  <c r="P64" i="23"/>
  <c r="O64" i="23"/>
  <c r="N64" i="23"/>
  <c r="U64" i="23" s="1"/>
  <c r="T63" i="23"/>
  <c r="S63" i="23"/>
  <c r="R63" i="23"/>
  <c r="Q63" i="23"/>
  <c r="P63" i="23"/>
  <c r="O63" i="23"/>
  <c r="N63" i="23"/>
  <c r="U63" i="23" s="1"/>
  <c r="T62" i="23"/>
  <c r="S62" i="23"/>
  <c r="R62" i="23"/>
  <c r="Q62" i="23"/>
  <c r="P62" i="23"/>
  <c r="O62" i="23"/>
  <c r="N62" i="23"/>
  <c r="U62" i="23" s="1"/>
  <c r="T61" i="23"/>
  <c r="S61" i="23"/>
  <c r="R61" i="23"/>
  <c r="Q61" i="23"/>
  <c r="P61" i="23"/>
  <c r="O61" i="23"/>
  <c r="N61" i="23"/>
  <c r="U61" i="23" s="1"/>
  <c r="T60" i="23"/>
  <c r="S60" i="23"/>
  <c r="R60" i="23"/>
  <c r="Q60" i="23"/>
  <c r="P60" i="23"/>
  <c r="O60" i="23"/>
  <c r="N60" i="23"/>
  <c r="U60" i="23" s="1"/>
  <c r="T59" i="23"/>
  <c r="S59" i="23"/>
  <c r="R59" i="23"/>
  <c r="Q59" i="23"/>
  <c r="P59" i="23"/>
  <c r="O59" i="23"/>
  <c r="N59" i="23"/>
  <c r="U59" i="23" s="1"/>
  <c r="T58" i="23"/>
  <c r="S58" i="23"/>
  <c r="R58" i="23"/>
  <c r="Q58" i="23"/>
  <c r="P58" i="23"/>
  <c r="O58" i="23"/>
  <c r="N58" i="23"/>
  <c r="U58" i="23" s="1"/>
  <c r="T57" i="23"/>
  <c r="S57" i="23"/>
  <c r="R57" i="23"/>
  <c r="Q57" i="23"/>
  <c r="P57" i="23"/>
  <c r="O57" i="23"/>
  <c r="N57" i="23"/>
  <c r="U57" i="23" s="1"/>
  <c r="T56" i="23"/>
  <c r="S56" i="23"/>
  <c r="R56" i="23"/>
  <c r="Q56" i="23"/>
  <c r="P56" i="23"/>
  <c r="O56" i="23"/>
  <c r="N56" i="23"/>
  <c r="U56" i="23" s="1"/>
  <c r="T55" i="23"/>
  <c r="S55" i="23"/>
  <c r="R55" i="23"/>
  <c r="Q55" i="23"/>
  <c r="P55" i="23"/>
  <c r="O55" i="23"/>
  <c r="N55" i="23"/>
  <c r="U55" i="23" s="1"/>
  <c r="T54" i="23"/>
  <c r="S54" i="23"/>
  <c r="R54" i="23"/>
  <c r="Q54" i="23"/>
  <c r="P54" i="23"/>
  <c r="O54" i="23"/>
  <c r="N54" i="23"/>
  <c r="U54" i="23" s="1"/>
  <c r="T53" i="23"/>
  <c r="S53" i="23"/>
  <c r="R53" i="23"/>
  <c r="Q53" i="23"/>
  <c r="P53" i="23"/>
  <c r="O53" i="23"/>
  <c r="N53" i="23"/>
  <c r="U53" i="23" s="1"/>
  <c r="T52" i="23"/>
  <c r="S52" i="23"/>
  <c r="R52" i="23"/>
  <c r="Q52" i="23"/>
  <c r="P52" i="23"/>
  <c r="O52" i="23"/>
  <c r="N52" i="23"/>
  <c r="U52" i="23" s="1"/>
  <c r="T51" i="23"/>
  <c r="S51" i="23"/>
  <c r="R51" i="23"/>
  <c r="Q51" i="23"/>
  <c r="P51" i="23"/>
  <c r="O51" i="23"/>
  <c r="N51" i="23"/>
  <c r="U51" i="23" s="1"/>
  <c r="T50" i="23"/>
  <c r="S50" i="23"/>
  <c r="R50" i="23"/>
  <c r="Q50" i="23"/>
  <c r="P50" i="23"/>
  <c r="O50" i="23"/>
  <c r="N50" i="23"/>
  <c r="U50" i="23" s="1"/>
  <c r="T49" i="23"/>
  <c r="S49" i="23"/>
  <c r="R49" i="23"/>
  <c r="Q49" i="23"/>
  <c r="P49" i="23"/>
  <c r="O49" i="23"/>
  <c r="N49" i="23"/>
  <c r="U49" i="23" s="1"/>
  <c r="T48" i="23"/>
  <c r="S48" i="23"/>
  <c r="R48" i="23"/>
  <c r="Q48" i="23"/>
  <c r="P48" i="23"/>
  <c r="O48" i="23"/>
  <c r="N48" i="23"/>
  <c r="U48" i="23" s="1"/>
  <c r="T47" i="23"/>
  <c r="S47" i="23"/>
  <c r="R47" i="23"/>
  <c r="Q47" i="23"/>
  <c r="P47" i="23"/>
  <c r="O47" i="23"/>
  <c r="N47" i="23"/>
  <c r="U47" i="23" s="1"/>
  <c r="T46" i="23"/>
  <c r="S46" i="23"/>
  <c r="R46" i="23"/>
  <c r="Q46" i="23"/>
  <c r="P46" i="23"/>
  <c r="O46" i="23"/>
  <c r="N46" i="23"/>
  <c r="U46" i="23" s="1"/>
  <c r="T45" i="23"/>
  <c r="S45" i="23"/>
  <c r="R45" i="23"/>
  <c r="Q45" i="23"/>
  <c r="P45" i="23"/>
  <c r="O45" i="23"/>
  <c r="N45" i="23"/>
  <c r="U45" i="23" s="1"/>
  <c r="T44" i="23"/>
  <c r="S44" i="23"/>
  <c r="R44" i="23"/>
  <c r="Q44" i="23"/>
  <c r="P44" i="23"/>
  <c r="O44" i="23"/>
  <c r="N44" i="23"/>
  <c r="U44" i="23" s="1"/>
  <c r="T43" i="23"/>
  <c r="S43" i="23"/>
  <c r="R43" i="23"/>
  <c r="Q43" i="23"/>
  <c r="P43" i="23"/>
  <c r="O43" i="23"/>
  <c r="N43" i="23"/>
  <c r="U43" i="23" s="1"/>
  <c r="T42" i="23"/>
  <c r="S42" i="23"/>
  <c r="R42" i="23"/>
  <c r="Q42" i="23"/>
  <c r="P42" i="23"/>
  <c r="O42" i="23"/>
  <c r="N42" i="23"/>
  <c r="U42" i="23" s="1"/>
  <c r="T41" i="23"/>
  <c r="S41" i="23"/>
  <c r="R41" i="23"/>
  <c r="Q41" i="23"/>
  <c r="P41" i="23"/>
  <c r="O41" i="23"/>
  <c r="N41" i="23"/>
  <c r="U41" i="23" s="1"/>
  <c r="T40" i="23"/>
  <c r="S40" i="23"/>
  <c r="R40" i="23"/>
  <c r="Q40" i="23"/>
  <c r="P40" i="23"/>
  <c r="O40" i="23"/>
  <c r="N40" i="23"/>
  <c r="U40" i="23" s="1"/>
  <c r="T39" i="23"/>
  <c r="S39" i="23"/>
  <c r="R39" i="23"/>
  <c r="Q39" i="23"/>
  <c r="P39" i="23"/>
  <c r="O39" i="23"/>
  <c r="N39" i="23"/>
  <c r="U39" i="23" s="1"/>
  <c r="T38" i="23"/>
  <c r="S38" i="23"/>
  <c r="R38" i="23"/>
  <c r="Q38" i="23"/>
  <c r="P38" i="23"/>
  <c r="O38" i="23"/>
  <c r="N38" i="23"/>
  <c r="U38" i="23" s="1"/>
  <c r="T37" i="23"/>
  <c r="S37" i="23"/>
  <c r="R37" i="23"/>
  <c r="Q37" i="23"/>
  <c r="P37" i="23"/>
  <c r="O37" i="23"/>
  <c r="N37" i="23"/>
  <c r="U37" i="23" s="1"/>
  <c r="T36" i="23"/>
  <c r="S36" i="23"/>
  <c r="R36" i="23"/>
  <c r="Q36" i="23"/>
  <c r="P36" i="23"/>
  <c r="O36" i="23"/>
  <c r="N36" i="23"/>
  <c r="U36" i="23" s="1"/>
  <c r="T35" i="23"/>
  <c r="S35" i="23"/>
  <c r="R35" i="23"/>
  <c r="Q35" i="23"/>
  <c r="P35" i="23"/>
  <c r="O35" i="23"/>
  <c r="N35" i="23"/>
  <c r="U35" i="23" s="1"/>
  <c r="T34" i="23"/>
  <c r="S34" i="23"/>
  <c r="R34" i="23"/>
  <c r="Q34" i="23"/>
  <c r="P34" i="23"/>
  <c r="O34" i="23"/>
  <c r="N34" i="23"/>
  <c r="U34" i="23" s="1"/>
  <c r="T33" i="23"/>
  <c r="S33" i="23"/>
  <c r="R33" i="23"/>
  <c r="Q33" i="23"/>
  <c r="P33" i="23"/>
  <c r="O33" i="23"/>
  <c r="N33" i="23"/>
  <c r="U33" i="23" s="1"/>
  <c r="T32" i="23"/>
  <c r="S32" i="23"/>
  <c r="R32" i="23"/>
  <c r="Q32" i="23"/>
  <c r="P32" i="23"/>
  <c r="O32" i="23"/>
  <c r="N32" i="23"/>
  <c r="U32" i="23" s="1"/>
  <c r="T31" i="23"/>
  <c r="S31" i="23"/>
  <c r="R31" i="23"/>
  <c r="Q31" i="23"/>
  <c r="P31" i="23"/>
  <c r="O31" i="23"/>
  <c r="N31" i="23"/>
  <c r="U31" i="23" s="1"/>
  <c r="T30" i="23"/>
  <c r="S30" i="23"/>
  <c r="R30" i="23"/>
  <c r="Q30" i="23"/>
  <c r="P30" i="23"/>
  <c r="O30" i="23"/>
  <c r="N30" i="23"/>
  <c r="U30" i="23" s="1"/>
  <c r="T29" i="23"/>
  <c r="S29" i="23"/>
  <c r="R29" i="23"/>
  <c r="Q29" i="23"/>
  <c r="P29" i="23"/>
  <c r="O29" i="23"/>
  <c r="N29" i="23"/>
  <c r="U29" i="23" s="1"/>
  <c r="T28" i="23"/>
  <c r="S28" i="23"/>
  <c r="R28" i="23"/>
  <c r="Q28" i="23"/>
  <c r="P28" i="23"/>
  <c r="O28" i="23"/>
  <c r="N28" i="23"/>
  <c r="U28" i="23" s="1"/>
  <c r="T27" i="23"/>
  <c r="S27" i="23"/>
  <c r="R27" i="23"/>
  <c r="Q27" i="23"/>
  <c r="P27" i="23"/>
  <c r="O27" i="23"/>
  <c r="N27" i="23"/>
  <c r="U27" i="23" s="1"/>
  <c r="T26" i="23"/>
  <c r="S26" i="23"/>
  <c r="R26" i="23"/>
  <c r="Q26" i="23"/>
  <c r="P26" i="23"/>
  <c r="O26" i="23"/>
  <c r="N26" i="23"/>
  <c r="U26" i="23" s="1"/>
  <c r="T25" i="23"/>
  <c r="S25" i="23"/>
  <c r="R25" i="23"/>
  <c r="Q25" i="23"/>
  <c r="P25" i="23"/>
  <c r="O25" i="23"/>
  <c r="N25" i="23"/>
  <c r="U25" i="23" s="1"/>
  <c r="T24" i="23"/>
  <c r="S24" i="23"/>
  <c r="R24" i="23"/>
  <c r="Q24" i="23"/>
  <c r="P24" i="23"/>
  <c r="O24" i="23"/>
  <c r="N24" i="23"/>
  <c r="U24" i="23" s="1"/>
  <c r="T23" i="23"/>
  <c r="S23" i="23"/>
  <c r="R23" i="23"/>
  <c r="Q23" i="23"/>
  <c r="P23" i="23"/>
  <c r="O23" i="23"/>
  <c r="N23" i="23"/>
  <c r="U23" i="23" s="1"/>
  <c r="T22" i="23"/>
  <c r="S22" i="23"/>
  <c r="R22" i="23"/>
  <c r="Q22" i="23"/>
  <c r="P22" i="23"/>
  <c r="O22" i="23"/>
  <c r="N22" i="23"/>
  <c r="U22" i="23" s="1"/>
  <c r="T21" i="23"/>
  <c r="S21" i="23"/>
  <c r="R21" i="23"/>
  <c r="Q21" i="23"/>
  <c r="P21" i="23"/>
  <c r="O21" i="23"/>
  <c r="N21" i="23"/>
  <c r="U21" i="23" s="1"/>
  <c r="T20" i="23"/>
  <c r="S20" i="23"/>
  <c r="R20" i="23"/>
  <c r="Q20" i="23"/>
  <c r="P20" i="23"/>
  <c r="O20" i="23"/>
  <c r="N20" i="23"/>
  <c r="U20" i="23" s="1"/>
  <c r="T19" i="23"/>
  <c r="S19" i="23"/>
  <c r="R19" i="23"/>
  <c r="Q19" i="23"/>
  <c r="P19" i="23"/>
  <c r="O19" i="23"/>
  <c r="N19" i="23"/>
  <c r="U19" i="23" s="1"/>
  <c r="T18" i="23"/>
  <c r="S18" i="23"/>
  <c r="R18" i="23"/>
  <c r="Q18" i="23"/>
  <c r="P18" i="23"/>
  <c r="O18" i="23"/>
  <c r="N18" i="23"/>
  <c r="U18" i="23" s="1"/>
  <c r="T17" i="23"/>
  <c r="S17" i="23"/>
  <c r="R17" i="23"/>
  <c r="Q17" i="23"/>
  <c r="P17" i="23"/>
  <c r="O17" i="23"/>
  <c r="N17" i="23"/>
  <c r="U17" i="23" s="1"/>
  <c r="T16" i="23"/>
  <c r="S16" i="23"/>
  <c r="R16" i="23"/>
  <c r="Q16" i="23"/>
  <c r="P16" i="23"/>
  <c r="O16" i="23"/>
  <c r="N16" i="23"/>
  <c r="U16" i="23" s="1"/>
  <c r="T15" i="23"/>
  <c r="S15" i="23"/>
  <c r="R15" i="23"/>
  <c r="Q15" i="23"/>
  <c r="P15" i="23"/>
  <c r="O15" i="23"/>
  <c r="N15" i="23"/>
  <c r="U15" i="23" s="1"/>
  <c r="T14" i="23"/>
  <c r="S14" i="23"/>
  <c r="R14" i="23"/>
  <c r="Q14" i="23"/>
  <c r="P14" i="23"/>
  <c r="O14" i="23"/>
  <c r="N14" i="23"/>
  <c r="U14" i="23" s="1"/>
  <c r="T13" i="23"/>
  <c r="S13" i="23"/>
  <c r="R13" i="23"/>
  <c r="Q13" i="23"/>
  <c r="P13" i="23"/>
  <c r="O13" i="23"/>
  <c r="N13" i="23"/>
  <c r="U13" i="23" s="1"/>
  <c r="T12" i="23"/>
  <c r="S12" i="23"/>
  <c r="R12" i="23"/>
  <c r="Q12" i="23"/>
  <c r="P12" i="23"/>
  <c r="O12" i="23"/>
  <c r="N12" i="23"/>
  <c r="U12" i="23" s="1"/>
  <c r="T11" i="23"/>
  <c r="S11" i="23"/>
  <c r="R11" i="23"/>
  <c r="Q11" i="23"/>
  <c r="P11" i="23"/>
  <c r="O11" i="23"/>
  <c r="N11" i="23"/>
  <c r="U11" i="23" s="1"/>
  <c r="T10" i="23"/>
  <c r="S10" i="23"/>
  <c r="R10" i="23"/>
  <c r="Q10" i="23"/>
  <c r="P10" i="23"/>
  <c r="O10" i="23"/>
  <c r="N10" i="23"/>
  <c r="U10" i="23" s="1"/>
  <c r="T9" i="23"/>
  <c r="S9" i="23"/>
  <c r="R9" i="23"/>
  <c r="Q9" i="23"/>
  <c r="P9" i="23"/>
  <c r="O9" i="23"/>
  <c r="N9" i="23"/>
  <c r="U9" i="23" s="1"/>
  <c r="T8" i="23"/>
  <c r="S8" i="23"/>
  <c r="R8" i="23"/>
  <c r="Q8" i="23"/>
  <c r="P8" i="23"/>
  <c r="O8" i="23"/>
  <c r="N8" i="23"/>
  <c r="U8" i="23" s="1"/>
  <c r="T7" i="23"/>
  <c r="S7" i="23"/>
  <c r="R7" i="23"/>
  <c r="Q7" i="23"/>
  <c r="P7" i="23"/>
  <c r="O7" i="23"/>
  <c r="N7" i="23"/>
  <c r="U7" i="23" s="1"/>
  <c r="T6" i="23"/>
  <c r="S6" i="23"/>
  <c r="R6" i="23"/>
  <c r="Q6" i="23"/>
  <c r="P6" i="23"/>
  <c r="O6" i="23"/>
  <c r="N6" i="23"/>
  <c r="U6" i="23" s="1"/>
  <c r="T5" i="23"/>
  <c r="S5" i="23"/>
  <c r="R5" i="23"/>
  <c r="Q5" i="23"/>
  <c r="P5" i="23"/>
  <c r="O5" i="23"/>
  <c r="N5" i="23"/>
  <c r="U5" i="23" s="1"/>
  <c r="T4" i="23"/>
  <c r="S4" i="23"/>
  <c r="R4" i="23"/>
  <c r="Q4" i="23"/>
  <c r="P4" i="23"/>
  <c r="O4" i="23"/>
  <c r="N4" i="23"/>
  <c r="U4" i="23" s="1"/>
  <c r="T3" i="23"/>
  <c r="S3" i="23"/>
  <c r="R3" i="23"/>
  <c r="Q3" i="23"/>
  <c r="P3" i="23"/>
  <c r="O3" i="23"/>
  <c r="N3" i="23"/>
  <c r="U3" i="23" s="1"/>
  <c r="T2" i="23"/>
  <c r="S2" i="23"/>
  <c r="R2" i="23"/>
  <c r="Q2" i="23"/>
  <c r="P2" i="23"/>
  <c r="O2" i="23"/>
  <c r="N2" i="23"/>
  <c r="U2" i="23" s="1"/>
  <c r="S19" i="22"/>
  <c r="T19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S12" i="22"/>
  <c r="T12" i="22" s="1"/>
  <c r="S11" i="22"/>
  <c r="T11" i="22" s="1"/>
  <c r="S10" i="22"/>
  <c r="T10" i="22" s="1"/>
  <c r="S9" i="22"/>
  <c r="T9" i="22" s="1"/>
  <c r="S8" i="22"/>
  <c r="T8" i="22" s="1"/>
  <c r="S7" i="22"/>
  <c r="T7" i="22" s="1"/>
  <c r="S6" i="22"/>
  <c r="T6" i="22" s="1"/>
  <c r="P31" i="21"/>
  <c r="O31" i="21"/>
  <c r="N31" i="21"/>
  <c r="M31" i="21"/>
  <c r="L31" i="21"/>
  <c r="K31" i="21"/>
  <c r="J31" i="21"/>
  <c r="I31" i="21"/>
  <c r="H31" i="21"/>
  <c r="G31" i="21"/>
  <c r="F31" i="21"/>
  <c r="C31" i="21"/>
  <c r="P30" i="21"/>
  <c r="O30" i="21"/>
  <c r="N30" i="21"/>
  <c r="M30" i="21"/>
  <c r="L30" i="21"/>
  <c r="K30" i="21"/>
  <c r="J30" i="21"/>
  <c r="I30" i="21"/>
  <c r="H30" i="21"/>
  <c r="G30" i="21"/>
  <c r="F30" i="21"/>
  <c r="C30" i="21"/>
  <c r="P29" i="21"/>
  <c r="O29" i="21"/>
  <c r="N29" i="21"/>
  <c r="M29" i="21"/>
  <c r="L29" i="21"/>
  <c r="K29" i="21"/>
  <c r="J29" i="21"/>
  <c r="I29" i="21"/>
  <c r="H29" i="21"/>
  <c r="G29" i="21"/>
  <c r="F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C28" i="21"/>
  <c r="P27" i="21"/>
  <c r="O27" i="21"/>
  <c r="N27" i="21"/>
  <c r="M27" i="21"/>
  <c r="L27" i="21"/>
  <c r="K27" i="21"/>
  <c r="J27" i="21"/>
  <c r="I27" i="21"/>
  <c r="H27" i="21"/>
  <c r="G27" i="21"/>
  <c r="F27" i="21"/>
  <c r="C27" i="21"/>
  <c r="P26" i="21"/>
  <c r="O26" i="21"/>
  <c r="N26" i="21"/>
  <c r="M26" i="21"/>
  <c r="L26" i="21"/>
  <c r="K26" i="21"/>
  <c r="J26" i="21"/>
  <c r="I26" i="21"/>
  <c r="H26" i="21"/>
  <c r="G26" i="21"/>
  <c r="F26" i="21"/>
  <c r="C26" i="21"/>
  <c r="P25" i="21"/>
  <c r="O25" i="21"/>
  <c r="N25" i="21"/>
  <c r="M25" i="21"/>
  <c r="L25" i="21"/>
  <c r="K25" i="21"/>
  <c r="J25" i="21"/>
  <c r="I25" i="21"/>
  <c r="H25" i="21"/>
  <c r="G25" i="21"/>
  <c r="F25" i="21"/>
  <c r="C25" i="21"/>
  <c r="P24" i="21"/>
  <c r="O24" i="21"/>
  <c r="N24" i="21"/>
  <c r="M24" i="21"/>
  <c r="L24" i="21"/>
  <c r="K24" i="21"/>
  <c r="J24" i="21"/>
  <c r="I24" i="21"/>
  <c r="H24" i="21"/>
  <c r="G24" i="21"/>
  <c r="F24" i="21"/>
  <c r="C24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P21" i="21"/>
  <c r="O21" i="21"/>
  <c r="N21" i="21"/>
  <c r="M21" i="21"/>
  <c r="L21" i="21"/>
  <c r="K21" i="21"/>
  <c r="J21" i="21"/>
  <c r="I21" i="21"/>
  <c r="H21" i="21"/>
  <c r="G21" i="21"/>
  <c r="F21" i="21"/>
  <c r="C21" i="21"/>
  <c r="P20" i="21"/>
  <c r="O20" i="21"/>
  <c r="N20" i="21"/>
  <c r="M20" i="21"/>
  <c r="L20" i="21"/>
  <c r="K20" i="21"/>
  <c r="J20" i="21"/>
  <c r="I20" i="21"/>
  <c r="H20" i="21"/>
  <c r="G20" i="21"/>
  <c r="F20" i="21"/>
  <c r="C20" i="21"/>
  <c r="P19" i="21"/>
  <c r="O19" i="21"/>
  <c r="N19" i="21"/>
  <c r="M19" i="21"/>
  <c r="L19" i="21"/>
  <c r="K19" i="21"/>
  <c r="J19" i="21"/>
  <c r="I19" i="21"/>
  <c r="H19" i="21"/>
  <c r="G19" i="21"/>
  <c r="F19" i="21"/>
  <c r="C19" i="21"/>
  <c r="P18" i="21"/>
  <c r="O18" i="21"/>
  <c r="N18" i="21"/>
  <c r="M18" i="21"/>
  <c r="L18" i="21"/>
  <c r="K18" i="21"/>
  <c r="J18" i="21"/>
  <c r="I18" i="21"/>
  <c r="H18" i="21"/>
  <c r="G18" i="21"/>
  <c r="F18" i="21"/>
  <c r="C18" i="21"/>
  <c r="P17" i="21"/>
  <c r="O17" i="21"/>
  <c r="N17" i="21"/>
  <c r="M17" i="21"/>
  <c r="L17" i="21"/>
  <c r="K17" i="21"/>
  <c r="J17" i="21"/>
  <c r="I17" i="21"/>
  <c r="H17" i="21"/>
  <c r="G17" i="21"/>
  <c r="F17" i="21"/>
  <c r="C17" i="21"/>
  <c r="P16" i="21"/>
  <c r="O16" i="21"/>
  <c r="N16" i="21"/>
  <c r="M16" i="21"/>
  <c r="L16" i="21"/>
  <c r="K16" i="21"/>
  <c r="J16" i="21"/>
  <c r="I16" i="21"/>
  <c r="H16" i="21"/>
  <c r="G16" i="21"/>
  <c r="F16" i="21"/>
  <c r="C16" i="21"/>
  <c r="P15" i="21"/>
  <c r="O15" i="21"/>
  <c r="N15" i="21"/>
  <c r="M15" i="21"/>
  <c r="L15" i="21"/>
  <c r="K15" i="21"/>
  <c r="J15" i="21"/>
  <c r="I15" i="21"/>
  <c r="H15" i="21"/>
  <c r="G15" i="21"/>
  <c r="F15" i="21"/>
  <c r="C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N13" i="21"/>
  <c r="M13" i="21"/>
  <c r="L13" i="21"/>
  <c r="K13" i="21"/>
  <c r="J13" i="21"/>
  <c r="I13" i="21"/>
  <c r="H13" i="21"/>
  <c r="G13" i="21"/>
  <c r="F13" i="21"/>
  <c r="C13" i="21"/>
  <c r="P12" i="21"/>
  <c r="O12" i="21"/>
  <c r="N12" i="21"/>
  <c r="M12" i="21"/>
  <c r="L12" i="21"/>
  <c r="K12" i="21"/>
  <c r="J12" i="21"/>
  <c r="I12" i="21"/>
  <c r="H12" i="21"/>
  <c r="G12" i="21"/>
  <c r="F12" i="21"/>
  <c r="C12" i="21"/>
  <c r="P11" i="21"/>
  <c r="O11" i="21"/>
  <c r="N11" i="21"/>
  <c r="M11" i="21"/>
  <c r="L11" i="21"/>
  <c r="K11" i="21"/>
  <c r="J11" i="21"/>
  <c r="I11" i="21"/>
  <c r="H11" i="21"/>
  <c r="G11" i="21"/>
  <c r="F11" i="21"/>
  <c r="C11" i="21"/>
  <c r="P10" i="21"/>
  <c r="O10" i="21"/>
  <c r="N10" i="21"/>
  <c r="M10" i="21"/>
  <c r="L10" i="21"/>
  <c r="K10" i="21"/>
  <c r="J10" i="21"/>
  <c r="I10" i="21"/>
  <c r="H10" i="21"/>
  <c r="G10" i="21"/>
  <c r="F10" i="21"/>
  <c r="C10" i="21"/>
  <c r="P9" i="21"/>
  <c r="O9" i="21"/>
  <c r="N9" i="21"/>
  <c r="M9" i="21"/>
  <c r="L9" i="21"/>
  <c r="K9" i="21"/>
  <c r="J9" i="21"/>
  <c r="I9" i="21"/>
  <c r="H9" i="21"/>
  <c r="G9" i="21"/>
  <c r="F9" i="21"/>
  <c r="C9" i="21"/>
  <c r="P8" i="21"/>
  <c r="O8" i="21"/>
  <c r="N8" i="21"/>
  <c r="G8" i="21"/>
  <c r="F8" i="21"/>
  <c r="J5" i="21"/>
  <c r="A4" i="21"/>
  <c r="E3" i="21"/>
  <c r="D3" i="21"/>
  <c r="H5" i="21" s="1"/>
  <c r="B3" i="21"/>
  <c r="C8" i="21" s="1"/>
  <c r="A2" i="21"/>
  <c r="A1" i="21"/>
  <c r="P31" i="13"/>
  <c r="P30" i="13"/>
  <c r="P29" i="13"/>
  <c r="E4" i="13"/>
  <c r="D4" i="13"/>
  <c r="B4" i="13"/>
  <c r="A3" i="13"/>
  <c r="A1" i="13"/>
  <c r="P29" i="10"/>
  <c r="P28" i="10"/>
  <c r="P27" i="10"/>
  <c r="E4" i="10"/>
  <c r="D4" i="10"/>
  <c r="B4" i="10"/>
  <c r="A1" i="10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E4" i="7"/>
  <c r="D4" i="7"/>
  <c r="B4" i="7"/>
  <c r="A3" i="7"/>
  <c r="A1" i="7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E4" i="4"/>
  <c r="D4" i="4"/>
  <c r="B4" i="4"/>
  <c r="A3" i="4"/>
  <c r="A1" i="4"/>
  <c r="M8" i="21" l="1"/>
  <c r="K8" i="21"/>
  <c r="I8" i="21"/>
  <c r="L8" i="21"/>
  <c r="J8" i="21"/>
  <c r="H8" i="21"/>
</calcChain>
</file>

<file path=xl/sharedStrings.xml><?xml version="1.0" encoding="utf-8"?>
<sst xmlns="http://schemas.openxmlformats.org/spreadsheetml/2006/main" count="6104" uniqueCount="1499">
  <si>
    <t>Atviras Lietuvos kroso taurės III etapas</t>
  </si>
  <si>
    <t>2017 m.balandžio 28 d., Palanga</t>
  </si>
  <si>
    <t>MIESTAI</t>
  </si>
  <si>
    <t>RAJONAI</t>
  </si>
  <si>
    <t>KLUBAI</t>
  </si>
  <si>
    <t>Vieta</t>
  </si>
  <si>
    <t>Komanda</t>
  </si>
  <si>
    <t>Taškai</t>
  </si>
  <si>
    <t>Klaipėda 1</t>
  </si>
  <si>
    <t>Vilniaus r.</t>
  </si>
  <si>
    <t>NIKĖ-1 Klaipėda</t>
  </si>
  <si>
    <t>Šiauliai</t>
  </si>
  <si>
    <t>Švenčionys</t>
  </si>
  <si>
    <t>SK Aitvaras Švenčionys</t>
  </si>
  <si>
    <t>Vilnius</t>
  </si>
  <si>
    <t>Pakruojis</t>
  </si>
  <si>
    <t>MARATONAS Klaipėda</t>
  </si>
  <si>
    <t>Kaunas</t>
  </si>
  <si>
    <t>Marijampolė</t>
  </si>
  <si>
    <t>NIKĖ-2 Klaipėda</t>
  </si>
  <si>
    <t>Alytus</t>
  </si>
  <si>
    <t>Šiaulių r.</t>
  </si>
  <si>
    <t>STADIJA Šiauliai</t>
  </si>
  <si>
    <t>Panevėžys</t>
  </si>
  <si>
    <t>Vilkaviškis</t>
  </si>
  <si>
    <t>LASK Vilkaviškis</t>
  </si>
  <si>
    <t>Klaipėda 2</t>
  </si>
  <si>
    <t>Šilutė</t>
  </si>
  <si>
    <t>LUKAS Šiaulių r.</t>
  </si>
  <si>
    <t>Kelmė</t>
  </si>
  <si>
    <t>SAVI Šiaulių r.</t>
  </si>
  <si>
    <t>Raseiniai</t>
  </si>
  <si>
    <t>Meškuičiai Šiaulių r.</t>
  </si>
  <si>
    <t>Kalvarija</t>
  </si>
  <si>
    <t>NIKĖ-3 Klaipėda</t>
  </si>
  <si>
    <t>Mažeikiai</t>
  </si>
  <si>
    <t>Palangos LAK</t>
  </si>
  <si>
    <t>Jonava</t>
  </si>
  <si>
    <t>Mažylis Šiaulių r.</t>
  </si>
  <si>
    <t>Palnga</t>
  </si>
  <si>
    <t>Trakai</t>
  </si>
  <si>
    <t>Telšiai</t>
  </si>
  <si>
    <t>Vyr.varžybų TEISĖJAS</t>
  </si>
  <si>
    <t>S. KAŠINSKAS (Palanga)</t>
  </si>
  <si>
    <t>bėgimas iš</t>
  </si>
  <si>
    <t>Vyr.varžybų SEKRETORIUS</t>
  </si>
  <si>
    <t>J. BERŽINSKIENĖ (Klaipėda)</t>
  </si>
  <si>
    <t xml:space="preserve">Startas: </t>
  </si>
  <si>
    <t>Nr.</t>
  </si>
  <si>
    <t>id</t>
  </si>
  <si>
    <t>t</t>
  </si>
  <si>
    <t>1000m mergaitės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</si>
  <si>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</si>
  <si>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</si>
  <si>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</si>
  <si>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</si>
  <si>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</si>
  <si>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</si>
  <si>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</si>
  <si>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</si>
  <si>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</si>
  <si>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</si>
  <si>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</si>
  <si>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</si>
  <si>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</si>
  <si>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</si>
  <si>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m40</t>
  </si>
  <si>
    <t xml:space="preserve"> </t>
  </si>
  <si>
    <t>Agnė Ramanauskaitė</t>
  </si>
  <si>
    <t>Klaipėda-1</t>
  </si>
  <si>
    <t>NIKĖ-1</t>
  </si>
  <si>
    <t>M.Krakys</t>
  </si>
  <si>
    <t>34.9</t>
  </si>
  <si>
    <t>m318</t>
  </si>
  <si>
    <t>Evelina Voitkevič</t>
  </si>
  <si>
    <t>V. Gražys</t>
  </si>
  <si>
    <t>39.1</t>
  </si>
  <si>
    <t>m41</t>
  </si>
  <si>
    <t>Fausta Pachomova</t>
  </si>
  <si>
    <t>39.6</t>
  </si>
  <si>
    <t>m58</t>
  </si>
  <si>
    <t>Gintė Masaitytė</t>
  </si>
  <si>
    <t>Maratonas</t>
  </si>
  <si>
    <t>J.Beržinskienė</t>
  </si>
  <si>
    <t>42.4</t>
  </si>
  <si>
    <t>m263</t>
  </si>
  <si>
    <t>Dovilė Juršanaitė</t>
  </si>
  <si>
    <t>Švenčionių r.</t>
  </si>
  <si>
    <t>SK Aitvaras</t>
  </si>
  <si>
    <t>R.Turla</t>
  </si>
  <si>
    <t>42.9</t>
  </si>
  <si>
    <t>m31</t>
  </si>
  <si>
    <t>Rugilė Miklyčiūtė</t>
  </si>
  <si>
    <t>R.Sadzevičienė</t>
  </si>
  <si>
    <t>48.6</t>
  </si>
  <si>
    <t>m74</t>
  </si>
  <si>
    <t>Ariana Tislenko</t>
  </si>
  <si>
    <t>NIKĖ-2</t>
  </si>
  <si>
    <t>N.Krakiene</t>
  </si>
  <si>
    <t>50.0</t>
  </si>
  <si>
    <t>m234</t>
  </si>
  <si>
    <t>Paula Šimkutė</t>
  </si>
  <si>
    <t>Vilkaviškio raj.</t>
  </si>
  <si>
    <t>Vilkaviškio LASK</t>
  </si>
  <si>
    <t>M. Saldukaitis</t>
  </si>
  <si>
    <t>m43</t>
  </si>
  <si>
    <t>Deimantė Jokubauskaitė</t>
  </si>
  <si>
    <t>53.8</t>
  </si>
  <si>
    <t>m60</t>
  </si>
  <si>
    <t>Ieva Mineikytė</t>
  </si>
  <si>
    <t>56.6</t>
  </si>
  <si>
    <t>m331</t>
  </si>
  <si>
    <t>Evelina Banytė</t>
  </si>
  <si>
    <t>Šiaulių rajonas</t>
  </si>
  <si>
    <t>Meškuičiai</t>
  </si>
  <si>
    <t>P.Vaitkus</t>
  </si>
  <si>
    <t>56.8</t>
  </si>
  <si>
    <t>m315</t>
  </si>
  <si>
    <t>Gabija Kurminaitė</t>
  </si>
  <si>
    <t>Trakų KKSC</t>
  </si>
  <si>
    <t>L.Sinkevičienė</t>
  </si>
  <si>
    <t>58.2</t>
  </si>
  <si>
    <t>m276</t>
  </si>
  <si>
    <t>Ugnė Pagojutė</t>
  </si>
  <si>
    <t>Telšių raj</t>
  </si>
  <si>
    <t>D.Pranckuvienė</t>
  </si>
  <si>
    <t>58.8</t>
  </si>
  <si>
    <t>m218</t>
  </si>
  <si>
    <t>Karolina Šimkutė</t>
  </si>
  <si>
    <t>R. Kiškėnienė</t>
  </si>
  <si>
    <t>58.9</t>
  </si>
  <si>
    <t>m48</t>
  </si>
  <si>
    <t>Kamilė Beleckaitė</t>
  </si>
  <si>
    <t>00.2</t>
  </si>
  <si>
    <t>m280</t>
  </si>
  <si>
    <t>Inga Nausėdaitė</t>
  </si>
  <si>
    <t>S. Oželis</t>
  </si>
  <si>
    <t>02.0</t>
  </si>
  <si>
    <t>m137</t>
  </si>
  <si>
    <t>Greta Malinauskaitė</t>
  </si>
  <si>
    <t>V.Lebeckienė</t>
  </si>
  <si>
    <t>01..2</t>
  </si>
  <si>
    <t>m291</t>
  </si>
  <si>
    <t>Goda Šiaudvytytė</t>
  </si>
  <si>
    <t>L. Leikuvienė</t>
  </si>
  <si>
    <t>03..3</t>
  </si>
  <si>
    <t>m164</t>
  </si>
  <si>
    <t>Aurėja Bulošaitė</t>
  </si>
  <si>
    <t>Jolanta Kriaučiūnienė</t>
  </si>
  <si>
    <t>04.0</t>
  </si>
  <si>
    <t>m264</t>
  </si>
  <si>
    <t>Justė Semėnaitė</t>
  </si>
  <si>
    <t>03..5</t>
  </si>
  <si>
    <t>m51</t>
  </si>
  <si>
    <t>Anastasija Ivančenkova</t>
  </si>
  <si>
    <t>Klaipėda-2</t>
  </si>
  <si>
    <t>NIKĖ-3</t>
  </si>
  <si>
    <t>04..9</t>
  </si>
  <si>
    <t>m49</t>
  </si>
  <si>
    <t>Kamilė Bartašiūtė</t>
  </si>
  <si>
    <t>06..5</t>
  </si>
  <si>
    <t>m100</t>
  </si>
  <si>
    <t>Aistė Roznytė</t>
  </si>
  <si>
    <t>D. Vrubliauskas</t>
  </si>
  <si>
    <t>10..0</t>
  </si>
  <si>
    <t>m68</t>
  </si>
  <si>
    <t>Emilė Paulikaitė</t>
  </si>
  <si>
    <t>10..3</t>
  </si>
  <si>
    <t>m232</t>
  </si>
  <si>
    <t>Iveta Šilmiežytė</t>
  </si>
  <si>
    <t>12..3</t>
  </si>
  <si>
    <t>m91</t>
  </si>
  <si>
    <t>Sofija Šaučikovaitė</t>
  </si>
  <si>
    <t>"Stadija"</t>
  </si>
  <si>
    <t>D. Šaučikovas</t>
  </si>
  <si>
    <t>13.1</t>
  </si>
  <si>
    <t>m144</t>
  </si>
  <si>
    <t>Auksė Gavelytė</t>
  </si>
  <si>
    <t>14.9</t>
  </si>
  <si>
    <t>m94</t>
  </si>
  <si>
    <t>Beatričė Vaitiekutė</t>
  </si>
  <si>
    <t>19.8</t>
  </si>
  <si>
    <t>m146</t>
  </si>
  <si>
    <t>Agilė Čelkonaitė</t>
  </si>
  <si>
    <t>21.5</t>
  </si>
  <si>
    <t>m150</t>
  </si>
  <si>
    <t>Viktorija Tamošiūnaitė</t>
  </si>
  <si>
    <t>J.Kasputienė</t>
  </si>
  <si>
    <t>22.5</t>
  </si>
  <si>
    <t>m2</t>
  </si>
  <si>
    <t>Kamilė Koregina</t>
  </si>
  <si>
    <t>Marijampolė-Kalvarija</t>
  </si>
  <si>
    <t>V.Komisaraitis, J.Kasputienė</t>
  </si>
  <si>
    <t>25.9</t>
  </si>
  <si>
    <t>m277</t>
  </si>
  <si>
    <t>Orinta Perskaudaitė</t>
  </si>
  <si>
    <t>31.2</t>
  </si>
  <si>
    <t>m355</t>
  </si>
  <si>
    <t>Estela Kovaliovaitė</t>
  </si>
  <si>
    <t>Šilalės raj.</t>
  </si>
  <si>
    <t>R.Bendžius</t>
  </si>
  <si>
    <t>35.7</t>
  </si>
  <si>
    <t>m165</t>
  </si>
  <si>
    <t>Evelina Riaukaitė</t>
  </si>
  <si>
    <t>37.6</t>
  </si>
  <si>
    <t>m24</t>
  </si>
  <si>
    <t>Emilija Dautartaitė</t>
  </si>
  <si>
    <t>R.Norkus</t>
  </si>
  <si>
    <t>54.6</t>
  </si>
  <si>
    <t>m166</t>
  </si>
  <si>
    <t>Gabija Baranauskaitė</t>
  </si>
  <si>
    <t>55.7</t>
  </si>
  <si>
    <t>m309</t>
  </si>
  <si>
    <t>Smiltė Vainalavičiūtė</t>
  </si>
  <si>
    <t>05..8</t>
  </si>
  <si>
    <t>m169</t>
  </si>
  <si>
    <t>Jumilė Zubavičiūtė</t>
  </si>
  <si>
    <t>21.2</t>
  </si>
  <si>
    <t>m149</t>
  </si>
  <si>
    <t>Ieva Staugaitė</t>
  </si>
  <si>
    <t>35.6</t>
  </si>
  <si>
    <t>m76</t>
  </si>
  <si>
    <t>Valerija Klimovič</t>
  </si>
  <si>
    <t>45.1</t>
  </si>
  <si>
    <t>m307</t>
  </si>
  <si>
    <t>Kamilė Butkutė</t>
  </si>
  <si>
    <t>23.0</t>
  </si>
  <si>
    <t>m16</t>
  </si>
  <si>
    <t>25.0</t>
  </si>
  <si>
    <t>m282</t>
  </si>
  <si>
    <t>26.3</t>
  </si>
  <si>
    <t>25.6</t>
  </si>
  <si>
    <t>27.5</t>
  </si>
  <si>
    <t>36.2</t>
  </si>
  <si>
    <t>37.5</t>
  </si>
  <si>
    <t>40.3</t>
  </si>
  <si>
    <t>42.1</t>
  </si>
  <si>
    <t>43.5</t>
  </si>
  <si>
    <t>43.9</t>
  </si>
  <si>
    <t>44.2</t>
  </si>
  <si>
    <t>45.7</t>
  </si>
  <si>
    <t>48.3</t>
  </si>
  <si>
    <t>49.9</t>
  </si>
  <si>
    <t>50.9</t>
  </si>
  <si>
    <t>52.2</t>
  </si>
  <si>
    <t>54.0</t>
  </si>
  <si>
    <t>5..7</t>
  </si>
  <si>
    <t>7..3</t>
  </si>
  <si>
    <t>8..0</t>
  </si>
  <si>
    <t>8..2</t>
  </si>
  <si>
    <t>8..8</t>
  </si>
  <si>
    <t>13.0</t>
  </si>
  <si>
    <t>16.5</t>
  </si>
  <si>
    <t>17.1</t>
  </si>
  <si>
    <t>16.9</t>
  </si>
  <si>
    <t>10..7</t>
  </si>
  <si>
    <t>19.2</t>
  </si>
  <si>
    <t>23.6</t>
  </si>
  <si>
    <t>1000m berniukai</t>
  </si>
  <si>
    <t>v262</t>
  </si>
  <si>
    <t>27.1</t>
  </si>
  <si>
    <t>Erik Černiavski</t>
  </si>
  <si>
    <t>Z. Zenkevičius</t>
  </si>
  <si>
    <t>v122</t>
  </si>
  <si>
    <t>Alanas Griško</t>
  </si>
  <si>
    <t>J.Strumskytė-Razgūnė</t>
  </si>
  <si>
    <t>v188</t>
  </si>
  <si>
    <t>Justas Matuza</t>
  </si>
  <si>
    <t>R. Smilgys</t>
  </si>
  <si>
    <t>v334</t>
  </si>
  <si>
    <t>Klaudijus Kačkis</t>
  </si>
  <si>
    <t>Lukas</t>
  </si>
  <si>
    <t>A.Lukošaitis</t>
  </si>
  <si>
    <t>v38</t>
  </si>
  <si>
    <t>Pijus Dumalakas</t>
  </si>
  <si>
    <t>v316</t>
  </si>
  <si>
    <t>Daniel Bartusevič</t>
  </si>
  <si>
    <t>v225</t>
  </si>
  <si>
    <t>Žilvinas Žilinskas</t>
  </si>
  <si>
    <t>R. Akucevičiūtė</t>
  </si>
  <si>
    <t>v155</t>
  </si>
  <si>
    <t>Nedas Kasparas</t>
  </si>
  <si>
    <t>Kelmės rajono</t>
  </si>
  <si>
    <t>L. Balsytė</t>
  </si>
  <si>
    <t>v81</t>
  </si>
  <si>
    <t>Eduardas Acuta</t>
  </si>
  <si>
    <t>v26</t>
  </si>
  <si>
    <t>Ignas Čiginskas</t>
  </si>
  <si>
    <t>30.2</t>
  </si>
  <si>
    <t>v333</t>
  </si>
  <si>
    <t>Deividas Tamašauskas</t>
  </si>
  <si>
    <t>Mažylis</t>
  </si>
  <si>
    <t>V.Ponomariovas</t>
  </si>
  <si>
    <t>35.5</t>
  </si>
  <si>
    <t>v189</t>
  </si>
  <si>
    <t>Mikas Makušinas</t>
  </si>
  <si>
    <t>v42</t>
  </si>
  <si>
    <t>Edas Simutis</t>
  </si>
  <si>
    <t>36.9</t>
  </si>
  <si>
    <t>v282</t>
  </si>
  <si>
    <t>Nedas Zaniauskas</t>
  </si>
  <si>
    <t>v32</t>
  </si>
  <si>
    <t>Maksimas Azanovas</t>
  </si>
  <si>
    <t>v174</t>
  </si>
  <si>
    <t>Augustas Markas Grušas</t>
  </si>
  <si>
    <t>Pakruojo raj.</t>
  </si>
  <si>
    <t>A.Macevičius</t>
  </si>
  <si>
    <t>39.7</t>
  </si>
  <si>
    <t>v332</t>
  </si>
  <si>
    <t>Tomas Poškus</t>
  </si>
  <si>
    <t>Flamingas</t>
  </si>
  <si>
    <t>R.Juodis</t>
  </si>
  <si>
    <t>v306</t>
  </si>
  <si>
    <t>Dainius Petrovas</t>
  </si>
  <si>
    <t>v158</t>
  </si>
  <si>
    <t>Vilius Danilovas</t>
  </si>
  <si>
    <t>G. Kasputis</t>
  </si>
  <si>
    <t>v305</t>
  </si>
  <si>
    <t>Gytis Kurminas</t>
  </si>
  <si>
    <t>v129</t>
  </si>
  <si>
    <t>Airidas Stankus</t>
  </si>
  <si>
    <t>Klaipėdos raj.</t>
  </si>
  <si>
    <t>E.Norvilas</t>
  </si>
  <si>
    <t>43.2</t>
  </si>
  <si>
    <t>v47</t>
  </si>
  <si>
    <t>Vilius Veseris</t>
  </si>
  <si>
    <t>v240</t>
  </si>
  <si>
    <t>Mantas Bujanauskas</t>
  </si>
  <si>
    <t>ind</t>
  </si>
  <si>
    <t>v143</t>
  </si>
  <si>
    <t>Konstantinas Stankus</t>
  </si>
  <si>
    <t>46.0</t>
  </si>
  <si>
    <t>v53</t>
  </si>
  <si>
    <t>Edvinas Dargis</t>
  </si>
  <si>
    <t>46.2</t>
  </si>
  <si>
    <t>v300</t>
  </si>
  <si>
    <t>Naglis Ginkevičius</t>
  </si>
  <si>
    <t>D. Virbickas</t>
  </si>
  <si>
    <t>v354</t>
  </si>
  <si>
    <t>Ignas Račkus</t>
  </si>
  <si>
    <t>I.Rimkuvienė</t>
  </si>
  <si>
    <t>v168</t>
  </si>
  <si>
    <t>Gabrielius Jonkus</t>
  </si>
  <si>
    <t>v314</t>
  </si>
  <si>
    <t>Rokas Zubernius</t>
  </si>
  <si>
    <t>51.9</t>
  </si>
  <si>
    <t>v170</t>
  </si>
  <si>
    <t>Gražvydas Stanys</t>
  </si>
  <si>
    <t>v93</t>
  </si>
  <si>
    <t>Darius Laurikietis</t>
  </si>
  <si>
    <t>52.9</t>
  </si>
  <si>
    <t>v304</t>
  </si>
  <si>
    <t>Rytis Stanišauskas</t>
  </si>
  <si>
    <t>v301</t>
  </si>
  <si>
    <t>Nedas Čeponis</t>
  </si>
  <si>
    <t>2..0</t>
  </si>
  <si>
    <t>v200</t>
  </si>
  <si>
    <t>Mantas Lukšas</t>
  </si>
  <si>
    <t>Plungė</t>
  </si>
  <si>
    <t>E.Zaniauskas</t>
  </si>
  <si>
    <t>v302</t>
  </si>
  <si>
    <t>Eikintas Valiokas</t>
  </si>
  <si>
    <t>D.Virbickas</t>
  </si>
  <si>
    <t>6..0</t>
  </si>
  <si>
    <t>v310</t>
  </si>
  <si>
    <t>Žygimantas Dubaka</t>
  </si>
  <si>
    <t>v79</t>
  </si>
  <si>
    <t>Martynas Poška</t>
  </si>
  <si>
    <t>NIKĖ</t>
  </si>
  <si>
    <t>v17</t>
  </si>
  <si>
    <t>8..5</t>
  </si>
  <si>
    <t>v124</t>
  </si>
  <si>
    <t>v19</t>
  </si>
  <si>
    <t>47.1</t>
  </si>
  <si>
    <t>v145</t>
  </si>
  <si>
    <t>2..6</t>
  </si>
  <si>
    <t>8..6</t>
  </si>
  <si>
    <t>9..9</t>
  </si>
  <si>
    <t>14.0</t>
  </si>
  <si>
    <t>15.1</t>
  </si>
  <si>
    <t>20.2</t>
  </si>
  <si>
    <t>18.3</t>
  </si>
  <si>
    <t>26.7</t>
  </si>
  <si>
    <t>33.1</t>
  </si>
  <si>
    <t>29.5</t>
  </si>
  <si>
    <t>38.7</t>
  </si>
  <si>
    <t>33.0</t>
  </si>
  <si>
    <t>45.6</t>
  </si>
  <si>
    <t>33.6</t>
  </si>
  <si>
    <t>2000m Jaunutės</t>
  </si>
  <si>
    <t>m20</t>
  </si>
  <si>
    <t>Marija Jekabsone</t>
  </si>
  <si>
    <t>R.Kančys,D.Virbickas</t>
  </si>
  <si>
    <t>m15</t>
  </si>
  <si>
    <t>Deima Janušaitė</t>
  </si>
  <si>
    <t>Alytaus m.</t>
  </si>
  <si>
    <t>46.3</t>
  </si>
  <si>
    <t>V. Šmidtas</t>
  </si>
  <si>
    <t>m65</t>
  </si>
  <si>
    <t>Lukrecija Paulikaitė</t>
  </si>
  <si>
    <t>m128</t>
  </si>
  <si>
    <t>Aistė Stračinskytė</t>
  </si>
  <si>
    <t>I.Krakoviak-Tolstika,A.Tolstiks</t>
  </si>
  <si>
    <t>m202</t>
  </si>
  <si>
    <t>Austėja Astrauskaitė</t>
  </si>
  <si>
    <t>m120</t>
  </si>
  <si>
    <t>Karolina Stagniūnaitė</t>
  </si>
  <si>
    <t>m154</t>
  </si>
  <si>
    <t>Deimantė Kneižytė</t>
  </si>
  <si>
    <t>m294</t>
  </si>
  <si>
    <t>Erestida Bagdonaitė</t>
  </si>
  <si>
    <t>m175</t>
  </si>
  <si>
    <t>Vika Vaitekūnaitė</t>
  </si>
  <si>
    <t>58.7</t>
  </si>
  <si>
    <t>m21</t>
  </si>
  <si>
    <t>Gerda Bartkutė</t>
  </si>
  <si>
    <t>R.Kančys,S.Oželis</t>
  </si>
  <si>
    <t>1..0</t>
  </si>
  <si>
    <t>m92</t>
  </si>
  <si>
    <t>Deimantė Šležaitė</t>
  </si>
  <si>
    <t>m319</t>
  </si>
  <si>
    <t>Aurelija Vinogradova</t>
  </si>
  <si>
    <t>3..8</t>
  </si>
  <si>
    <t>m320</t>
  </si>
  <si>
    <t>Veslava Voitkevič</t>
  </si>
  <si>
    <t>5..6</t>
  </si>
  <si>
    <t>m88</t>
  </si>
  <si>
    <t>Meda Gasickaitė</t>
  </si>
  <si>
    <t>m118</t>
  </si>
  <si>
    <t>Gabija Ivoškaitė</t>
  </si>
  <si>
    <t>R.Razmaitė, A.Kitanov</t>
  </si>
  <si>
    <t>m176</t>
  </si>
  <si>
    <t>Akvilė Sabaitė</t>
  </si>
  <si>
    <t>9..4</t>
  </si>
  <si>
    <t>m249</t>
  </si>
  <si>
    <t>Viktorija Karklelytė</t>
  </si>
  <si>
    <t>10..1</t>
  </si>
  <si>
    <t>m203</t>
  </si>
  <si>
    <t>Paulina Berkevičiūtė</t>
  </si>
  <si>
    <t>11..9</t>
  </si>
  <si>
    <t>m29</t>
  </si>
  <si>
    <t>Raistė Vaištaraitė</t>
  </si>
  <si>
    <t>D.Jankauskaitė,N.Sabaliauskienė</t>
  </si>
  <si>
    <t>m134</t>
  </si>
  <si>
    <t>Elena Jasaitė</t>
  </si>
  <si>
    <t>L. Juchnevičienė</t>
  </si>
  <si>
    <t>34.4</t>
  </si>
  <si>
    <t>m124</t>
  </si>
  <si>
    <t>Meda Mangevičiūtė</t>
  </si>
  <si>
    <t>m44</t>
  </si>
  <si>
    <t>Austėja Bučinskaitė</t>
  </si>
  <si>
    <t>m66</t>
  </si>
  <si>
    <t>Gabrielė Otsus</t>
  </si>
  <si>
    <t>22.2</t>
  </si>
  <si>
    <t>m63</t>
  </si>
  <si>
    <t>Fausta Lekavičiūtė</t>
  </si>
  <si>
    <t>m269</t>
  </si>
  <si>
    <t>Gerda Ališauskaitė</t>
  </si>
  <si>
    <t>Petrokas,A.Pranckevičius</t>
  </si>
  <si>
    <t>m50</t>
  </si>
  <si>
    <t>Ema Ostrianicaitė</t>
  </si>
  <si>
    <t>m298</t>
  </si>
  <si>
    <t>Ligita Kasperavičiūtė</t>
  </si>
  <si>
    <t>m270</t>
  </si>
  <si>
    <t>Dovilė Pocevičiūtė</t>
  </si>
  <si>
    <t>E.Petrokas</t>
  </si>
  <si>
    <t>m1</t>
  </si>
  <si>
    <t>Smiltė Simanavičiūtė</t>
  </si>
  <si>
    <t>m25</t>
  </si>
  <si>
    <t>Iveta Sadauskaitė</t>
  </si>
  <si>
    <t>m171</t>
  </si>
  <si>
    <t>Auksė Grišiūtė</t>
  </si>
  <si>
    <t>34.5</t>
  </si>
  <si>
    <t>m52</t>
  </si>
  <si>
    <t>Pamela Baranauskaitė</t>
  </si>
  <si>
    <t>37.3</t>
  </si>
  <si>
    <t>m148</t>
  </si>
  <si>
    <t>Aistė Varnagirytė</t>
  </si>
  <si>
    <t>37.7</t>
  </si>
  <si>
    <t>m78</t>
  </si>
  <si>
    <t>Danielė Račkauskaitė</t>
  </si>
  <si>
    <t>53.3</t>
  </si>
  <si>
    <t>m75</t>
  </si>
  <si>
    <t>Julija Liuliukova</t>
  </si>
  <si>
    <t>m163</t>
  </si>
  <si>
    <t>Augusta Grigorijevaitė</t>
  </si>
  <si>
    <t>DNF</t>
  </si>
  <si>
    <t>0..5</t>
  </si>
  <si>
    <t>8..1</t>
  </si>
  <si>
    <t>29.6</t>
  </si>
  <si>
    <t>48.9</t>
  </si>
  <si>
    <t>9..5</t>
  </si>
  <si>
    <t>50.5</t>
  </si>
  <si>
    <t>51.3</t>
  </si>
  <si>
    <t>51.8</t>
  </si>
  <si>
    <t>56.3</t>
  </si>
  <si>
    <t>12..9</t>
  </si>
  <si>
    <t>15.2</t>
  </si>
  <si>
    <t>24.1</t>
  </si>
  <si>
    <t>25.7</t>
  </si>
  <si>
    <t>26.6</t>
  </si>
  <si>
    <t>30.9</t>
  </si>
  <si>
    <t>2000m jaunučiai</t>
  </si>
  <si>
    <t>34.2</t>
  </si>
  <si>
    <t>31.6</t>
  </si>
  <si>
    <t>45.0</t>
  </si>
  <si>
    <t>v292</t>
  </si>
  <si>
    <t>Justas Budrikas</t>
  </si>
  <si>
    <t>v114</t>
  </si>
  <si>
    <t>Tomas Bačiulis</t>
  </si>
  <si>
    <t>Šiauliai-Tauragė</t>
  </si>
  <si>
    <t>A.Kitanov, E.Laugalys,R.Varanavičius</t>
  </si>
  <si>
    <t>48.7</t>
  </si>
  <si>
    <t>v250</t>
  </si>
  <si>
    <t>Justas Sažinas</t>
  </si>
  <si>
    <t>v127</t>
  </si>
  <si>
    <t>Julius Kalindra</t>
  </si>
  <si>
    <t>v340</t>
  </si>
  <si>
    <t>Kostas Dagys</t>
  </si>
  <si>
    <t>v23</t>
  </si>
  <si>
    <t>Rokas Sviderskis</t>
  </si>
  <si>
    <t>R.Kančys,L.Kančytė</t>
  </si>
  <si>
    <t>v39</t>
  </si>
  <si>
    <t>Edgaras Žebrauskas</t>
  </si>
  <si>
    <t>v46</t>
  </si>
  <si>
    <t>Deividas Davydovas</t>
  </si>
  <si>
    <t>M.N.Krakiai</t>
  </si>
  <si>
    <t>53.7</t>
  </si>
  <si>
    <t>v57</t>
  </si>
  <si>
    <t>Jonas Dėdinas</t>
  </si>
  <si>
    <t>L.Bružas</t>
  </si>
  <si>
    <t>v97</t>
  </si>
  <si>
    <t>Laurynas Baliutavičius</t>
  </si>
  <si>
    <t>R. Razmaitė</t>
  </si>
  <si>
    <t>8..3</t>
  </si>
  <si>
    <t>v178</t>
  </si>
  <si>
    <t>Romualdas Miliauskas</t>
  </si>
  <si>
    <t>9..3</t>
  </si>
  <si>
    <t>v216</t>
  </si>
  <si>
    <t>Žilvinas Navickas</t>
  </si>
  <si>
    <t>R Akucevičiūtė</t>
  </si>
  <si>
    <t>9..8</t>
  </si>
  <si>
    <t>v172</t>
  </si>
  <si>
    <t>Martynas Balsys</t>
  </si>
  <si>
    <t>v207</t>
  </si>
  <si>
    <t>Martynas Šimkus</t>
  </si>
  <si>
    <t>12..1</t>
  </si>
  <si>
    <t>v125</t>
  </si>
  <si>
    <t>Ignas Vasiliauskas</t>
  </si>
  <si>
    <t>13.3</t>
  </si>
  <si>
    <t>v30</t>
  </si>
  <si>
    <t>Modestas Miliūnas</t>
  </si>
  <si>
    <t>39.8</t>
  </si>
  <si>
    <t>v338</t>
  </si>
  <si>
    <t>Eimantas Zanizdra</t>
  </si>
  <si>
    <t>15.3</t>
  </si>
  <si>
    <t>v238</t>
  </si>
  <si>
    <t>Marijus Jankaitis</t>
  </si>
  <si>
    <t>20.0</t>
  </si>
  <si>
    <t>v116</t>
  </si>
  <si>
    <t>Edvinas Armanavičius</t>
  </si>
  <si>
    <t>21.4</t>
  </si>
  <si>
    <t>v208</t>
  </si>
  <si>
    <t>Justas Paškauskas</t>
  </si>
  <si>
    <t>v179</t>
  </si>
  <si>
    <t>Jonas Sakalauskas</t>
  </si>
  <si>
    <t>v4</t>
  </si>
  <si>
    <t>Ignas Pučinskas</t>
  </si>
  <si>
    <t>V.Komisaraitis, A.Šalčius</t>
  </si>
  <si>
    <t>26.8</t>
  </si>
  <si>
    <t>v56</t>
  </si>
  <si>
    <t>Nojus Katkauskas</t>
  </si>
  <si>
    <t>v336</t>
  </si>
  <si>
    <t>Mikas Montvilas</t>
  </si>
  <si>
    <t>39.9</t>
  </si>
  <si>
    <t>32.7</t>
  </si>
  <si>
    <t>v293</t>
  </si>
  <si>
    <t>Osvaldas Guščius</t>
  </si>
  <si>
    <t>v157</t>
  </si>
  <si>
    <t>Valentas Urba</t>
  </si>
  <si>
    <t>36.5</t>
  </si>
  <si>
    <t>v55</t>
  </si>
  <si>
    <t>Arnas Emilis Hiršas</t>
  </si>
  <si>
    <t>v217</t>
  </si>
  <si>
    <t>Erlandas Markauskas</t>
  </si>
  <si>
    <t>v335</t>
  </si>
  <si>
    <t>Karolis Kinderis</t>
  </si>
  <si>
    <t>39.3</t>
  </si>
  <si>
    <t>v133</t>
  </si>
  <si>
    <t>Matas Kukšta</t>
  </si>
  <si>
    <t>47.2</t>
  </si>
  <si>
    <t>v54</t>
  </si>
  <si>
    <t>Aironas Savickas</t>
  </si>
  <si>
    <t>v121</t>
  </si>
  <si>
    <t>Arnas Kasperiūnas</t>
  </si>
  <si>
    <t>53.1</t>
  </si>
  <si>
    <t>v251</t>
  </si>
  <si>
    <t>Mantas Zambžickis</t>
  </si>
  <si>
    <t>v101</t>
  </si>
  <si>
    <t>Lukas Janulis</t>
  </si>
  <si>
    <t>P.Šaučikovas, M.Malinauskas</t>
  </si>
  <si>
    <t>56.4</t>
  </si>
  <si>
    <t>v9</t>
  </si>
  <si>
    <t>Vydūnas Klesevičius</t>
  </si>
  <si>
    <t>R.Bindokienė</t>
  </si>
  <si>
    <t>58.4</t>
  </si>
  <si>
    <t>v275</t>
  </si>
  <si>
    <t>Erikas Svenciūnas</t>
  </si>
  <si>
    <t>S.Račenko,E.Petrokas</t>
  </si>
  <si>
    <t>0..8</t>
  </si>
  <si>
    <t>v151</t>
  </si>
  <si>
    <t>Liutauras Vaičiulis</t>
  </si>
  <si>
    <t>A.Šalčius</t>
  </si>
  <si>
    <t>24.7</t>
  </si>
  <si>
    <t>v162</t>
  </si>
  <si>
    <t>Lukas Arbačauskas</t>
  </si>
  <si>
    <t>57.8</t>
  </si>
  <si>
    <t>v11</t>
  </si>
  <si>
    <t>Marijus Dranginis</t>
  </si>
  <si>
    <t>1..1</t>
  </si>
  <si>
    <t>v161</t>
  </si>
  <si>
    <t>Adomas Danilovas</t>
  </si>
  <si>
    <t>G.Kasputis</t>
  </si>
  <si>
    <t>v337</t>
  </si>
  <si>
    <t>Žygimantas Vaitekaitis</t>
  </si>
  <si>
    <t>v303</t>
  </si>
  <si>
    <t>Auktumis Valiokas</t>
  </si>
  <si>
    <t>v311</t>
  </si>
  <si>
    <t>Deimantas Sudnikovičius</t>
  </si>
  <si>
    <t>v196</t>
  </si>
  <si>
    <t>Ovidijus Buta</t>
  </si>
  <si>
    <t xml:space="preserve">
</t>
  </si>
  <si>
    <t>Vieta jn</t>
  </si>
  <si>
    <t>Taškai U 23</t>
  </si>
  <si>
    <t>24:11</t>
  </si>
  <si>
    <t>25:07</t>
  </si>
  <si>
    <t>26:12</t>
  </si>
  <si>
    <t>26:33</t>
  </si>
  <si>
    <t>Vieta U23</t>
  </si>
  <si>
    <t>Taškai U23</t>
  </si>
  <si>
    <t>Lietuvos pavasario kroso čempionatas, jaunimo iki 23 m., jaunimo, jaunių, jaunučių ir vaikų pirmenybės</t>
  </si>
  <si>
    <t>Eil</t>
  </si>
  <si>
    <t>failu pavadinimai</t>
  </si>
  <si>
    <t>KV l</t>
  </si>
  <si>
    <t>500m</t>
  </si>
  <si>
    <t>v</t>
  </si>
  <si>
    <t>1000m</t>
  </si>
  <si>
    <t>Varžybų atidarymas</t>
  </si>
  <si>
    <t>bėg sk</t>
  </si>
  <si>
    <t>bėgim</t>
  </si>
  <si>
    <t>1 bėg t</t>
  </si>
  <si>
    <t>st_</t>
  </si>
  <si>
    <t>1b</t>
  </si>
  <si>
    <t>13:00</t>
  </si>
  <si>
    <t>1000m mergaitės I bėgimas</t>
  </si>
  <si>
    <t>0:07</t>
  </si>
  <si>
    <t>rez_</t>
  </si>
  <si>
    <t>b</t>
  </si>
  <si>
    <t>2b</t>
  </si>
  <si>
    <t>1000m mergaitės II bėgimas</t>
  </si>
  <si>
    <t>vjc</t>
  </si>
  <si>
    <t>3b</t>
  </si>
  <si>
    <t>1000m berniukai I bėgimas</t>
  </si>
  <si>
    <t>bjc</t>
  </si>
  <si>
    <t>4b</t>
  </si>
  <si>
    <t>1000m berniukai II bėgimas</t>
  </si>
  <si>
    <t>mj</t>
  </si>
  <si>
    <t>II A</t>
  </si>
  <si>
    <t>2000m jaunutės I bėgimas</t>
  </si>
  <si>
    <t>bj</t>
  </si>
  <si>
    <t>III A</t>
  </si>
  <si>
    <t>2000m jaunutės II bėgimas</t>
  </si>
  <si>
    <t>mjn</t>
  </si>
  <si>
    <t>I JA</t>
  </si>
  <si>
    <t>2000m janunučiai I bėgimas</t>
  </si>
  <si>
    <t>vjn</t>
  </si>
  <si>
    <t>II JA</t>
  </si>
  <si>
    <t>2000m janunučiai II bėgimas</t>
  </si>
  <si>
    <t>III JA</t>
  </si>
  <si>
    <t>3000m jaunės</t>
  </si>
  <si>
    <t>4000m jauniai</t>
  </si>
  <si>
    <t>4000m jaunuolės</t>
  </si>
  <si>
    <t>6000m moterys, U23</t>
  </si>
  <si>
    <t>1500m</t>
  </si>
  <si>
    <t>2000m</t>
  </si>
  <si>
    <t>6000m jaunuoliai</t>
  </si>
  <si>
    <t>8000m vyrai, U23</t>
  </si>
  <si>
    <t>KSM</t>
  </si>
  <si>
    <t>I A</t>
  </si>
  <si>
    <t>Klaipėda</t>
  </si>
  <si>
    <t>3000m</t>
  </si>
  <si>
    <t>Druskininkai</t>
  </si>
  <si>
    <t>Kėdainiai</t>
  </si>
  <si>
    <t>Kelmės raj.</t>
  </si>
  <si>
    <t>Klapėdos raj.</t>
  </si>
  <si>
    <t>Kretingos raj.</t>
  </si>
  <si>
    <t>Pagėgių raj.</t>
  </si>
  <si>
    <t>Palanga</t>
  </si>
  <si>
    <t>Pasvalio raj.</t>
  </si>
  <si>
    <t>Plungės raj.</t>
  </si>
  <si>
    <t>4000m</t>
  </si>
  <si>
    <t>5000m</t>
  </si>
  <si>
    <t>Šiaulių raj.</t>
  </si>
  <si>
    <t>Skuodo raj.</t>
  </si>
  <si>
    <t>Švenčionių raj.</t>
  </si>
  <si>
    <t>Eilė</t>
  </si>
  <si>
    <t>beg</t>
  </si>
  <si>
    <t>bg eil nr</t>
  </si>
  <si>
    <t>Lytis</t>
  </si>
  <si>
    <t>Vilniaus raj.</t>
  </si>
  <si>
    <t>Rungtis</t>
  </si>
  <si>
    <t>St NR</t>
  </si>
  <si>
    <t>Vardas</t>
  </si>
  <si>
    <t>Pavardė</t>
  </si>
  <si>
    <t>Gim data</t>
  </si>
  <si>
    <t>Statusas</t>
  </si>
  <si>
    <t>ID</t>
  </si>
  <si>
    <t>Vardas, pavardė</t>
  </si>
  <si>
    <t>Gimimo data</t>
  </si>
  <si>
    <t>Statu-sas</t>
  </si>
  <si>
    <t>bib nr</t>
  </si>
  <si>
    <t>rank</t>
  </si>
  <si>
    <t>Druskininkų ėjikų klubas</t>
  </si>
  <si>
    <t>Kauno "Bėgimas"</t>
  </si>
  <si>
    <t>suma</t>
  </si>
  <si>
    <t>miesto tsk</t>
  </si>
  <si>
    <t>Kėdainių SK "Vaivorykštė"</t>
  </si>
  <si>
    <t>Klaipėdos "Nikė"</t>
  </si>
  <si>
    <t>Klaipėdos raj. SK "Ritmas"</t>
  </si>
  <si>
    <t>Klaipėdos raj. SK "YES"</t>
  </si>
  <si>
    <t>Palangos LASK</t>
  </si>
  <si>
    <t>klb tsk</t>
  </si>
  <si>
    <t>Panevėžio "El-Eko Sport"</t>
  </si>
  <si>
    <t>Panevėžio SK "Sporto pasaulis"</t>
  </si>
  <si>
    <t>Pasvalio raj. "Lėvuo"</t>
  </si>
  <si>
    <t>Plungės raj. Alsėdžiai</t>
  </si>
  <si>
    <t>Smiltė</t>
  </si>
  <si>
    <t>Šiaulių "Flamingas"</t>
  </si>
  <si>
    <t>Simanavičiūtė</t>
  </si>
  <si>
    <t>Šiaulių "Stadija"</t>
  </si>
  <si>
    <t>Šiaulių raj "Lukas"</t>
  </si>
  <si>
    <t>Šiaulių raj "Meškuičiai"</t>
  </si>
  <si>
    <t>Švenčionių SK "Aitvaras"</t>
  </si>
  <si>
    <t>bk</t>
  </si>
  <si>
    <t>Aistė</t>
  </si>
  <si>
    <t>Varnagirytė</t>
  </si>
  <si>
    <t>Ieva</t>
  </si>
  <si>
    <t>Staugaitytė</t>
  </si>
  <si>
    <t>Kamilė</t>
  </si>
  <si>
    <t>Koregina</t>
  </si>
  <si>
    <t>Viktorija</t>
  </si>
  <si>
    <t>Tamošiūnaitė</t>
  </si>
  <si>
    <t>Deimantė</t>
  </si>
  <si>
    <t>Leskauskaitė</t>
  </si>
  <si>
    <t>J.Kasputienė V.Komisaraitis</t>
  </si>
  <si>
    <t>Ignas</t>
  </si>
  <si>
    <t>Pučinskas</t>
  </si>
  <si>
    <t>Liutauras</t>
  </si>
  <si>
    <t>Vaičiulis</t>
  </si>
  <si>
    <t>Dominykas</t>
  </si>
  <si>
    <t>Kaleininkas</t>
  </si>
  <si>
    <t>Giedrius</t>
  </si>
  <si>
    <t>Valinčius</t>
  </si>
  <si>
    <t>Augustas Markas</t>
  </si>
  <si>
    <t>Grušas</t>
  </si>
  <si>
    <t>stipresni</t>
  </si>
  <si>
    <t>Vika</t>
  </si>
  <si>
    <t>Vaitekūnaitė</t>
  </si>
  <si>
    <t>Akvilė</t>
  </si>
  <si>
    <t>Sabaitė</t>
  </si>
  <si>
    <t>Gabrielius</t>
  </si>
  <si>
    <t>Požėla</t>
  </si>
  <si>
    <t>Romualdas</t>
  </si>
  <si>
    <t>Miliauskas</t>
  </si>
  <si>
    <t>Jonas</t>
  </si>
  <si>
    <t>Sakalauskas</t>
  </si>
  <si>
    <t>Stašys</t>
  </si>
  <si>
    <t>Vidmantė</t>
  </si>
  <si>
    <t>Burbaitė</t>
  </si>
  <si>
    <t>Šiauliai - Pakruojo raj.</t>
  </si>
  <si>
    <t>Erika</t>
  </si>
  <si>
    <t>Lukoševičiūtė</t>
  </si>
  <si>
    <t>Smetonis</t>
  </si>
  <si>
    <t>P.ŠiaučikovasA.Macevičius</t>
  </si>
  <si>
    <t>Edvinas</t>
  </si>
  <si>
    <t>Prociukas</t>
  </si>
  <si>
    <t>Faustas</t>
  </si>
  <si>
    <t>Marcinkevičius</t>
  </si>
  <si>
    <t>Tomas</t>
  </si>
  <si>
    <t>Jankauskis</t>
  </si>
  <si>
    <t>Ramunė</t>
  </si>
  <si>
    <t>Klybaitė</t>
  </si>
  <si>
    <t>Vilma</t>
  </si>
  <si>
    <t>Marcinkevičiūtė</t>
  </si>
  <si>
    <t>Gabrielė</t>
  </si>
  <si>
    <t>Magelinskaitė</t>
  </si>
  <si>
    <t>Pakruojo raj.-Šiauliai ind</t>
  </si>
  <si>
    <t>Marius</t>
  </si>
  <si>
    <t>Diliūnas</t>
  </si>
  <si>
    <t>Evaldas</t>
  </si>
  <si>
    <t>Daunoravičius</t>
  </si>
  <si>
    <t>A. Klebauskas</t>
  </si>
  <si>
    <t>Ugnė</t>
  </si>
  <si>
    <t>Bagdžiūtė</t>
  </si>
  <si>
    <t>Klimavičius</t>
  </si>
  <si>
    <t>Deima</t>
  </si>
  <si>
    <t>Janušaitė</t>
  </si>
  <si>
    <t>Dominyka</t>
  </si>
  <si>
    <t>Petraškaitė</t>
  </si>
  <si>
    <t>Karolis</t>
  </si>
  <si>
    <t>Ščerbacho</t>
  </si>
  <si>
    <t>Dovydas</t>
  </si>
  <si>
    <t>Kryževičius</t>
  </si>
  <si>
    <t>Deimantas</t>
  </si>
  <si>
    <t>Navodvorskas</t>
  </si>
  <si>
    <t>Ovidijus</t>
  </si>
  <si>
    <t>Buta</t>
  </si>
  <si>
    <t>Deividas</t>
  </si>
  <si>
    <t>Krikotinas</t>
  </si>
  <si>
    <t>Vytautas</t>
  </si>
  <si>
    <t>Grimalis</t>
  </si>
  <si>
    <t>Nojus</t>
  </si>
  <si>
    <t>Jonušas</t>
  </si>
  <si>
    <t>Mantas</t>
  </si>
  <si>
    <t>Lukšas</t>
  </si>
  <si>
    <t>Austėja</t>
  </si>
  <si>
    <t>Astrauskaitė</t>
  </si>
  <si>
    <t>stipr</t>
  </si>
  <si>
    <t>Paulina</t>
  </si>
  <si>
    <t>Berkevičiūtė</t>
  </si>
  <si>
    <t>Inga</t>
  </si>
  <si>
    <t>Skilčiūtė</t>
  </si>
  <si>
    <t>Martynas</t>
  </si>
  <si>
    <t>Šimkus</t>
  </si>
  <si>
    <t>stip</t>
  </si>
  <si>
    <t>Justas</t>
  </si>
  <si>
    <t>Paškauskas</t>
  </si>
  <si>
    <t>Žilvinas</t>
  </si>
  <si>
    <t>Navickas</t>
  </si>
  <si>
    <t>Erlandas</t>
  </si>
  <si>
    <t>Markauskas</t>
  </si>
  <si>
    <t>Karolina</t>
  </si>
  <si>
    <t>Šimkutė</t>
  </si>
  <si>
    <t>Eglė</t>
  </si>
  <si>
    <t>Bajoraitė</t>
  </si>
  <si>
    <t>Žilinskas</t>
  </si>
  <si>
    <t>Giedrė</t>
  </si>
  <si>
    <t>Račiukaitytė</t>
  </si>
  <si>
    <t>Diana</t>
  </si>
  <si>
    <t>Kizlaitytė</t>
  </si>
  <si>
    <t>Iveta</t>
  </si>
  <si>
    <t>Šilmiežytė</t>
  </si>
  <si>
    <t>Paula</t>
  </si>
  <si>
    <t>Snieguolė</t>
  </si>
  <si>
    <t>Lažauninkaitė</t>
  </si>
  <si>
    <t>Marijus</t>
  </si>
  <si>
    <t>Jankaitis</t>
  </si>
  <si>
    <t>Bujanauskas</t>
  </si>
  <si>
    <t>Ernestas</t>
  </si>
  <si>
    <t>Danilovas</t>
  </si>
  <si>
    <t>Kneižytė</t>
  </si>
  <si>
    <t>Nedas</t>
  </si>
  <si>
    <t>Kasparas</t>
  </si>
  <si>
    <t>Jankauskas</t>
  </si>
  <si>
    <t>Valentas</t>
  </si>
  <si>
    <t>Urba</t>
  </si>
  <si>
    <t>Vilius</t>
  </si>
  <si>
    <t>Roneta</t>
  </si>
  <si>
    <t>Urbutytė</t>
  </si>
  <si>
    <t>P. Sabaitis</t>
  </si>
  <si>
    <t>Gabija</t>
  </si>
  <si>
    <t>Rakmanaitė</t>
  </si>
  <si>
    <t>Adomas</t>
  </si>
  <si>
    <t>Arbačauskas</t>
  </si>
  <si>
    <t>Modestas</t>
  </si>
  <si>
    <t>Dirsė</t>
  </si>
  <si>
    <t>Nausėda</t>
  </si>
  <si>
    <t>Kristina</t>
  </si>
  <si>
    <t>Zajančkovskaja</t>
  </si>
  <si>
    <t>Z.Zenkevičius,R.Turla</t>
  </si>
  <si>
    <t>Kristis</t>
  </si>
  <si>
    <t>Stankevičius</t>
  </si>
  <si>
    <t>Karklelytė</t>
  </si>
  <si>
    <t>Sažinas</t>
  </si>
  <si>
    <t>Zambžickis</t>
  </si>
  <si>
    <t>Aivaras</t>
  </si>
  <si>
    <t>Čekanavičius</t>
  </si>
  <si>
    <t>Renata</t>
  </si>
  <si>
    <t>Butkytė</t>
  </si>
  <si>
    <t>Erik</t>
  </si>
  <si>
    <t>Černiavski</t>
  </si>
  <si>
    <t>Dovilė</t>
  </si>
  <si>
    <t>Juršanaitė</t>
  </si>
  <si>
    <t>Justė</t>
  </si>
  <si>
    <t>Semėnaitė</t>
  </si>
  <si>
    <t>M</t>
  </si>
  <si>
    <t>Roberta</t>
  </si>
  <si>
    <t>Žikaitė</t>
  </si>
  <si>
    <t>M. Skamarakas</t>
  </si>
  <si>
    <t>Klaudija</t>
  </si>
  <si>
    <t>Petrauskaitė</t>
  </si>
  <si>
    <t>V</t>
  </si>
  <si>
    <t>Laimonas</t>
  </si>
  <si>
    <t>Petraitis</t>
  </si>
  <si>
    <t>Z. Rajunčius</t>
  </si>
  <si>
    <t>Augustė</t>
  </si>
  <si>
    <t>Gerda</t>
  </si>
  <si>
    <t>Ališauskaitė</t>
  </si>
  <si>
    <t>Pocevičiūtė</t>
  </si>
  <si>
    <t>Kapliauskaitė</t>
  </si>
  <si>
    <t>Vidmantas</t>
  </si>
  <si>
    <t>Kulišauskas</t>
  </si>
  <si>
    <t>Robertas</t>
  </si>
  <si>
    <t>Mikšys</t>
  </si>
  <si>
    <t>Erikas</t>
  </si>
  <si>
    <t>Svenciūnas</t>
  </si>
  <si>
    <t>Remigijus</t>
  </si>
  <si>
    <t>Kančys</t>
  </si>
  <si>
    <t>I.Juodeškienė</t>
  </si>
  <si>
    <t>Loreta</t>
  </si>
  <si>
    <t>Kančytė</t>
  </si>
  <si>
    <t>I.Juodeškienė,R.Kančys</t>
  </si>
  <si>
    <t>Marija</t>
  </si>
  <si>
    <t>Jekabsone</t>
  </si>
  <si>
    <t>Bartkutė</t>
  </si>
  <si>
    <t>Stundžytė</t>
  </si>
  <si>
    <t>R.Kančys,R.Norkus</t>
  </si>
  <si>
    <t>Rokas</t>
  </si>
  <si>
    <t>Sviderskis</t>
  </si>
  <si>
    <t>Emilija</t>
  </si>
  <si>
    <t>Dautartaitė</t>
  </si>
  <si>
    <t>Sadauskaitė</t>
  </si>
  <si>
    <t>Čiginskas</t>
  </si>
  <si>
    <t>Bartusevičius</t>
  </si>
  <si>
    <t>Venskutonytė</t>
  </si>
  <si>
    <t>Raistė</t>
  </si>
  <si>
    <t>Vaištaraitė</t>
  </si>
  <si>
    <t>Miliūnas</t>
  </si>
  <si>
    <t>Rugilė</t>
  </si>
  <si>
    <t>Miklyčiūtė</t>
  </si>
  <si>
    <t>Maksimas</t>
  </si>
  <si>
    <t>Azanovas</t>
  </si>
  <si>
    <t>Pagojutė</t>
  </si>
  <si>
    <t>Orinta</t>
  </si>
  <si>
    <t>Perskaudaitė</t>
  </si>
  <si>
    <t>Emilė</t>
  </si>
  <si>
    <t>Balodytė</t>
  </si>
  <si>
    <t>Jorė</t>
  </si>
  <si>
    <t>Lapinskaitė</t>
  </si>
  <si>
    <t>Nausėdaitė</t>
  </si>
  <si>
    <t>Zaniauskas</t>
  </si>
  <si>
    <t>Gytis</t>
  </si>
  <si>
    <t>Šumalovas</t>
  </si>
  <si>
    <t>Goda</t>
  </si>
  <si>
    <t>Šiaudvytytė</t>
  </si>
  <si>
    <t>Budrikas</t>
  </si>
  <si>
    <t>Osvaldas</t>
  </si>
  <si>
    <t>Guščius</t>
  </si>
  <si>
    <t>Erestida</t>
  </si>
  <si>
    <t>Bagdonaitė</t>
  </si>
  <si>
    <t>Julija</t>
  </si>
  <si>
    <t>Baciūtė</t>
  </si>
  <si>
    <t>Kęstas</t>
  </si>
  <si>
    <t>Mickus</t>
  </si>
  <si>
    <t>Augusta</t>
  </si>
  <si>
    <t>Grigorijevaitė</t>
  </si>
  <si>
    <t>Aurėja</t>
  </si>
  <si>
    <t>Bulošaitė</t>
  </si>
  <si>
    <t>Evelina</t>
  </si>
  <si>
    <t>Riaukaitė</t>
  </si>
  <si>
    <t>Baranauskaitė</t>
  </si>
  <si>
    <t>Stankevič</t>
  </si>
  <si>
    <t>Jonkus</t>
  </si>
  <si>
    <t>Jumilė</t>
  </si>
  <si>
    <t>Zubavičiūtė</t>
  </si>
  <si>
    <t>Gražvydas</t>
  </si>
  <si>
    <t>Stanys</t>
  </si>
  <si>
    <t>Auksė</t>
  </si>
  <si>
    <t>Grišiūtė</t>
  </si>
  <si>
    <t>Balsys</t>
  </si>
  <si>
    <t>Kostas</t>
  </si>
  <si>
    <t>Akimovas</t>
  </si>
  <si>
    <t>Greta</t>
  </si>
  <si>
    <t>Kliševičiūtė</t>
  </si>
  <si>
    <t>Ligita</t>
  </si>
  <si>
    <t>Kasperavičiūtė</t>
  </si>
  <si>
    <t>Stangvilas</t>
  </si>
  <si>
    <t>Naglis</t>
  </si>
  <si>
    <t>Ginkevičius</t>
  </si>
  <si>
    <t>Čeponis</t>
  </si>
  <si>
    <t>Eikintas</t>
  </si>
  <si>
    <t>Valiokas</t>
  </si>
  <si>
    <t>Auktumis</t>
  </si>
  <si>
    <t>Rytis</t>
  </si>
  <si>
    <t>Stanišauskas</t>
  </si>
  <si>
    <t>Kurminas</t>
  </si>
  <si>
    <t>Dainius</t>
  </si>
  <si>
    <t>Petrovas</t>
  </si>
  <si>
    <t>Butkutė</t>
  </si>
  <si>
    <t>Andriulionytė</t>
  </si>
  <si>
    <t>Vainalavičiūtė</t>
  </si>
  <si>
    <t>Žygimantas</t>
  </si>
  <si>
    <t>Dubaka</t>
  </si>
  <si>
    <t>Sudnikovičius</t>
  </si>
  <si>
    <t>Vainalavičius</t>
  </si>
  <si>
    <t>Andrius</t>
  </si>
  <si>
    <t>Blažonis</t>
  </si>
  <si>
    <t>Zubernius</t>
  </si>
  <si>
    <t>Kurminaitė</t>
  </si>
  <si>
    <t>Daniel</t>
  </si>
  <si>
    <t>Bartusevič</t>
  </si>
  <si>
    <t>Voitkevič</t>
  </si>
  <si>
    <t>Aurelija</t>
  </si>
  <si>
    <t>Vinogradova</t>
  </si>
  <si>
    <t>Veslava</t>
  </si>
  <si>
    <t>Savko</t>
  </si>
  <si>
    <t>Lelis</t>
  </si>
  <si>
    <t>Jaroslav</t>
  </si>
  <si>
    <t>Semaško</t>
  </si>
  <si>
    <t>Gžegož</t>
  </si>
  <si>
    <t>Aneta</t>
  </si>
  <si>
    <t>Jacukevič</t>
  </si>
  <si>
    <t>Robert</t>
  </si>
  <si>
    <t>Jateiko</t>
  </si>
  <si>
    <t>Smolskij</t>
  </si>
  <si>
    <t>Edgar</t>
  </si>
  <si>
    <t>Žigis</t>
  </si>
  <si>
    <t>Radoslav</t>
  </si>
  <si>
    <t>Aleksandrov</t>
  </si>
  <si>
    <t>Banytė</t>
  </si>
  <si>
    <t>Poškus</t>
  </si>
  <si>
    <t>Tamašauskas</t>
  </si>
  <si>
    <t>Klaudijus</t>
  </si>
  <si>
    <t>Kačkis</t>
  </si>
  <si>
    <t>Kinderis</t>
  </si>
  <si>
    <t>Mikas</t>
  </si>
  <si>
    <t>Montvilas</t>
  </si>
  <si>
    <t>Vaitekaitis</t>
  </si>
  <si>
    <t>Eimantas</t>
  </si>
  <si>
    <t>Zanizdra</t>
  </si>
  <si>
    <t>Joniškis</t>
  </si>
  <si>
    <t>Dagys</t>
  </si>
  <si>
    <t>Neda</t>
  </si>
  <si>
    <t>Dovidaitytė</t>
  </si>
  <si>
    <t>Vitgardas</t>
  </si>
  <si>
    <t>Lešinskas</t>
  </si>
  <si>
    <t>Donatas</t>
  </si>
  <si>
    <t>Vaitiekus</t>
  </si>
  <si>
    <t>Lisinskaitė</t>
  </si>
  <si>
    <t>Grigaliūnaitė</t>
  </si>
  <si>
    <t>Savi</t>
  </si>
  <si>
    <t>J.Savickas</t>
  </si>
  <si>
    <t>Krivickas</t>
  </si>
  <si>
    <t>P.Žukienė, V.Kozlov</t>
  </si>
  <si>
    <t>Juozapavičius</t>
  </si>
  <si>
    <t>Karina</t>
  </si>
  <si>
    <t>Vlasovaitė</t>
  </si>
  <si>
    <t>Veršinskaitė</t>
  </si>
  <si>
    <t>Simonas</t>
  </si>
  <si>
    <t>Steponavičius</t>
  </si>
  <si>
    <t>Šiauliai-Šiaulių rajonas</t>
  </si>
  <si>
    <t>A.Lukošaitis,J.Beržanskis</t>
  </si>
  <si>
    <t>Justinas</t>
  </si>
  <si>
    <t>Križinauskas</t>
  </si>
  <si>
    <t>Arnas</t>
  </si>
  <si>
    <t>Lukošaitis</t>
  </si>
  <si>
    <t>Ugnius</t>
  </si>
  <si>
    <t>Sadauskas</t>
  </si>
  <si>
    <t>Meda</t>
  </si>
  <si>
    <t>Gasickaitė</t>
  </si>
  <si>
    <t>Laurynas</t>
  </si>
  <si>
    <t>Baranauskas</t>
  </si>
  <si>
    <t>Varnaitė</t>
  </si>
  <si>
    <t>Sofija</t>
  </si>
  <si>
    <t>Šaučikovaitė</t>
  </si>
  <si>
    <t>Šležaitė</t>
  </si>
  <si>
    <t>Darius</t>
  </si>
  <si>
    <t>Laurikietis</t>
  </si>
  <si>
    <t>Beatričė</t>
  </si>
  <si>
    <t>Vaitiekutė</t>
  </si>
  <si>
    <t>Atkocevičiūtė</t>
  </si>
  <si>
    <t>R. Kergytė-Dauskurdienė</t>
  </si>
  <si>
    <t>Strelkauskaitė</t>
  </si>
  <si>
    <t>Baliutavičius</t>
  </si>
  <si>
    <t>Karinauskaitė</t>
  </si>
  <si>
    <t>J. Beržanskis</t>
  </si>
  <si>
    <t>Justina</t>
  </si>
  <si>
    <t>Kučinskaitė</t>
  </si>
  <si>
    <t>Roznytė</t>
  </si>
  <si>
    <t>Syryca</t>
  </si>
  <si>
    <t>Stagniūnaitė</t>
  </si>
  <si>
    <t>Kasperiūnas</t>
  </si>
  <si>
    <t>Alanas</t>
  </si>
  <si>
    <t>Griško</t>
  </si>
  <si>
    <t>Edvard</t>
  </si>
  <si>
    <t>Sadovskij</t>
  </si>
  <si>
    <t>Mangevičiūtė</t>
  </si>
  <si>
    <t>Vasiliauskas</t>
  </si>
  <si>
    <t>Konradas</t>
  </si>
  <si>
    <t>Naumčikas</t>
  </si>
  <si>
    <t>Julius</t>
  </si>
  <si>
    <t>Kalindra</t>
  </si>
  <si>
    <t>Stračinskytė</t>
  </si>
  <si>
    <t>Gustas</t>
  </si>
  <si>
    <t>Levickis</t>
  </si>
  <si>
    <t>Bedalytė</t>
  </si>
  <si>
    <t>Augustas</t>
  </si>
  <si>
    <t>Kunėjus</t>
  </si>
  <si>
    <t>Matas</t>
  </si>
  <si>
    <t>Kukšta</t>
  </si>
  <si>
    <t>Elena</t>
  </si>
  <si>
    <t>Jasaitė</t>
  </si>
  <si>
    <t>Eduardas Rimas</t>
  </si>
  <si>
    <t>Survilas</t>
  </si>
  <si>
    <t>H. Statkus</t>
  </si>
  <si>
    <t>Petkevičius</t>
  </si>
  <si>
    <t>V.Komisaraitis</t>
  </si>
  <si>
    <t>Gustaitis</t>
  </si>
  <si>
    <t>V.Komisaraitis, A.Buliuolis</t>
  </si>
  <si>
    <t>Paulius</t>
  </si>
  <si>
    <t>Bieliūnas</t>
  </si>
  <si>
    <t>Marijampolė-Švenčionių r.</t>
  </si>
  <si>
    <t>Z.Zenkevičius, V.Komisaraitis</t>
  </si>
  <si>
    <t>Vydūnas</t>
  </si>
  <si>
    <t>Klesevičius</t>
  </si>
  <si>
    <t>Brundza</t>
  </si>
  <si>
    <t>Dranginis</t>
  </si>
  <si>
    <t>Benas</t>
  </si>
  <si>
    <t>Afarjanc</t>
  </si>
  <si>
    <t>Palangos m. LAK</t>
  </si>
  <si>
    <t>Matuza</t>
  </si>
  <si>
    <t>3:15,0</t>
  </si>
  <si>
    <t>Makušinas</t>
  </si>
  <si>
    <t>3:20,0</t>
  </si>
  <si>
    <t>Kriukovskis</t>
  </si>
  <si>
    <t>K.Sabalyte</t>
  </si>
  <si>
    <t>Danielius</t>
  </si>
  <si>
    <t>Armonas</t>
  </si>
  <si>
    <t>Gabriele</t>
  </si>
  <si>
    <t>Garbauskaite</t>
  </si>
  <si>
    <t>Miglė</t>
  </si>
  <si>
    <t>Malinauskaitė</t>
  </si>
  <si>
    <t>Vesta</t>
  </si>
  <si>
    <t>Macidulskaitė</t>
  </si>
  <si>
    <t>Pušinskas</t>
  </si>
  <si>
    <t>Neimantas</t>
  </si>
  <si>
    <t>Jocius</t>
  </si>
  <si>
    <t>Vaškevičius</t>
  </si>
  <si>
    <t>Joris</t>
  </si>
  <si>
    <t>Paškevičius</t>
  </si>
  <si>
    <t>Konstantinas</t>
  </si>
  <si>
    <t>Stankus</t>
  </si>
  <si>
    <t>Gavelytė</t>
  </si>
  <si>
    <t>Vita</t>
  </si>
  <si>
    <t>Akelaitytė</t>
  </si>
  <si>
    <t>Agilė</t>
  </si>
  <si>
    <t>Čelkonaitė</t>
  </si>
  <si>
    <t>Sibilė</t>
  </si>
  <si>
    <t>Staugaitė</t>
  </si>
  <si>
    <t>Jašauskaitė</t>
  </si>
  <si>
    <t>Janulis</t>
  </si>
  <si>
    <t>Rosvaldas</t>
  </si>
  <si>
    <t>Povilionis</t>
  </si>
  <si>
    <t>Šiauliai-Pakruojis</t>
  </si>
  <si>
    <t>Gvidas</t>
  </si>
  <si>
    <t>Tauroza</t>
  </si>
  <si>
    <t>Linkutė</t>
  </si>
  <si>
    <t>Jurkus</t>
  </si>
  <si>
    <t>Egidijus</t>
  </si>
  <si>
    <t>Aurimas</t>
  </si>
  <si>
    <t>Bendžius</t>
  </si>
  <si>
    <t>Šiauliai-Šilutė</t>
  </si>
  <si>
    <t>A.Kitanov, R.Razmaitė,S.Oželis</t>
  </si>
  <si>
    <t>Vincas</t>
  </si>
  <si>
    <t>Jatulis</t>
  </si>
  <si>
    <t>Statkonytė</t>
  </si>
  <si>
    <t>Šiauliai-Kupiškis</t>
  </si>
  <si>
    <t>R.Razmaitė,A.Kitanov,I.Zabulienė</t>
  </si>
  <si>
    <t>Tadas</t>
  </si>
  <si>
    <t>Babrauskas</t>
  </si>
  <si>
    <t>Morkūnaitė</t>
  </si>
  <si>
    <t>Simona</t>
  </si>
  <si>
    <t>Butvilaitė</t>
  </si>
  <si>
    <t>Lidija</t>
  </si>
  <si>
    <t>Lišniauskaitė</t>
  </si>
  <si>
    <t>Bačiulis</t>
  </si>
  <si>
    <t>Sendravičiūtė</t>
  </si>
  <si>
    <t>Armanavičius</t>
  </si>
  <si>
    <t>Rosita</t>
  </si>
  <si>
    <t>Šimkevičiūtė</t>
  </si>
  <si>
    <t>Ivoškaitė</t>
  </si>
  <si>
    <t>Banga</t>
  </si>
  <si>
    <t>Balnaitė</t>
  </si>
  <si>
    <t>Benediktas</t>
  </si>
  <si>
    <t>M.Krakys, Ančlauskas</t>
  </si>
  <si>
    <t>Šliapcevas</t>
  </si>
  <si>
    <t>Curikova</t>
  </si>
  <si>
    <t>Violeta</t>
  </si>
  <si>
    <t>Kuldaitė</t>
  </si>
  <si>
    <t>M.Krakys, L.Bloškienė</t>
  </si>
  <si>
    <t>Pijus</t>
  </si>
  <si>
    <t>Dumalakas</t>
  </si>
  <si>
    <t>Edgaras</t>
  </si>
  <si>
    <t>Žebrauskas</t>
  </si>
  <si>
    <t>Agnė</t>
  </si>
  <si>
    <t>Ramanauskaitė</t>
  </si>
  <si>
    <t>Fausta</t>
  </si>
  <si>
    <t>Pachomova</t>
  </si>
  <si>
    <t>Edas</t>
  </si>
  <si>
    <t>Simutis</t>
  </si>
  <si>
    <t>Jokubauskaitė</t>
  </si>
  <si>
    <t>Bučinskaitė</t>
  </si>
  <si>
    <t>Jonauskytė</t>
  </si>
  <si>
    <t>Davydovas</t>
  </si>
  <si>
    <t>Veseris</t>
  </si>
  <si>
    <t>Beleckaitė</t>
  </si>
  <si>
    <t>Bartašiūtė</t>
  </si>
  <si>
    <t>Ema</t>
  </si>
  <si>
    <t>Ostrianicaitė</t>
  </si>
  <si>
    <t>Anastasija</t>
  </si>
  <si>
    <t>Ivančenkova</t>
  </si>
  <si>
    <t>Pamela</t>
  </si>
  <si>
    <t>Dargis</t>
  </si>
  <si>
    <t>Aironas</t>
  </si>
  <si>
    <t>Savickas</t>
  </si>
  <si>
    <t>Arnas Emilis</t>
  </si>
  <si>
    <t>Hiršas</t>
  </si>
  <si>
    <t>Katkauskas</t>
  </si>
  <si>
    <t>Dėdinas</t>
  </si>
  <si>
    <t>Gintė</t>
  </si>
  <si>
    <t>Masaitytė</t>
  </si>
  <si>
    <t>Vilmantė</t>
  </si>
  <si>
    <t>Gruodytė</t>
  </si>
  <si>
    <t>Mineikytė</t>
  </si>
  <si>
    <t>Petrutytė</t>
  </si>
  <si>
    <t>Rimkutė</t>
  </si>
  <si>
    <t>Lekavičiūtė</t>
  </si>
  <si>
    <t>Žvinklytė</t>
  </si>
  <si>
    <t>Lukrecija</t>
  </si>
  <si>
    <t>Paulikaitė</t>
  </si>
  <si>
    <t>Otsus</t>
  </si>
  <si>
    <t>Zeleniūtė</t>
  </si>
  <si>
    <t>Skaistė</t>
  </si>
  <si>
    <t>Daškevičiūtė</t>
  </si>
  <si>
    <t>Krištaponytė</t>
  </si>
  <si>
    <t>Kęstutis</t>
  </si>
  <si>
    <t>Lomsagis</t>
  </si>
  <si>
    <t>Palina</t>
  </si>
  <si>
    <t>Kuzniatsova</t>
  </si>
  <si>
    <t>Darija</t>
  </si>
  <si>
    <t>Mitrikhina</t>
  </si>
  <si>
    <t>Ariana</t>
  </si>
  <si>
    <t>Tislenko</t>
  </si>
  <si>
    <t>Liuliukova</t>
  </si>
  <si>
    <t>Valerija</t>
  </si>
  <si>
    <t>Klimovič</t>
  </si>
  <si>
    <t>Daniil</t>
  </si>
  <si>
    <t>Škulepa</t>
  </si>
  <si>
    <t>Danielė</t>
  </si>
  <si>
    <t>Račkauskaitė</t>
  </si>
  <si>
    <t>Poška</t>
  </si>
  <si>
    <t>Norkus</t>
  </si>
  <si>
    <t>Eduardas</t>
  </si>
  <si>
    <t>Acuta</t>
  </si>
  <si>
    <t>Estela</t>
  </si>
  <si>
    <t>Kovaliovaitė</t>
  </si>
  <si>
    <t>Vyštartas</t>
  </si>
  <si>
    <t>Koroliovas</t>
  </si>
  <si>
    <t>Silales raj</t>
  </si>
  <si>
    <t>Puidokaitė</t>
  </si>
  <si>
    <t>Airidas</t>
  </si>
  <si>
    <t>Genčius</t>
  </si>
  <si>
    <t>Račkus</t>
  </si>
  <si>
    <t>Jonė</t>
  </si>
  <si>
    <t>Pociūtė</t>
  </si>
  <si>
    <t>V.Baronienė</t>
  </si>
  <si>
    <t>Salytė</t>
  </si>
  <si>
    <t>A.Pleskys</t>
  </si>
  <si>
    <t>Skurdelytė</t>
  </si>
  <si>
    <t>K O M A N D I N I A I  R E Z U L T A T A I</t>
  </si>
  <si>
    <t>m64</t>
  </si>
  <si>
    <t>Ugnė Žvinklytė</t>
  </si>
  <si>
    <t>m98</t>
  </si>
  <si>
    <t>Greta Karinauskaitė</t>
  </si>
  <si>
    <t>m119</t>
  </si>
  <si>
    <t>Karolina Syryca</t>
  </si>
  <si>
    <t>m268</t>
  </si>
  <si>
    <t>Augustė Žikaitė</t>
  </si>
  <si>
    <t>Dominyka Petraškaitė</t>
  </si>
  <si>
    <t>m321</t>
  </si>
  <si>
    <t>Karolina Savko</t>
  </si>
  <si>
    <t>m295</t>
  </si>
  <si>
    <t>Julija Baciūtė</t>
  </si>
  <si>
    <t>m61</t>
  </si>
  <si>
    <t>Justina Petrutytė</t>
  </si>
  <si>
    <t>m130</t>
  </si>
  <si>
    <t>Deimantė Bedalytė</t>
  </si>
  <si>
    <t>m67</t>
  </si>
  <si>
    <t>Karolina Zeleniūtė</t>
  </si>
  <si>
    <t>m115</t>
  </si>
  <si>
    <t>Simona Sendravičiūtė</t>
  </si>
  <si>
    <t>m230</t>
  </si>
  <si>
    <t>Diana Kizlaitytė</t>
  </si>
  <si>
    <t>m265</t>
  </si>
  <si>
    <t>Roberta Žikaitė</t>
  </si>
  <si>
    <t>m271</t>
  </si>
  <si>
    <t>Kristina Kapliauskaitė</t>
  </si>
  <si>
    <t>m145</t>
  </si>
  <si>
    <t>Vita Akelaitytė</t>
  </si>
  <si>
    <t>m136</t>
  </si>
  <si>
    <t>Miglė Malinauskaitė</t>
  </si>
  <si>
    <t>m224</t>
  </si>
  <si>
    <t>Eglė Bajoraitė</t>
  </si>
  <si>
    <t>m341</t>
  </si>
  <si>
    <t>Neda Dovidaitytė</t>
  </si>
  <si>
    <t>m353</t>
  </si>
  <si>
    <t>Kristina Jašauskaitė</t>
  </si>
  <si>
    <t>m62</t>
  </si>
  <si>
    <t>Erika Rimkutė</t>
  </si>
  <si>
    <t>m159</t>
  </si>
  <si>
    <t>Roneta Urbutytė</t>
  </si>
  <si>
    <t>m344</t>
  </si>
  <si>
    <t>Gerda Lisinskaitė</t>
  </si>
  <si>
    <t>m45</t>
  </si>
  <si>
    <t>Akvilė Jonauskytė</t>
  </si>
  <si>
    <t>m297</t>
  </si>
  <si>
    <t>Greta Kliševičiūtė</t>
  </si>
  <si>
    <t>m109</t>
  </si>
  <si>
    <t>Marija Statkonytė</t>
  </si>
  <si>
    <t>m138</t>
  </si>
  <si>
    <t>Vesta Macidulskaitė</t>
  </si>
  <si>
    <t>m72</t>
  </si>
  <si>
    <t>Palina Kuzniatsova</t>
  </si>
  <si>
    <t>m112</t>
  </si>
  <si>
    <t>Simona Butvilaitė</t>
  </si>
  <si>
    <t>m77</t>
  </si>
  <si>
    <t>Jonė Pociūtė</t>
  </si>
  <si>
    <t>m73</t>
  </si>
  <si>
    <t>Viktorija Salytė</t>
  </si>
  <si>
    <t>m308</t>
  </si>
  <si>
    <t>Viktorija Skurdelytė</t>
  </si>
  <si>
    <t>m113</t>
  </si>
  <si>
    <t>Lidija Lišniauskaitė</t>
  </si>
  <si>
    <t>v5</t>
  </si>
  <si>
    <t>Giedrius Valinčius</t>
  </si>
  <si>
    <t>v103</t>
  </si>
  <si>
    <t>Gvidas Tauroza</t>
  </si>
  <si>
    <t>v323</t>
  </si>
  <si>
    <t>Jaroslav Semaško</t>
  </si>
  <si>
    <t>v322</t>
  </si>
  <si>
    <t>Ernestas Lelis</t>
  </si>
  <si>
    <t>v183</t>
  </si>
  <si>
    <t>Faustas Marcinkevičius</t>
  </si>
  <si>
    <t>v107</t>
  </si>
  <si>
    <t>Aurimas Bendžius</t>
  </si>
  <si>
    <t>v105</t>
  </si>
  <si>
    <t>Edvinas Jurkus</t>
  </si>
  <si>
    <t>v126</t>
  </si>
  <si>
    <t>Konradas Naumčikas</t>
  </si>
  <si>
    <t>v184</t>
  </si>
  <si>
    <t>Tomas Jankauskis</t>
  </si>
  <si>
    <t>v324</t>
  </si>
  <si>
    <t>Gžegož Semaško</t>
  </si>
  <si>
    <t>v10</t>
  </si>
  <si>
    <t>Dominykas Brundza</t>
  </si>
  <si>
    <t>v106</t>
  </si>
  <si>
    <t>Egidijus Balsys</t>
  </si>
  <si>
    <t>v173</t>
  </si>
  <si>
    <t>Kostas Akimovas</t>
  </si>
  <si>
    <t>v156</t>
  </si>
  <si>
    <t>Karolis Jankauskas</t>
  </si>
  <si>
    <t>Karolis Ščerbacho</t>
  </si>
  <si>
    <t>v27</t>
  </si>
  <si>
    <t>Ignas Bartusevičius</t>
  </si>
  <si>
    <t>v182</t>
  </si>
  <si>
    <t>Edvinas Prociukas</t>
  </si>
  <si>
    <t>v132</t>
  </si>
  <si>
    <t>Augustas Kunėjus</t>
  </si>
  <si>
    <t>v356</t>
  </si>
  <si>
    <t>Alanas Vyštartas</t>
  </si>
  <si>
    <t>v313</t>
  </si>
  <si>
    <t>Andrius Blažonis</t>
  </si>
  <si>
    <t>v139</t>
  </si>
  <si>
    <t>Lukas Pušinskas</t>
  </si>
  <si>
    <t>v342</t>
  </si>
  <si>
    <t>Vitgardas Lešinskas</t>
  </si>
  <si>
    <t>v357</t>
  </si>
  <si>
    <t>Aurimas Koroliovas</t>
  </si>
  <si>
    <t>v343</t>
  </si>
  <si>
    <t>Donatas Vaitiekus</t>
  </si>
  <si>
    <t>v195</t>
  </si>
  <si>
    <t>Deimantas Navodvorskas</t>
  </si>
  <si>
    <t>Eduardas Rimas Survilas</t>
  </si>
  <si>
    <t>užsk.</t>
  </si>
  <si>
    <t>m104</t>
  </si>
  <si>
    <t>Auksė Linkutė</t>
  </si>
  <si>
    <t>m325</t>
  </si>
  <si>
    <t>Aneta Jacukevič</t>
  </si>
  <si>
    <t>m185</t>
  </si>
  <si>
    <t>Ramunė Klybaitė</t>
  </si>
  <si>
    <t>m37</t>
  </si>
  <si>
    <t>Violeta Kuldaitė</t>
  </si>
  <si>
    <t>m95</t>
  </si>
  <si>
    <t>Greta Atkocevičiūtė</t>
  </si>
  <si>
    <t>m186</t>
  </si>
  <si>
    <t>Vilma Marcinkevičiūtė</t>
  </si>
  <si>
    <t>m226</t>
  </si>
  <si>
    <t>Giedrė Račiukaitytė</t>
  </si>
  <si>
    <t>m278</t>
  </si>
  <si>
    <t>Emilė Balodytė</t>
  </si>
  <si>
    <t>m13</t>
  </si>
  <si>
    <t>Ugnė Bagdžiūtė</t>
  </si>
  <si>
    <t>m349</t>
  </si>
  <si>
    <t>Roberta Veršinskaitė</t>
  </si>
  <si>
    <t>m348</t>
  </si>
  <si>
    <t>Karina Vlasovaitė</t>
  </si>
  <si>
    <t>m237</t>
  </si>
  <si>
    <t>Snieguolė Lažauninkaitė</t>
  </si>
  <si>
    <t>m18</t>
  </si>
  <si>
    <t>Loreta Kančytė</t>
  </si>
  <si>
    <t>m33</t>
  </si>
  <si>
    <t>Banga Balnaitė</t>
  </si>
  <si>
    <t>m70</t>
  </si>
  <si>
    <t>Eglė Krištaponytė</t>
  </si>
  <si>
    <t>m253</t>
  </si>
  <si>
    <t>Renata Butkytė</t>
  </si>
  <si>
    <t>m247</t>
  </si>
  <si>
    <t>Kristina Zajančkovskaja</t>
  </si>
  <si>
    <t>m85</t>
  </si>
  <si>
    <t>Eglė Puidokaitė</t>
  </si>
  <si>
    <t>m36</t>
  </si>
  <si>
    <t>Diana Curikova</t>
  </si>
  <si>
    <t>v153</t>
  </si>
  <si>
    <t>Ernestas Danilovas</t>
  </si>
  <si>
    <t>v108</t>
  </si>
  <si>
    <t>Vincas Jatulis</t>
  </si>
  <si>
    <t>v102</t>
  </si>
  <si>
    <t>Rosvaldas Povilionis</t>
  </si>
  <si>
    <t>v110</t>
  </si>
  <si>
    <t>Tadas Babrauskas</t>
  </si>
  <si>
    <t>v272</t>
  </si>
  <si>
    <t>Vidmantas Kulišauskas</t>
  </si>
  <si>
    <t>v14</t>
  </si>
  <si>
    <t>Lukas Klimavičius</t>
  </si>
  <si>
    <t>v347</t>
  </si>
  <si>
    <t>Faustas Juozapavičius</t>
  </si>
  <si>
    <t>v326</t>
  </si>
  <si>
    <t>Robert Bartusevič</t>
  </si>
  <si>
    <t>v12</t>
  </si>
  <si>
    <t>Evaldas Daunoravičius</t>
  </si>
  <si>
    <t>v284</t>
  </si>
  <si>
    <t>Gytis Šumalovas</t>
  </si>
  <si>
    <t>v273</t>
  </si>
  <si>
    <t>Robertas Mikšys</t>
  </si>
  <si>
    <t>v296</t>
  </si>
  <si>
    <t>Kęstas Mickus</t>
  </si>
  <si>
    <t>v140</t>
  </si>
  <si>
    <t>Neimantas Jocius</t>
  </si>
  <si>
    <t>v194</t>
  </si>
  <si>
    <t>Dovydas Kryževičius</t>
  </si>
  <si>
    <t>Remigijus Kančys</t>
  </si>
  <si>
    <t>v6</t>
  </si>
  <si>
    <t>Darius Petkevičius</t>
  </si>
  <si>
    <t>v7</t>
  </si>
  <si>
    <t>Evaldas Gustaitis</t>
  </si>
  <si>
    <t>v35</t>
  </si>
  <si>
    <t>Andrius Šliapcevas</t>
  </si>
  <si>
    <t>v242</t>
  </si>
  <si>
    <t>Modestas Dirsė</t>
  </si>
  <si>
    <t>v34</t>
  </si>
  <si>
    <t>Benediktas Mickus</t>
  </si>
  <si>
    <t>v245</t>
  </si>
  <si>
    <t>Evaldas Nausėda</t>
  </si>
  <si>
    <t>v327</t>
  </si>
  <si>
    <t>Tomas Jateiko</t>
  </si>
  <si>
    <t>v86</t>
  </si>
  <si>
    <t>Simonas Steponavičius</t>
  </si>
  <si>
    <t>v252</t>
  </si>
  <si>
    <t>Aivaras Čekanavičius</t>
  </si>
  <si>
    <t>v346</t>
  </si>
  <si>
    <t>Gytis Krivickas</t>
  </si>
  <si>
    <t>v329</t>
  </si>
  <si>
    <t>Edgar Žigis</t>
  </si>
  <si>
    <t>v352</t>
  </si>
  <si>
    <t>Arnas Lukošaitis</t>
  </si>
  <si>
    <t>v328</t>
  </si>
  <si>
    <t>Jaroslav Smolskij</t>
  </si>
  <si>
    <t>v71</t>
  </si>
  <si>
    <t>Kęstutis Lomsagis</t>
  </si>
  <si>
    <t>v193</t>
  </si>
  <si>
    <t>Benas Afarjanc</t>
  </si>
  <si>
    <t>v330</t>
  </si>
  <si>
    <t>Radoslav Aleksandrov</t>
  </si>
  <si>
    <t>v198</t>
  </si>
  <si>
    <t>Vytautas Grimalis</t>
  </si>
  <si>
    <t>1 bėgimas iš 2</t>
  </si>
  <si>
    <t>Ieva Staugaitytė</t>
  </si>
  <si>
    <t>2 bėgimas iš 2</t>
  </si>
  <si>
    <t>Tauragė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</si>
</sst>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yyyy\-mm\-dd"/>
    <numFmt numFmtId="166" formatCode="#,##0.0"/>
  </numFmts>
  <fonts count="24" x14ac:knownFonts="1">
    <font>
      <sz val="10"/>
      <color rgb="FF000000"/>
      <name val="Arial"/>
    </font>
    <font>
      <sz val="14"/>
      <color rgb="FF000000"/>
      <name val="Times New Roman"/>
      <family val="1"/>
      <charset val="186"/>
    </font>
    <font>
      <sz val="16"/>
      <name val="Arial"/>
      <family val="2"/>
      <charset val="186"/>
    </font>
    <font>
      <sz val="10"/>
      <name val="Arial"/>
      <family val="2"/>
      <charset val="186"/>
    </font>
    <font>
      <sz val="16"/>
      <color rgb="FF000000"/>
      <name val="Times New Roman"/>
      <family val="1"/>
      <charset val="186"/>
    </font>
    <font>
      <sz val="14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color rgb="FFFFFFFF"/>
      <name val="Times New Roman"/>
      <family val="1"/>
      <charset val="186"/>
    </font>
    <font>
      <sz val="10"/>
      <color rgb="FFFFFFFF"/>
      <name val="Arial"/>
      <family val="2"/>
      <charset val="186"/>
    </font>
    <font>
      <sz val="13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5" fillId="0" borderId="0" xfId="0" applyFont="1" applyAlignment="1">
      <alignment horizontal="left"/>
    </xf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1" fontId="8" fillId="0" borderId="0" xfId="0" applyNumberFormat="1" applyFont="1"/>
    <xf numFmtId="0" fontId="4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20" fontId="11" fillId="0" borderId="0" xfId="0" applyNumberFormat="1" applyFont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4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45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45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/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/>
    <xf numFmtId="20" fontId="0" fillId="0" borderId="0" xfId="0" applyNumberFormat="1" applyFont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2" borderId="1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5" fontId="6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2" xfId="0" applyFont="1" applyBorder="1"/>
    <xf numFmtId="165" fontId="6" fillId="0" borderId="0" xfId="0" applyNumberFormat="1" applyFont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165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165" fontId="13" fillId="4" borderId="2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1" fontId="13" fillId="4" borderId="2" xfId="0" applyNumberFormat="1" applyFont="1" applyFill="1" applyBorder="1" applyAlignment="1">
      <alignment vertical="center"/>
    </xf>
    <xf numFmtId="1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" fontId="16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1" fontId="11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165" fontId="17" fillId="0" borderId="0" xfId="0" applyNumberFormat="1" applyFont="1" applyAlignment="1"/>
    <xf numFmtId="0" fontId="17" fillId="5" borderId="0" xfId="0" applyFont="1" applyFill="1" applyAlignment="1"/>
    <xf numFmtId="0" fontId="17" fillId="0" borderId="0" xfId="0" applyFont="1" applyAlignment="1"/>
    <xf numFmtId="0" fontId="13" fillId="0" borderId="2" xfId="0" applyFont="1" applyBorder="1" applyAlignment="1">
      <alignment horizontal="left"/>
    </xf>
    <xf numFmtId="165" fontId="18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17" fillId="0" borderId="12" xfId="0" applyFont="1" applyBorder="1" applyAlignment="1"/>
    <xf numFmtId="0" fontId="17" fillId="5" borderId="0" xfId="0" applyFont="1" applyFill="1" applyAlignment="1"/>
    <xf numFmtId="0" fontId="17" fillId="0" borderId="12" xfId="0" applyFont="1" applyBorder="1" applyAlignment="1">
      <alignment horizontal="center"/>
    </xf>
    <xf numFmtId="165" fontId="17" fillId="0" borderId="12" xfId="0" applyNumberFormat="1" applyFont="1" applyBorder="1" applyAlignment="1"/>
    <xf numFmtId="0" fontId="17" fillId="5" borderId="12" xfId="0" applyFont="1" applyFill="1" applyBorder="1" applyAlignment="1"/>
    <xf numFmtId="0" fontId="17" fillId="5" borderId="12" xfId="0" applyFont="1" applyFill="1" applyBorder="1" applyAlignment="1"/>
    <xf numFmtId="0" fontId="17" fillId="0" borderId="12" xfId="0" applyFont="1" applyBorder="1" applyAlignment="1"/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65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/>
    <xf numFmtId="165" fontId="11" fillId="0" borderId="2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left"/>
    </xf>
    <xf numFmtId="164" fontId="2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H19" sqref="H19"/>
    </sheetView>
  </sheetViews>
  <sheetFormatPr defaultColWidth="17.28515625" defaultRowHeight="15" customHeight="1" x14ac:dyDescent="0.2"/>
  <cols>
    <col min="1" max="1" width="9.5703125" customWidth="1"/>
    <col min="3" max="3" width="8.7109375" customWidth="1"/>
    <col min="4" max="4" width="5.42578125" customWidth="1"/>
    <col min="5" max="5" width="9.85546875" customWidth="1"/>
    <col min="6" max="6" width="12.28515625" customWidth="1"/>
    <col min="7" max="7" width="8.5703125" customWidth="1"/>
    <col min="8" max="8" width="5.7109375" customWidth="1"/>
    <col min="9" max="9" width="7.85546875" customWidth="1"/>
    <col min="10" max="10" width="31.140625" customWidth="1"/>
    <col min="11" max="11" width="8" customWidth="1"/>
  </cols>
  <sheetData>
    <row r="1" spans="1:11" ht="15" customHeight="1" x14ac:dyDescent="0.3">
      <c r="A1" s="1" t="s">
        <v>640</v>
      </c>
      <c r="B1" s="2"/>
      <c r="C1" s="2"/>
      <c r="D1" s="2"/>
      <c r="E1" s="2"/>
      <c r="F1" s="2"/>
      <c r="G1" s="3"/>
      <c r="H1" s="3"/>
      <c r="I1" s="5"/>
      <c r="J1" s="5"/>
      <c r="K1" s="5"/>
    </row>
    <row r="2" spans="1:11" ht="15" customHeight="1" x14ac:dyDescent="0.3">
      <c r="A2" s="1" t="s">
        <v>0</v>
      </c>
      <c r="B2" s="2"/>
      <c r="C2" s="2"/>
      <c r="D2" s="2"/>
      <c r="E2" s="2"/>
      <c r="F2" s="2"/>
      <c r="G2" s="3"/>
      <c r="H2" s="3"/>
      <c r="I2" s="5"/>
      <c r="J2" s="5"/>
      <c r="K2" s="5"/>
    </row>
    <row r="3" spans="1:11" ht="15" customHeight="1" x14ac:dyDescent="0.3">
      <c r="A3" s="1" t="s">
        <v>1</v>
      </c>
      <c r="B3" s="7"/>
      <c r="C3" s="7"/>
      <c r="D3" s="7"/>
      <c r="E3" s="3"/>
      <c r="F3" s="9"/>
      <c r="G3" s="3"/>
      <c r="H3" s="3"/>
      <c r="I3" s="5"/>
      <c r="J3" s="5"/>
      <c r="K3" s="5"/>
    </row>
    <row r="4" spans="1:11" ht="15" customHeight="1" x14ac:dyDescent="0.2">
      <c r="A4" s="11"/>
      <c r="B4" s="13"/>
      <c r="C4" s="5"/>
      <c r="D4" s="3"/>
      <c r="E4" s="3"/>
      <c r="F4" s="9"/>
      <c r="G4" s="3"/>
      <c r="H4" s="3"/>
      <c r="I4" s="5"/>
      <c r="J4" s="5"/>
      <c r="K4" s="5"/>
    </row>
    <row r="5" spans="1:11" ht="18" x14ac:dyDescent="0.25">
      <c r="A5" s="168" t="s">
        <v>1279</v>
      </c>
      <c r="B5" s="166"/>
      <c r="C5" s="166"/>
      <c r="D5" s="166"/>
      <c r="E5" s="166"/>
      <c r="F5" s="166"/>
      <c r="G5" s="3"/>
      <c r="H5" s="3"/>
      <c r="I5" s="5"/>
      <c r="J5" s="5"/>
      <c r="K5" s="5"/>
    </row>
    <row r="6" spans="1:11" ht="15" customHeight="1" x14ac:dyDescent="0.2">
      <c r="A6" s="3"/>
      <c r="B6" s="13"/>
      <c r="C6" s="5"/>
      <c r="D6" s="3"/>
      <c r="E6" s="3"/>
      <c r="F6" s="9"/>
      <c r="G6" s="3"/>
      <c r="H6" s="3"/>
      <c r="I6" s="5"/>
      <c r="J6" s="5"/>
      <c r="K6" s="5"/>
    </row>
    <row r="7" spans="1:11" ht="15" customHeight="1" x14ac:dyDescent="0.2">
      <c r="A7" s="3"/>
      <c r="B7" s="15" t="s">
        <v>2</v>
      </c>
      <c r="C7" s="5"/>
      <c r="D7" s="3"/>
      <c r="E7" s="3"/>
      <c r="F7" s="15" t="s">
        <v>3</v>
      </c>
      <c r="G7" s="3"/>
      <c r="H7" s="3"/>
      <c r="I7" s="3"/>
      <c r="J7" s="15" t="s">
        <v>4</v>
      </c>
      <c r="K7" s="5"/>
    </row>
    <row r="8" spans="1:11" ht="15" customHeight="1" x14ac:dyDescent="0.2">
      <c r="A8" s="3"/>
      <c r="B8" s="13"/>
      <c r="C8" s="5"/>
      <c r="D8" s="3"/>
      <c r="E8" s="3"/>
      <c r="F8" s="9"/>
      <c r="G8" s="3"/>
      <c r="H8" s="3"/>
      <c r="I8" s="5"/>
      <c r="J8" s="5"/>
      <c r="K8" s="5"/>
    </row>
    <row r="9" spans="1:11" ht="15" customHeight="1" x14ac:dyDescent="0.2">
      <c r="A9" s="16" t="s">
        <v>5</v>
      </c>
      <c r="B9" s="15" t="s">
        <v>6</v>
      </c>
      <c r="C9" s="16" t="s">
        <v>7</v>
      </c>
      <c r="D9" s="3"/>
      <c r="E9" s="16" t="s">
        <v>5</v>
      </c>
      <c r="F9" s="15" t="s">
        <v>6</v>
      </c>
      <c r="G9" s="16" t="s">
        <v>7</v>
      </c>
      <c r="H9" s="3"/>
      <c r="I9" s="16" t="s">
        <v>5</v>
      </c>
      <c r="J9" s="15" t="s">
        <v>6</v>
      </c>
      <c r="K9" s="16" t="s">
        <v>7</v>
      </c>
    </row>
    <row r="10" spans="1:11" ht="15" customHeight="1" x14ac:dyDescent="0.2">
      <c r="A10" s="16">
        <v>1</v>
      </c>
      <c r="B10" s="15" t="s">
        <v>8</v>
      </c>
      <c r="C10" s="16">
        <v>280</v>
      </c>
      <c r="D10" s="3"/>
      <c r="E10" s="16">
        <v>1</v>
      </c>
      <c r="F10" s="15" t="s">
        <v>9</v>
      </c>
      <c r="G10" s="16">
        <v>138</v>
      </c>
      <c r="H10" s="3"/>
      <c r="I10" s="16">
        <v>1</v>
      </c>
      <c r="J10" s="15" t="s">
        <v>10</v>
      </c>
      <c r="K10" s="16">
        <v>201</v>
      </c>
    </row>
    <row r="11" spans="1:11" ht="15" customHeight="1" x14ac:dyDescent="0.2">
      <c r="A11" s="16">
        <v>2</v>
      </c>
      <c r="B11" s="15" t="s">
        <v>11</v>
      </c>
      <c r="C11" s="16">
        <v>194</v>
      </c>
      <c r="D11" s="3"/>
      <c r="E11" s="16">
        <v>2</v>
      </c>
      <c r="F11" s="15" t="s">
        <v>12</v>
      </c>
      <c r="G11" s="16">
        <v>125</v>
      </c>
      <c r="H11" s="3"/>
      <c r="I11" s="16">
        <v>2</v>
      </c>
      <c r="J11" s="18" t="s">
        <v>13</v>
      </c>
      <c r="K11" s="16">
        <v>125</v>
      </c>
    </row>
    <row r="12" spans="1:11" ht="15" customHeight="1" x14ac:dyDescent="0.2">
      <c r="A12" s="16">
        <v>3</v>
      </c>
      <c r="B12" s="15" t="s">
        <v>14</v>
      </c>
      <c r="C12" s="16">
        <v>122</v>
      </c>
      <c r="D12" s="3"/>
      <c r="E12" s="16">
        <v>3</v>
      </c>
      <c r="F12" s="15" t="s">
        <v>21</v>
      </c>
      <c r="G12" s="16">
        <v>82</v>
      </c>
      <c r="H12" s="3"/>
      <c r="I12" s="16">
        <v>3</v>
      </c>
      <c r="J12" s="15" t="s">
        <v>16</v>
      </c>
      <c r="K12" s="16">
        <v>96</v>
      </c>
    </row>
    <row r="13" spans="1:11" ht="15" customHeight="1" x14ac:dyDescent="0.2">
      <c r="A13" s="16">
        <v>4</v>
      </c>
      <c r="B13" s="15" t="s">
        <v>17</v>
      </c>
      <c r="C13" s="16">
        <v>106</v>
      </c>
      <c r="D13" s="3"/>
      <c r="E13" s="16">
        <v>4</v>
      </c>
      <c r="F13" s="15" t="s">
        <v>15</v>
      </c>
      <c r="G13" s="16">
        <v>78</v>
      </c>
      <c r="H13" s="3"/>
      <c r="I13" s="16">
        <v>4</v>
      </c>
      <c r="J13" s="15" t="s">
        <v>19</v>
      </c>
      <c r="K13" s="16">
        <v>95</v>
      </c>
    </row>
    <row r="14" spans="1:11" ht="15" customHeight="1" x14ac:dyDescent="0.2">
      <c r="A14" s="16">
        <v>5</v>
      </c>
      <c r="B14" s="15" t="s">
        <v>20</v>
      </c>
      <c r="C14" s="16">
        <v>59</v>
      </c>
      <c r="D14" s="3"/>
      <c r="E14" s="16">
        <v>5</v>
      </c>
      <c r="F14" s="15" t="s">
        <v>27</v>
      </c>
      <c r="G14" s="16">
        <v>77</v>
      </c>
      <c r="H14" s="3"/>
      <c r="I14" s="16">
        <v>5</v>
      </c>
      <c r="J14" s="15" t="s">
        <v>22</v>
      </c>
      <c r="K14" s="16">
        <v>91</v>
      </c>
    </row>
    <row r="15" spans="1:11" ht="15" customHeight="1" x14ac:dyDescent="0.2">
      <c r="A15" s="16">
        <v>6</v>
      </c>
      <c r="B15" s="15" t="s">
        <v>23</v>
      </c>
      <c r="C15" s="16">
        <v>20</v>
      </c>
      <c r="D15" s="3"/>
      <c r="E15" s="16">
        <v>6</v>
      </c>
      <c r="F15" s="15" t="s">
        <v>18</v>
      </c>
      <c r="G15" s="16">
        <v>68</v>
      </c>
      <c r="H15" s="3"/>
      <c r="I15" s="16">
        <v>6</v>
      </c>
      <c r="J15" s="15" t="s">
        <v>25</v>
      </c>
      <c r="K15" s="16">
        <v>62</v>
      </c>
    </row>
    <row r="16" spans="1:11" ht="15" customHeight="1" x14ac:dyDescent="0.2">
      <c r="A16" s="16">
        <v>7</v>
      </c>
      <c r="B16" s="15" t="s">
        <v>26</v>
      </c>
      <c r="C16" s="16">
        <v>8</v>
      </c>
      <c r="D16" s="3"/>
      <c r="E16" s="16">
        <v>7</v>
      </c>
      <c r="F16" s="15" t="s">
        <v>24</v>
      </c>
      <c r="G16" s="16">
        <v>62</v>
      </c>
      <c r="H16" s="3"/>
      <c r="I16" s="16">
        <v>7</v>
      </c>
      <c r="J16" s="15" t="s">
        <v>28</v>
      </c>
      <c r="K16" s="16">
        <v>35</v>
      </c>
    </row>
    <row r="17" spans="1:11" ht="15" customHeight="1" x14ac:dyDescent="0.2">
      <c r="A17" s="3"/>
      <c r="B17" s="13"/>
      <c r="C17" s="5"/>
      <c r="D17" s="3"/>
      <c r="E17" s="16">
        <v>8</v>
      </c>
      <c r="F17" s="15" t="s">
        <v>29</v>
      </c>
      <c r="G17" s="16">
        <v>44</v>
      </c>
      <c r="H17" s="3"/>
      <c r="I17" s="16">
        <v>8</v>
      </c>
      <c r="J17" s="15" t="s">
        <v>30</v>
      </c>
      <c r="K17" s="16">
        <v>23</v>
      </c>
    </row>
    <row r="18" spans="1:11" ht="15" customHeight="1" x14ac:dyDescent="0.2">
      <c r="A18" s="3"/>
      <c r="B18" s="13"/>
      <c r="C18" s="5"/>
      <c r="D18" s="3"/>
      <c r="E18" s="16">
        <v>9</v>
      </c>
      <c r="F18" s="15" t="s">
        <v>31</v>
      </c>
      <c r="G18" s="16">
        <v>38</v>
      </c>
      <c r="H18" s="3"/>
      <c r="I18" s="16">
        <v>9</v>
      </c>
      <c r="J18" s="15" t="s">
        <v>32</v>
      </c>
      <c r="K18" s="16">
        <v>18</v>
      </c>
    </row>
    <row r="19" spans="1:11" ht="15" customHeight="1" x14ac:dyDescent="0.2">
      <c r="A19" s="3"/>
      <c r="B19" s="13"/>
      <c r="C19" s="5"/>
      <c r="D19" s="3"/>
      <c r="E19" s="16">
        <v>10</v>
      </c>
      <c r="F19" s="15" t="s">
        <v>33</v>
      </c>
      <c r="G19" s="16">
        <v>22</v>
      </c>
      <c r="H19" s="3"/>
      <c r="I19" s="16">
        <v>10</v>
      </c>
      <c r="J19" s="15" t="s">
        <v>34</v>
      </c>
      <c r="K19" s="16">
        <v>15</v>
      </c>
    </row>
    <row r="20" spans="1:11" ht="15" customHeight="1" x14ac:dyDescent="0.2">
      <c r="A20" s="3"/>
      <c r="B20" s="13"/>
      <c r="C20" s="5"/>
      <c r="D20" s="3"/>
      <c r="E20" s="16">
        <v>11</v>
      </c>
      <c r="F20" s="9" t="s">
        <v>1498</v>
      </c>
      <c r="G20" s="3">
        <v>18</v>
      </c>
      <c r="H20" s="3"/>
      <c r="I20" s="16">
        <v>11</v>
      </c>
      <c r="J20" s="15" t="s">
        <v>36</v>
      </c>
      <c r="K20" s="16">
        <v>7</v>
      </c>
    </row>
    <row r="21" spans="1:11" ht="15" customHeight="1" x14ac:dyDescent="0.2">
      <c r="A21" s="3"/>
      <c r="B21" s="13"/>
      <c r="C21" s="5"/>
      <c r="D21" s="3"/>
      <c r="E21" s="16">
        <v>12</v>
      </c>
      <c r="F21" s="15" t="s">
        <v>35</v>
      </c>
      <c r="G21" s="16">
        <v>8</v>
      </c>
      <c r="H21" s="20"/>
      <c r="I21" s="16">
        <v>12</v>
      </c>
      <c r="J21" s="18" t="s">
        <v>38</v>
      </c>
      <c r="K21" s="16">
        <v>6</v>
      </c>
    </row>
    <row r="22" spans="1:11" ht="15" customHeight="1" x14ac:dyDescent="0.2">
      <c r="A22" s="3"/>
      <c r="B22" s="13"/>
      <c r="C22" s="5"/>
      <c r="D22" s="20"/>
      <c r="E22" s="16">
        <v>13</v>
      </c>
      <c r="F22" s="161" t="s">
        <v>39</v>
      </c>
      <c r="G22" s="16">
        <v>7</v>
      </c>
      <c r="H22" s="20"/>
      <c r="I22" s="5"/>
      <c r="K22" s="5"/>
    </row>
    <row r="23" spans="1:11" ht="15" customHeight="1" x14ac:dyDescent="0.2">
      <c r="A23" s="3"/>
      <c r="B23" s="13"/>
      <c r="C23" s="5"/>
      <c r="D23" s="20"/>
      <c r="E23" s="16">
        <v>14</v>
      </c>
      <c r="F23" s="163" t="s">
        <v>37</v>
      </c>
      <c r="G23" s="16">
        <v>7</v>
      </c>
      <c r="H23" s="21"/>
      <c r="I23" s="5"/>
      <c r="J23" s="15"/>
      <c r="K23" s="5"/>
    </row>
    <row r="24" spans="1:11" ht="15" customHeight="1" x14ac:dyDescent="0.2">
      <c r="A24" s="3"/>
      <c r="B24" s="13"/>
      <c r="C24" s="5"/>
      <c r="D24" s="20"/>
      <c r="E24" s="16">
        <v>15</v>
      </c>
      <c r="F24" s="15" t="s">
        <v>40</v>
      </c>
      <c r="G24" s="16">
        <v>5</v>
      </c>
      <c r="H24" s="21"/>
      <c r="I24" s="5"/>
      <c r="J24" s="5"/>
      <c r="K24" s="5"/>
    </row>
    <row r="25" spans="1:11" ht="15" customHeight="1" x14ac:dyDescent="0.2">
      <c r="A25" s="3"/>
      <c r="B25" s="13"/>
      <c r="C25" s="5"/>
      <c r="D25" s="20"/>
      <c r="E25" s="16">
        <v>16</v>
      </c>
      <c r="F25" s="163" t="s">
        <v>41</v>
      </c>
      <c r="G25" s="20">
        <v>4</v>
      </c>
      <c r="H25" s="21"/>
      <c r="I25" s="5"/>
      <c r="J25" s="5"/>
      <c r="K25" s="5"/>
    </row>
    <row r="26" spans="1:11" ht="15" customHeight="1" x14ac:dyDescent="0.2">
      <c r="A26" s="3"/>
      <c r="B26" s="13"/>
      <c r="C26" s="5"/>
      <c r="D26" s="20"/>
      <c r="E26" s="16"/>
      <c r="H26" s="21"/>
      <c r="I26" s="5"/>
      <c r="J26" s="5"/>
      <c r="K26" s="5"/>
    </row>
    <row r="27" spans="1:11" ht="15" customHeight="1" x14ac:dyDescent="0.2">
      <c r="A27" s="3"/>
      <c r="B27" s="13"/>
      <c r="C27" s="5"/>
      <c r="D27" s="20"/>
      <c r="E27" s="20"/>
      <c r="H27" s="21"/>
      <c r="I27" s="5"/>
      <c r="J27" s="5"/>
      <c r="K27" s="5"/>
    </row>
    <row r="28" spans="1:11" ht="15" customHeight="1" x14ac:dyDescent="0.2">
      <c r="A28" s="3"/>
      <c r="B28" s="165" t="s">
        <v>42</v>
      </c>
      <c r="C28" s="166"/>
      <c r="D28" s="3"/>
      <c r="E28" s="3"/>
      <c r="F28" s="15" t="s">
        <v>43</v>
      </c>
      <c r="G28" s="15"/>
      <c r="H28" s="23"/>
      <c r="I28" s="21"/>
      <c r="J28" s="5"/>
      <c r="K28" s="5"/>
    </row>
    <row r="29" spans="1:11" ht="1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5" customHeight="1" x14ac:dyDescent="0.2">
      <c r="A30" s="21"/>
      <c r="B30" s="165" t="s">
        <v>45</v>
      </c>
      <c r="C30" s="166"/>
      <c r="D30" s="166"/>
      <c r="E30" s="3"/>
      <c r="F30" s="167" t="s">
        <v>46</v>
      </c>
      <c r="G30" s="166"/>
      <c r="H30" s="166"/>
      <c r="I30" s="21"/>
      <c r="J30" s="21"/>
      <c r="K30" s="21"/>
    </row>
  </sheetData>
  <sortState ref="E10:G25">
    <sortCondition ref="E10"/>
  </sortState>
  <mergeCells count="4">
    <mergeCell ref="B28:C28"/>
    <mergeCell ref="B30:D30"/>
    <mergeCell ref="F30:H30"/>
    <mergeCell ref="A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3.5703125" bestFit="1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.42578125" bestFit="1" customWidth="1"/>
    <col min="9" max="9" width="11.85546875" bestFit="1" customWidth="1"/>
    <col min="10" max="10" width="17.85546875" customWidth="1"/>
    <col min="11" max="11" width="17.28515625" bestFit="1" customWidth="1"/>
    <col min="12" max="12" width="4.85546875" customWidth="1"/>
    <col min="13" max="13" width="28.28515625" customWidth="1"/>
    <col min="14" max="14" width="8.85546875" customWidth="1"/>
    <col min="15" max="15" width="9.140625" hidden="1" customWidth="1"/>
    <col min="16" max="16" width="6" bestFit="1" customWidth="1"/>
    <col min="17" max="19" width="7.42578125" hidden="1" customWidth="1"/>
  </cols>
  <sheetData>
    <row r="1" spans="1:19" ht="18.75" customHeight="1" x14ac:dyDescent="0.3">
      <c r="A1" s="4" t="str">
        <f>nbox!A1</f>
        <v>Lietuvos pavasario kroso čempionatas, jaunimo iki 23 m., jaunimo, jaunių, jaunučių ir vaikų pirmenybės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tr">
        <f>nbox!A2</f>
        <v>2017 m.balandžio 28 d., Palanga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5</v>
      </c>
      <c r="B4" s="19" t="str">
        <f>IF(ISBLANK(A4)," ",VLOOKUP(A4,progr,4,FALSE))</f>
        <v>m</v>
      </c>
      <c r="C4" s="19"/>
      <c r="D4" s="19">
        <f>IF(ISBLANK(A4)," ",VLOOKUP(A4,progr,6,FALSE))</f>
        <v>1</v>
      </c>
      <c r="E4" s="22">
        <f>IF(ISBLANK(A4)," ",VLOOKUP(A4,progr,5,FALSE))</f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4" t="s">
        <v>389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/>
      <c r="H6" s="30"/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4" t="s">
        <v>7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20</v>
      </c>
      <c r="C9" s="47" t="s">
        <v>390</v>
      </c>
      <c r="D9" s="48"/>
      <c r="E9" s="48"/>
      <c r="F9" s="49" t="s">
        <v>67</v>
      </c>
      <c r="G9" s="49" t="s">
        <v>67</v>
      </c>
      <c r="H9" s="49" t="s">
        <v>391</v>
      </c>
      <c r="I9" s="50">
        <v>37761</v>
      </c>
      <c r="J9" s="49" t="s">
        <v>17</v>
      </c>
      <c r="K9" s="49"/>
      <c r="L9" s="49"/>
      <c r="M9" s="49" t="s">
        <v>392</v>
      </c>
      <c r="N9" s="51">
        <v>4.7222222222222223E-3</v>
      </c>
      <c r="O9" s="52" t="s">
        <v>378</v>
      </c>
      <c r="P9" s="52">
        <v>22</v>
      </c>
      <c r="Q9" s="45"/>
      <c r="R9" s="52">
        <v>8</v>
      </c>
      <c r="S9" s="52">
        <v>3</v>
      </c>
    </row>
    <row r="10" spans="1:19" ht="16.5" customHeight="1" x14ac:dyDescent="0.25">
      <c r="A10" s="45">
        <v>2</v>
      </c>
      <c r="B10" s="46">
        <v>15</v>
      </c>
      <c r="C10" s="47" t="s">
        <v>393</v>
      </c>
      <c r="D10" s="48"/>
      <c r="E10" s="48"/>
      <c r="F10" s="49" t="s">
        <v>67</v>
      </c>
      <c r="G10" s="49" t="s">
        <v>67</v>
      </c>
      <c r="H10" s="49" t="s">
        <v>394</v>
      </c>
      <c r="I10" s="50">
        <v>37293</v>
      </c>
      <c r="J10" s="49" t="s">
        <v>395</v>
      </c>
      <c r="K10" s="49" t="s">
        <v>70</v>
      </c>
      <c r="L10" s="49"/>
      <c r="M10" s="49" t="s">
        <v>397</v>
      </c>
      <c r="N10" s="51">
        <v>4.9421296296296297E-3</v>
      </c>
      <c r="O10" s="52" t="s">
        <v>380</v>
      </c>
      <c r="P10" s="52">
        <v>18</v>
      </c>
      <c r="Q10" s="45"/>
      <c r="R10" s="52">
        <v>8</v>
      </c>
      <c r="S10" s="52">
        <v>9</v>
      </c>
    </row>
    <row r="11" spans="1:19" ht="16.5" customHeight="1" x14ac:dyDescent="0.25">
      <c r="A11" s="45">
        <v>3</v>
      </c>
      <c r="B11" s="46">
        <v>65</v>
      </c>
      <c r="C11" s="47" t="s">
        <v>398</v>
      </c>
      <c r="D11" s="48"/>
      <c r="E11" s="48"/>
      <c r="F11" s="49" t="s">
        <v>67</v>
      </c>
      <c r="G11" s="49" t="s">
        <v>67</v>
      </c>
      <c r="H11" s="49" t="s">
        <v>399</v>
      </c>
      <c r="I11" s="50">
        <v>37385</v>
      </c>
      <c r="J11" s="49" t="s">
        <v>69</v>
      </c>
      <c r="K11" s="49" t="s">
        <v>82</v>
      </c>
      <c r="L11" s="49"/>
      <c r="M11" s="49" t="s">
        <v>83</v>
      </c>
      <c r="N11" s="51">
        <v>4.9884259259259257E-3</v>
      </c>
      <c r="O11" s="52" t="s">
        <v>382</v>
      </c>
      <c r="P11" s="52">
        <v>15</v>
      </c>
      <c r="Q11" s="45"/>
      <c r="R11" s="52">
        <v>8</v>
      </c>
      <c r="S11" s="52">
        <v>10</v>
      </c>
    </row>
    <row r="12" spans="1:19" ht="16.5" customHeight="1" x14ac:dyDescent="0.25">
      <c r="A12" s="45">
        <v>4</v>
      </c>
      <c r="B12" s="46">
        <v>128</v>
      </c>
      <c r="C12" s="47" t="s">
        <v>400</v>
      </c>
      <c r="D12" s="48"/>
      <c r="E12" s="48"/>
      <c r="F12" s="49" t="s">
        <v>67</v>
      </c>
      <c r="G12" s="49" t="s">
        <v>67</v>
      </c>
      <c r="H12" s="49" t="s">
        <v>401</v>
      </c>
      <c r="I12" s="50">
        <v>37287</v>
      </c>
      <c r="J12" s="49" t="s">
        <v>14</v>
      </c>
      <c r="K12" s="49"/>
      <c r="L12" s="49"/>
      <c r="M12" s="49" t="s">
        <v>402</v>
      </c>
      <c r="N12" s="51">
        <v>5.0000000000000001E-3</v>
      </c>
      <c r="O12" s="52" t="s">
        <v>383</v>
      </c>
      <c r="P12" s="52">
        <v>13</v>
      </c>
      <c r="Q12" s="45"/>
      <c r="R12" s="52">
        <v>8</v>
      </c>
      <c r="S12" s="52">
        <v>16</v>
      </c>
    </row>
    <row r="13" spans="1:19" ht="16.5" customHeight="1" x14ac:dyDescent="0.25">
      <c r="A13" s="45">
        <v>5</v>
      </c>
      <c r="B13" s="46">
        <v>202</v>
      </c>
      <c r="C13" s="47" t="s">
        <v>403</v>
      </c>
      <c r="D13" s="48"/>
      <c r="E13" s="48"/>
      <c r="F13" s="49" t="s">
        <v>67</v>
      </c>
      <c r="G13" s="49" t="s">
        <v>67</v>
      </c>
      <c r="H13" s="49" t="s">
        <v>404</v>
      </c>
      <c r="I13" s="50">
        <v>37264</v>
      </c>
      <c r="J13" s="49" t="s">
        <v>102</v>
      </c>
      <c r="K13" s="49" t="s">
        <v>103</v>
      </c>
      <c r="L13" s="49"/>
      <c r="M13" s="49" t="s">
        <v>104</v>
      </c>
      <c r="N13" s="51">
        <v>5.092592592592593E-3</v>
      </c>
      <c r="O13" s="52" t="s">
        <v>204</v>
      </c>
      <c r="P13" s="52">
        <v>12</v>
      </c>
      <c r="Q13" s="45"/>
      <c r="R13" s="52">
        <v>8</v>
      </c>
      <c r="S13" s="52">
        <v>19</v>
      </c>
    </row>
    <row r="14" spans="1:19" ht="16.5" customHeight="1" x14ac:dyDescent="0.25">
      <c r="A14" s="45">
        <v>6</v>
      </c>
      <c r="B14" s="46">
        <v>120</v>
      </c>
      <c r="C14" s="47" t="s">
        <v>405</v>
      </c>
      <c r="D14" s="48"/>
      <c r="E14" s="48"/>
      <c r="F14" s="49" t="s">
        <v>67</v>
      </c>
      <c r="G14" s="49" t="s">
        <v>67</v>
      </c>
      <c r="H14" s="49" t="s">
        <v>406</v>
      </c>
      <c r="I14" s="50">
        <v>37273</v>
      </c>
      <c r="J14" s="49" t="s">
        <v>14</v>
      </c>
      <c r="K14" s="49"/>
      <c r="L14" s="49"/>
      <c r="M14" s="49" t="s">
        <v>265</v>
      </c>
      <c r="N14" s="51">
        <v>5.1041666666666666E-3</v>
      </c>
      <c r="O14" s="52" t="s">
        <v>385</v>
      </c>
      <c r="P14" s="52">
        <v>11</v>
      </c>
      <c r="Q14" s="45"/>
      <c r="R14" s="52">
        <v>8</v>
      </c>
      <c r="S14" s="52">
        <v>26</v>
      </c>
    </row>
    <row r="15" spans="1:19" ht="16.5" customHeight="1" x14ac:dyDescent="0.25">
      <c r="A15" s="45">
        <v>7</v>
      </c>
      <c r="B15" s="46">
        <v>154</v>
      </c>
      <c r="C15" s="47" t="s">
        <v>407</v>
      </c>
      <c r="D15" s="48"/>
      <c r="E15" s="48"/>
      <c r="F15" s="49" t="s">
        <v>67</v>
      </c>
      <c r="G15" s="49" t="s">
        <v>67</v>
      </c>
      <c r="H15" s="49" t="s">
        <v>408</v>
      </c>
      <c r="I15" s="50">
        <v>37755</v>
      </c>
      <c r="J15" s="49" t="s">
        <v>282</v>
      </c>
      <c r="K15" s="49" t="s">
        <v>97</v>
      </c>
      <c r="L15" s="49"/>
      <c r="M15" s="49" t="s">
        <v>316</v>
      </c>
      <c r="N15" s="51">
        <v>5.115740740740741E-3</v>
      </c>
      <c r="O15" s="52" t="s">
        <v>387</v>
      </c>
      <c r="P15" s="52">
        <v>10</v>
      </c>
      <c r="Q15" s="45"/>
      <c r="R15" s="52">
        <v>8</v>
      </c>
      <c r="S15" s="52">
        <v>28</v>
      </c>
    </row>
    <row r="16" spans="1:19" ht="16.5" customHeight="1" x14ac:dyDescent="0.25">
      <c r="A16" s="45">
        <v>8</v>
      </c>
      <c r="B16" s="46">
        <v>294</v>
      </c>
      <c r="C16" s="47" t="s">
        <v>409</v>
      </c>
      <c r="D16" s="48"/>
      <c r="E16" s="48"/>
      <c r="F16" s="49" t="s">
        <v>67</v>
      </c>
      <c r="G16" s="49" t="s">
        <v>67</v>
      </c>
      <c r="H16" s="49" t="s">
        <v>410</v>
      </c>
      <c r="I16" s="50">
        <v>37418</v>
      </c>
      <c r="J16" s="49" t="s">
        <v>27</v>
      </c>
      <c r="K16" s="49" t="s">
        <v>97</v>
      </c>
      <c r="L16" s="49"/>
      <c r="M16" s="49" t="s">
        <v>144</v>
      </c>
      <c r="N16" s="51">
        <v>5.138888888888889E-3</v>
      </c>
      <c r="O16" s="52" t="s">
        <v>396</v>
      </c>
      <c r="P16" s="52">
        <v>9</v>
      </c>
      <c r="Q16" s="45"/>
      <c r="R16" s="52">
        <v>8</v>
      </c>
      <c r="S16" s="52">
        <v>30</v>
      </c>
    </row>
    <row r="17" spans="1:19" ht="16.5" customHeight="1" x14ac:dyDescent="0.25">
      <c r="A17" s="45">
        <v>9</v>
      </c>
      <c r="B17" s="46">
        <v>175</v>
      </c>
      <c r="C17" s="47" t="s">
        <v>411</v>
      </c>
      <c r="D17" s="48"/>
      <c r="E17" s="48"/>
      <c r="F17" s="49" t="s">
        <v>67</v>
      </c>
      <c r="G17" s="49" t="s">
        <v>67</v>
      </c>
      <c r="H17" s="49" t="s">
        <v>412</v>
      </c>
      <c r="I17" s="50">
        <v>37417</v>
      </c>
      <c r="J17" s="49" t="s">
        <v>305</v>
      </c>
      <c r="K17" s="49"/>
      <c r="L17" s="49"/>
      <c r="M17" s="49" t="s">
        <v>306</v>
      </c>
      <c r="N17" s="51">
        <v>5.1504629629629626E-3</v>
      </c>
      <c r="O17" s="52" t="s">
        <v>413</v>
      </c>
      <c r="P17" s="52">
        <v>8</v>
      </c>
      <c r="Q17" s="45"/>
      <c r="R17" s="52">
        <v>8</v>
      </c>
      <c r="S17" s="52">
        <v>33</v>
      </c>
    </row>
    <row r="18" spans="1:19" ht="16.5" customHeight="1" x14ac:dyDescent="0.25">
      <c r="A18" s="45">
        <v>10</v>
      </c>
      <c r="B18" s="46">
        <v>21</v>
      </c>
      <c r="C18" s="47" t="s">
        <v>414</v>
      </c>
      <c r="D18" s="48"/>
      <c r="E18" s="48"/>
      <c r="F18" s="49" t="s">
        <v>67</v>
      </c>
      <c r="G18" s="49" t="s">
        <v>67</v>
      </c>
      <c r="H18" s="49" t="s">
        <v>415</v>
      </c>
      <c r="I18" s="50">
        <v>37794</v>
      </c>
      <c r="J18" s="49" t="s">
        <v>17</v>
      </c>
      <c r="K18" s="49"/>
      <c r="L18" s="49"/>
      <c r="M18" s="49" t="s">
        <v>416</v>
      </c>
      <c r="N18" s="51">
        <v>5.162037037037037E-3</v>
      </c>
      <c r="O18" s="52" t="s">
        <v>417</v>
      </c>
      <c r="P18" s="52">
        <v>7</v>
      </c>
      <c r="Q18" s="45"/>
      <c r="R18" s="52">
        <v>8</v>
      </c>
      <c r="S18" s="52">
        <v>34</v>
      </c>
    </row>
    <row r="19" spans="1:19" ht="16.5" customHeight="1" x14ac:dyDescent="0.25">
      <c r="A19" s="45">
        <v>11</v>
      </c>
      <c r="B19" s="46">
        <v>92</v>
      </c>
      <c r="C19" s="47" t="s">
        <v>418</v>
      </c>
      <c r="D19" s="48"/>
      <c r="E19" s="48"/>
      <c r="F19" s="49" t="s">
        <v>67</v>
      </c>
      <c r="G19" s="49" t="s">
        <v>67</v>
      </c>
      <c r="H19" s="49" t="s">
        <v>419</v>
      </c>
      <c r="I19" s="50">
        <v>37531</v>
      </c>
      <c r="J19" s="49" t="s">
        <v>11</v>
      </c>
      <c r="K19" s="49" t="s">
        <v>173</v>
      </c>
      <c r="L19" s="49"/>
      <c r="M19" s="49" t="s">
        <v>174</v>
      </c>
      <c r="N19" s="51">
        <v>5.2430555555555555E-3</v>
      </c>
      <c r="O19" s="52" t="s">
        <v>375</v>
      </c>
      <c r="P19" s="52">
        <v>6</v>
      </c>
      <c r="Q19" s="45"/>
      <c r="R19" s="52">
        <v>8</v>
      </c>
      <c r="S19" s="52">
        <v>35</v>
      </c>
    </row>
    <row r="20" spans="1:19" ht="16.5" customHeight="1" x14ac:dyDescent="0.25">
      <c r="A20" s="45">
        <v>12</v>
      </c>
      <c r="B20" s="46">
        <v>319</v>
      </c>
      <c r="C20" s="47" t="s">
        <v>420</v>
      </c>
      <c r="D20" s="48"/>
      <c r="E20" s="48"/>
      <c r="F20" s="49" t="s">
        <v>67</v>
      </c>
      <c r="G20" s="49" t="s">
        <v>67</v>
      </c>
      <c r="H20" s="49" t="s">
        <v>421</v>
      </c>
      <c r="I20" s="50">
        <v>37373</v>
      </c>
      <c r="J20" s="49" t="s">
        <v>9</v>
      </c>
      <c r="K20" s="49"/>
      <c r="L20" s="49"/>
      <c r="M20" s="49" t="s">
        <v>75</v>
      </c>
      <c r="N20" s="51">
        <v>5.324074074074074E-3</v>
      </c>
      <c r="O20" s="52" t="s">
        <v>422</v>
      </c>
      <c r="P20" s="52">
        <v>5</v>
      </c>
      <c r="Q20" s="45"/>
      <c r="R20" s="52">
        <v>8</v>
      </c>
      <c r="S20" s="52">
        <v>38</v>
      </c>
    </row>
    <row r="21" spans="1:19" ht="16.5" customHeight="1" x14ac:dyDescent="0.25">
      <c r="A21" s="45">
        <v>13</v>
      </c>
      <c r="B21" s="46">
        <v>320</v>
      </c>
      <c r="C21" s="47" t="s">
        <v>423</v>
      </c>
      <c r="D21" s="48"/>
      <c r="E21" s="48"/>
      <c r="F21" s="49" t="s">
        <v>67</v>
      </c>
      <c r="G21" s="49" t="s">
        <v>67</v>
      </c>
      <c r="H21" s="49" t="s">
        <v>424</v>
      </c>
      <c r="I21" s="50">
        <v>37629</v>
      </c>
      <c r="J21" s="49" t="s">
        <v>9</v>
      </c>
      <c r="K21" s="49"/>
      <c r="L21" s="49"/>
      <c r="M21" s="49" t="s">
        <v>75</v>
      </c>
      <c r="N21" s="51">
        <v>5.3819444444444444E-3</v>
      </c>
      <c r="O21" s="52" t="s">
        <v>425</v>
      </c>
      <c r="P21" s="52">
        <v>4</v>
      </c>
      <c r="Q21" s="45"/>
      <c r="R21" s="52">
        <v>8</v>
      </c>
      <c r="S21" s="52">
        <v>38</v>
      </c>
    </row>
    <row r="22" spans="1:19" ht="16.5" customHeight="1" x14ac:dyDescent="0.25">
      <c r="A22" s="45">
        <v>14</v>
      </c>
      <c r="B22" s="46">
        <v>88</v>
      </c>
      <c r="C22" s="47" t="s">
        <v>426</v>
      </c>
      <c r="D22" s="48"/>
      <c r="E22" s="48"/>
      <c r="F22" s="49" t="s">
        <v>67</v>
      </c>
      <c r="G22" s="49" t="s">
        <v>67</v>
      </c>
      <c r="H22" s="49" t="s">
        <v>427</v>
      </c>
      <c r="I22" s="50">
        <v>37940</v>
      </c>
      <c r="J22" s="49" t="s">
        <v>11</v>
      </c>
      <c r="K22" s="49" t="s">
        <v>173</v>
      </c>
      <c r="L22" s="49"/>
      <c r="M22" s="49" t="s">
        <v>174</v>
      </c>
      <c r="N22" s="51">
        <v>5.3935185185185188E-3</v>
      </c>
      <c r="O22" s="52" t="s">
        <v>376</v>
      </c>
      <c r="P22" s="52">
        <v>3</v>
      </c>
      <c r="Q22" s="45"/>
      <c r="R22" s="52">
        <v>8</v>
      </c>
      <c r="S22" s="52">
        <v>54</v>
      </c>
    </row>
    <row r="23" spans="1:19" ht="16.5" customHeight="1" x14ac:dyDescent="0.25">
      <c r="A23" s="45">
        <v>16</v>
      </c>
      <c r="B23" s="46">
        <v>118</v>
      </c>
      <c r="C23" s="47" t="s">
        <v>428</v>
      </c>
      <c r="D23" s="48"/>
      <c r="E23" s="48"/>
      <c r="F23" s="49" t="s">
        <v>67</v>
      </c>
      <c r="G23" s="49" t="s">
        <v>67</v>
      </c>
      <c r="H23" s="49" t="s">
        <v>429</v>
      </c>
      <c r="I23" s="50">
        <v>37914</v>
      </c>
      <c r="J23" s="49" t="s">
        <v>11</v>
      </c>
      <c r="K23" s="49"/>
      <c r="L23" s="49" t="s">
        <v>328</v>
      </c>
      <c r="M23" s="49" t="s">
        <v>430</v>
      </c>
      <c r="N23" s="51">
        <v>5.4282407407407404E-3</v>
      </c>
      <c r="O23" s="52" t="s">
        <v>377</v>
      </c>
      <c r="P23" s="52"/>
      <c r="Q23" s="45"/>
      <c r="R23" s="52">
        <v>8</v>
      </c>
      <c r="S23" s="52">
        <v>56</v>
      </c>
    </row>
    <row r="24" spans="1:19" ht="16.5" customHeight="1" x14ac:dyDescent="0.25">
      <c r="A24" s="45">
        <v>15</v>
      </c>
      <c r="B24" s="46">
        <v>176</v>
      </c>
      <c r="C24" s="47" t="s">
        <v>431</v>
      </c>
      <c r="D24" s="48"/>
      <c r="E24" s="48"/>
      <c r="F24" s="49" t="s">
        <v>67</v>
      </c>
      <c r="G24" s="49" t="s">
        <v>67</v>
      </c>
      <c r="H24" s="49" t="s">
        <v>432</v>
      </c>
      <c r="I24" s="50">
        <v>37319</v>
      </c>
      <c r="J24" s="49" t="s">
        <v>305</v>
      </c>
      <c r="K24" s="49"/>
      <c r="L24" s="49"/>
      <c r="M24" s="49" t="s">
        <v>306</v>
      </c>
      <c r="N24" s="51">
        <v>5.4629629629629629E-3</v>
      </c>
      <c r="O24" s="52" t="s">
        <v>433</v>
      </c>
      <c r="P24" s="52">
        <v>2</v>
      </c>
      <c r="Q24" s="45"/>
      <c r="R24" s="52">
        <v>9</v>
      </c>
      <c r="S24" s="52">
        <v>1</v>
      </c>
    </row>
    <row r="25" spans="1:19" ht="16.5" customHeight="1" x14ac:dyDescent="0.25">
      <c r="A25" s="45">
        <v>17</v>
      </c>
      <c r="B25" s="46">
        <v>249</v>
      </c>
      <c r="C25" s="47" t="s">
        <v>434</v>
      </c>
      <c r="D25" s="48"/>
      <c r="E25" s="48"/>
      <c r="F25" s="49" t="s">
        <v>67</v>
      </c>
      <c r="G25" s="49" t="s">
        <v>67</v>
      </c>
      <c r="H25" s="49" t="s">
        <v>435</v>
      </c>
      <c r="I25" s="50">
        <v>37316</v>
      </c>
      <c r="J25" s="49" t="s">
        <v>87</v>
      </c>
      <c r="K25" s="49" t="s">
        <v>88</v>
      </c>
      <c r="L25" s="49"/>
      <c r="M25" s="49" t="s">
        <v>89</v>
      </c>
      <c r="N25" s="51">
        <v>5.4629629629629629E-3</v>
      </c>
      <c r="O25" s="52" t="s">
        <v>436</v>
      </c>
      <c r="P25" s="52">
        <v>1</v>
      </c>
      <c r="Q25" s="45"/>
      <c r="R25" s="52">
        <v>9</v>
      </c>
      <c r="S25" s="52">
        <v>9</v>
      </c>
    </row>
    <row r="26" spans="1:19" ht="16.5" customHeight="1" x14ac:dyDescent="0.25">
      <c r="A26" s="45">
        <v>18</v>
      </c>
      <c r="B26" s="46">
        <v>203</v>
      </c>
      <c r="C26" s="47" t="s">
        <v>437</v>
      </c>
      <c r="D26" s="48"/>
      <c r="E26" s="48"/>
      <c r="F26" s="49" t="s">
        <v>67</v>
      </c>
      <c r="G26" s="49" t="s">
        <v>67</v>
      </c>
      <c r="H26" s="49" t="s">
        <v>438</v>
      </c>
      <c r="I26" s="50">
        <v>37398</v>
      </c>
      <c r="J26" s="49" t="s">
        <v>102</v>
      </c>
      <c r="K26" s="49" t="s">
        <v>103</v>
      </c>
      <c r="L26" s="49"/>
      <c r="M26" s="49" t="s">
        <v>104</v>
      </c>
      <c r="N26" s="51">
        <v>5.4861111111111109E-3</v>
      </c>
      <c r="O26" s="52" t="s">
        <v>439</v>
      </c>
      <c r="P26" s="52"/>
      <c r="Q26" s="45"/>
      <c r="R26" s="52">
        <v>9</v>
      </c>
      <c r="S26" s="52">
        <v>30</v>
      </c>
    </row>
    <row r="27" spans="1:19" ht="16.5" customHeight="1" x14ac:dyDescent="0.25">
      <c r="A27" s="45">
        <v>19</v>
      </c>
      <c r="B27" s="46">
        <v>29</v>
      </c>
      <c r="C27" s="47" t="s">
        <v>440</v>
      </c>
      <c r="D27" s="48"/>
      <c r="E27" s="48"/>
      <c r="F27" s="49" t="s">
        <v>67</v>
      </c>
      <c r="G27" s="49" t="s">
        <v>67</v>
      </c>
      <c r="H27" s="49" t="s">
        <v>441</v>
      </c>
      <c r="I27" s="50">
        <v>37395</v>
      </c>
      <c r="J27" s="49" t="s">
        <v>17</v>
      </c>
      <c r="K27" s="49"/>
      <c r="L27" s="49"/>
      <c r="M27" s="49" t="s">
        <v>442</v>
      </c>
      <c r="N27" s="51">
        <v>5.5324074074074078E-3</v>
      </c>
      <c r="O27" s="52" t="s">
        <v>251</v>
      </c>
      <c r="P27" s="45" t="str">
        <f>IF(ISBLANK(D27)," ",VLOOKUP(N27,kvjc,2))</f>
        <v xml:space="preserve"> </v>
      </c>
      <c r="Q27" s="45"/>
      <c r="R27" s="52">
        <v>9</v>
      </c>
      <c r="S27" s="52">
        <v>32</v>
      </c>
    </row>
    <row r="28" spans="1:19" ht="16.5" customHeight="1" x14ac:dyDescent="0.25">
      <c r="A28" s="45">
        <v>20</v>
      </c>
      <c r="B28" s="46">
        <v>134</v>
      </c>
      <c r="C28" s="47" t="s">
        <v>443</v>
      </c>
      <c r="D28" s="48"/>
      <c r="E28" s="48"/>
      <c r="F28" s="49" t="s">
        <v>67</v>
      </c>
      <c r="G28" s="49" t="s">
        <v>67</v>
      </c>
      <c r="H28" s="49" t="s">
        <v>444</v>
      </c>
      <c r="I28" s="50">
        <v>37870</v>
      </c>
      <c r="J28" s="49" t="s">
        <v>14</v>
      </c>
      <c r="K28" s="49"/>
      <c r="L28" s="49"/>
      <c r="M28" s="49" t="s">
        <v>445</v>
      </c>
      <c r="N28" s="51">
        <v>5.6249999999999998E-3</v>
      </c>
      <c r="O28" s="52" t="s">
        <v>379</v>
      </c>
      <c r="P28" s="45" t="str">
        <f>IF(ISBLANK(D28)," ",VLOOKUP(N28,kvjc,2))</f>
        <v xml:space="preserve"> </v>
      </c>
      <c r="Q28" s="45"/>
      <c r="R28" s="52">
        <v>9</v>
      </c>
      <c r="S28" s="52">
        <v>49</v>
      </c>
    </row>
    <row r="29" spans="1:19" ht="16.5" customHeight="1" x14ac:dyDescent="0.25">
      <c r="A29" s="45">
        <v>21</v>
      </c>
      <c r="B29" s="46">
        <v>124</v>
      </c>
      <c r="C29" s="47" t="s">
        <v>447</v>
      </c>
      <c r="D29" s="48"/>
      <c r="E29" s="48"/>
      <c r="F29" s="49" t="s">
        <v>67</v>
      </c>
      <c r="G29" s="49" t="s">
        <v>67</v>
      </c>
      <c r="H29" s="49" t="s">
        <v>448</v>
      </c>
      <c r="I29" s="50">
        <v>37750</v>
      </c>
      <c r="J29" s="49" t="s">
        <v>14</v>
      </c>
      <c r="K29" s="49"/>
      <c r="L29" s="49"/>
      <c r="M29" s="49" t="s">
        <v>265</v>
      </c>
      <c r="N29" s="51">
        <v>5.6481481481481478E-3</v>
      </c>
      <c r="O29" s="52" t="s">
        <v>381</v>
      </c>
      <c r="P29" s="45" t="str">
        <f>IF(ISBLANK(D29)," ",VLOOKUP(N29,kvjc,2))</f>
        <v xml:space="preserve"> </v>
      </c>
      <c r="Q29" s="45"/>
      <c r="R29" s="52">
        <v>10</v>
      </c>
      <c r="S29" s="52">
        <v>10</v>
      </c>
    </row>
    <row r="30" spans="1:19" ht="16.5" customHeight="1" x14ac:dyDescent="0.25">
      <c r="A30" s="45">
        <v>22</v>
      </c>
      <c r="B30" s="46">
        <v>44</v>
      </c>
      <c r="C30" s="47" t="s">
        <v>449</v>
      </c>
      <c r="D30" s="48"/>
      <c r="E30" s="48"/>
      <c r="F30" s="49" t="s">
        <v>67</v>
      </c>
      <c r="G30" s="49" t="s">
        <v>67</v>
      </c>
      <c r="H30" s="49" t="s">
        <v>450</v>
      </c>
      <c r="I30" s="50">
        <v>37782</v>
      </c>
      <c r="J30" s="49" t="s">
        <v>155</v>
      </c>
      <c r="K30" s="49" t="s">
        <v>156</v>
      </c>
      <c r="L30" s="49"/>
      <c r="M30" s="49" t="s">
        <v>71</v>
      </c>
      <c r="N30" s="51">
        <v>5.6597222222222222E-3</v>
      </c>
      <c r="O30" s="52" t="s">
        <v>184</v>
      </c>
      <c r="P30" s="45" t="s">
        <v>67</v>
      </c>
      <c r="Q30" s="45"/>
      <c r="R30" s="52">
        <v>7</v>
      </c>
      <c r="S30" s="52">
        <v>14</v>
      </c>
    </row>
    <row r="31" spans="1:19" ht="16.5" customHeight="1" x14ac:dyDescent="0.25">
      <c r="A31" s="45">
        <v>23</v>
      </c>
      <c r="B31" s="46">
        <v>66</v>
      </c>
      <c r="C31" s="47" t="s">
        <v>451</v>
      </c>
      <c r="D31" s="48"/>
      <c r="E31" s="48"/>
      <c r="F31" s="49" t="s">
        <v>67</v>
      </c>
      <c r="G31" s="49" t="s">
        <v>67</v>
      </c>
      <c r="H31" s="49" t="s">
        <v>452</v>
      </c>
      <c r="I31" s="50">
        <v>37378</v>
      </c>
      <c r="J31" s="49" t="s">
        <v>155</v>
      </c>
      <c r="K31" s="49" t="s">
        <v>82</v>
      </c>
      <c r="L31" s="49"/>
      <c r="M31" s="49" t="s">
        <v>83</v>
      </c>
      <c r="N31" s="51">
        <v>5.7870370370370367E-3</v>
      </c>
      <c r="O31" s="52" t="s">
        <v>453</v>
      </c>
      <c r="P31" s="45" t="s">
        <v>67</v>
      </c>
      <c r="Q31" s="45"/>
      <c r="R31" s="52">
        <v>7</v>
      </c>
      <c r="S31" s="52">
        <v>21</v>
      </c>
    </row>
    <row r="32" spans="1:19" ht="16.5" customHeight="1" x14ac:dyDescent="0.25">
      <c r="A32" s="45">
        <v>24</v>
      </c>
      <c r="B32" s="46">
        <v>63</v>
      </c>
      <c r="C32" s="47" t="s">
        <v>454</v>
      </c>
      <c r="D32" s="48"/>
      <c r="E32" s="48"/>
      <c r="F32" s="49" t="s">
        <v>67</v>
      </c>
      <c r="G32" s="49" t="s">
        <v>67</v>
      </c>
      <c r="H32" s="49" t="s">
        <v>455</v>
      </c>
      <c r="I32" s="50">
        <v>37468</v>
      </c>
      <c r="J32" s="49" t="s">
        <v>155</v>
      </c>
      <c r="K32" s="49" t="s">
        <v>82</v>
      </c>
      <c r="L32" s="49"/>
      <c r="M32" s="49" t="s">
        <v>83</v>
      </c>
      <c r="N32" s="51">
        <v>5.8333333333333336E-3</v>
      </c>
      <c r="O32" s="52" t="s">
        <v>231</v>
      </c>
      <c r="P32" s="45" t="s">
        <v>67</v>
      </c>
      <c r="Q32" s="45"/>
      <c r="R32" s="52">
        <v>7</v>
      </c>
      <c r="S32" s="52">
        <v>27</v>
      </c>
    </row>
    <row r="33" spans="1:19" ht="16.5" customHeight="1" x14ac:dyDescent="0.25">
      <c r="A33" s="45">
        <v>25</v>
      </c>
      <c r="B33" s="46">
        <v>269</v>
      </c>
      <c r="C33" s="47" t="s">
        <v>456</v>
      </c>
      <c r="D33" s="48"/>
      <c r="E33" s="48"/>
      <c r="F33" s="49" t="s">
        <v>67</v>
      </c>
      <c r="G33" s="49" t="s">
        <v>67</v>
      </c>
      <c r="H33" s="49" t="s">
        <v>457</v>
      </c>
      <c r="I33" s="50">
        <v>37315</v>
      </c>
      <c r="J33" s="49" t="s">
        <v>31</v>
      </c>
      <c r="K33" s="49"/>
      <c r="L33" s="49"/>
      <c r="M33" s="49" t="s">
        <v>458</v>
      </c>
      <c r="N33" s="51">
        <v>5.8796296296296296E-3</v>
      </c>
      <c r="O33" s="52" t="s">
        <v>232</v>
      </c>
      <c r="P33" s="45" t="s">
        <v>67</v>
      </c>
      <c r="Q33" s="45"/>
      <c r="R33" s="52">
        <v>7</v>
      </c>
      <c r="S33" s="52">
        <v>34</v>
      </c>
    </row>
    <row r="34" spans="1:19" ht="16.5" customHeight="1" x14ac:dyDescent="0.25">
      <c r="A34" s="45">
        <v>26</v>
      </c>
      <c r="B34" s="46">
        <v>50</v>
      </c>
      <c r="C34" s="47" t="s">
        <v>459</v>
      </c>
      <c r="D34" s="48"/>
      <c r="E34" s="48"/>
      <c r="F34" s="49" t="s">
        <v>67</v>
      </c>
      <c r="G34" s="49" t="s">
        <v>67</v>
      </c>
      <c r="H34" s="49" t="s">
        <v>460</v>
      </c>
      <c r="I34" s="50">
        <v>37677</v>
      </c>
      <c r="J34" s="49" t="s">
        <v>155</v>
      </c>
      <c r="K34" s="49" t="s">
        <v>156</v>
      </c>
      <c r="L34" s="49"/>
      <c r="M34" s="49" t="s">
        <v>71</v>
      </c>
      <c r="N34" s="51">
        <v>6.0416666666666665E-3</v>
      </c>
      <c r="O34" s="52" t="s">
        <v>384</v>
      </c>
      <c r="P34" s="45" t="s">
        <v>67</v>
      </c>
      <c r="Q34" s="45"/>
      <c r="R34" s="52">
        <v>7</v>
      </c>
      <c r="S34" s="52">
        <v>38</v>
      </c>
    </row>
    <row r="35" spans="1:19" ht="16.5" customHeight="1" x14ac:dyDescent="0.25">
      <c r="A35" s="45">
        <v>27</v>
      </c>
      <c r="B35" s="46">
        <v>298</v>
      </c>
      <c r="C35" s="47" t="s">
        <v>461</v>
      </c>
      <c r="D35" s="48"/>
      <c r="E35" s="48"/>
      <c r="F35" s="49" t="s">
        <v>67</v>
      </c>
      <c r="G35" s="49" t="s">
        <v>67</v>
      </c>
      <c r="H35" s="49" t="s">
        <v>462</v>
      </c>
      <c r="I35" s="50">
        <v>37721</v>
      </c>
      <c r="J35" s="49" t="s">
        <v>119</v>
      </c>
      <c r="K35" s="49"/>
      <c r="L35" s="49"/>
      <c r="M35" s="49" t="s">
        <v>362</v>
      </c>
      <c r="N35" s="51">
        <v>6.053240740740741E-3</v>
      </c>
      <c r="O35" s="52" t="s">
        <v>196</v>
      </c>
      <c r="P35" s="45" t="s">
        <v>67</v>
      </c>
      <c r="Q35" s="45"/>
      <c r="R35" s="52">
        <v>7</v>
      </c>
      <c r="S35" s="52">
        <v>39</v>
      </c>
    </row>
    <row r="36" spans="1:19" ht="16.5" customHeight="1" x14ac:dyDescent="0.25">
      <c r="A36" s="45">
        <v>28</v>
      </c>
      <c r="B36" s="46">
        <v>270</v>
      </c>
      <c r="C36" s="47" t="s">
        <v>463</v>
      </c>
      <c r="D36" s="48"/>
      <c r="E36" s="48"/>
      <c r="F36" s="49" t="s">
        <v>67</v>
      </c>
      <c r="G36" s="49" t="s">
        <v>67</v>
      </c>
      <c r="H36" s="49" t="s">
        <v>464</v>
      </c>
      <c r="I36" s="50">
        <v>37938</v>
      </c>
      <c r="J36" s="49" t="s">
        <v>31</v>
      </c>
      <c r="K36" s="49"/>
      <c r="L36" s="49"/>
      <c r="M36" s="49" t="s">
        <v>465</v>
      </c>
      <c r="N36" s="51">
        <v>6.0879629629629626E-3</v>
      </c>
      <c r="O36" s="52" t="s">
        <v>386</v>
      </c>
      <c r="P36" s="45" t="s">
        <v>67</v>
      </c>
      <c r="Q36" s="45"/>
      <c r="R36" s="52">
        <v>7</v>
      </c>
      <c r="S36" s="52">
        <v>46</v>
      </c>
    </row>
    <row r="37" spans="1:19" ht="16.5" customHeight="1" x14ac:dyDescent="0.25">
      <c r="A37" s="45">
        <v>29</v>
      </c>
      <c r="B37" s="46">
        <v>1</v>
      </c>
      <c r="C37" s="47" t="s">
        <v>466</v>
      </c>
      <c r="D37" s="48"/>
      <c r="E37" s="48"/>
      <c r="F37" s="49" t="s">
        <v>67</v>
      </c>
      <c r="G37" s="49" t="s">
        <v>67</v>
      </c>
      <c r="H37" s="49" t="s">
        <v>467</v>
      </c>
      <c r="I37" s="50">
        <v>37676</v>
      </c>
      <c r="J37" s="49" t="s">
        <v>191</v>
      </c>
      <c r="K37" s="49"/>
      <c r="L37" s="49"/>
      <c r="M37" s="49" t="s">
        <v>192</v>
      </c>
      <c r="N37" s="51">
        <v>6.099537037037037E-3</v>
      </c>
      <c r="O37" s="52" t="s">
        <v>388</v>
      </c>
      <c r="P37" s="45" t="s">
        <v>67</v>
      </c>
      <c r="Q37" s="45"/>
      <c r="R37" s="52">
        <v>7</v>
      </c>
      <c r="S37" s="52">
        <v>47</v>
      </c>
    </row>
    <row r="38" spans="1:19" ht="16.5" customHeight="1" x14ac:dyDescent="0.25">
      <c r="A38" s="45">
        <v>30</v>
      </c>
      <c r="B38" s="46">
        <v>25</v>
      </c>
      <c r="C38" s="47" t="s">
        <v>468</v>
      </c>
      <c r="D38" s="48"/>
      <c r="E38" s="48"/>
      <c r="F38" s="49" t="s">
        <v>67</v>
      </c>
      <c r="G38" s="49" t="s">
        <v>67</v>
      </c>
      <c r="H38" s="49" t="s">
        <v>469</v>
      </c>
      <c r="I38" s="50">
        <v>37681</v>
      </c>
      <c r="J38" s="49" t="s">
        <v>17</v>
      </c>
      <c r="K38" s="49"/>
      <c r="L38" s="49"/>
      <c r="M38" s="49" t="s">
        <v>207</v>
      </c>
      <c r="N38" s="51">
        <v>6.3773148148148148E-3</v>
      </c>
      <c r="O38" s="52" t="s">
        <v>446</v>
      </c>
      <c r="P38" s="45" t="s">
        <v>67</v>
      </c>
      <c r="Q38" s="45"/>
      <c r="R38" s="52">
        <v>7</v>
      </c>
      <c r="S38" s="52">
        <v>59</v>
      </c>
    </row>
    <row r="39" spans="1:19" ht="16.5" customHeight="1" x14ac:dyDescent="0.25">
      <c r="A39" s="45">
        <v>31</v>
      </c>
      <c r="B39" s="46">
        <v>171</v>
      </c>
      <c r="C39" s="47" t="s">
        <v>470</v>
      </c>
      <c r="D39" s="48"/>
      <c r="E39" s="48"/>
      <c r="F39" s="49" t="s">
        <v>67</v>
      </c>
      <c r="G39" s="49" t="s">
        <v>67</v>
      </c>
      <c r="H39" s="49" t="s">
        <v>471</v>
      </c>
      <c r="I39" s="50">
        <v>37817</v>
      </c>
      <c r="J39" s="49" t="s">
        <v>35</v>
      </c>
      <c r="K39" s="49"/>
      <c r="L39" s="49"/>
      <c r="M39" s="49" t="s">
        <v>148</v>
      </c>
      <c r="N39" s="51">
        <v>6.4120370370370373E-3</v>
      </c>
      <c r="O39" s="52" t="s">
        <v>472</v>
      </c>
      <c r="P39" s="45" t="s">
        <v>67</v>
      </c>
      <c r="Q39" s="45"/>
      <c r="R39" s="52">
        <v>8</v>
      </c>
      <c r="S39" s="52">
        <v>1</v>
      </c>
    </row>
    <row r="40" spans="1:19" ht="16.5" customHeight="1" x14ac:dyDescent="0.25">
      <c r="A40" s="45">
        <v>32</v>
      </c>
      <c r="B40" s="46">
        <v>52</v>
      </c>
      <c r="C40" s="47" t="s">
        <v>473</v>
      </c>
      <c r="D40" s="48"/>
      <c r="E40" s="48"/>
      <c r="F40" s="49" t="s">
        <v>67</v>
      </c>
      <c r="G40" s="49" t="s">
        <v>67</v>
      </c>
      <c r="H40" s="49" t="s">
        <v>474</v>
      </c>
      <c r="I40" s="50">
        <v>37915</v>
      </c>
      <c r="J40" s="49" t="s">
        <v>155</v>
      </c>
      <c r="K40" s="49" t="s">
        <v>156</v>
      </c>
      <c r="L40" s="49"/>
      <c r="M40" s="49" t="s">
        <v>71</v>
      </c>
      <c r="N40" s="51">
        <v>6.4814814814814813E-3</v>
      </c>
      <c r="O40" s="52" t="s">
        <v>475</v>
      </c>
      <c r="P40" s="45" t="s">
        <v>67</v>
      </c>
      <c r="Q40" s="45"/>
      <c r="R40" s="52">
        <v>8</v>
      </c>
      <c r="S40" s="52">
        <v>4</v>
      </c>
    </row>
    <row r="41" spans="1:19" ht="16.5" customHeight="1" x14ac:dyDescent="0.25">
      <c r="A41" s="45">
        <v>33</v>
      </c>
      <c r="B41" s="46">
        <v>148</v>
      </c>
      <c r="C41" s="47" t="s">
        <v>476</v>
      </c>
      <c r="D41" s="48"/>
      <c r="E41" s="48"/>
      <c r="F41" s="49" t="s">
        <v>67</v>
      </c>
      <c r="G41" s="49" t="s">
        <v>67</v>
      </c>
      <c r="H41" s="49" t="s">
        <v>477</v>
      </c>
      <c r="I41" s="50">
        <v>37963</v>
      </c>
      <c r="J41" s="49" t="s">
        <v>33</v>
      </c>
      <c r="K41" s="49"/>
      <c r="L41" s="49"/>
      <c r="M41" s="49" t="s">
        <v>187</v>
      </c>
      <c r="N41" s="51">
        <v>6.4930555555555557E-3</v>
      </c>
      <c r="O41" s="52" t="s">
        <v>478</v>
      </c>
      <c r="P41" s="45" t="s">
        <v>67</v>
      </c>
      <c r="Q41" s="45"/>
      <c r="R41" s="52">
        <v>8</v>
      </c>
      <c r="S41" s="52">
        <v>6</v>
      </c>
    </row>
    <row r="42" spans="1:19" ht="16.5" customHeight="1" x14ac:dyDescent="0.25">
      <c r="A42" s="45">
        <v>34</v>
      </c>
      <c r="B42" s="46">
        <v>78</v>
      </c>
      <c r="C42" s="47" t="s">
        <v>479</v>
      </c>
      <c r="D42" s="48"/>
      <c r="E42" s="48"/>
      <c r="F42" s="49" t="s">
        <v>67</v>
      </c>
      <c r="G42" s="49" t="s">
        <v>67</v>
      </c>
      <c r="H42" s="49" t="s">
        <v>480</v>
      </c>
      <c r="I42" s="50">
        <v>37517</v>
      </c>
      <c r="J42" s="49" t="s">
        <v>155</v>
      </c>
      <c r="K42" s="49" t="s">
        <v>156</v>
      </c>
      <c r="L42" s="49"/>
      <c r="M42" s="49" t="s">
        <v>98</v>
      </c>
      <c r="N42" s="51">
        <v>6.6898148148148151E-3</v>
      </c>
      <c r="O42" s="52" t="s">
        <v>481</v>
      </c>
      <c r="P42" s="45" t="s">
        <v>67</v>
      </c>
      <c r="Q42" s="45"/>
      <c r="R42" s="52">
        <v>8</v>
      </c>
      <c r="S42" s="52">
        <v>10</v>
      </c>
    </row>
    <row r="43" spans="1:19" ht="16.5" customHeight="1" x14ac:dyDescent="0.25">
      <c r="A43" s="45">
        <v>35</v>
      </c>
      <c r="B43" s="46">
        <v>75</v>
      </c>
      <c r="C43" s="47" t="s">
        <v>482</v>
      </c>
      <c r="D43" s="48"/>
      <c r="E43" s="48"/>
      <c r="F43" s="49" t="s">
        <v>67</v>
      </c>
      <c r="G43" s="49" t="s">
        <v>67</v>
      </c>
      <c r="H43" s="49" t="s">
        <v>483</v>
      </c>
      <c r="I43" s="50">
        <v>37635</v>
      </c>
      <c r="J43" s="49" t="s">
        <v>155</v>
      </c>
      <c r="K43" s="49" t="s">
        <v>368</v>
      </c>
      <c r="L43" s="49"/>
      <c r="M43" s="49" t="s">
        <v>98</v>
      </c>
      <c r="N43" s="51">
        <v>6.9444444444444441E-3</v>
      </c>
      <c r="O43" s="52" t="s">
        <v>211</v>
      </c>
      <c r="P43" s="45" t="s">
        <v>67</v>
      </c>
      <c r="Q43" s="45"/>
      <c r="R43" s="52">
        <v>8</v>
      </c>
      <c r="S43" s="52">
        <v>11</v>
      </c>
    </row>
    <row r="44" spans="1:19" ht="16.5" customHeight="1" x14ac:dyDescent="0.25">
      <c r="A44" s="45">
        <v>36</v>
      </c>
      <c r="B44" s="46">
        <v>163</v>
      </c>
      <c r="C44" s="47" t="s">
        <v>484</v>
      </c>
      <c r="D44" s="48"/>
      <c r="E44" s="48"/>
      <c r="F44" s="49" t="s">
        <v>67</v>
      </c>
      <c r="G44" s="49" t="s">
        <v>67</v>
      </c>
      <c r="H44" s="49" t="s">
        <v>485</v>
      </c>
      <c r="I44" s="50">
        <v>37624</v>
      </c>
      <c r="J44" s="49" t="s">
        <v>35</v>
      </c>
      <c r="K44" s="49"/>
      <c r="L44" s="49"/>
      <c r="M44" s="49" t="s">
        <v>148</v>
      </c>
      <c r="N44" s="58" t="s">
        <v>486</v>
      </c>
      <c r="O44" s="52" t="s">
        <v>487</v>
      </c>
      <c r="P44" s="45" t="s">
        <v>67</v>
      </c>
      <c r="Q44" s="45"/>
      <c r="R44" s="52">
        <v>8</v>
      </c>
      <c r="S44" s="52">
        <v>12</v>
      </c>
    </row>
    <row r="45" spans="1:19" ht="16.5" hidden="1" customHeight="1" x14ac:dyDescent="0.25">
      <c r="A45" s="45">
        <v>37</v>
      </c>
      <c r="B45" s="46"/>
      <c r="C45" s="47"/>
      <c r="D45" s="48"/>
      <c r="E45" s="48"/>
      <c r="F45" s="49"/>
      <c r="G45" s="49"/>
      <c r="H45" s="49"/>
      <c r="I45" s="50"/>
      <c r="J45" s="49"/>
      <c r="K45" s="49"/>
      <c r="L45" s="49"/>
      <c r="M45" s="49"/>
      <c r="N45" s="51"/>
      <c r="O45" s="52" t="s">
        <v>488</v>
      </c>
      <c r="P45" s="45" t="s">
        <v>67</v>
      </c>
      <c r="Q45" s="45"/>
      <c r="R45" s="52">
        <v>8</v>
      </c>
      <c r="S45" s="52">
        <v>13</v>
      </c>
    </row>
    <row r="46" spans="1:19" ht="16.5" hidden="1" customHeight="1" x14ac:dyDescent="0.25">
      <c r="A46" s="45">
        <v>38</v>
      </c>
      <c r="B46" s="46"/>
      <c r="C46" s="47"/>
      <c r="D46" s="48"/>
      <c r="E46" s="48"/>
      <c r="F46" s="49"/>
      <c r="G46" s="49"/>
      <c r="H46" s="49"/>
      <c r="I46" s="50"/>
      <c r="J46" s="49"/>
      <c r="K46" s="49"/>
      <c r="L46" s="49"/>
      <c r="M46" s="49"/>
      <c r="N46" s="51"/>
      <c r="O46" s="52" t="s">
        <v>489</v>
      </c>
      <c r="P46" s="45" t="s">
        <v>67</v>
      </c>
      <c r="Q46" s="45"/>
      <c r="R46" s="52">
        <v>8</v>
      </c>
      <c r="S46" s="52">
        <v>22</v>
      </c>
    </row>
    <row r="47" spans="1:19" ht="16.5" hidden="1" customHeight="1" x14ac:dyDescent="0.25">
      <c r="A47" s="45">
        <v>39</v>
      </c>
      <c r="B47" s="46"/>
      <c r="C47" s="47"/>
      <c r="D47" s="48"/>
      <c r="E47" s="48"/>
      <c r="F47" s="49"/>
      <c r="G47" s="49"/>
      <c r="H47" s="49"/>
      <c r="I47" s="50"/>
      <c r="J47" s="49"/>
      <c r="K47" s="49"/>
      <c r="L47" s="49"/>
      <c r="M47" s="49"/>
      <c r="N47" s="51"/>
      <c r="O47" s="52" t="s">
        <v>196</v>
      </c>
      <c r="P47" s="45" t="s">
        <v>67</v>
      </c>
      <c r="Q47" s="45"/>
      <c r="R47" s="52">
        <v>8</v>
      </c>
      <c r="S47" s="52">
        <v>23</v>
      </c>
    </row>
    <row r="48" spans="1:19" ht="16.5" hidden="1" customHeight="1" x14ac:dyDescent="0.25">
      <c r="A48" s="45">
        <v>40</v>
      </c>
      <c r="B48" s="46"/>
      <c r="C48" s="47"/>
      <c r="D48" s="48"/>
      <c r="E48" s="48"/>
      <c r="F48" s="49"/>
      <c r="G48" s="49"/>
      <c r="H48" s="49"/>
      <c r="I48" s="50"/>
      <c r="J48" s="49"/>
      <c r="K48" s="49"/>
      <c r="L48" s="49"/>
      <c r="M48" s="49"/>
      <c r="N48" s="51"/>
      <c r="O48" s="52" t="s">
        <v>490</v>
      </c>
      <c r="P48" s="45" t="s">
        <v>67</v>
      </c>
      <c r="Q48" s="45"/>
      <c r="R48" s="52">
        <v>8</v>
      </c>
      <c r="S48" s="52">
        <v>32</v>
      </c>
    </row>
    <row r="49" spans="1:19" ht="16.5" hidden="1" customHeight="1" x14ac:dyDescent="0.25">
      <c r="A49" s="45">
        <v>41</v>
      </c>
      <c r="B49" s="46"/>
      <c r="C49" s="47"/>
      <c r="D49" s="48"/>
      <c r="E49" s="48"/>
      <c r="F49" s="49"/>
      <c r="G49" s="49"/>
      <c r="H49" s="49"/>
      <c r="I49" s="50"/>
      <c r="J49" s="49"/>
      <c r="K49" s="49"/>
      <c r="L49" s="49"/>
      <c r="M49" s="49"/>
      <c r="N49" s="51"/>
      <c r="O49" s="52" t="s">
        <v>491</v>
      </c>
      <c r="P49" s="45" t="s">
        <v>67</v>
      </c>
      <c r="Q49" s="45"/>
      <c r="R49" s="52">
        <v>8</v>
      </c>
      <c r="S49" s="52">
        <v>35</v>
      </c>
    </row>
  </sheetData>
  <pageMargins left="0.7" right="0.7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3.140625" bestFit="1" customWidth="1"/>
    <col min="9" max="9" width="11.85546875" bestFit="1" customWidth="1"/>
    <col min="10" max="10" width="15.7109375" customWidth="1"/>
    <col min="11" max="11" width="17.28515625" bestFit="1" customWidth="1"/>
    <col min="12" max="12" width="4.85546875" customWidth="1"/>
    <col min="13" max="13" width="29.28515625" bestFit="1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7</v>
      </c>
      <c r="B4" s="19" t="s">
        <v>645</v>
      </c>
      <c r="C4" s="19"/>
      <c r="D4" s="19">
        <v>1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674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1495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127</v>
      </c>
      <c r="C9" s="47" t="s">
        <v>515</v>
      </c>
      <c r="D9" s="48"/>
      <c r="E9" s="48"/>
      <c r="F9" s="49" t="s">
        <v>67</v>
      </c>
      <c r="G9" s="49" t="s">
        <v>67</v>
      </c>
      <c r="H9" s="49" t="s">
        <v>516</v>
      </c>
      <c r="I9" s="50">
        <v>37523</v>
      </c>
      <c r="J9" s="49" t="s">
        <v>14</v>
      </c>
      <c r="K9" s="49"/>
      <c r="L9" s="49"/>
      <c r="M9" s="49" t="s">
        <v>402</v>
      </c>
      <c r="N9" s="51">
        <v>4.409722222222222E-3</v>
      </c>
      <c r="O9" s="52" t="s">
        <v>492</v>
      </c>
      <c r="P9" s="45" t="s">
        <v>67</v>
      </c>
      <c r="Q9" s="45"/>
      <c r="R9" s="52">
        <v>6</v>
      </c>
      <c r="S9" s="52">
        <v>21</v>
      </c>
    </row>
    <row r="10" spans="1:19" ht="16.5" customHeight="1" x14ac:dyDescent="0.25">
      <c r="A10" s="45">
        <v>2</v>
      </c>
      <c r="B10" s="46">
        <v>97</v>
      </c>
      <c r="C10" s="47" t="s">
        <v>531</v>
      </c>
      <c r="D10" s="48"/>
      <c r="E10" s="48"/>
      <c r="F10" s="49" t="s">
        <v>67</v>
      </c>
      <c r="G10" s="49" t="s">
        <v>67</v>
      </c>
      <c r="H10" s="49" t="s">
        <v>532</v>
      </c>
      <c r="I10" s="50">
        <v>37881</v>
      </c>
      <c r="J10" s="49" t="s">
        <v>11</v>
      </c>
      <c r="K10" s="49"/>
      <c r="L10" s="49"/>
      <c r="M10" s="49" t="s">
        <v>533</v>
      </c>
      <c r="N10" s="51">
        <v>4.5717592592592589E-3</v>
      </c>
      <c r="O10" s="52" t="s">
        <v>493</v>
      </c>
      <c r="P10" s="45" t="s">
        <v>67</v>
      </c>
      <c r="Q10" s="45"/>
      <c r="R10" s="52">
        <v>6</v>
      </c>
      <c r="S10" s="52">
        <v>35</v>
      </c>
    </row>
    <row r="11" spans="1:19" ht="16.5" customHeight="1" x14ac:dyDescent="0.25">
      <c r="A11" s="45">
        <v>3</v>
      </c>
      <c r="B11" s="46">
        <v>172</v>
      </c>
      <c r="C11" s="47" t="s">
        <v>542</v>
      </c>
      <c r="D11" s="48"/>
      <c r="E11" s="48"/>
      <c r="F11" s="49" t="s">
        <v>67</v>
      </c>
      <c r="G11" s="49" t="s">
        <v>67</v>
      </c>
      <c r="H11" s="49" t="s">
        <v>543</v>
      </c>
      <c r="I11" s="50">
        <v>37786</v>
      </c>
      <c r="J11" s="49" t="s">
        <v>35</v>
      </c>
      <c r="K11" s="49"/>
      <c r="L11" s="49"/>
      <c r="M11" s="49" t="s">
        <v>148</v>
      </c>
      <c r="N11" s="51">
        <v>4.6759259259259263E-3</v>
      </c>
      <c r="O11" s="52" t="s">
        <v>494</v>
      </c>
      <c r="P11" s="45" t="s">
        <v>67</v>
      </c>
      <c r="Q11" s="45"/>
      <c r="R11" s="52">
        <v>6</v>
      </c>
      <c r="S11" s="52">
        <v>44</v>
      </c>
    </row>
    <row r="12" spans="1:19" ht="16.5" customHeight="1" x14ac:dyDescent="0.25">
      <c r="A12" s="45">
        <v>4</v>
      </c>
      <c r="B12" s="46">
        <v>125</v>
      </c>
      <c r="C12" s="47" t="s">
        <v>547</v>
      </c>
      <c r="D12" s="48"/>
      <c r="E12" s="48"/>
      <c r="F12" s="49" t="s">
        <v>67</v>
      </c>
      <c r="G12" s="49" t="s">
        <v>67</v>
      </c>
      <c r="H12" s="49" t="s">
        <v>548</v>
      </c>
      <c r="I12" s="50">
        <v>37270</v>
      </c>
      <c r="J12" s="49" t="s">
        <v>14</v>
      </c>
      <c r="K12" s="49"/>
      <c r="L12" s="49"/>
      <c r="M12" s="49" t="s">
        <v>402</v>
      </c>
      <c r="N12" s="51">
        <v>4.6990740740740743E-3</v>
      </c>
      <c r="O12" s="52" t="s">
        <v>495</v>
      </c>
      <c r="P12" s="45" t="s">
        <v>67</v>
      </c>
      <c r="Q12" s="45"/>
      <c r="R12" s="52">
        <v>6</v>
      </c>
      <c r="S12" s="52">
        <v>46</v>
      </c>
    </row>
    <row r="13" spans="1:19" ht="16.5" customHeight="1" x14ac:dyDescent="0.25">
      <c r="A13" s="45">
        <v>5</v>
      </c>
      <c r="B13" s="46">
        <v>238</v>
      </c>
      <c r="C13" s="47" t="s">
        <v>556</v>
      </c>
      <c r="D13" s="48"/>
      <c r="E13" s="48"/>
      <c r="F13" s="49" t="s">
        <v>67</v>
      </c>
      <c r="G13" s="49" t="s">
        <v>67</v>
      </c>
      <c r="H13" s="49" t="s">
        <v>557</v>
      </c>
      <c r="I13" s="50">
        <v>37640</v>
      </c>
      <c r="J13" s="49" t="s">
        <v>102</v>
      </c>
      <c r="K13" s="49" t="s">
        <v>103</v>
      </c>
      <c r="L13" s="49"/>
      <c r="M13" s="49" t="s">
        <v>279</v>
      </c>
      <c r="N13" s="51">
        <v>4.7453703703703703E-3</v>
      </c>
      <c r="O13" s="52" t="s">
        <v>496</v>
      </c>
      <c r="P13" s="45" t="s">
        <v>67</v>
      </c>
      <c r="Q13" s="45"/>
      <c r="R13" s="52">
        <v>6</v>
      </c>
      <c r="S13" s="52">
        <v>50</v>
      </c>
    </row>
    <row r="14" spans="1:19" ht="16.5" customHeight="1" x14ac:dyDescent="0.25">
      <c r="A14" s="45">
        <v>6</v>
      </c>
      <c r="B14" s="46">
        <v>179</v>
      </c>
      <c r="C14" s="47" t="s">
        <v>564</v>
      </c>
      <c r="D14" s="48"/>
      <c r="E14" s="48"/>
      <c r="F14" s="49" t="s">
        <v>67</v>
      </c>
      <c r="G14" s="49" t="s">
        <v>67</v>
      </c>
      <c r="H14" s="49" t="s">
        <v>565</v>
      </c>
      <c r="I14" s="50">
        <v>37737</v>
      </c>
      <c r="J14" s="49" t="s">
        <v>305</v>
      </c>
      <c r="K14" s="49"/>
      <c r="L14" s="49"/>
      <c r="M14" s="49" t="s">
        <v>306</v>
      </c>
      <c r="N14" s="51">
        <v>4.7800925925925919E-3</v>
      </c>
      <c r="O14" s="52" t="s">
        <v>497</v>
      </c>
      <c r="P14" s="45" t="s">
        <v>67</v>
      </c>
      <c r="Q14" s="45"/>
      <c r="R14" s="52">
        <v>6</v>
      </c>
      <c r="S14" s="52">
        <v>53</v>
      </c>
    </row>
    <row r="15" spans="1:19" ht="16.5" customHeight="1" x14ac:dyDescent="0.25">
      <c r="A15" s="45">
        <v>7</v>
      </c>
      <c r="B15" s="46">
        <v>4</v>
      </c>
      <c r="C15" s="47" t="s">
        <v>566</v>
      </c>
      <c r="D15" s="48"/>
      <c r="E15" s="48"/>
      <c r="F15" s="49" t="s">
        <v>67</v>
      </c>
      <c r="G15" s="49" t="s">
        <v>67</v>
      </c>
      <c r="H15" s="49" t="s">
        <v>567</v>
      </c>
      <c r="I15" s="50">
        <v>37867</v>
      </c>
      <c r="J15" s="49" t="s">
        <v>191</v>
      </c>
      <c r="K15" s="49"/>
      <c r="L15" s="49"/>
      <c r="M15" s="49" t="s">
        <v>568</v>
      </c>
      <c r="N15" s="51">
        <v>4.7916666666666672E-3</v>
      </c>
      <c r="O15" s="52" t="s">
        <v>498</v>
      </c>
      <c r="P15" s="45" t="s">
        <v>67</v>
      </c>
      <c r="Q15" s="45"/>
      <c r="R15" s="52">
        <v>6</v>
      </c>
      <c r="S15" s="52">
        <v>54</v>
      </c>
    </row>
    <row r="16" spans="1:19" ht="16.5" customHeight="1" x14ac:dyDescent="0.25">
      <c r="A16" s="45">
        <v>8</v>
      </c>
      <c r="B16" s="46">
        <v>56</v>
      </c>
      <c r="C16" s="47" t="s">
        <v>570</v>
      </c>
      <c r="D16" s="48"/>
      <c r="E16" s="48"/>
      <c r="F16" s="49" t="s">
        <v>67</v>
      </c>
      <c r="G16" s="49" t="s">
        <v>67</v>
      </c>
      <c r="H16" s="49" t="s">
        <v>571</v>
      </c>
      <c r="I16" s="50">
        <v>37679</v>
      </c>
      <c r="J16" s="49" t="s">
        <v>155</v>
      </c>
      <c r="K16" s="49" t="s">
        <v>156</v>
      </c>
      <c r="L16" s="49"/>
      <c r="M16" s="49" t="s">
        <v>530</v>
      </c>
      <c r="N16" s="51">
        <v>4.8032407407407407E-3</v>
      </c>
      <c r="O16" s="52" t="s">
        <v>499</v>
      </c>
      <c r="P16" s="45" t="s">
        <v>67</v>
      </c>
      <c r="Q16" s="45"/>
      <c r="R16" s="52">
        <v>6</v>
      </c>
      <c r="S16" s="52">
        <v>55</v>
      </c>
    </row>
    <row r="17" spans="1:19" ht="16.5" customHeight="1" x14ac:dyDescent="0.25">
      <c r="A17" s="45">
        <v>9</v>
      </c>
      <c r="B17" s="46">
        <v>174</v>
      </c>
      <c r="C17" s="47" t="s">
        <v>303</v>
      </c>
      <c r="D17" s="48"/>
      <c r="E17" s="48"/>
      <c r="F17" s="49" t="s">
        <v>67</v>
      </c>
      <c r="G17" s="49" t="s">
        <v>67</v>
      </c>
      <c r="H17" s="49" t="s">
        <v>304</v>
      </c>
      <c r="I17" s="50">
        <v>38000</v>
      </c>
      <c r="J17" s="49" t="s">
        <v>305</v>
      </c>
      <c r="K17" s="49"/>
      <c r="L17" s="49"/>
      <c r="M17" s="49" t="s">
        <v>306</v>
      </c>
      <c r="N17" s="51">
        <v>4.8263888888888887E-3</v>
      </c>
      <c r="O17" s="52" t="s">
        <v>501</v>
      </c>
      <c r="P17" s="45" t="s">
        <v>67</v>
      </c>
      <c r="Q17" s="45"/>
      <c r="R17" s="52">
        <v>6</v>
      </c>
      <c r="S17" s="52">
        <v>57</v>
      </c>
    </row>
    <row r="18" spans="1:19" ht="16.5" customHeight="1" x14ac:dyDescent="0.25">
      <c r="A18" s="45">
        <v>10</v>
      </c>
      <c r="B18" s="46">
        <v>157</v>
      </c>
      <c r="C18" s="47" t="s">
        <v>578</v>
      </c>
      <c r="D18" s="48"/>
      <c r="E18" s="48"/>
      <c r="F18" s="49" t="s">
        <v>67</v>
      </c>
      <c r="G18" s="49" t="s">
        <v>67</v>
      </c>
      <c r="H18" s="49" t="s">
        <v>579</v>
      </c>
      <c r="I18" s="50">
        <v>37299</v>
      </c>
      <c r="J18" s="49" t="s">
        <v>282</v>
      </c>
      <c r="K18" s="49"/>
      <c r="L18" s="49"/>
      <c r="M18" s="49" t="s">
        <v>316</v>
      </c>
      <c r="N18" s="51">
        <v>4.8495370370370368E-3</v>
      </c>
      <c r="O18" s="52" t="s">
        <v>504</v>
      </c>
      <c r="P18" s="45" t="s">
        <v>67</v>
      </c>
      <c r="Q18" s="45"/>
      <c r="R18" s="52">
        <v>6</v>
      </c>
      <c r="S18" s="52">
        <v>59</v>
      </c>
    </row>
    <row r="19" spans="1:19" ht="16.5" customHeight="1" x14ac:dyDescent="0.25">
      <c r="A19" s="45">
        <v>11</v>
      </c>
      <c r="B19" s="46">
        <v>217</v>
      </c>
      <c r="C19" s="47" t="s">
        <v>583</v>
      </c>
      <c r="D19" s="48"/>
      <c r="E19" s="48"/>
      <c r="F19" s="49" t="s">
        <v>67</v>
      </c>
      <c r="G19" s="49" t="s">
        <v>67</v>
      </c>
      <c r="H19" s="49" t="s">
        <v>584</v>
      </c>
      <c r="I19" s="50">
        <v>37889</v>
      </c>
      <c r="J19" s="49" t="s">
        <v>102</v>
      </c>
      <c r="K19" s="49" t="s">
        <v>103</v>
      </c>
      <c r="L19" s="49" t="s">
        <v>328</v>
      </c>
      <c r="M19" s="49" t="s">
        <v>540</v>
      </c>
      <c r="N19" s="51">
        <v>4.9074074074074072E-3</v>
      </c>
      <c r="O19" s="52" t="s">
        <v>293</v>
      </c>
      <c r="P19" s="45" t="s">
        <v>67</v>
      </c>
      <c r="Q19" s="45"/>
      <c r="R19" s="52">
        <v>7</v>
      </c>
      <c r="S19" s="52">
        <v>4</v>
      </c>
    </row>
    <row r="20" spans="1:19" ht="16.5" customHeight="1" x14ac:dyDescent="0.25">
      <c r="A20" s="45">
        <v>12</v>
      </c>
      <c r="B20" s="46">
        <v>335</v>
      </c>
      <c r="C20" s="47" t="s">
        <v>585</v>
      </c>
      <c r="D20" s="48"/>
      <c r="E20" s="48"/>
      <c r="F20" s="49" t="s">
        <v>67</v>
      </c>
      <c r="G20" s="49" t="s">
        <v>67</v>
      </c>
      <c r="H20" s="49" t="s">
        <v>586</v>
      </c>
      <c r="I20" s="50">
        <v>37921</v>
      </c>
      <c r="J20" s="49" t="s">
        <v>113</v>
      </c>
      <c r="K20" s="49" t="s">
        <v>310</v>
      </c>
      <c r="L20" s="49"/>
      <c r="M20" s="49" t="s">
        <v>311</v>
      </c>
      <c r="N20" s="51">
        <v>4.9074074074074072E-3</v>
      </c>
      <c r="O20" s="52" t="s">
        <v>552</v>
      </c>
      <c r="P20" s="45" t="s">
        <v>67</v>
      </c>
      <c r="Q20" s="45"/>
      <c r="R20" s="52">
        <v>7</v>
      </c>
      <c r="S20" s="52">
        <v>4</v>
      </c>
    </row>
    <row r="21" spans="1:19" ht="16.5" customHeight="1" x14ac:dyDescent="0.25">
      <c r="A21" s="45">
        <v>13</v>
      </c>
      <c r="B21" s="46">
        <v>133</v>
      </c>
      <c r="C21" s="47" t="s">
        <v>588</v>
      </c>
      <c r="D21" s="48"/>
      <c r="E21" s="48"/>
      <c r="F21" s="49" t="s">
        <v>67</v>
      </c>
      <c r="G21" s="49" t="s">
        <v>67</v>
      </c>
      <c r="H21" s="49" t="s">
        <v>589</v>
      </c>
      <c r="I21" s="50">
        <v>37972</v>
      </c>
      <c r="J21" s="49" t="s">
        <v>14</v>
      </c>
      <c r="K21" s="49"/>
      <c r="L21" s="49"/>
      <c r="M21" s="49" t="s">
        <v>445</v>
      </c>
      <c r="N21" s="51">
        <v>4.9305555555555552E-3</v>
      </c>
      <c r="O21" s="52" t="s">
        <v>574</v>
      </c>
      <c r="P21" s="45" t="s">
        <v>67</v>
      </c>
      <c r="Q21" s="45"/>
      <c r="R21" s="52">
        <v>7</v>
      </c>
      <c r="S21" s="52">
        <v>6</v>
      </c>
    </row>
    <row r="22" spans="1:19" ht="16.5" customHeight="1" x14ac:dyDescent="0.25">
      <c r="A22" s="45">
        <v>14</v>
      </c>
      <c r="B22" s="46">
        <v>121</v>
      </c>
      <c r="C22" s="47" t="s">
        <v>593</v>
      </c>
      <c r="D22" s="48"/>
      <c r="E22" s="48"/>
      <c r="F22" s="49" t="s">
        <v>67</v>
      </c>
      <c r="G22" s="49" t="s">
        <v>67</v>
      </c>
      <c r="H22" s="49" t="s">
        <v>594</v>
      </c>
      <c r="I22" s="50">
        <v>37801</v>
      </c>
      <c r="J22" s="49" t="s">
        <v>14</v>
      </c>
      <c r="K22" s="49"/>
      <c r="L22" s="49"/>
      <c r="M22" s="49" t="s">
        <v>265</v>
      </c>
      <c r="N22" s="51">
        <v>4.9652777777777777E-3</v>
      </c>
      <c r="O22" s="52" t="s">
        <v>493</v>
      </c>
      <c r="P22" s="45" t="s">
        <v>67</v>
      </c>
      <c r="Q22" s="45"/>
      <c r="R22" s="52">
        <v>7</v>
      </c>
      <c r="S22" s="52">
        <v>9</v>
      </c>
    </row>
    <row r="23" spans="1:19" ht="16.5" customHeight="1" x14ac:dyDescent="0.25">
      <c r="A23" s="45">
        <v>15</v>
      </c>
      <c r="B23" s="46">
        <v>251</v>
      </c>
      <c r="C23" s="47" t="s">
        <v>596</v>
      </c>
      <c r="D23" s="48"/>
      <c r="E23" s="48"/>
      <c r="F23" s="49" t="s">
        <v>67</v>
      </c>
      <c r="G23" s="49" t="s">
        <v>67</v>
      </c>
      <c r="H23" s="49" t="s">
        <v>597</v>
      </c>
      <c r="I23" s="50">
        <v>37520</v>
      </c>
      <c r="J23" s="49" t="s">
        <v>87</v>
      </c>
      <c r="K23" s="49" t="s">
        <v>88</v>
      </c>
      <c r="L23" s="49"/>
      <c r="M23" s="49" t="s">
        <v>89</v>
      </c>
      <c r="N23" s="51">
        <v>5.0231481481481481E-3</v>
      </c>
      <c r="O23" s="52" t="s">
        <v>601</v>
      </c>
      <c r="P23" s="45" t="s">
        <v>67</v>
      </c>
      <c r="Q23" s="45"/>
      <c r="R23" s="52">
        <v>7</v>
      </c>
      <c r="S23" s="52">
        <v>14</v>
      </c>
    </row>
    <row r="24" spans="1:19" ht="16.5" customHeight="1" x14ac:dyDescent="0.25">
      <c r="A24" s="45">
        <v>16</v>
      </c>
      <c r="B24" s="155">
        <v>101</v>
      </c>
      <c r="C24" s="47" t="s">
        <v>598</v>
      </c>
      <c r="D24" s="48"/>
      <c r="E24" s="48"/>
      <c r="F24" s="49" t="s">
        <v>67</v>
      </c>
      <c r="G24" s="49" t="s">
        <v>67</v>
      </c>
      <c r="H24" s="49" t="s">
        <v>599</v>
      </c>
      <c r="I24" s="50">
        <v>37798</v>
      </c>
      <c r="J24" s="49" t="s">
        <v>11</v>
      </c>
      <c r="K24" s="49" t="s">
        <v>173</v>
      </c>
      <c r="L24" s="49"/>
      <c r="M24" s="49" t="s">
        <v>600</v>
      </c>
      <c r="N24" s="51">
        <v>5.0347222222222225E-3</v>
      </c>
      <c r="O24" s="52" t="s">
        <v>605</v>
      </c>
      <c r="P24" s="45" t="s">
        <v>67</v>
      </c>
      <c r="Q24" s="45"/>
      <c r="R24" s="52">
        <v>7</v>
      </c>
      <c r="S24" s="52">
        <v>15</v>
      </c>
    </row>
    <row r="25" spans="1:19" ht="16.5" customHeight="1" x14ac:dyDescent="0.25">
      <c r="A25" s="153">
        <v>17</v>
      </c>
      <c r="B25" s="156">
        <v>9</v>
      </c>
      <c r="C25" s="154" t="s">
        <v>602</v>
      </c>
      <c r="D25" s="48"/>
      <c r="E25" s="48"/>
      <c r="F25" s="49" t="s">
        <v>67</v>
      </c>
      <c r="G25" s="49" t="s">
        <v>67</v>
      </c>
      <c r="H25" s="49" t="s">
        <v>603</v>
      </c>
      <c r="I25" s="50">
        <v>37266</v>
      </c>
      <c r="J25" s="49" t="s">
        <v>18</v>
      </c>
      <c r="K25" s="49"/>
      <c r="L25" s="49"/>
      <c r="M25" s="49" t="s">
        <v>604</v>
      </c>
      <c r="N25" s="51">
        <v>5.0462962962962961E-3</v>
      </c>
      <c r="O25" s="52" t="s">
        <v>609</v>
      </c>
      <c r="P25" s="45" t="s">
        <v>67</v>
      </c>
      <c r="Q25" s="45"/>
      <c r="R25" s="52">
        <v>7</v>
      </c>
      <c r="S25" s="52">
        <v>16</v>
      </c>
    </row>
    <row r="26" spans="1:19" ht="16.5" customHeight="1" x14ac:dyDescent="0.25">
      <c r="A26" s="153">
        <v>18</v>
      </c>
      <c r="B26" s="156">
        <v>151</v>
      </c>
      <c r="C26" s="154" t="s">
        <v>610</v>
      </c>
      <c r="D26" s="48"/>
      <c r="E26" s="48"/>
      <c r="F26" s="49" t="s">
        <v>67</v>
      </c>
      <c r="G26" s="49" t="s">
        <v>67</v>
      </c>
      <c r="H26" s="49" t="s">
        <v>611</v>
      </c>
      <c r="I26" s="50">
        <v>37759</v>
      </c>
      <c r="J26" s="49" t="s">
        <v>33</v>
      </c>
      <c r="K26" s="49"/>
      <c r="L26" s="49"/>
      <c r="M26" s="49" t="s">
        <v>612</v>
      </c>
      <c r="N26" s="51">
        <v>5.1041666666666666E-3</v>
      </c>
      <c r="O26" s="52" t="s">
        <v>613</v>
      </c>
      <c r="P26" s="45" t="s">
        <v>67</v>
      </c>
      <c r="Q26" s="45"/>
      <c r="R26" s="52">
        <v>7</v>
      </c>
      <c r="S26" s="52">
        <v>21</v>
      </c>
    </row>
    <row r="27" spans="1:19" ht="16.5" customHeight="1" x14ac:dyDescent="0.25">
      <c r="A27" s="153">
        <v>19</v>
      </c>
      <c r="B27" s="156">
        <v>162</v>
      </c>
      <c r="C27" s="154" t="s">
        <v>614</v>
      </c>
      <c r="D27" s="70"/>
      <c r="E27" s="70"/>
      <c r="F27" s="10"/>
      <c r="G27" s="10"/>
      <c r="H27" s="49" t="s">
        <v>615</v>
      </c>
      <c r="I27" s="50">
        <v>37675</v>
      </c>
      <c r="J27" s="49" t="s">
        <v>282</v>
      </c>
      <c r="K27" s="49"/>
      <c r="L27" s="49"/>
      <c r="M27" s="49" t="s">
        <v>283</v>
      </c>
      <c r="N27" s="51">
        <v>5.1041666666666666E-3</v>
      </c>
      <c r="O27" s="71"/>
      <c r="P27" s="72"/>
      <c r="Q27" s="72"/>
      <c r="R27" s="71">
        <v>7</v>
      </c>
      <c r="S27" s="71">
        <v>21</v>
      </c>
    </row>
    <row r="28" spans="1:19" ht="16.5" customHeight="1" x14ac:dyDescent="0.25">
      <c r="A28" s="153">
        <v>20</v>
      </c>
      <c r="B28" s="156">
        <v>11</v>
      </c>
      <c r="C28" s="154" t="s">
        <v>617</v>
      </c>
      <c r="D28" s="70"/>
      <c r="E28" s="70"/>
      <c r="F28" s="10"/>
      <c r="G28" s="10"/>
      <c r="H28" s="49" t="s">
        <v>618</v>
      </c>
      <c r="I28" s="50">
        <v>37753</v>
      </c>
      <c r="J28" s="49" t="s">
        <v>18</v>
      </c>
      <c r="K28" s="49"/>
      <c r="L28" s="49"/>
      <c r="M28" s="49" t="s">
        <v>604</v>
      </c>
      <c r="N28" s="51">
        <v>5.162037037037037E-3</v>
      </c>
      <c r="O28" s="71"/>
      <c r="P28" s="72"/>
      <c r="Q28" s="72"/>
      <c r="R28" s="71">
        <v>7</v>
      </c>
      <c r="S28" s="71">
        <v>26</v>
      </c>
    </row>
    <row r="29" spans="1:19" ht="16.5" customHeight="1" x14ac:dyDescent="0.25">
      <c r="A29" s="153">
        <v>21</v>
      </c>
      <c r="B29" s="156">
        <v>161</v>
      </c>
      <c r="C29" s="154" t="s">
        <v>620</v>
      </c>
      <c r="D29" s="70"/>
      <c r="E29" s="70"/>
      <c r="F29" s="10"/>
      <c r="G29" s="10"/>
      <c r="H29" s="49" t="s">
        <v>621</v>
      </c>
      <c r="I29" s="50">
        <v>37979</v>
      </c>
      <c r="J29" s="49" t="s">
        <v>282</v>
      </c>
      <c r="K29" s="49"/>
      <c r="L29" s="49"/>
      <c r="M29" s="49" t="s">
        <v>622</v>
      </c>
      <c r="N29" s="51">
        <v>5.1736111111111115E-3</v>
      </c>
      <c r="O29" s="71"/>
      <c r="P29" s="72"/>
      <c r="Q29" s="72"/>
      <c r="R29" s="71">
        <v>7</v>
      </c>
      <c r="S29" s="71">
        <v>27</v>
      </c>
    </row>
    <row r="30" spans="1:19" ht="16.5" customHeight="1" x14ac:dyDescent="0.25">
      <c r="A30" s="153">
        <v>22</v>
      </c>
      <c r="B30" s="156">
        <v>303</v>
      </c>
      <c r="C30" s="154" t="s">
        <v>625</v>
      </c>
      <c r="D30" s="70"/>
      <c r="E30" s="70"/>
      <c r="F30" s="10"/>
      <c r="G30" s="10"/>
      <c r="H30" s="49" t="s">
        <v>626</v>
      </c>
      <c r="I30" s="50">
        <v>37906</v>
      </c>
      <c r="J30" s="49" t="s">
        <v>119</v>
      </c>
      <c r="K30" s="49"/>
      <c r="L30" s="49"/>
      <c r="M30" s="49" t="s">
        <v>362</v>
      </c>
      <c r="N30" s="51">
        <v>5.5092592592592589E-3</v>
      </c>
      <c r="O30" s="71"/>
      <c r="P30" s="72"/>
      <c r="Q30" s="72"/>
      <c r="R30" s="52">
        <v>7</v>
      </c>
      <c r="S30" s="71">
        <v>56</v>
      </c>
    </row>
    <row r="31" spans="1:19" ht="16.5" customHeight="1" x14ac:dyDescent="0.25">
      <c r="A31" s="153">
        <v>23</v>
      </c>
      <c r="B31" s="156">
        <v>311</v>
      </c>
      <c r="C31" s="154" t="s">
        <v>627</v>
      </c>
      <c r="D31" s="70"/>
      <c r="E31" s="70"/>
      <c r="F31" s="10"/>
      <c r="G31" s="10"/>
      <c r="H31" s="49" t="s">
        <v>628</v>
      </c>
      <c r="I31" s="50">
        <v>37778</v>
      </c>
      <c r="J31" s="49" t="s">
        <v>119</v>
      </c>
      <c r="K31" s="49"/>
      <c r="L31" s="49"/>
      <c r="M31" s="49" t="s">
        <v>120</v>
      </c>
      <c r="N31" s="51">
        <v>5.6134259259259271E-3</v>
      </c>
      <c r="O31" s="71"/>
      <c r="P31" s="72"/>
      <c r="Q31" s="72"/>
      <c r="R31" s="71">
        <v>8</v>
      </c>
      <c r="S31" s="71">
        <v>5</v>
      </c>
    </row>
    <row r="32" spans="1:19" ht="16.5" customHeight="1" x14ac:dyDescent="0.25">
      <c r="A32" s="153">
        <v>24</v>
      </c>
      <c r="B32" s="156">
        <v>196</v>
      </c>
      <c r="C32" s="154" t="s">
        <v>629</v>
      </c>
      <c r="D32" s="70"/>
      <c r="E32" s="70"/>
      <c r="F32" s="10"/>
      <c r="G32" s="10"/>
      <c r="H32" s="49" t="s">
        <v>630</v>
      </c>
      <c r="I32" s="50">
        <v>37477</v>
      </c>
      <c r="J32" s="49" t="s">
        <v>358</v>
      </c>
      <c r="K32" s="49"/>
      <c r="L32" s="49"/>
      <c r="M32" s="49" t="s">
        <v>359</v>
      </c>
      <c r="N32" s="51">
        <v>5.6249999999999989E-3</v>
      </c>
      <c r="O32" s="71"/>
      <c r="P32" s="72"/>
      <c r="Q32" s="72"/>
      <c r="R32" s="71">
        <v>8</v>
      </c>
      <c r="S32" s="71">
        <v>6</v>
      </c>
    </row>
  </sheetData>
  <pageMargins left="0.7" right="0.7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1.85546875" bestFit="1" customWidth="1"/>
    <col min="10" max="10" width="15" bestFit="1" customWidth="1"/>
    <col min="11" max="11" width="17.28515625" bestFit="1" customWidth="1"/>
    <col min="12" max="12" width="4.85546875" customWidth="1"/>
    <col min="13" max="13" width="28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8</v>
      </c>
      <c r="B4" s="19" t="s">
        <v>645</v>
      </c>
      <c r="C4" s="19"/>
      <c r="D4" s="19">
        <v>2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677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1497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292</v>
      </c>
      <c r="C9" s="47" t="s">
        <v>506</v>
      </c>
      <c r="D9" s="48"/>
      <c r="E9" s="48"/>
      <c r="F9" s="49" t="s">
        <v>67</v>
      </c>
      <c r="G9" s="49" t="s">
        <v>67</v>
      </c>
      <c r="H9" s="49" t="s">
        <v>507</v>
      </c>
      <c r="I9" s="50">
        <v>37341</v>
      </c>
      <c r="J9" s="49" t="s">
        <v>27</v>
      </c>
      <c r="K9" s="49" t="s">
        <v>70</v>
      </c>
      <c r="L9" s="49"/>
      <c r="M9" s="49" t="s">
        <v>144</v>
      </c>
      <c r="N9" s="51">
        <v>4.3055555555555555E-3</v>
      </c>
      <c r="O9" s="52" t="s">
        <v>500</v>
      </c>
      <c r="P9" s="45" t="s">
        <v>67</v>
      </c>
      <c r="Q9" s="45"/>
      <c r="R9" s="52">
        <v>6</v>
      </c>
      <c r="S9" s="52">
        <v>12</v>
      </c>
    </row>
    <row r="10" spans="1:19" ht="16.5" customHeight="1" x14ac:dyDescent="0.25">
      <c r="A10" s="45">
        <v>2</v>
      </c>
      <c r="B10" s="46">
        <v>114</v>
      </c>
      <c r="C10" s="47" t="s">
        <v>508</v>
      </c>
      <c r="D10" s="48"/>
      <c r="E10" s="48"/>
      <c r="F10" s="49" t="s">
        <v>67</v>
      </c>
      <c r="G10" s="49" t="s">
        <v>67</v>
      </c>
      <c r="H10" s="49" t="s">
        <v>509</v>
      </c>
      <c r="I10" s="50">
        <v>37313</v>
      </c>
      <c r="J10" s="49" t="s">
        <v>510</v>
      </c>
      <c r="K10" s="49"/>
      <c r="L10" s="49"/>
      <c r="M10" s="49" t="s">
        <v>511</v>
      </c>
      <c r="N10" s="51">
        <v>4.3055555555555555E-3</v>
      </c>
      <c r="O10" s="52" t="s">
        <v>503</v>
      </c>
      <c r="P10" s="45" t="s">
        <v>67</v>
      </c>
      <c r="Q10" s="45"/>
      <c r="R10" s="52">
        <v>6</v>
      </c>
      <c r="S10" s="52">
        <v>12</v>
      </c>
    </row>
    <row r="11" spans="1:19" ht="16.5" customHeight="1" x14ac:dyDescent="0.25">
      <c r="A11" s="45">
        <v>3</v>
      </c>
      <c r="B11" s="46">
        <v>250</v>
      </c>
      <c r="C11" s="47" t="s">
        <v>513</v>
      </c>
      <c r="D11" s="48"/>
      <c r="E11" s="48"/>
      <c r="F11" s="49" t="s">
        <v>67</v>
      </c>
      <c r="G11" s="49" t="s">
        <v>67</v>
      </c>
      <c r="H11" s="49" t="s">
        <v>514</v>
      </c>
      <c r="I11" s="50">
        <v>37381</v>
      </c>
      <c r="J11" s="49" t="s">
        <v>87</v>
      </c>
      <c r="K11" s="49" t="s">
        <v>88</v>
      </c>
      <c r="L11" s="49"/>
      <c r="M11" s="49" t="s">
        <v>89</v>
      </c>
      <c r="N11" s="51">
        <v>4.3518518518518515E-3</v>
      </c>
      <c r="O11" s="52" t="s">
        <v>505</v>
      </c>
      <c r="P11" s="45" t="s">
        <v>67</v>
      </c>
      <c r="Q11" s="45"/>
      <c r="R11" s="52">
        <v>6</v>
      </c>
      <c r="S11" s="52">
        <v>16</v>
      </c>
    </row>
    <row r="12" spans="1:19" ht="16.5" customHeight="1" x14ac:dyDescent="0.25">
      <c r="A12" s="45">
        <v>4</v>
      </c>
      <c r="B12" s="46">
        <v>340</v>
      </c>
      <c r="C12" s="47" t="s">
        <v>517</v>
      </c>
      <c r="D12" s="48"/>
      <c r="E12" s="48"/>
      <c r="F12" s="49" t="s">
        <v>67</v>
      </c>
      <c r="G12" s="49" t="s">
        <v>67</v>
      </c>
      <c r="H12" s="49" t="s">
        <v>518</v>
      </c>
      <c r="I12" s="50">
        <v>37401</v>
      </c>
      <c r="J12" s="49" t="s">
        <v>113</v>
      </c>
      <c r="K12" s="49" t="s">
        <v>114</v>
      </c>
      <c r="L12" s="49"/>
      <c r="M12" s="49" t="s">
        <v>115</v>
      </c>
      <c r="N12" s="51">
        <v>4.409722222222222E-3</v>
      </c>
      <c r="O12" s="52" t="s">
        <v>512</v>
      </c>
      <c r="P12" s="45" t="s">
        <v>67</v>
      </c>
      <c r="Q12" s="45"/>
      <c r="R12" s="52">
        <v>6</v>
      </c>
      <c r="S12" s="52">
        <v>21</v>
      </c>
    </row>
    <row r="13" spans="1:19" ht="16.5" customHeight="1" x14ac:dyDescent="0.25">
      <c r="A13" s="45">
        <v>5</v>
      </c>
      <c r="B13" s="46">
        <v>23</v>
      </c>
      <c r="C13" s="47" t="s">
        <v>519</v>
      </c>
      <c r="D13" s="48"/>
      <c r="E13" s="48"/>
      <c r="F13" s="49" t="s">
        <v>67</v>
      </c>
      <c r="G13" s="49" t="s">
        <v>67</v>
      </c>
      <c r="H13" s="49" t="s">
        <v>520</v>
      </c>
      <c r="I13" s="50">
        <v>37535</v>
      </c>
      <c r="J13" s="49" t="s">
        <v>17</v>
      </c>
      <c r="K13" s="49"/>
      <c r="L13" s="49"/>
      <c r="M13" s="49" t="s">
        <v>521</v>
      </c>
      <c r="N13" s="51">
        <v>4.409722222222222E-3</v>
      </c>
      <c r="O13" s="52" t="s">
        <v>527</v>
      </c>
      <c r="P13" s="45" t="s">
        <v>67</v>
      </c>
      <c r="Q13" s="45"/>
      <c r="R13" s="52">
        <v>6</v>
      </c>
      <c r="S13" s="52">
        <v>21</v>
      </c>
    </row>
    <row r="14" spans="1:19" ht="16.5" customHeight="1" x14ac:dyDescent="0.25">
      <c r="A14" s="45">
        <v>6</v>
      </c>
      <c r="B14" s="46">
        <v>39</v>
      </c>
      <c r="C14" s="47" t="s">
        <v>522</v>
      </c>
      <c r="D14" s="48"/>
      <c r="E14" s="48"/>
      <c r="F14" s="49" t="s">
        <v>67</v>
      </c>
      <c r="G14" s="49" t="s">
        <v>67</v>
      </c>
      <c r="H14" s="49" t="s">
        <v>523</v>
      </c>
      <c r="I14" s="50">
        <v>37267</v>
      </c>
      <c r="J14" s="49" t="s">
        <v>69</v>
      </c>
      <c r="K14" s="49" t="s">
        <v>70</v>
      </c>
      <c r="L14" s="49"/>
      <c r="M14" s="49" t="s">
        <v>71</v>
      </c>
      <c r="N14" s="51">
        <v>4.4560185185185189E-3</v>
      </c>
      <c r="O14" s="52" t="s">
        <v>534</v>
      </c>
      <c r="P14" s="45" t="s">
        <v>67</v>
      </c>
      <c r="Q14" s="45"/>
      <c r="R14" s="52">
        <v>6</v>
      </c>
      <c r="S14" s="52">
        <v>25</v>
      </c>
    </row>
    <row r="15" spans="1:19" ht="16.5" customHeight="1" x14ac:dyDescent="0.25">
      <c r="A15" s="45">
        <v>7</v>
      </c>
      <c r="B15" s="46">
        <v>46</v>
      </c>
      <c r="C15" s="47" t="s">
        <v>524</v>
      </c>
      <c r="D15" s="48"/>
      <c r="E15" s="48"/>
      <c r="F15" s="49" t="s">
        <v>67</v>
      </c>
      <c r="G15" s="49" t="s">
        <v>67</v>
      </c>
      <c r="H15" s="49" t="s">
        <v>525</v>
      </c>
      <c r="I15" s="50">
        <v>37810</v>
      </c>
      <c r="J15" s="49" t="s">
        <v>69</v>
      </c>
      <c r="K15" s="49" t="s">
        <v>97</v>
      </c>
      <c r="L15" s="49"/>
      <c r="M15" s="49" t="s">
        <v>526</v>
      </c>
      <c r="N15" s="51">
        <v>4.5023148148148149E-3</v>
      </c>
      <c r="O15" s="52" t="s">
        <v>537</v>
      </c>
      <c r="P15" s="45" t="s">
        <v>67</v>
      </c>
      <c r="Q15" s="45"/>
      <c r="R15" s="52">
        <v>6</v>
      </c>
      <c r="S15" s="52">
        <v>29</v>
      </c>
    </row>
    <row r="16" spans="1:19" ht="16.5" customHeight="1" x14ac:dyDescent="0.25">
      <c r="A16" s="45">
        <v>8</v>
      </c>
      <c r="B16" s="46">
        <v>57</v>
      </c>
      <c r="C16" s="47" t="s">
        <v>528</v>
      </c>
      <c r="D16" s="48"/>
      <c r="E16" s="48"/>
      <c r="F16" s="49" t="s">
        <v>67</v>
      </c>
      <c r="G16" s="49" t="s">
        <v>67</v>
      </c>
      <c r="H16" s="49" t="s">
        <v>529</v>
      </c>
      <c r="I16" s="50">
        <v>37764</v>
      </c>
      <c r="J16" s="49" t="s">
        <v>69</v>
      </c>
      <c r="K16" s="49" t="s">
        <v>97</v>
      </c>
      <c r="L16" s="49"/>
      <c r="M16" s="49" t="s">
        <v>530</v>
      </c>
      <c r="N16" s="51">
        <v>4.5254629629629629E-3</v>
      </c>
      <c r="O16" s="52" t="s">
        <v>541</v>
      </c>
      <c r="P16" s="45" t="s">
        <v>67</v>
      </c>
      <c r="Q16" s="45"/>
      <c r="R16" s="52">
        <v>6</v>
      </c>
      <c r="S16" s="52">
        <v>31</v>
      </c>
    </row>
    <row r="17" spans="1:19" ht="16.5" customHeight="1" x14ac:dyDescent="0.25">
      <c r="A17" s="45">
        <v>9</v>
      </c>
      <c r="B17" s="46">
        <v>178</v>
      </c>
      <c r="C17" s="47" t="s">
        <v>535</v>
      </c>
      <c r="D17" s="48"/>
      <c r="E17" s="48"/>
      <c r="F17" s="49" t="s">
        <v>67</v>
      </c>
      <c r="G17" s="49" t="s">
        <v>67</v>
      </c>
      <c r="H17" s="49" t="s">
        <v>536</v>
      </c>
      <c r="I17" s="50">
        <v>37401</v>
      </c>
      <c r="J17" s="49" t="s">
        <v>305</v>
      </c>
      <c r="K17" s="49"/>
      <c r="L17" s="49"/>
      <c r="M17" s="49" t="s">
        <v>306</v>
      </c>
      <c r="N17" s="51">
        <v>4.6064814814814814E-3</v>
      </c>
      <c r="O17" s="52" t="s">
        <v>546</v>
      </c>
      <c r="P17" s="45" t="s">
        <v>67</v>
      </c>
      <c r="Q17" s="45"/>
      <c r="R17" s="52">
        <v>6</v>
      </c>
      <c r="S17" s="52">
        <v>38</v>
      </c>
    </row>
    <row r="18" spans="1:19" ht="16.5" customHeight="1" x14ac:dyDescent="0.25">
      <c r="A18" s="45">
        <v>10</v>
      </c>
      <c r="B18" s="46">
        <v>216</v>
      </c>
      <c r="C18" s="47" t="s">
        <v>538</v>
      </c>
      <c r="D18" s="48"/>
      <c r="E18" s="48"/>
      <c r="F18" s="49" t="s">
        <v>67</v>
      </c>
      <c r="G18" s="49" t="s">
        <v>67</v>
      </c>
      <c r="H18" s="49" t="s">
        <v>539</v>
      </c>
      <c r="I18" s="50">
        <v>37826</v>
      </c>
      <c r="J18" s="49" t="s">
        <v>102</v>
      </c>
      <c r="K18" s="49" t="s">
        <v>103</v>
      </c>
      <c r="L18" s="49"/>
      <c r="M18" s="49" t="s">
        <v>540</v>
      </c>
      <c r="N18" s="51">
        <v>4.6527777777777774E-3</v>
      </c>
      <c r="O18" s="52" t="s">
        <v>549</v>
      </c>
      <c r="P18" s="45" t="s">
        <v>67</v>
      </c>
      <c r="Q18" s="45"/>
      <c r="R18" s="52">
        <v>6</v>
      </c>
      <c r="S18" s="52">
        <v>42</v>
      </c>
    </row>
    <row r="19" spans="1:19" ht="16.5" customHeight="1" x14ac:dyDescent="0.25">
      <c r="A19" s="45">
        <v>11</v>
      </c>
      <c r="B19" s="46">
        <v>207</v>
      </c>
      <c r="C19" s="47" t="s">
        <v>544</v>
      </c>
      <c r="D19" s="48"/>
      <c r="E19" s="48"/>
      <c r="F19" s="49" t="s">
        <v>67</v>
      </c>
      <c r="G19" s="49" t="s">
        <v>67</v>
      </c>
      <c r="H19" s="49" t="s">
        <v>545</v>
      </c>
      <c r="I19" s="50">
        <v>37459</v>
      </c>
      <c r="J19" s="49" t="s">
        <v>102</v>
      </c>
      <c r="K19" s="49" t="s">
        <v>103</v>
      </c>
      <c r="L19" s="49"/>
      <c r="M19" s="49" t="s">
        <v>104</v>
      </c>
      <c r="N19" s="51">
        <v>4.6874999999999998E-3</v>
      </c>
      <c r="O19" s="52" t="s">
        <v>555</v>
      </c>
      <c r="P19" s="45" t="s">
        <v>67</v>
      </c>
      <c r="Q19" s="45"/>
      <c r="R19" s="52">
        <v>6</v>
      </c>
      <c r="S19" s="52">
        <v>45</v>
      </c>
    </row>
    <row r="20" spans="1:19" ht="16.5" customHeight="1" x14ac:dyDescent="0.25">
      <c r="A20" s="45">
        <v>12</v>
      </c>
      <c r="B20" s="46">
        <v>30</v>
      </c>
      <c r="C20" s="47" t="s">
        <v>550</v>
      </c>
      <c r="D20" s="48"/>
      <c r="E20" s="48"/>
      <c r="F20" s="49" t="s">
        <v>67</v>
      </c>
      <c r="G20" s="49" t="s">
        <v>67</v>
      </c>
      <c r="H20" s="49" t="s">
        <v>551</v>
      </c>
      <c r="I20" s="50">
        <v>37346</v>
      </c>
      <c r="J20" s="49" t="s">
        <v>17</v>
      </c>
      <c r="K20" s="49"/>
      <c r="L20" s="49"/>
      <c r="M20" s="49" t="s">
        <v>442</v>
      </c>
      <c r="N20" s="51">
        <v>4.6990740740740743E-3</v>
      </c>
      <c r="O20" s="52" t="s">
        <v>558</v>
      </c>
      <c r="P20" s="45" t="s">
        <v>67</v>
      </c>
      <c r="Q20" s="45"/>
      <c r="R20" s="52">
        <v>6</v>
      </c>
      <c r="S20" s="52">
        <v>46</v>
      </c>
    </row>
    <row r="21" spans="1:19" ht="16.5" customHeight="1" x14ac:dyDescent="0.25">
      <c r="A21" s="45">
        <v>13</v>
      </c>
      <c r="B21" s="46">
        <v>338</v>
      </c>
      <c r="C21" s="47" t="s">
        <v>553</v>
      </c>
      <c r="D21" s="48"/>
      <c r="E21" s="48"/>
      <c r="F21" s="49" t="s">
        <v>67</v>
      </c>
      <c r="G21" s="49" t="s">
        <v>67</v>
      </c>
      <c r="H21" s="49" t="s">
        <v>554</v>
      </c>
      <c r="I21" s="50">
        <v>37671</v>
      </c>
      <c r="J21" s="49" t="s">
        <v>113</v>
      </c>
      <c r="K21" s="49" t="s">
        <v>271</v>
      </c>
      <c r="L21" s="49"/>
      <c r="M21" s="49" t="s">
        <v>272</v>
      </c>
      <c r="N21" s="51">
        <v>4.7337962962962958E-3</v>
      </c>
      <c r="O21" s="52" t="s">
        <v>561</v>
      </c>
      <c r="P21" s="45" t="s">
        <v>67</v>
      </c>
      <c r="Q21" s="45"/>
      <c r="R21" s="52">
        <v>6</v>
      </c>
      <c r="S21" s="52">
        <v>49</v>
      </c>
    </row>
    <row r="22" spans="1:19" ht="16.5" customHeight="1" x14ac:dyDescent="0.25">
      <c r="A22" s="45">
        <v>14</v>
      </c>
      <c r="B22" s="46">
        <v>116</v>
      </c>
      <c r="C22" s="47" t="s">
        <v>559</v>
      </c>
      <c r="D22" s="48"/>
      <c r="E22" s="48"/>
      <c r="F22" s="49" t="s">
        <v>67</v>
      </c>
      <c r="G22" s="49" t="s">
        <v>67</v>
      </c>
      <c r="H22" s="49" t="s">
        <v>560</v>
      </c>
      <c r="I22" s="50">
        <v>37634</v>
      </c>
      <c r="J22" s="49" t="s">
        <v>11</v>
      </c>
      <c r="K22" s="49"/>
      <c r="L22" s="49"/>
      <c r="M22" s="49" t="s">
        <v>430</v>
      </c>
      <c r="N22" s="51">
        <v>4.7569444444444447E-3</v>
      </c>
      <c r="O22" s="52" t="s">
        <v>569</v>
      </c>
      <c r="P22" s="45" t="s">
        <v>67</v>
      </c>
      <c r="Q22" s="45"/>
      <c r="R22" s="52">
        <v>6</v>
      </c>
      <c r="S22" s="52">
        <v>51</v>
      </c>
    </row>
    <row r="23" spans="1:19" ht="16.5" customHeight="1" x14ac:dyDescent="0.25">
      <c r="A23" s="45">
        <v>15</v>
      </c>
      <c r="B23" s="46">
        <v>208</v>
      </c>
      <c r="C23" s="47" t="s">
        <v>562</v>
      </c>
      <c r="D23" s="48"/>
      <c r="E23" s="48"/>
      <c r="F23" s="49" t="s">
        <v>67</v>
      </c>
      <c r="G23" s="49" t="s">
        <v>67</v>
      </c>
      <c r="H23" s="49" t="s">
        <v>563</v>
      </c>
      <c r="I23" s="50">
        <v>37404</v>
      </c>
      <c r="J23" s="49" t="s">
        <v>102</v>
      </c>
      <c r="K23" s="49" t="s">
        <v>103</v>
      </c>
      <c r="L23" s="49"/>
      <c r="M23" s="49" t="s">
        <v>129</v>
      </c>
      <c r="N23" s="51">
        <v>4.7685185185185183E-3</v>
      </c>
      <c r="O23" s="52" t="s">
        <v>575</v>
      </c>
      <c r="P23" s="45" t="s">
        <v>67</v>
      </c>
      <c r="Q23" s="45"/>
      <c r="R23" s="52">
        <v>6</v>
      </c>
      <c r="S23" s="52">
        <v>52</v>
      </c>
    </row>
    <row r="24" spans="1:19" ht="16.5" customHeight="1" x14ac:dyDescent="0.25">
      <c r="A24" s="45">
        <v>16</v>
      </c>
      <c r="B24" s="46">
        <v>336</v>
      </c>
      <c r="C24" s="47" t="s">
        <v>572</v>
      </c>
      <c r="D24" s="48"/>
      <c r="E24" s="48"/>
      <c r="F24" s="49" t="s">
        <v>67</v>
      </c>
      <c r="G24" s="49" t="s">
        <v>67</v>
      </c>
      <c r="H24" s="49" t="s">
        <v>573</v>
      </c>
      <c r="I24" s="50">
        <v>37892</v>
      </c>
      <c r="J24" s="49" t="s">
        <v>113</v>
      </c>
      <c r="K24" s="49" t="s">
        <v>271</v>
      </c>
      <c r="L24" s="49"/>
      <c r="M24" s="49" t="s">
        <v>272</v>
      </c>
      <c r="N24" s="51">
        <v>4.8148148148148152E-3</v>
      </c>
      <c r="O24" s="52" t="s">
        <v>580</v>
      </c>
      <c r="P24" s="45" t="s">
        <v>67</v>
      </c>
      <c r="Q24" s="45"/>
      <c r="R24" s="52">
        <v>6</v>
      </c>
      <c r="S24" s="52">
        <v>56</v>
      </c>
    </row>
    <row r="25" spans="1:19" ht="16.5" customHeight="1" x14ac:dyDescent="0.25">
      <c r="A25" s="45">
        <v>17</v>
      </c>
      <c r="B25" s="46">
        <v>293</v>
      </c>
      <c r="C25" s="47" t="s">
        <v>576</v>
      </c>
      <c r="D25" s="48"/>
      <c r="E25" s="48"/>
      <c r="F25" s="49" t="s">
        <v>67</v>
      </c>
      <c r="G25" s="49" t="s">
        <v>67</v>
      </c>
      <c r="H25" s="49" t="s">
        <v>577</v>
      </c>
      <c r="I25" s="50">
        <v>37473</v>
      </c>
      <c r="J25" s="49" t="s">
        <v>27</v>
      </c>
      <c r="K25" s="49"/>
      <c r="L25" s="49"/>
      <c r="M25" s="49" t="s">
        <v>144</v>
      </c>
      <c r="N25" s="51">
        <v>4.8379629629629632E-3</v>
      </c>
      <c r="O25" s="52" t="s">
        <v>587</v>
      </c>
      <c r="P25" s="45" t="s">
        <v>67</v>
      </c>
      <c r="Q25" s="45"/>
      <c r="R25" s="52">
        <v>6</v>
      </c>
      <c r="S25" s="52">
        <v>58</v>
      </c>
    </row>
    <row r="26" spans="1:19" ht="16.5" customHeight="1" x14ac:dyDescent="0.25">
      <c r="A26" s="45">
        <v>18</v>
      </c>
      <c r="B26" s="46">
        <v>55</v>
      </c>
      <c r="C26" s="47" t="s">
        <v>581</v>
      </c>
      <c r="D26" s="48"/>
      <c r="E26" s="48"/>
      <c r="F26" s="49" t="s">
        <v>67</v>
      </c>
      <c r="G26" s="49" t="s">
        <v>67</v>
      </c>
      <c r="H26" s="49" t="s">
        <v>582</v>
      </c>
      <c r="I26" s="50">
        <v>37410</v>
      </c>
      <c r="J26" s="49" t="s">
        <v>69</v>
      </c>
      <c r="K26" s="49" t="s">
        <v>97</v>
      </c>
      <c r="L26" s="49"/>
      <c r="M26" s="49" t="s">
        <v>530</v>
      </c>
      <c r="N26" s="51">
        <v>4.8842592592592592E-3</v>
      </c>
      <c r="O26" s="52" t="s">
        <v>590</v>
      </c>
      <c r="P26" s="45" t="s">
        <v>67</v>
      </c>
      <c r="Q26" s="45"/>
      <c r="R26" s="52">
        <v>7</v>
      </c>
      <c r="S26" s="52">
        <v>2</v>
      </c>
    </row>
    <row r="27" spans="1:19" ht="16.5" customHeight="1" x14ac:dyDescent="0.25">
      <c r="A27" s="45">
        <v>19</v>
      </c>
      <c r="B27" s="46">
        <v>54</v>
      </c>
      <c r="C27" s="47" t="s">
        <v>591</v>
      </c>
      <c r="D27" s="48"/>
      <c r="E27" s="48"/>
      <c r="F27" s="49" t="s">
        <v>67</v>
      </c>
      <c r="G27" s="49" t="s">
        <v>67</v>
      </c>
      <c r="H27" s="49" t="s">
        <v>592</v>
      </c>
      <c r="I27" s="50">
        <v>37843</v>
      </c>
      <c r="J27" s="49" t="s">
        <v>155</v>
      </c>
      <c r="K27" s="49" t="s">
        <v>156</v>
      </c>
      <c r="L27" s="49"/>
      <c r="M27" s="49" t="s">
        <v>71</v>
      </c>
      <c r="N27" s="51">
        <v>4.9305555555555552E-3</v>
      </c>
      <c r="O27" s="52" t="s">
        <v>595</v>
      </c>
      <c r="P27" s="45" t="s">
        <v>67</v>
      </c>
      <c r="Q27" s="45"/>
      <c r="R27" s="52">
        <v>7</v>
      </c>
      <c r="S27" s="52">
        <v>6</v>
      </c>
    </row>
    <row r="28" spans="1:19" ht="16.5" customHeight="1" x14ac:dyDescent="0.25">
      <c r="A28" s="45">
        <v>20</v>
      </c>
      <c r="B28" s="46">
        <v>275</v>
      </c>
      <c r="C28" s="47" t="s">
        <v>606</v>
      </c>
      <c r="D28" s="48"/>
      <c r="E28" s="48"/>
      <c r="F28" s="49" t="s">
        <v>67</v>
      </c>
      <c r="G28" s="49" t="s">
        <v>67</v>
      </c>
      <c r="H28" s="49" t="s">
        <v>607</v>
      </c>
      <c r="I28" s="50">
        <v>37423</v>
      </c>
      <c r="J28" s="49" t="s">
        <v>31</v>
      </c>
      <c r="K28" s="49"/>
      <c r="L28" s="49"/>
      <c r="M28" s="49" t="s">
        <v>608</v>
      </c>
      <c r="N28" s="51">
        <v>5.0925925925925921E-3</v>
      </c>
      <c r="O28" s="52" t="s">
        <v>481</v>
      </c>
      <c r="P28" s="45" t="s">
        <v>67</v>
      </c>
      <c r="Q28" s="45"/>
      <c r="R28" s="52">
        <v>7</v>
      </c>
      <c r="S28" s="52">
        <v>20</v>
      </c>
    </row>
    <row r="29" spans="1:19" ht="16.5" customHeight="1" x14ac:dyDescent="0.25">
      <c r="A29" s="45">
        <v>21</v>
      </c>
      <c r="B29" s="46">
        <v>337</v>
      </c>
      <c r="C29" s="47" t="s">
        <v>623</v>
      </c>
      <c r="D29" s="48"/>
      <c r="E29" s="48"/>
      <c r="F29" s="49" t="s">
        <v>67</v>
      </c>
      <c r="G29" s="49" t="s">
        <v>67</v>
      </c>
      <c r="H29" s="49" t="s">
        <v>624</v>
      </c>
      <c r="I29" s="50">
        <v>37794</v>
      </c>
      <c r="J29" s="49" t="s">
        <v>113</v>
      </c>
      <c r="K29" s="49" t="s">
        <v>271</v>
      </c>
      <c r="L29" s="49" t="s">
        <v>328</v>
      </c>
      <c r="M29" s="49" t="s">
        <v>272</v>
      </c>
      <c r="N29" s="51">
        <v>5.2430555555555555E-3</v>
      </c>
      <c r="O29" s="52" t="s">
        <v>616</v>
      </c>
      <c r="P29" s="45" t="s">
        <v>67</v>
      </c>
      <c r="Q29" s="45"/>
      <c r="R29" s="52">
        <v>7</v>
      </c>
      <c r="S29" s="52">
        <v>33</v>
      </c>
    </row>
    <row r="30" spans="1:19" ht="16.5" hidden="1" customHeight="1" x14ac:dyDescent="0.25">
      <c r="A30" s="45">
        <v>22</v>
      </c>
      <c r="B30" s="46"/>
      <c r="C30" s="47" t="s">
        <v>67</v>
      </c>
      <c r="D30" s="48"/>
      <c r="E30" s="48"/>
      <c r="F30" s="49" t="s">
        <v>67</v>
      </c>
      <c r="G30" s="49" t="s">
        <v>67</v>
      </c>
      <c r="H30" s="49" t="s">
        <v>67</v>
      </c>
      <c r="I30" s="50" t="s">
        <v>67</v>
      </c>
      <c r="J30" s="49" t="s">
        <v>67</v>
      </c>
      <c r="K30" s="49" t="s">
        <v>67</v>
      </c>
      <c r="L30" s="49" t="s">
        <v>67</v>
      </c>
      <c r="M30" s="49" t="s">
        <v>67</v>
      </c>
      <c r="N30" s="51" t="s">
        <v>67</v>
      </c>
      <c r="O30" s="52" t="s">
        <v>619</v>
      </c>
      <c r="P30" s="45" t="s">
        <v>67</v>
      </c>
      <c r="Q30" s="45"/>
      <c r="R30" s="52"/>
      <c r="S30" s="52"/>
    </row>
  </sheetData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U27" sqref="U27"/>
    </sheetView>
  </sheetViews>
  <sheetFormatPr defaultColWidth="17.28515625" defaultRowHeight="15" customHeight="1" x14ac:dyDescent="0.2"/>
  <cols>
    <col min="1" max="1" width="5.7109375" customWidth="1"/>
    <col min="2" max="2" width="4" bestFit="1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2.5703125" bestFit="1" customWidth="1"/>
    <col min="9" max="9" width="10.140625" bestFit="1" customWidth="1"/>
    <col min="10" max="10" width="18.7109375" bestFit="1" customWidth="1"/>
    <col min="11" max="11" width="15.28515625" bestFit="1" customWidth="1"/>
    <col min="12" max="12" width="4.85546875" customWidth="1"/>
    <col min="13" max="13" width="27.7109375" customWidth="1"/>
    <col min="14" max="14" width="8.85546875" customWidth="1"/>
    <col min="15" max="15" width="7.42578125" hidden="1" customWidth="1"/>
    <col min="16" max="16" width="6" bestFit="1" customWidth="1"/>
    <col min="17" max="19" width="7.42578125" hidden="1" customWidth="1"/>
  </cols>
  <sheetData>
    <row r="1" spans="1:19" ht="18.75" customHeight="1" x14ac:dyDescent="0.3">
      <c r="A1" s="4" t="str">
        <f>nbox!A1</f>
        <v>Lietuvos pavasario kroso čempionatas, jaunimo iki 23 m., jaunimo, jaunių, jaunučių ir vaikų pirmenybės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tr">
        <f>nbox!A2</f>
        <v>2017 m.balandžio 28 d., Palanga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7</v>
      </c>
      <c r="B4" s="19" t="str">
        <f>IF(ISBLANK(A4)," ",VLOOKUP(A4,progr,4,FALSE))</f>
        <v>v</v>
      </c>
      <c r="C4" s="19"/>
      <c r="D4" s="19">
        <f>IF(ISBLANK(A4)," ",VLOOKUP(A4,progr,6,FALSE))</f>
        <v>1</v>
      </c>
      <c r="E4" s="22">
        <f>IF(ISBLANK(A4)," ",VLOOKUP(A4,progr,5,FALSE))</f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4" t="s">
        <v>502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9.75" customHeight="1" x14ac:dyDescent="0.2">
      <c r="A6" s="33"/>
      <c r="B6" s="33"/>
      <c r="C6" s="33"/>
      <c r="D6" s="33"/>
      <c r="E6" s="33"/>
      <c r="F6" s="33"/>
      <c r="G6" s="33"/>
      <c r="H6" s="34"/>
      <c r="I6" s="35"/>
      <c r="J6" s="33"/>
      <c r="K6" s="33"/>
      <c r="L6" s="33"/>
      <c r="M6" s="33"/>
      <c r="N6" s="35"/>
      <c r="O6" s="35"/>
      <c r="P6" s="35"/>
      <c r="Q6" s="35"/>
      <c r="R6" s="35"/>
      <c r="S6" s="35"/>
    </row>
    <row r="7" spans="1:19" ht="13.5" customHeight="1" x14ac:dyDescent="0.2">
      <c r="A7" s="36" t="s">
        <v>5</v>
      </c>
      <c r="B7" s="36" t="s">
        <v>48</v>
      </c>
      <c r="C7" s="36" t="s">
        <v>49</v>
      </c>
      <c r="D7" s="37" t="s">
        <v>50</v>
      </c>
      <c r="E7" s="37" t="s">
        <v>52</v>
      </c>
      <c r="F7" s="38" t="s">
        <v>53</v>
      </c>
      <c r="G7" s="36" t="s">
        <v>54</v>
      </c>
      <c r="H7" s="39" t="s">
        <v>55</v>
      </c>
      <c r="I7" s="40" t="s">
        <v>56</v>
      </c>
      <c r="J7" s="41" t="s">
        <v>57</v>
      </c>
      <c r="K7" s="41" t="s">
        <v>58</v>
      </c>
      <c r="L7" s="41" t="s">
        <v>59</v>
      </c>
      <c r="M7" s="41" t="s">
        <v>60</v>
      </c>
      <c r="N7" s="42" t="s">
        <v>61</v>
      </c>
      <c r="O7" s="43" t="s">
        <v>7</v>
      </c>
      <c r="P7" s="44" t="s">
        <v>7</v>
      </c>
      <c r="Q7" s="43" t="s">
        <v>63</v>
      </c>
      <c r="R7" s="43" t="s">
        <v>64</v>
      </c>
      <c r="S7" s="43" t="s">
        <v>65</v>
      </c>
    </row>
    <row r="8" spans="1:19" ht="16.5" customHeight="1" x14ac:dyDescent="0.25">
      <c r="A8" s="59">
        <v>1</v>
      </c>
      <c r="B8" s="60">
        <v>292</v>
      </c>
      <c r="C8" s="61" t="s">
        <v>506</v>
      </c>
      <c r="D8" s="62"/>
      <c r="E8" s="62"/>
      <c r="F8" s="63" t="s">
        <v>67</v>
      </c>
      <c r="G8" s="63" t="s">
        <v>67</v>
      </c>
      <c r="H8" s="64" t="s">
        <v>507</v>
      </c>
      <c r="I8" s="65">
        <v>37341</v>
      </c>
      <c r="J8" s="64" t="s">
        <v>27</v>
      </c>
      <c r="K8" s="66" t="s">
        <v>70</v>
      </c>
      <c r="L8" s="66"/>
      <c r="M8" s="64" t="s">
        <v>144</v>
      </c>
      <c r="N8" s="67">
        <v>4.3055555555555555E-3</v>
      </c>
      <c r="O8" s="68" t="s">
        <v>500</v>
      </c>
      <c r="P8" s="52">
        <v>22</v>
      </c>
      <c r="Q8" s="45"/>
      <c r="R8" s="52">
        <v>6</v>
      </c>
      <c r="S8" s="52">
        <v>51</v>
      </c>
    </row>
    <row r="9" spans="1:19" ht="16.5" customHeight="1" x14ac:dyDescent="0.25">
      <c r="A9" s="59">
        <v>2</v>
      </c>
      <c r="B9" s="60">
        <v>114</v>
      </c>
      <c r="C9" s="61" t="s">
        <v>508</v>
      </c>
      <c r="D9" s="62"/>
      <c r="E9" s="62"/>
      <c r="F9" s="63" t="s">
        <v>67</v>
      </c>
      <c r="G9" s="63" t="s">
        <v>67</v>
      </c>
      <c r="H9" s="64" t="s">
        <v>509</v>
      </c>
      <c r="I9" s="65">
        <v>37313</v>
      </c>
      <c r="J9" s="64" t="s">
        <v>510</v>
      </c>
      <c r="K9" s="66"/>
      <c r="L9" s="66"/>
      <c r="M9" s="64" t="s">
        <v>511</v>
      </c>
      <c r="N9" s="67">
        <v>4.3055555555555555E-3</v>
      </c>
      <c r="O9" s="68" t="s">
        <v>503</v>
      </c>
      <c r="P9" s="52">
        <v>18</v>
      </c>
      <c r="Q9" s="45"/>
      <c r="R9" s="52">
        <v>6</v>
      </c>
      <c r="S9" s="52">
        <v>52</v>
      </c>
    </row>
    <row r="10" spans="1:19" ht="16.5" customHeight="1" x14ac:dyDescent="0.25">
      <c r="A10" s="59">
        <v>3</v>
      </c>
      <c r="B10" s="60">
        <v>250</v>
      </c>
      <c r="C10" s="61" t="s">
        <v>513</v>
      </c>
      <c r="D10" s="62"/>
      <c r="E10" s="62"/>
      <c r="F10" s="63" t="s">
        <v>67</v>
      </c>
      <c r="G10" s="63" t="s">
        <v>67</v>
      </c>
      <c r="H10" s="64" t="s">
        <v>514</v>
      </c>
      <c r="I10" s="65">
        <v>37381</v>
      </c>
      <c r="J10" s="64" t="s">
        <v>87</v>
      </c>
      <c r="K10" s="66" t="s">
        <v>88</v>
      </c>
      <c r="L10" s="66"/>
      <c r="M10" s="64" t="s">
        <v>89</v>
      </c>
      <c r="N10" s="67">
        <v>4.3518518518518515E-3</v>
      </c>
      <c r="O10" s="68" t="s">
        <v>505</v>
      </c>
      <c r="P10" s="52">
        <v>15</v>
      </c>
      <c r="Q10" s="45"/>
      <c r="R10" s="52">
        <v>6</v>
      </c>
      <c r="S10" s="52">
        <v>52</v>
      </c>
    </row>
    <row r="11" spans="1:19" ht="16.5" customHeight="1" x14ac:dyDescent="0.25">
      <c r="A11" s="59">
        <v>4</v>
      </c>
      <c r="B11" s="60">
        <v>127</v>
      </c>
      <c r="C11" s="61" t="s">
        <v>515</v>
      </c>
      <c r="D11" s="62"/>
      <c r="E11" s="62"/>
      <c r="F11" s="63" t="s">
        <v>67</v>
      </c>
      <c r="G11" s="63" t="s">
        <v>67</v>
      </c>
      <c r="H11" s="64" t="s">
        <v>516</v>
      </c>
      <c r="I11" s="65">
        <v>37523</v>
      </c>
      <c r="J11" s="64" t="s">
        <v>14</v>
      </c>
      <c r="K11" s="66"/>
      <c r="L11" s="66"/>
      <c r="M11" s="64" t="s">
        <v>402</v>
      </c>
      <c r="N11" s="67">
        <v>4.409722222222222E-3</v>
      </c>
      <c r="O11" s="68" t="s">
        <v>512</v>
      </c>
      <c r="P11" s="52">
        <v>13</v>
      </c>
      <c r="Q11" s="45"/>
      <c r="R11" s="52">
        <v>6</v>
      </c>
      <c r="S11" s="52">
        <v>57</v>
      </c>
    </row>
    <row r="12" spans="1:19" ht="16.5" customHeight="1" x14ac:dyDescent="0.25">
      <c r="A12" s="59">
        <v>5</v>
      </c>
      <c r="B12" s="60">
        <v>340</v>
      </c>
      <c r="C12" s="61" t="s">
        <v>517</v>
      </c>
      <c r="D12" s="62"/>
      <c r="E12" s="62"/>
      <c r="F12" s="63" t="s">
        <v>67</v>
      </c>
      <c r="G12" s="63" t="s">
        <v>67</v>
      </c>
      <c r="H12" s="64" t="s">
        <v>518</v>
      </c>
      <c r="I12" s="65">
        <v>37401</v>
      </c>
      <c r="J12" s="64" t="s">
        <v>113</v>
      </c>
      <c r="K12" s="66" t="s">
        <v>114</v>
      </c>
      <c r="L12" s="66"/>
      <c r="M12" s="64" t="s">
        <v>115</v>
      </c>
      <c r="N12" s="67">
        <v>4.409722222222222E-3</v>
      </c>
      <c r="O12" s="68" t="s">
        <v>492</v>
      </c>
      <c r="P12" s="52">
        <v>12</v>
      </c>
      <c r="Q12" s="45"/>
      <c r="R12" s="52">
        <v>7</v>
      </c>
      <c r="S12" s="52">
        <v>13</v>
      </c>
    </row>
    <row r="13" spans="1:19" ht="16.5" customHeight="1" x14ac:dyDescent="0.25">
      <c r="A13" s="59">
        <v>6</v>
      </c>
      <c r="B13" s="60">
        <v>23</v>
      </c>
      <c r="C13" s="61" t="s">
        <v>519</v>
      </c>
      <c r="D13" s="62"/>
      <c r="E13" s="62"/>
      <c r="F13" s="63" t="s">
        <v>67</v>
      </c>
      <c r="G13" s="63" t="s">
        <v>67</v>
      </c>
      <c r="H13" s="64" t="s">
        <v>520</v>
      </c>
      <c r="I13" s="65">
        <v>37535</v>
      </c>
      <c r="J13" s="64" t="s">
        <v>17</v>
      </c>
      <c r="K13" s="66"/>
      <c r="L13" s="66"/>
      <c r="M13" s="64" t="s">
        <v>521</v>
      </c>
      <c r="N13" s="67">
        <v>4.409722222222222E-3</v>
      </c>
      <c r="O13" s="68" t="s">
        <v>493</v>
      </c>
      <c r="P13" s="52">
        <v>11</v>
      </c>
      <c r="Q13" s="45"/>
      <c r="R13" s="52">
        <v>7</v>
      </c>
      <c r="S13" s="52">
        <v>16</v>
      </c>
    </row>
    <row r="14" spans="1:19" ht="16.5" customHeight="1" x14ac:dyDescent="0.25">
      <c r="A14" s="59">
        <v>7</v>
      </c>
      <c r="B14" s="60">
        <v>39</v>
      </c>
      <c r="C14" s="61" t="s">
        <v>522</v>
      </c>
      <c r="D14" s="62"/>
      <c r="E14" s="62"/>
      <c r="F14" s="63" t="s">
        <v>67</v>
      </c>
      <c r="G14" s="63" t="s">
        <v>67</v>
      </c>
      <c r="H14" s="64" t="s">
        <v>523</v>
      </c>
      <c r="I14" s="65">
        <v>37267</v>
      </c>
      <c r="J14" s="64" t="s">
        <v>69</v>
      </c>
      <c r="K14" s="66" t="s">
        <v>70</v>
      </c>
      <c r="L14" s="66"/>
      <c r="M14" s="64" t="s">
        <v>71</v>
      </c>
      <c r="N14" s="67">
        <v>4.4560185185185189E-3</v>
      </c>
      <c r="O14" s="68" t="s">
        <v>494</v>
      </c>
      <c r="P14" s="52">
        <v>10</v>
      </c>
      <c r="Q14" s="45"/>
      <c r="R14" s="52">
        <v>7</v>
      </c>
      <c r="S14" s="52">
        <v>25</v>
      </c>
    </row>
    <row r="15" spans="1:19" ht="16.5" customHeight="1" x14ac:dyDescent="0.25">
      <c r="A15" s="59">
        <v>8</v>
      </c>
      <c r="B15" s="60">
        <v>46</v>
      </c>
      <c r="C15" s="61" t="s">
        <v>524</v>
      </c>
      <c r="D15" s="62"/>
      <c r="E15" s="62"/>
      <c r="F15" s="63" t="s">
        <v>67</v>
      </c>
      <c r="G15" s="63" t="s">
        <v>67</v>
      </c>
      <c r="H15" s="64" t="s">
        <v>525</v>
      </c>
      <c r="I15" s="65">
        <v>37810</v>
      </c>
      <c r="J15" s="64" t="s">
        <v>69</v>
      </c>
      <c r="K15" s="66" t="s">
        <v>97</v>
      </c>
      <c r="L15" s="66"/>
      <c r="M15" s="64" t="s">
        <v>526</v>
      </c>
      <c r="N15" s="67">
        <v>4.5023148148148149E-3</v>
      </c>
      <c r="O15" s="68" t="s">
        <v>527</v>
      </c>
      <c r="P15" s="52">
        <v>9</v>
      </c>
      <c r="Q15" s="45"/>
      <c r="R15" s="52">
        <v>7</v>
      </c>
      <c r="S15" s="52">
        <v>26</v>
      </c>
    </row>
    <row r="16" spans="1:19" ht="16.5" customHeight="1" x14ac:dyDescent="0.25">
      <c r="A16" s="59">
        <v>9</v>
      </c>
      <c r="B16" s="60">
        <v>57</v>
      </c>
      <c r="C16" s="61" t="s">
        <v>528</v>
      </c>
      <c r="D16" s="62"/>
      <c r="E16" s="62"/>
      <c r="F16" s="63" t="s">
        <v>67</v>
      </c>
      <c r="G16" s="63" t="s">
        <v>67</v>
      </c>
      <c r="H16" s="64" t="s">
        <v>529</v>
      </c>
      <c r="I16" s="65">
        <v>37764</v>
      </c>
      <c r="J16" s="64" t="s">
        <v>69</v>
      </c>
      <c r="K16" s="66" t="s">
        <v>97</v>
      </c>
      <c r="L16" s="66"/>
      <c r="M16" s="64" t="s">
        <v>530</v>
      </c>
      <c r="N16" s="67">
        <v>4.5254629629629629E-3</v>
      </c>
      <c r="O16" s="68" t="s">
        <v>495</v>
      </c>
      <c r="P16" s="52">
        <v>8</v>
      </c>
      <c r="Q16" s="45"/>
      <c r="R16" s="52">
        <v>7</v>
      </c>
      <c r="S16" s="52">
        <v>31</v>
      </c>
    </row>
    <row r="17" spans="1:19" ht="16.5" customHeight="1" x14ac:dyDescent="0.25">
      <c r="A17" s="59">
        <v>10</v>
      </c>
      <c r="B17" s="60">
        <v>97</v>
      </c>
      <c r="C17" s="61" t="s">
        <v>531</v>
      </c>
      <c r="D17" s="62"/>
      <c r="E17" s="62"/>
      <c r="F17" s="63" t="s">
        <v>67</v>
      </c>
      <c r="G17" s="63" t="s">
        <v>67</v>
      </c>
      <c r="H17" s="64" t="s">
        <v>532</v>
      </c>
      <c r="I17" s="65">
        <v>37881</v>
      </c>
      <c r="J17" s="64" t="s">
        <v>11</v>
      </c>
      <c r="K17" s="66"/>
      <c r="L17" s="66"/>
      <c r="M17" s="64" t="s">
        <v>533</v>
      </c>
      <c r="N17" s="67">
        <v>4.5717592592592589E-3</v>
      </c>
      <c r="O17" s="68" t="s">
        <v>534</v>
      </c>
      <c r="P17" s="52">
        <v>7</v>
      </c>
      <c r="Q17" s="45"/>
      <c r="R17" s="52">
        <v>7</v>
      </c>
      <c r="S17" s="52">
        <v>32</v>
      </c>
    </row>
    <row r="18" spans="1:19" ht="16.5" customHeight="1" x14ac:dyDescent="0.25">
      <c r="A18" s="59">
        <v>11</v>
      </c>
      <c r="B18" s="60">
        <v>178</v>
      </c>
      <c r="C18" s="61" t="s">
        <v>535</v>
      </c>
      <c r="D18" s="62"/>
      <c r="E18" s="62"/>
      <c r="F18" s="63" t="s">
        <v>67</v>
      </c>
      <c r="G18" s="63" t="s">
        <v>67</v>
      </c>
      <c r="H18" s="64" t="s">
        <v>536</v>
      </c>
      <c r="I18" s="65">
        <v>37401</v>
      </c>
      <c r="J18" s="64" t="s">
        <v>305</v>
      </c>
      <c r="K18" s="66"/>
      <c r="L18" s="66"/>
      <c r="M18" s="64" t="s">
        <v>306</v>
      </c>
      <c r="N18" s="67">
        <v>4.6064814814814814E-3</v>
      </c>
      <c r="O18" s="68" t="s">
        <v>537</v>
      </c>
      <c r="P18" s="52">
        <v>6</v>
      </c>
      <c r="Q18" s="45"/>
      <c r="R18" s="52">
        <v>7</v>
      </c>
      <c r="S18" s="52">
        <v>36</v>
      </c>
    </row>
    <row r="19" spans="1:19" ht="16.5" customHeight="1" x14ac:dyDescent="0.25">
      <c r="A19" s="59">
        <v>12</v>
      </c>
      <c r="B19" s="60">
        <v>216</v>
      </c>
      <c r="C19" s="61" t="s">
        <v>538</v>
      </c>
      <c r="D19" s="62"/>
      <c r="E19" s="62"/>
      <c r="F19" s="63" t="s">
        <v>67</v>
      </c>
      <c r="G19" s="63" t="s">
        <v>67</v>
      </c>
      <c r="H19" s="64" t="s">
        <v>539</v>
      </c>
      <c r="I19" s="65">
        <v>37826</v>
      </c>
      <c r="J19" s="64" t="s">
        <v>102</v>
      </c>
      <c r="K19" s="66" t="s">
        <v>103</v>
      </c>
      <c r="L19" s="66"/>
      <c r="M19" s="64" t="s">
        <v>540</v>
      </c>
      <c r="N19" s="67">
        <v>4.6527777777777774E-3</v>
      </c>
      <c r="O19" s="68" t="s">
        <v>541</v>
      </c>
      <c r="P19" s="52">
        <v>5</v>
      </c>
      <c r="Q19" s="45"/>
      <c r="R19" s="52">
        <v>7</v>
      </c>
      <c r="S19" s="52">
        <v>40</v>
      </c>
    </row>
    <row r="20" spans="1:19" ht="16.5" customHeight="1" x14ac:dyDescent="0.25">
      <c r="A20" s="59">
        <v>13</v>
      </c>
      <c r="B20" s="60">
        <v>172</v>
      </c>
      <c r="C20" s="61" t="s">
        <v>542</v>
      </c>
      <c r="D20" s="62"/>
      <c r="E20" s="62"/>
      <c r="F20" s="63" t="s">
        <v>67</v>
      </c>
      <c r="G20" s="63" t="s">
        <v>67</v>
      </c>
      <c r="H20" s="64" t="s">
        <v>543</v>
      </c>
      <c r="I20" s="65">
        <v>37786</v>
      </c>
      <c r="J20" s="64" t="s">
        <v>35</v>
      </c>
      <c r="K20" s="66"/>
      <c r="L20" s="66"/>
      <c r="M20" s="64" t="s">
        <v>148</v>
      </c>
      <c r="N20" s="67">
        <v>4.6759259259259263E-3</v>
      </c>
      <c r="O20" s="68" t="s">
        <v>496</v>
      </c>
      <c r="P20" s="52">
        <v>4</v>
      </c>
      <c r="Q20" s="45"/>
      <c r="R20" s="52">
        <v>7</v>
      </c>
      <c r="S20" s="52">
        <v>40</v>
      </c>
    </row>
    <row r="21" spans="1:19" ht="16.5" customHeight="1" x14ac:dyDescent="0.25">
      <c r="A21" s="59">
        <v>14</v>
      </c>
      <c r="B21" s="60">
        <v>207</v>
      </c>
      <c r="C21" s="61" t="s">
        <v>544</v>
      </c>
      <c r="D21" s="62"/>
      <c r="E21" s="62"/>
      <c r="F21" s="63" t="s">
        <v>67</v>
      </c>
      <c r="G21" s="63" t="s">
        <v>67</v>
      </c>
      <c r="H21" s="64" t="s">
        <v>545</v>
      </c>
      <c r="I21" s="65">
        <v>37459</v>
      </c>
      <c r="J21" s="64" t="s">
        <v>102</v>
      </c>
      <c r="K21" s="66" t="s">
        <v>103</v>
      </c>
      <c r="L21" s="66"/>
      <c r="M21" s="64" t="s">
        <v>104</v>
      </c>
      <c r="N21" s="67">
        <v>4.6874999999999998E-3</v>
      </c>
      <c r="O21" s="68" t="s">
        <v>546</v>
      </c>
      <c r="P21" s="52">
        <v>3</v>
      </c>
      <c r="Q21" s="45"/>
      <c r="R21" s="52">
        <v>7</v>
      </c>
      <c r="S21" s="52">
        <v>52</v>
      </c>
    </row>
    <row r="22" spans="1:19" ht="16.5" customHeight="1" x14ac:dyDescent="0.25">
      <c r="A22" s="59">
        <v>15</v>
      </c>
      <c r="B22" s="60">
        <v>125</v>
      </c>
      <c r="C22" s="61" t="s">
        <v>547</v>
      </c>
      <c r="D22" s="62"/>
      <c r="E22" s="62"/>
      <c r="F22" s="63" t="s">
        <v>67</v>
      </c>
      <c r="G22" s="63" t="s">
        <v>67</v>
      </c>
      <c r="H22" s="64" t="s">
        <v>548</v>
      </c>
      <c r="I22" s="65">
        <v>37270</v>
      </c>
      <c r="J22" s="64" t="s">
        <v>14</v>
      </c>
      <c r="K22" s="66"/>
      <c r="L22" s="66"/>
      <c r="M22" s="64" t="s">
        <v>402</v>
      </c>
      <c r="N22" s="67">
        <v>4.6990740740740743E-3</v>
      </c>
      <c r="O22" s="68" t="s">
        <v>549</v>
      </c>
      <c r="P22" s="52">
        <v>2</v>
      </c>
      <c r="Q22" s="45"/>
      <c r="R22" s="52">
        <v>7</v>
      </c>
      <c r="S22" s="52">
        <v>57</v>
      </c>
    </row>
    <row r="23" spans="1:19" ht="16.5" customHeight="1" x14ac:dyDescent="0.25">
      <c r="A23" s="59">
        <v>16</v>
      </c>
      <c r="B23" s="60">
        <v>30</v>
      </c>
      <c r="C23" s="61" t="s">
        <v>550</v>
      </c>
      <c r="D23" s="62"/>
      <c r="E23" s="62"/>
      <c r="F23" s="63" t="s">
        <v>67</v>
      </c>
      <c r="G23" s="63" t="s">
        <v>67</v>
      </c>
      <c r="H23" s="64" t="s">
        <v>551</v>
      </c>
      <c r="I23" s="65">
        <v>37346</v>
      </c>
      <c r="J23" s="64" t="s">
        <v>17</v>
      </c>
      <c r="K23" s="66"/>
      <c r="L23" s="66"/>
      <c r="M23" s="64" t="s">
        <v>442</v>
      </c>
      <c r="N23" s="67">
        <v>4.6990740740740743E-3</v>
      </c>
      <c r="O23" s="68" t="s">
        <v>497</v>
      </c>
      <c r="P23" s="52">
        <v>1</v>
      </c>
      <c r="Q23" s="45"/>
      <c r="R23" s="52">
        <v>7</v>
      </c>
      <c r="S23" s="52">
        <v>59</v>
      </c>
    </row>
    <row r="24" spans="1:19" ht="16.5" customHeight="1" x14ac:dyDescent="0.25">
      <c r="A24" s="59">
        <v>17</v>
      </c>
      <c r="B24" s="60">
        <v>338</v>
      </c>
      <c r="C24" s="61" t="s">
        <v>553</v>
      </c>
      <c r="D24" s="62"/>
      <c r="E24" s="62"/>
      <c r="F24" s="63" t="s">
        <v>67</v>
      </c>
      <c r="G24" s="63" t="s">
        <v>67</v>
      </c>
      <c r="H24" s="64" t="s">
        <v>554</v>
      </c>
      <c r="I24" s="65">
        <v>37671</v>
      </c>
      <c r="J24" s="64" t="s">
        <v>113</v>
      </c>
      <c r="K24" s="66" t="s">
        <v>271</v>
      </c>
      <c r="L24" s="66"/>
      <c r="M24" s="64" t="s">
        <v>272</v>
      </c>
      <c r="N24" s="67">
        <v>4.7337962962962967E-3</v>
      </c>
      <c r="O24" s="68" t="s">
        <v>555</v>
      </c>
      <c r="P24" s="52"/>
      <c r="Q24" s="45"/>
      <c r="R24" s="52">
        <v>8</v>
      </c>
      <c r="S24" s="52">
        <v>9</v>
      </c>
    </row>
    <row r="25" spans="1:19" ht="16.5" customHeight="1" x14ac:dyDescent="0.25">
      <c r="A25" s="59">
        <v>18</v>
      </c>
      <c r="B25" s="60">
        <v>238</v>
      </c>
      <c r="C25" s="61" t="s">
        <v>556</v>
      </c>
      <c r="D25" s="62"/>
      <c r="E25" s="62"/>
      <c r="F25" s="63" t="s">
        <v>67</v>
      </c>
      <c r="G25" s="63" t="s">
        <v>67</v>
      </c>
      <c r="H25" s="64" t="s">
        <v>557</v>
      </c>
      <c r="I25" s="65">
        <v>37640</v>
      </c>
      <c r="J25" s="64" t="s">
        <v>102</v>
      </c>
      <c r="K25" s="66" t="s">
        <v>103</v>
      </c>
      <c r="L25" s="66"/>
      <c r="M25" s="64" t="s">
        <v>279</v>
      </c>
      <c r="N25" s="67">
        <v>4.7453703703703703E-3</v>
      </c>
      <c r="O25" s="68" t="s">
        <v>558</v>
      </c>
      <c r="P25" s="52"/>
      <c r="Q25" s="45"/>
      <c r="R25" s="52">
        <v>8</v>
      </c>
      <c r="S25" s="52">
        <v>25</v>
      </c>
    </row>
    <row r="26" spans="1:19" ht="16.5" customHeight="1" x14ac:dyDescent="0.25">
      <c r="A26" s="59">
        <v>19</v>
      </c>
      <c r="B26" s="60">
        <v>116</v>
      </c>
      <c r="C26" s="61" t="s">
        <v>559</v>
      </c>
      <c r="D26" s="62"/>
      <c r="E26" s="62"/>
      <c r="F26" s="63" t="s">
        <v>67</v>
      </c>
      <c r="G26" s="63" t="s">
        <v>67</v>
      </c>
      <c r="H26" s="64" t="s">
        <v>560</v>
      </c>
      <c r="I26" s="65">
        <v>37634</v>
      </c>
      <c r="J26" s="64" t="s">
        <v>11</v>
      </c>
      <c r="K26" s="66"/>
      <c r="L26" s="66"/>
      <c r="M26" s="64" t="s">
        <v>430</v>
      </c>
      <c r="N26" s="67">
        <v>4.7569444444444447E-3</v>
      </c>
      <c r="O26" s="68" t="s">
        <v>561</v>
      </c>
      <c r="P26" s="52"/>
      <c r="Q26" s="45"/>
      <c r="R26" s="52"/>
      <c r="S26" s="52"/>
    </row>
    <row r="27" spans="1:19" ht="16.5" customHeight="1" x14ac:dyDescent="0.25">
      <c r="A27" s="59">
        <v>20</v>
      </c>
      <c r="B27" s="60">
        <v>208</v>
      </c>
      <c r="C27" s="61" t="s">
        <v>562</v>
      </c>
      <c r="D27" s="62"/>
      <c r="E27" s="62"/>
      <c r="F27" s="63" t="s">
        <v>67</v>
      </c>
      <c r="G27" s="63" t="s">
        <v>67</v>
      </c>
      <c r="H27" s="64" t="s">
        <v>563</v>
      </c>
      <c r="I27" s="65">
        <v>37404</v>
      </c>
      <c r="J27" s="64" t="s">
        <v>102</v>
      </c>
      <c r="K27" s="66" t="s">
        <v>103</v>
      </c>
      <c r="L27" s="66"/>
      <c r="M27" s="64" t="s">
        <v>129</v>
      </c>
      <c r="N27" s="67">
        <v>4.7685185185185183E-3</v>
      </c>
      <c r="O27" s="68" t="s">
        <v>498</v>
      </c>
      <c r="P27" s="52"/>
      <c r="Q27" s="45"/>
      <c r="R27" s="52"/>
      <c r="S27" s="52"/>
    </row>
    <row r="28" spans="1:19" ht="16.5" customHeight="1" x14ac:dyDescent="0.25">
      <c r="A28" s="59">
        <v>21</v>
      </c>
      <c r="B28" s="60">
        <v>179</v>
      </c>
      <c r="C28" s="61" t="s">
        <v>564</v>
      </c>
      <c r="D28" s="62"/>
      <c r="E28" s="62"/>
      <c r="F28" s="63" t="s">
        <v>67</v>
      </c>
      <c r="G28" s="63" t="s">
        <v>67</v>
      </c>
      <c r="H28" s="64" t="s">
        <v>565</v>
      </c>
      <c r="I28" s="65">
        <v>37737</v>
      </c>
      <c r="J28" s="64" t="s">
        <v>305</v>
      </c>
      <c r="K28" s="66"/>
      <c r="L28" s="66"/>
      <c r="M28" s="64" t="s">
        <v>306</v>
      </c>
      <c r="N28" s="67">
        <v>4.7800925925925927E-3</v>
      </c>
      <c r="O28" s="68" t="s">
        <v>499</v>
      </c>
      <c r="P28" s="52"/>
      <c r="Q28" s="45"/>
      <c r="R28" s="52"/>
      <c r="S28" s="52"/>
    </row>
    <row r="29" spans="1:19" ht="16.5" customHeight="1" x14ac:dyDescent="0.25">
      <c r="A29" s="59">
        <v>22</v>
      </c>
      <c r="B29" s="60">
        <v>4</v>
      </c>
      <c r="C29" s="61" t="s">
        <v>566</v>
      </c>
      <c r="D29" s="62"/>
      <c r="E29" s="62"/>
      <c r="F29" s="63" t="s">
        <v>67</v>
      </c>
      <c r="G29" s="63" t="s">
        <v>67</v>
      </c>
      <c r="H29" s="64" t="s">
        <v>567</v>
      </c>
      <c r="I29" s="65">
        <v>37867</v>
      </c>
      <c r="J29" s="64" t="s">
        <v>191</v>
      </c>
      <c r="K29" s="66"/>
      <c r="L29" s="66"/>
      <c r="M29" s="64" t="s">
        <v>568</v>
      </c>
      <c r="N29" s="67">
        <v>4.7916666666666663E-3</v>
      </c>
      <c r="O29" s="68" t="s">
        <v>569</v>
      </c>
      <c r="P29" s="52" t="str">
        <f>IF(ISBLANK(D29)," ",VLOOKUP(N29,kvjc,2))</f>
        <v xml:space="preserve"> </v>
      </c>
      <c r="Q29" s="45"/>
      <c r="R29" s="52"/>
      <c r="S29" s="52"/>
    </row>
    <row r="30" spans="1:19" ht="16.5" customHeight="1" x14ac:dyDescent="0.25">
      <c r="A30" s="59">
        <v>23</v>
      </c>
      <c r="B30" s="60">
        <v>56</v>
      </c>
      <c r="C30" s="61" t="s">
        <v>570</v>
      </c>
      <c r="D30" s="62"/>
      <c r="E30" s="62"/>
      <c r="F30" s="63" t="s">
        <v>67</v>
      </c>
      <c r="G30" s="63" t="s">
        <v>67</v>
      </c>
      <c r="H30" s="64" t="s">
        <v>571</v>
      </c>
      <c r="I30" s="65">
        <v>37679</v>
      </c>
      <c r="J30" s="64" t="s">
        <v>155</v>
      </c>
      <c r="K30" s="66" t="s">
        <v>156</v>
      </c>
      <c r="L30" s="66"/>
      <c r="M30" s="64" t="s">
        <v>530</v>
      </c>
      <c r="N30" s="67">
        <v>4.8032407407407407E-3</v>
      </c>
      <c r="O30" s="68" t="s">
        <v>501</v>
      </c>
      <c r="P30" s="52" t="str">
        <f>IF(ISBLANK(D30)," ",VLOOKUP(N30,kvjc,2))</f>
        <v xml:space="preserve"> </v>
      </c>
      <c r="Q30" s="45"/>
      <c r="R30" s="52"/>
      <c r="S30" s="52"/>
    </row>
    <row r="31" spans="1:19" ht="16.5" customHeight="1" x14ac:dyDescent="0.25">
      <c r="A31" s="59">
        <v>24</v>
      </c>
      <c r="B31" s="60">
        <v>336</v>
      </c>
      <c r="C31" s="61" t="s">
        <v>572</v>
      </c>
      <c r="D31" s="62"/>
      <c r="E31" s="62"/>
      <c r="F31" s="63" t="s">
        <v>67</v>
      </c>
      <c r="G31" s="63" t="s">
        <v>67</v>
      </c>
      <c r="H31" s="64" t="s">
        <v>573</v>
      </c>
      <c r="I31" s="65">
        <v>37892</v>
      </c>
      <c r="J31" s="64" t="s">
        <v>113</v>
      </c>
      <c r="K31" s="66" t="s">
        <v>271</v>
      </c>
      <c r="L31" s="66"/>
      <c r="M31" s="64" t="s">
        <v>272</v>
      </c>
      <c r="N31" s="67">
        <v>4.8148148148148152E-3</v>
      </c>
      <c r="O31" s="68" t="s">
        <v>504</v>
      </c>
      <c r="P31" s="52" t="str">
        <f>IF(ISBLANK(D31)," ",VLOOKUP(N31,kvjc,2))</f>
        <v xml:space="preserve"> </v>
      </c>
      <c r="Q31" s="45"/>
      <c r="R31" s="52"/>
      <c r="S31" s="52"/>
    </row>
    <row r="32" spans="1:19" ht="16.5" customHeight="1" x14ac:dyDescent="0.25">
      <c r="A32" s="59">
        <v>25</v>
      </c>
      <c r="B32" s="60">
        <v>174</v>
      </c>
      <c r="C32" s="61" t="s">
        <v>303</v>
      </c>
      <c r="D32" s="62"/>
      <c r="E32" s="62"/>
      <c r="F32" s="63" t="s">
        <v>67</v>
      </c>
      <c r="G32" s="63" t="s">
        <v>67</v>
      </c>
      <c r="H32" s="64" t="s">
        <v>304</v>
      </c>
      <c r="I32" s="65">
        <v>38000</v>
      </c>
      <c r="J32" s="64" t="s">
        <v>305</v>
      </c>
      <c r="K32" s="66"/>
      <c r="L32" s="66"/>
      <c r="M32" s="64" t="s">
        <v>306</v>
      </c>
      <c r="N32" s="67">
        <v>4.8263888888888887E-3</v>
      </c>
      <c r="O32" s="68" t="s">
        <v>575</v>
      </c>
      <c r="P32" s="52"/>
      <c r="Q32" s="45"/>
      <c r="R32" s="52"/>
      <c r="S32" s="52"/>
    </row>
    <row r="33" spans="1:19" ht="16.5" customHeight="1" x14ac:dyDescent="0.25">
      <c r="A33" s="59">
        <v>26</v>
      </c>
      <c r="B33" s="60">
        <v>293</v>
      </c>
      <c r="C33" s="61" t="s">
        <v>576</v>
      </c>
      <c r="D33" s="62"/>
      <c r="E33" s="62"/>
      <c r="F33" s="63" t="s">
        <v>67</v>
      </c>
      <c r="G33" s="63" t="s">
        <v>67</v>
      </c>
      <c r="H33" s="64" t="s">
        <v>577</v>
      </c>
      <c r="I33" s="65">
        <v>37473</v>
      </c>
      <c r="J33" s="64" t="s">
        <v>27</v>
      </c>
      <c r="K33" s="66"/>
      <c r="L33" s="66"/>
      <c r="M33" s="64" t="s">
        <v>144</v>
      </c>
      <c r="N33" s="67">
        <v>4.8379629629629632E-3</v>
      </c>
      <c r="O33" s="68" t="s">
        <v>293</v>
      </c>
      <c r="P33" s="52"/>
      <c r="Q33" s="45"/>
      <c r="R33" s="52"/>
      <c r="S33" s="52"/>
    </row>
    <row r="34" spans="1:19" ht="16.5" customHeight="1" x14ac:dyDescent="0.25">
      <c r="A34" s="59">
        <v>27</v>
      </c>
      <c r="B34" s="60">
        <v>157</v>
      </c>
      <c r="C34" s="61" t="s">
        <v>578</v>
      </c>
      <c r="D34" s="62"/>
      <c r="E34" s="62"/>
      <c r="F34" s="63" t="s">
        <v>67</v>
      </c>
      <c r="G34" s="63" t="s">
        <v>67</v>
      </c>
      <c r="H34" s="64" t="s">
        <v>579</v>
      </c>
      <c r="I34" s="65">
        <v>37299</v>
      </c>
      <c r="J34" s="64" t="s">
        <v>282</v>
      </c>
      <c r="K34" s="66"/>
      <c r="L34" s="66"/>
      <c r="M34" s="64" t="s">
        <v>316</v>
      </c>
      <c r="N34" s="67">
        <v>4.8495370370370368E-3</v>
      </c>
      <c r="O34" s="68" t="s">
        <v>580</v>
      </c>
      <c r="P34" s="52"/>
      <c r="Q34" s="45"/>
      <c r="R34" s="52"/>
      <c r="S34" s="52"/>
    </row>
    <row r="35" spans="1:19" ht="16.5" customHeight="1" x14ac:dyDescent="0.25">
      <c r="A35" s="59">
        <v>29</v>
      </c>
      <c r="B35" s="60">
        <v>55</v>
      </c>
      <c r="C35" s="61" t="s">
        <v>581</v>
      </c>
      <c r="D35" s="62"/>
      <c r="E35" s="62"/>
      <c r="F35" s="63" t="s">
        <v>67</v>
      </c>
      <c r="G35" s="63" t="s">
        <v>67</v>
      </c>
      <c r="H35" s="64" t="s">
        <v>582</v>
      </c>
      <c r="I35" s="65">
        <v>37410</v>
      </c>
      <c r="J35" s="64" t="s">
        <v>69</v>
      </c>
      <c r="K35" s="66" t="s">
        <v>97</v>
      </c>
      <c r="L35" s="66"/>
      <c r="M35" s="64" t="s">
        <v>530</v>
      </c>
      <c r="N35" s="67">
        <v>4.8842592592592592E-3</v>
      </c>
      <c r="O35" s="68" t="s">
        <v>552</v>
      </c>
      <c r="P35" s="52"/>
      <c r="Q35" s="45"/>
      <c r="R35" s="52"/>
      <c r="S35" s="52"/>
    </row>
    <row r="36" spans="1:19" ht="16.5" customHeight="1" x14ac:dyDescent="0.25">
      <c r="A36" s="59">
        <v>30</v>
      </c>
      <c r="B36" s="60">
        <v>217</v>
      </c>
      <c r="C36" s="61" t="s">
        <v>583</v>
      </c>
      <c r="D36" s="62"/>
      <c r="E36" s="62"/>
      <c r="F36" s="63" t="s">
        <v>67</v>
      </c>
      <c r="G36" s="63" t="s">
        <v>67</v>
      </c>
      <c r="H36" s="64" t="s">
        <v>584</v>
      </c>
      <c r="I36" s="65">
        <v>37889</v>
      </c>
      <c r="J36" s="64" t="s">
        <v>102</v>
      </c>
      <c r="K36" s="66" t="s">
        <v>103</v>
      </c>
      <c r="L36" s="66" t="s">
        <v>328</v>
      </c>
      <c r="M36" s="64" t="s">
        <v>540</v>
      </c>
      <c r="N36" s="67">
        <v>4.9074074074074072E-3</v>
      </c>
      <c r="O36" s="68" t="s">
        <v>574</v>
      </c>
      <c r="P36" s="52"/>
      <c r="Q36" s="45"/>
      <c r="R36" s="52"/>
      <c r="S36" s="52"/>
    </row>
    <row r="37" spans="1:19" ht="16.5" customHeight="1" x14ac:dyDescent="0.25">
      <c r="A37" s="59">
        <v>28</v>
      </c>
      <c r="B37" s="60">
        <v>335</v>
      </c>
      <c r="C37" s="61" t="s">
        <v>585</v>
      </c>
      <c r="D37" s="62"/>
      <c r="E37" s="62"/>
      <c r="F37" s="63" t="s">
        <v>67</v>
      </c>
      <c r="G37" s="63" t="s">
        <v>67</v>
      </c>
      <c r="H37" s="64" t="s">
        <v>586</v>
      </c>
      <c r="I37" s="65">
        <v>37921</v>
      </c>
      <c r="J37" s="64" t="s">
        <v>113</v>
      </c>
      <c r="K37" s="66" t="s">
        <v>310</v>
      </c>
      <c r="L37" s="66"/>
      <c r="M37" s="64" t="s">
        <v>311</v>
      </c>
      <c r="N37" s="67">
        <v>4.9074074074074072E-3</v>
      </c>
      <c r="O37" s="68" t="s">
        <v>587</v>
      </c>
      <c r="P37" s="52"/>
      <c r="Q37" s="45"/>
      <c r="R37" s="52"/>
      <c r="S37" s="52"/>
    </row>
    <row r="38" spans="1:19" ht="16.5" customHeight="1" x14ac:dyDescent="0.25">
      <c r="A38" s="59">
        <v>31</v>
      </c>
      <c r="B38" s="60">
        <v>133</v>
      </c>
      <c r="C38" s="61" t="s">
        <v>588</v>
      </c>
      <c r="D38" s="62"/>
      <c r="E38" s="62"/>
      <c r="F38" s="63" t="s">
        <v>67</v>
      </c>
      <c r="G38" s="63" t="s">
        <v>67</v>
      </c>
      <c r="H38" s="64" t="s">
        <v>589</v>
      </c>
      <c r="I38" s="65">
        <v>37972</v>
      </c>
      <c r="J38" s="64" t="s">
        <v>14</v>
      </c>
      <c r="K38" s="66"/>
      <c r="L38" s="66"/>
      <c r="M38" s="64" t="s">
        <v>445</v>
      </c>
      <c r="N38" s="67">
        <v>4.9305555555555552E-3</v>
      </c>
      <c r="O38" s="68" t="s">
        <v>590</v>
      </c>
      <c r="P38" s="52"/>
      <c r="Q38" s="45"/>
      <c r="R38" s="52"/>
      <c r="S38" s="52"/>
    </row>
    <row r="39" spans="1:19" ht="16.5" customHeight="1" x14ac:dyDescent="0.25">
      <c r="A39" s="59">
        <v>32</v>
      </c>
      <c r="B39" s="60">
        <v>54</v>
      </c>
      <c r="C39" s="61" t="s">
        <v>591</v>
      </c>
      <c r="D39" s="62"/>
      <c r="E39" s="62"/>
      <c r="F39" s="63" t="s">
        <v>67</v>
      </c>
      <c r="G39" s="63" t="s">
        <v>67</v>
      </c>
      <c r="H39" s="64" t="s">
        <v>592</v>
      </c>
      <c r="I39" s="65">
        <v>37843</v>
      </c>
      <c r="J39" s="64" t="s">
        <v>155</v>
      </c>
      <c r="K39" s="66" t="s">
        <v>156</v>
      </c>
      <c r="L39" s="66"/>
      <c r="M39" s="64" t="s">
        <v>71</v>
      </c>
      <c r="N39" s="67">
        <v>4.9305555555555552E-3</v>
      </c>
      <c r="O39" s="68" t="s">
        <v>493</v>
      </c>
      <c r="P39" s="52"/>
      <c r="Q39" s="45"/>
      <c r="R39" s="52"/>
      <c r="S39" s="52"/>
    </row>
    <row r="40" spans="1:19" ht="16.5" customHeight="1" x14ac:dyDescent="0.25">
      <c r="A40" s="59">
        <v>33</v>
      </c>
      <c r="B40" s="60">
        <v>121</v>
      </c>
      <c r="C40" s="61" t="s">
        <v>593</v>
      </c>
      <c r="D40" s="62"/>
      <c r="E40" s="62"/>
      <c r="F40" s="63" t="s">
        <v>67</v>
      </c>
      <c r="G40" s="63" t="s">
        <v>67</v>
      </c>
      <c r="H40" s="64" t="s">
        <v>594</v>
      </c>
      <c r="I40" s="65">
        <v>37801</v>
      </c>
      <c r="J40" s="64" t="s">
        <v>14</v>
      </c>
      <c r="K40" s="66"/>
      <c r="L40" s="66"/>
      <c r="M40" s="64" t="s">
        <v>265</v>
      </c>
      <c r="N40" s="67">
        <v>4.9652777777777777E-3</v>
      </c>
      <c r="O40" s="68" t="s">
        <v>595</v>
      </c>
      <c r="P40" s="52"/>
      <c r="Q40" s="45"/>
      <c r="R40" s="52"/>
      <c r="S40" s="52"/>
    </row>
    <row r="41" spans="1:19" ht="16.5" customHeight="1" x14ac:dyDescent="0.25">
      <c r="A41" s="59">
        <v>34</v>
      </c>
      <c r="B41" s="60">
        <v>251</v>
      </c>
      <c r="C41" s="61" t="s">
        <v>596</v>
      </c>
      <c r="D41" s="62"/>
      <c r="E41" s="62"/>
      <c r="F41" s="63" t="s">
        <v>67</v>
      </c>
      <c r="G41" s="63" t="s">
        <v>67</v>
      </c>
      <c r="H41" s="64" t="s">
        <v>597</v>
      </c>
      <c r="I41" s="65">
        <v>37520</v>
      </c>
      <c r="J41" s="64" t="s">
        <v>87</v>
      </c>
      <c r="K41" s="66" t="s">
        <v>88</v>
      </c>
      <c r="L41" s="66"/>
      <c r="M41" s="64" t="s">
        <v>89</v>
      </c>
      <c r="N41" s="67">
        <v>5.0231481481481481E-3</v>
      </c>
      <c r="O41" s="68" t="s">
        <v>481</v>
      </c>
      <c r="P41" s="52"/>
      <c r="Q41" s="45"/>
      <c r="R41" s="52"/>
      <c r="S41" s="52"/>
    </row>
    <row r="42" spans="1:19" ht="16.5" customHeight="1" x14ac:dyDescent="0.25">
      <c r="A42" s="59">
        <v>35</v>
      </c>
      <c r="B42" s="60">
        <v>101</v>
      </c>
      <c r="C42" s="61" t="s">
        <v>598</v>
      </c>
      <c r="D42" s="62"/>
      <c r="E42" s="62"/>
      <c r="F42" s="63" t="s">
        <v>67</v>
      </c>
      <c r="G42" s="63" t="s">
        <v>67</v>
      </c>
      <c r="H42" s="64" t="s">
        <v>599</v>
      </c>
      <c r="I42" s="65">
        <v>37798</v>
      </c>
      <c r="J42" s="64" t="s">
        <v>11</v>
      </c>
      <c r="K42" s="66" t="s">
        <v>173</v>
      </c>
      <c r="L42" s="66"/>
      <c r="M42" s="64" t="s">
        <v>600</v>
      </c>
      <c r="N42" s="67">
        <v>5.0347222222222225E-3</v>
      </c>
      <c r="O42" s="68" t="s">
        <v>601</v>
      </c>
      <c r="P42" s="52"/>
      <c r="Q42" s="45"/>
      <c r="R42" s="52"/>
      <c r="S42" s="52"/>
    </row>
    <row r="43" spans="1:19" ht="16.5" customHeight="1" x14ac:dyDescent="0.25">
      <c r="A43" s="59">
        <v>36</v>
      </c>
      <c r="B43" s="60">
        <v>9</v>
      </c>
      <c r="C43" s="61" t="s">
        <v>602</v>
      </c>
      <c r="D43" s="62"/>
      <c r="E43" s="62"/>
      <c r="F43" s="63" t="s">
        <v>67</v>
      </c>
      <c r="G43" s="63" t="s">
        <v>67</v>
      </c>
      <c r="H43" s="64" t="s">
        <v>603</v>
      </c>
      <c r="I43" s="65">
        <v>37266</v>
      </c>
      <c r="J43" s="64" t="s">
        <v>18</v>
      </c>
      <c r="K43" s="66"/>
      <c r="L43" s="66"/>
      <c r="M43" s="64" t="s">
        <v>604</v>
      </c>
      <c r="N43" s="67">
        <v>5.0462962962962961E-3</v>
      </c>
      <c r="O43" s="68" t="s">
        <v>605</v>
      </c>
      <c r="P43" s="52"/>
      <c r="Q43" s="45"/>
      <c r="R43" s="52"/>
      <c r="S43" s="52"/>
    </row>
    <row r="44" spans="1:19" ht="16.5" customHeight="1" x14ac:dyDescent="0.25">
      <c r="A44" s="59">
        <v>37</v>
      </c>
      <c r="B44" s="60">
        <v>275</v>
      </c>
      <c r="C44" s="61" t="s">
        <v>606</v>
      </c>
      <c r="D44" s="62"/>
      <c r="E44" s="62"/>
      <c r="F44" s="63" t="s">
        <v>67</v>
      </c>
      <c r="G44" s="63" t="s">
        <v>67</v>
      </c>
      <c r="H44" s="64" t="s">
        <v>607</v>
      </c>
      <c r="I44" s="65">
        <v>37423</v>
      </c>
      <c r="J44" s="64" t="s">
        <v>31</v>
      </c>
      <c r="K44" s="66"/>
      <c r="L44" s="66"/>
      <c r="M44" s="64" t="s">
        <v>608</v>
      </c>
      <c r="N44" s="67">
        <v>5.092592592592593E-3</v>
      </c>
      <c r="O44" s="68" t="s">
        <v>609</v>
      </c>
      <c r="P44" s="52"/>
      <c r="Q44" s="45"/>
      <c r="R44" s="52"/>
      <c r="S44" s="52"/>
    </row>
    <row r="45" spans="1:19" ht="16.5" customHeight="1" x14ac:dyDescent="0.25">
      <c r="A45" s="59">
        <v>38</v>
      </c>
      <c r="B45" s="60">
        <v>151</v>
      </c>
      <c r="C45" s="61" t="s">
        <v>610</v>
      </c>
      <c r="D45" s="62"/>
      <c r="E45" s="62"/>
      <c r="F45" s="63" t="s">
        <v>67</v>
      </c>
      <c r="G45" s="63" t="s">
        <v>67</v>
      </c>
      <c r="H45" s="64" t="s">
        <v>611</v>
      </c>
      <c r="I45" s="65">
        <v>37759</v>
      </c>
      <c r="J45" s="64" t="s">
        <v>33</v>
      </c>
      <c r="K45" s="66"/>
      <c r="L45" s="66"/>
      <c r="M45" s="64" t="s">
        <v>612</v>
      </c>
      <c r="N45" s="67">
        <v>5.1041666666666666E-3</v>
      </c>
      <c r="O45" s="68" t="s">
        <v>613</v>
      </c>
      <c r="P45" s="52"/>
      <c r="Q45" s="45"/>
      <c r="R45" s="52"/>
      <c r="S45" s="52"/>
    </row>
    <row r="46" spans="1:19" ht="16.5" customHeight="1" x14ac:dyDescent="0.25">
      <c r="A46" s="59">
        <v>39</v>
      </c>
      <c r="B46" s="60">
        <v>162</v>
      </c>
      <c r="C46" s="61" t="s">
        <v>614</v>
      </c>
      <c r="D46" s="62"/>
      <c r="E46" s="62"/>
      <c r="F46" s="63"/>
      <c r="G46" s="63"/>
      <c r="H46" s="64" t="s">
        <v>615</v>
      </c>
      <c r="I46" s="65">
        <v>37675</v>
      </c>
      <c r="J46" s="64" t="s">
        <v>282</v>
      </c>
      <c r="K46" s="66"/>
      <c r="L46" s="66"/>
      <c r="M46" s="64" t="s">
        <v>283</v>
      </c>
      <c r="N46" s="67">
        <v>5.1041666666666666E-3</v>
      </c>
      <c r="O46" s="68" t="s">
        <v>616</v>
      </c>
      <c r="P46" s="52"/>
      <c r="Q46" s="45"/>
      <c r="R46" s="52"/>
      <c r="S46" s="52"/>
    </row>
    <row r="47" spans="1:19" ht="16.5" customHeight="1" x14ac:dyDescent="0.25">
      <c r="A47" s="59">
        <v>40</v>
      </c>
      <c r="B47" s="60">
        <v>11</v>
      </c>
      <c r="C47" s="61" t="s">
        <v>617</v>
      </c>
      <c r="D47" s="62"/>
      <c r="E47" s="62"/>
      <c r="F47" s="63"/>
      <c r="G47" s="63"/>
      <c r="H47" s="64" t="s">
        <v>618</v>
      </c>
      <c r="I47" s="65">
        <v>37753</v>
      </c>
      <c r="J47" s="64" t="s">
        <v>18</v>
      </c>
      <c r="K47" s="66"/>
      <c r="L47" s="66"/>
      <c r="M47" s="64" t="s">
        <v>604</v>
      </c>
      <c r="N47" s="67">
        <v>5.162037037037037E-3</v>
      </c>
      <c r="O47" s="68" t="s">
        <v>619</v>
      </c>
      <c r="P47" s="52"/>
      <c r="Q47" s="45"/>
      <c r="R47" s="52"/>
      <c r="S47" s="52"/>
    </row>
    <row r="48" spans="1:19" ht="16.5" customHeight="1" x14ac:dyDescent="0.25">
      <c r="A48" s="59">
        <v>41</v>
      </c>
      <c r="B48" s="60">
        <v>161</v>
      </c>
      <c r="C48" s="61" t="s">
        <v>620</v>
      </c>
      <c r="D48" s="62"/>
      <c r="E48" s="62"/>
      <c r="F48" s="63"/>
      <c r="G48" s="63"/>
      <c r="H48" s="64" t="s">
        <v>621</v>
      </c>
      <c r="I48" s="65">
        <v>37979</v>
      </c>
      <c r="J48" s="64" t="s">
        <v>282</v>
      </c>
      <c r="K48" s="66"/>
      <c r="L48" s="66"/>
      <c r="M48" s="64" t="s">
        <v>622</v>
      </c>
      <c r="N48" s="67">
        <v>5.1736111111111115E-3</v>
      </c>
      <c r="O48" s="68"/>
      <c r="P48" s="52"/>
      <c r="Q48" s="45"/>
      <c r="R48" s="52"/>
      <c r="S48" s="52"/>
    </row>
    <row r="49" spans="1:19" ht="16.5" customHeight="1" x14ac:dyDescent="0.25">
      <c r="A49" s="59">
        <v>42</v>
      </c>
      <c r="B49" s="60">
        <v>337</v>
      </c>
      <c r="C49" s="61" t="s">
        <v>623</v>
      </c>
      <c r="D49" s="62"/>
      <c r="E49" s="62"/>
      <c r="F49" s="63" t="s">
        <v>67</v>
      </c>
      <c r="G49" s="63" t="s">
        <v>67</v>
      </c>
      <c r="H49" s="64" t="s">
        <v>624</v>
      </c>
      <c r="I49" s="65">
        <v>37794</v>
      </c>
      <c r="J49" s="64" t="s">
        <v>113</v>
      </c>
      <c r="K49" s="66" t="s">
        <v>271</v>
      </c>
      <c r="L49" s="66" t="s">
        <v>328</v>
      </c>
      <c r="M49" s="64" t="s">
        <v>272</v>
      </c>
      <c r="N49" s="67">
        <v>5.2430555555555555E-3</v>
      </c>
      <c r="O49" s="68"/>
      <c r="P49" s="52"/>
      <c r="Q49" s="45"/>
      <c r="R49" s="52"/>
      <c r="S49" s="52"/>
    </row>
    <row r="50" spans="1:19" ht="16.5" customHeight="1" x14ac:dyDescent="0.25">
      <c r="A50" s="59">
        <v>43</v>
      </c>
      <c r="B50" s="60">
        <v>303</v>
      </c>
      <c r="C50" s="61" t="s">
        <v>625</v>
      </c>
      <c r="D50" s="62"/>
      <c r="E50" s="62"/>
      <c r="F50" s="63"/>
      <c r="G50" s="63"/>
      <c r="H50" s="64" t="s">
        <v>626</v>
      </c>
      <c r="I50" s="65">
        <v>37906</v>
      </c>
      <c r="J50" s="64" t="s">
        <v>119</v>
      </c>
      <c r="K50" s="66"/>
      <c r="L50" s="66"/>
      <c r="M50" s="64" t="s">
        <v>362</v>
      </c>
      <c r="N50" s="67">
        <v>5.5092592592592589E-3</v>
      </c>
      <c r="O50" s="68"/>
      <c r="P50" s="52"/>
      <c r="Q50" s="45"/>
      <c r="R50" s="52"/>
      <c r="S50" s="52"/>
    </row>
    <row r="51" spans="1:19" ht="16.5" customHeight="1" x14ac:dyDescent="0.25">
      <c r="A51" s="59">
        <v>44</v>
      </c>
      <c r="B51" s="60">
        <v>311</v>
      </c>
      <c r="C51" s="61" t="s">
        <v>627</v>
      </c>
      <c r="D51" s="62"/>
      <c r="E51" s="62"/>
      <c r="F51" s="63"/>
      <c r="G51" s="63"/>
      <c r="H51" s="64" t="s">
        <v>628</v>
      </c>
      <c r="I51" s="65">
        <v>37778</v>
      </c>
      <c r="J51" s="64" t="s">
        <v>119</v>
      </c>
      <c r="K51" s="66"/>
      <c r="L51" s="66"/>
      <c r="M51" s="64" t="s">
        <v>120</v>
      </c>
      <c r="N51" s="67">
        <v>5.6134259259259262E-3</v>
      </c>
      <c r="O51" s="68"/>
      <c r="P51" s="52"/>
      <c r="Q51" s="45"/>
      <c r="R51" s="52"/>
      <c r="S51" s="52"/>
    </row>
    <row r="52" spans="1:19" ht="16.5" customHeight="1" x14ac:dyDescent="0.25">
      <c r="A52" s="59">
        <v>45</v>
      </c>
      <c r="B52" s="60">
        <v>196</v>
      </c>
      <c r="C52" s="61" t="s">
        <v>629</v>
      </c>
      <c r="D52" s="62"/>
      <c r="E52" s="62"/>
      <c r="F52" s="63"/>
      <c r="G52" s="63"/>
      <c r="H52" s="64" t="s">
        <v>630</v>
      </c>
      <c r="I52" s="65">
        <v>37477</v>
      </c>
      <c r="J52" s="64" t="s">
        <v>358</v>
      </c>
      <c r="K52" s="66"/>
      <c r="L52" s="66"/>
      <c r="M52" s="64" t="s">
        <v>359</v>
      </c>
      <c r="N52" s="67">
        <v>5.6249999999999998E-3</v>
      </c>
      <c r="O52" s="68"/>
      <c r="P52" s="52"/>
      <c r="Q52" s="45"/>
      <c r="R52" s="52"/>
      <c r="S52" s="52"/>
    </row>
  </sheetData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17" sqref="J17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1.85546875" bestFit="1" customWidth="1"/>
    <col min="10" max="10" width="15.7109375" customWidth="1"/>
    <col min="11" max="11" width="17.28515625" bestFit="1" customWidth="1"/>
    <col min="12" max="12" width="4.85546875" customWidth="1"/>
    <col min="13" max="13" width="21.7109375" customWidth="1"/>
    <col min="14" max="14" width="8.85546875" customWidth="1"/>
    <col min="15" max="15" width="6" bestFit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9</v>
      </c>
      <c r="B4" s="19" t="s">
        <v>64</v>
      </c>
      <c r="C4" s="19"/>
      <c r="D4" s="19">
        <v>1</v>
      </c>
      <c r="E4" s="22">
        <v>1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679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/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64</v>
      </c>
      <c r="C9" s="47" t="s">
        <v>1280</v>
      </c>
      <c r="D9" s="48"/>
      <c r="E9" s="48"/>
      <c r="F9" s="49" t="s">
        <v>67</v>
      </c>
      <c r="G9" s="49" t="s">
        <v>67</v>
      </c>
      <c r="H9" s="49" t="s">
        <v>1281</v>
      </c>
      <c r="I9" s="50">
        <v>36993</v>
      </c>
      <c r="J9" s="49" t="s">
        <v>69</v>
      </c>
      <c r="K9" s="49" t="s">
        <v>82</v>
      </c>
      <c r="L9" s="49"/>
      <c r="M9" s="49" t="s">
        <v>83</v>
      </c>
      <c r="N9" s="51">
        <v>7.4652777777777781E-3</v>
      </c>
      <c r="O9" s="52">
        <v>22</v>
      </c>
      <c r="P9" s="45" t="s">
        <v>67</v>
      </c>
      <c r="Q9" s="45"/>
      <c r="R9" s="52">
        <v>10</v>
      </c>
      <c r="S9" s="52">
        <v>45</v>
      </c>
    </row>
    <row r="10" spans="1:19" ht="16.5" customHeight="1" x14ac:dyDescent="0.25">
      <c r="A10" s="45">
        <v>2</v>
      </c>
      <c r="B10" s="46">
        <v>98</v>
      </c>
      <c r="C10" s="47" t="s">
        <v>1282</v>
      </c>
      <c r="D10" s="48"/>
      <c r="E10" s="48"/>
      <c r="F10" s="49" t="s">
        <v>67</v>
      </c>
      <c r="G10" s="49" t="s">
        <v>67</v>
      </c>
      <c r="H10" s="49" t="s">
        <v>1283</v>
      </c>
      <c r="I10" s="50">
        <v>36933</v>
      </c>
      <c r="J10" s="49" t="s">
        <v>11</v>
      </c>
      <c r="K10" s="49" t="s">
        <v>70</v>
      </c>
      <c r="L10" s="49"/>
      <c r="M10" s="49" t="s">
        <v>1085</v>
      </c>
      <c r="N10" s="51">
        <v>7.5347222222222213E-3</v>
      </c>
      <c r="O10" s="52">
        <v>18</v>
      </c>
      <c r="P10" s="45" t="s">
        <v>67</v>
      </c>
      <c r="Q10" s="45"/>
      <c r="R10" s="52">
        <v>10</v>
      </c>
      <c r="S10" s="52">
        <v>51</v>
      </c>
    </row>
    <row r="11" spans="1:19" ht="16.5" customHeight="1" x14ac:dyDescent="0.25">
      <c r="A11" s="45">
        <v>3</v>
      </c>
      <c r="B11" s="46">
        <v>119</v>
      </c>
      <c r="C11" s="47" t="s">
        <v>1284</v>
      </c>
      <c r="D11" s="48"/>
      <c r="E11" s="48"/>
      <c r="F11" s="49" t="s">
        <v>67</v>
      </c>
      <c r="G11" s="49" t="s">
        <v>67</v>
      </c>
      <c r="H11" s="49" t="s">
        <v>1285</v>
      </c>
      <c r="I11" s="50">
        <v>36616</v>
      </c>
      <c r="J11" s="49" t="s">
        <v>14</v>
      </c>
      <c r="K11" s="49"/>
      <c r="L11" s="49"/>
      <c r="M11" s="49" t="s">
        <v>265</v>
      </c>
      <c r="N11" s="51">
        <v>7.6851851851851847E-3</v>
      </c>
      <c r="O11" s="52">
        <v>15</v>
      </c>
      <c r="P11" s="45" t="s">
        <v>67</v>
      </c>
      <c r="Q11" s="45"/>
      <c r="R11" s="52">
        <v>11</v>
      </c>
      <c r="S11" s="52">
        <v>4</v>
      </c>
    </row>
    <row r="12" spans="1:19" ht="16.5" customHeight="1" x14ac:dyDescent="0.25">
      <c r="A12" s="45">
        <v>4</v>
      </c>
      <c r="B12" s="46">
        <v>268</v>
      </c>
      <c r="C12" s="47" t="s">
        <v>1286</v>
      </c>
      <c r="D12" s="48"/>
      <c r="E12" s="48"/>
      <c r="F12" s="49" t="s">
        <v>67</v>
      </c>
      <c r="G12" s="49" t="s">
        <v>67</v>
      </c>
      <c r="H12" s="49" t="s">
        <v>1287</v>
      </c>
      <c r="I12" s="50">
        <v>37044</v>
      </c>
      <c r="J12" s="49" t="s">
        <v>31</v>
      </c>
      <c r="K12" s="49" t="s">
        <v>97</v>
      </c>
      <c r="L12" s="49"/>
      <c r="M12" s="49" t="s">
        <v>898</v>
      </c>
      <c r="N12" s="51">
        <v>7.9745370370370369E-3</v>
      </c>
      <c r="O12" s="52">
        <v>13</v>
      </c>
      <c r="P12" s="45" t="s">
        <v>67</v>
      </c>
      <c r="Q12" s="45"/>
      <c r="R12" s="52">
        <v>11</v>
      </c>
      <c r="S12" s="52">
        <v>29</v>
      </c>
    </row>
    <row r="13" spans="1:19" ht="16.5" customHeight="1" x14ac:dyDescent="0.25">
      <c r="A13" s="45">
        <v>5</v>
      </c>
      <c r="B13" s="46">
        <v>16</v>
      </c>
      <c r="C13" s="47" t="s">
        <v>227</v>
      </c>
      <c r="D13" s="48"/>
      <c r="E13" s="48"/>
      <c r="F13" s="49" t="s">
        <v>67</v>
      </c>
      <c r="G13" s="49" t="s">
        <v>67</v>
      </c>
      <c r="H13" s="49" t="s">
        <v>1288</v>
      </c>
      <c r="I13" s="50">
        <v>37038</v>
      </c>
      <c r="J13" s="49" t="s">
        <v>395</v>
      </c>
      <c r="K13" s="49" t="s">
        <v>70</v>
      </c>
      <c r="L13" s="49"/>
      <c r="M13" s="49" t="s">
        <v>397</v>
      </c>
      <c r="N13" s="51">
        <v>8.1712962962962963E-3</v>
      </c>
      <c r="O13" s="52">
        <v>12</v>
      </c>
      <c r="P13" s="45" t="s">
        <v>67</v>
      </c>
      <c r="Q13" s="45"/>
      <c r="R13" s="52">
        <v>11</v>
      </c>
      <c r="S13" s="52">
        <v>46</v>
      </c>
    </row>
    <row r="14" spans="1:19" ht="16.5" customHeight="1" x14ac:dyDescent="0.25">
      <c r="A14" s="45">
        <v>6</v>
      </c>
      <c r="B14" s="46">
        <v>321</v>
      </c>
      <c r="C14" s="47" t="s">
        <v>1289</v>
      </c>
      <c r="D14" s="48"/>
      <c r="E14" s="48"/>
      <c r="F14" s="49" t="s">
        <v>67</v>
      </c>
      <c r="G14" s="49" t="s">
        <v>67</v>
      </c>
      <c r="H14" s="49" t="s">
        <v>1290</v>
      </c>
      <c r="I14" s="50">
        <v>36526</v>
      </c>
      <c r="J14" s="49" t="s">
        <v>9</v>
      </c>
      <c r="K14" s="49"/>
      <c r="L14" s="49"/>
      <c r="M14" s="49" t="s">
        <v>75</v>
      </c>
      <c r="N14" s="51">
        <v>8.2638888888888883E-3</v>
      </c>
      <c r="O14" s="52">
        <v>11</v>
      </c>
      <c r="P14" s="45" t="s">
        <v>67</v>
      </c>
      <c r="Q14" s="45"/>
      <c r="R14" s="52">
        <v>11</v>
      </c>
      <c r="S14" s="52">
        <v>54</v>
      </c>
    </row>
    <row r="15" spans="1:19" ht="16.5" customHeight="1" x14ac:dyDescent="0.25">
      <c r="A15" s="45">
        <v>7</v>
      </c>
      <c r="B15" s="46">
        <v>295</v>
      </c>
      <c r="C15" s="47" t="s">
        <v>1291</v>
      </c>
      <c r="D15" s="48"/>
      <c r="E15" s="48"/>
      <c r="F15" s="49" t="s">
        <v>67</v>
      </c>
      <c r="G15" s="49" t="s">
        <v>67</v>
      </c>
      <c r="H15" s="49" t="s">
        <v>1292</v>
      </c>
      <c r="I15" s="50">
        <v>37175</v>
      </c>
      <c r="J15" s="49" t="s">
        <v>27</v>
      </c>
      <c r="K15" s="49" t="s">
        <v>97</v>
      </c>
      <c r="L15" s="49"/>
      <c r="M15" s="49" t="s">
        <v>144</v>
      </c>
      <c r="N15" s="51">
        <v>8.3912037037037045E-3</v>
      </c>
      <c r="O15" s="52">
        <v>10</v>
      </c>
      <c r="P15" s="45" t="s">
        <v>67</v>
      </c>
      <c r="Q15" s="45"/>
      <c r="R15" s="52">
        <v>12</v>
      </c>
      <c r="S15" s="52">
        <v>5</v>
      </c>
    </row>
    <row r="16" spans="1:19" ht="16.5" customHeight="1" x14ac:dyDescent="0.25">
      <c r="A16" s="45">
        <v>8</v>
      </c>
      <c r="B16" s="46">
        <v>61</v>
      </c>
      <c r="C16" s="47" t="s">
        <v>1293</v>
      </c>
      <c r="D16" s="48"/>
      <c r="E16" s="48"/>
      <c r="F16" s="49" t="s">
        <v>67</v>
      </c>
      <c r="G16" s="49" t="s">
        <v>67</v>
      </c>
      <c r="H16" s="49" t="s">
        <v>1294</v>
      </c>
      <c r="I16" s="50">
        <v>36861</v>
      </c>
      <c r="J16" s="49" t="s">
        <v>69</v>
      </c>
      <c r="K16" s="49" t="s">
        <v>82</v>
      </c>
      <c r="L16" s="49"/>
      <c r="M16" s="49" t="s">
        <v>83</v>
      </c>
      <c r="N16" s="51">
        <v>8.4027777777777781E-3</v>
      </c>
      <c r="O16" s="52">
        <v>9</v>
      </c>
      <c r="P16" s="45" t="s">
        <v>67</v>
      </c>
      <c r="Q16" s="45"/>
      <c r="R16" s="52">
        <v>12</v>
      </c>
      <c r="S16" s="52">
        <v>6</v>
      </c>
    </row>
    <row r="17" spans="1:19" ht="16.5" customHeight="1" x14ac:dyDescent="0.25">
      <c r="A17" s="45">
        <v>9</v>
      </c>
      <c r="B17" s="46">
        <v>130</v>
      </c>
      <c r="C17" s="47" t="s">
        <v>1295</v>
      </c>
      <c r="D17" s="48"/>
      <c r="E17" s="48"/>
      <c r="F17" s="49" t="s">
        <v>67</v>
      </c>
      <c r="G17" s="49" t="s">
        <v>67</v>
      </c>
      <c r="H17" s="49" t="s">
        <v>1296</v>
      </c>
      <c r="I17" s="50">
        <v>36694</v>
      </c>
      <c r="J17" s="49" t="s">
        <v>14</v>
      </c>
      <c r="K17" s="49"/>
      <c r="L17" s="49"/>
      <c r="M17" s="49" t="s">
        <v>445</v>
      </c>
      <c r="N17" s="51">
        <v>8.4606481481481494E-3</v>
      </c>
      <c r="O17" s="52">
        <v>8</v>
      </c>
      <c r="P17" s="45" t="s">
        <v>67</v>
      </c>
      <c r="Q17" s="45"/>
      <c r="R17" s="52">
        <v>12</v>
      </c>
      <c r="S17" s="52">
        <v>11</v>
      </c>
    </row>
    <row r="18" spans="1:19" ht="16.5" customHeight="1" x14ac:dyDescent="0.25">
      <c r="A18" s="45">
        <v>10</v>
      </c>
      <c r="B18" s="46">
        <v>67</v>
      </c>
      <c r="C18" s="47" t="s">
        <v>1297</v>
      </c>
      <c r="D18" s="48"/>
      <c r="E18" s="48"/>
      <c r="F18" s="49" t="s">
        <v>67</v>
      </c>
      <c r="G18" s="49" t="s">
        <v>67</v>
      </c>
      <c r="H18" s="49" t="s">
        <v>1298</v>
      </c>
      <c r="I18" s="50">
        <v>36710</v>
      </c>
      <c r="J18" s="49" t="s">
        <v>69</v>
      </c>
      <c r="K18" s="49" t="s">
        <v>82</v>
      </c>
      <c r="L18" s="49"/>
      <c r="M18" s="49" t="s">
        <v>83</v>
      </c>
      <c r="N18" s="51">
        <v>8.4953703703703701E-3</v>
      </c>
      <c r="O18" s="52">
        <v>7</v>
      </c>
      <c r="P18" s="45" t="s">
        <v>67</v>
      </c>
      <c r="Q18" s="45"/>
      <c r="R18" s="52">
        <v>12</v>
      </c>
      <c r="S18" s="52">
        <v>14</v>
      </c>
    </row>
    <row r="19" spans="1:19" ht="16.5" customHeight="1" x14ac:dyDescent="0.25">
      <c r="A19" s="45">
        <v>11</v>
      </c>
      <c r="B19" s="46">
        <v>115</v>
      </c>
      <c r="C19" s="47" t="s">
        <v>1299</v>
      </c>
      <c r="D19" s="48"/>
      <c r="E19" s="48"/>
      <c r="F19" s="49" t="s">
        <v>67</v>
      </c>
      <c r="G19" s="49" t="s">
        <v>67</v>
      </c>
      <c r="H19" s="49" t="s">
        <v>1300</v>
      </c>
      <c r="I19" s="50">
        <v>36770</v>
      </c>
      <c r="J19" s="49" t="s">
        <v>11</v>
      </c>
      <c r="K19" s="49"/>
      <c r="L19" s="49"/>
      <c r="M19" s="49" t="s">
        <v>430</v>
      </c>
      <c r="N19" s="51">
        <v>8.5416666666666679E-3</v>
      </c>
      <c r="O19" s="52">
        <v>6</v>
      </c>
      <c r="P19" s="45" t="s">
        <v>67</v>
      </c>
      <c r="Q19" s="45"/>
      <c r="R19" s="52">
        <v>12</v>
      </c>
      <c r="S19" s="52">
        <v>18</v>
      </c>
    </row>
    <row r="20" spans="1:19" ht="16.5" customHeight="1" x14ac:dyDescent="0.25">
      <c r="A20" s="45">
        <v>12</v>
      </c>
      <c r="B20" s="46">
        <v>230</v>
      </c>
      <c r="C20" s="47" t="s">
        <v>1301</v>
      </c>
      <c r="D20" s="48"/>
      <c r="E20" s="48"/>
      <c r="F20" s="49" t="s">
        <v>67</v>
      </c>
      <c r="G20" s="49" t="s">
        <v>67</v>
      </c>
      <c r="H20" s="49" t="s">
        <v>1302</v>
      </c>
      <c r="I20" s="50">
        <v>36953</v>
      </c>
      <c r="J20" s="49" t="s">
        <v>102</v>
      </c>
      <c r="K20" s="49" t="s">
        <v>103</v>
      </c>
      <c r="L20" s="49"/>
      <c r="M20" s="49" t="s">
        <v>104</v>
      </c>
      <c r="N20" s="51">
        <v>8.6689814814814806E-3</v>
      </c>
      <c r="O20" s="52">
        <v>5</v>
      </c>
      <c r="P20" s="45" t="s">
        <v>67</v>
      </c>
      <c r="Q20" s="45"/>
      <c r="R20" s="52">
        <v>12</v>
      </c>
      <c r="S20" s="52">
        <v>29</v>
      </c>
    </row>
    <row r="21" spans="1:19" ht="16.5" customHeight="1" x14ac:dyDescent="0.25">
      <c r="A21" s="45">
        <v>13</v>
      </c>
      <c r="B21" s="46">
        <v>265</v>
      </c>
      <c r="C21" s="47" t="s">
        <v>1303</v>
      </c>
      <c r="D21" s="48"/>
      <c r="E21" s="48"/>
      <c r="F21" s="49" t="s">
        <v>67</v>
      </c>
      <c r="G21" s="49" t="s">
        <v>67</v>
      </c>
      <c r="H21" s="49" t="s">
        <v>1304</v>
      </c>
      <c r="I21" s="50">
        <v>37044</v>
      </c>
      <c r="J21" s="49" t="s">
        <v>31</v>
      </c>
      <c r="K21" s="49" t="s">
        <v>97</v>
      </c>
      <c r="L21" s="49"/>
      <c r="M21" s="49" t="s">
        <v>898</v>
      </c>
      <c r="N21" s="51">
        <v>8.6805555555555559E-3</v>
      </c>
      <c r="O21" s="52">
        <v>4</v>
      </c>
      <c r="P21" s="45" t="s">
        <v>67</v>
      </c>
      <c r="Q21" s="45"/>
      <c r="R21" s="52">
        <v>12</v>
      </c>
      <c r="S21" s="52">
        <v>30</v>
      </c>
    </row>
    <row r="22" spans="1:19" ht="16.5" customHeight="1" x14ac:dyDescent="0.25">
      <c r="A22" s="45">
        <v>14</v>
      </c>
      <c r="B22" s="46">
        <v>271</v>
      </c>
      <c r="C22" s="47" t="s">
        <v>1305</v>
      </c>
      <c r="D22" s="48"/>
      <c r="E22" s="48"/>
      <c r="F22" s="49" t="s">
        <v>67</v>
      </c>
      <c r="G22" s="49" t="s">
        <v>67</v>
      </c>
      <c r="H22" s="49" t="s">
        <v>1306</v>
      </c>
      <c r="I22" s="50">
        <v>37113</v>
      </c>
      <c r="J22" s="49" t="s">
        <v>31</v>
      </c>
      <c r="K22" s="49"/>
      <c r="L22" s="49"/>
      <c r="M22" s="49" t="s">
        <v>465</v>
      </c>
      <c r="N22" s="51">
        <v>8.7037037037037031E-3</v>
      </c>
      <c r="O22" s="52">
        <v>3</v>
      </c>
      <c r="P22" s="45" t="s">
        <v>67</v>
      </c>
      <c r="Q22" s="45"/>
      <c r="R22" s="52">
        <v>12</v>
      </c>
      <c r="S22" s="52">
        <v>32</v>
      </c>
    </row>
    <row r="23" spans="1:19" ht="16.5" customHeight="1" x14ac:dyDescent="0.25">
      <c r="A23" s="45">
        <v>15</v>
      </c>
      <c r="B23" s="46">
        <v>145</v>
      </c>
      <c r="C23" s="47" t="s">
        <v>1307</v>
      </c>
      <c r="D23" s="48"/>
      <c r="E23" s="48"/>
      <c r="F23" s="49" t="s">
        <v>67</v>
      </c>
      <c r="G23" s="49" t="s">
        <v>67</v>
      </c>
      <c r="H23" s="49" t="s">
        <v>1308</v>
      </c>
      <c r="I23" s="50">
        <v>36739</v>
      </c>
      <c r="J23" s="49" t="s">
        <v>37</v>
      </c>
      <c r="K23" s="49"/>
      <c r="L23" s="49"/>
      <c r="M23" s="49" t="s">
        <v>140</v>
      </c>
      <c r="N23" s="51">
        <v>8.726851851851852E-3</v>
      </c>
      <c r="O23" s="52">
        <v>2</v>
      </c>
      <c r="P23" s="45" t="s">
        <v>67</v>
      </c>
      <c r="Q23" s="45"/>
      <c r="R23" s="52">
        <v>12</v>
      </c>
      <c r="S23" s="52">
        <v>34</v>
      </c>
    </row>
    <row r="24" spans="1:19" ht="16.5" customHeight="1" x14ac:dyDescent="0.25">
      <c r="A24" s="45">
        <v>16</v>
      </c>
      <c r="B24" s="46">
        <v>136</v>
      </c>
      <c r="C24" s="47" t="s">
        <v>1309</v>
      </c>
      <c r="D24" s="48"/>
      <c r="E24" s="48"/>
      <c r="F24" s="49" t="s">
        <v>67</v>
      </c>
      <c r="G24" s="49" t="s">
        <v>67</v>
      </c>
      <c r="H24" s="49" t="s">
        <v>1310</v>
      </c>
      <c r="I24" s="50">
        <v>36948</v>
      </c>
      <c r="J24" s="49" t="s">
        <v>37</v>
      </c>
      <c r="K24" s="49"/>
      <c r="L24" s="49"/>
      <c r="M24" s="49" t="s">
        <v>140</v>
      </c>
      <c r="N24" s="51">
        <v>8.726851851851852E-3</v>
      </c>
      <c r="O24" s="52">
        <v>1</v>
      </c>
      <c r="P24" s="45" t="s">
        <v>67</v>
      </c>
      <c r="Q24" s="45"/>
      <c r="R24" s="52">
        <v>12</v>
      </c>
      <c r="S24" s="52">
        <v>34</v>
      </c>
    </row>
    <row r="25" spans="1:19" ht="16.5" customHeight="1" x14ac:dyDescent="0.25">
      <c r="A25" s="45">
        <v>17</v>
      </c>
      <c r="B25" s="46">
        <v>224</v>
      </c>
      <c r="C25" s="47" t="s">
        <v>1311</v>
      </c>
      <c r="D25" s="48"/>
      <c r="E25" s="48"/>
      <c r="F25" s="49" t="s">
        <v>67</v>
      </c>
      <c r="G25" s="49" t="s">
        <v>67</v>
      </c>
      <c r="H25" s="49" t="s">
        <v>1312</v>
      </c>
      <c r="I25" s="50">
        <v>37169</v>
      </c>
      <c r="J25" s="49" t="s">
        <v>102</v>
      </c>
      <c r="K25" s="49" t="s">
        <v>103</v>
      </c>
      <c r="L25" s="49"/>
      <c r="M25" s="49" t="s">
        <v>279</v>
      </c>
      <c r="N25" s="51">
        <v>8.7615740740740744E-3</v>
      </c>
      <c r="O25" s="45" t="s">
        <v>67</v>
      </c>
      <c r="P25" s="45" t="s">
        <v>67</v>
      </c>
      <c r="Q25" s="45"/>
      <c r="R25" s="52">
        <v>12</v>
      </c>
      <c r="S25" s="52">
        <v>37</v>
      </c>
    </row>
    <row r="26" spans="1:19" ht="16.5" customHeight="1" x14ac:dyDescent="0.25">
      <c r="A26" s="45">
        <v>18</v>
      </c>
      <c r="B26" s="46">
        <v>341</v>
      </c>
      <c r="C26" s="47" t="s">
        <v>1313</v>
      </c>
      <c r="D26" s="48"/>
      <c r="E26" s="48"/>
      <c r="F26" s="49" t="s">
        <v>67</v>
      </c>
      <c r="G26" s="49" t="s">
        <v>67</v>
      </c>
      <c r="H26" s="49" t="s">
        <v>1314</v>
      </c>
      <c r="I26" s="50">
        <v>37179</v>
      </c>
      <c r="J26" s="49" t="s">
        <v>113</v>
      </c>
      <c r="K26" s="49" t="s">
        <v>114</v>
      </c>
      <c r="L26" s="49"/>
      <c r="M26" s="49" t="s">
        <v>115</v>
      </c>
      <c r="N26" s="51">
        <v>8.819444444444444E-3</v>
      </c>
      <c r="O26" s="45" t="s">
        <v>67</v>
      </c>
      <c r="P26" s="45" t="s">
        <v>67</v>
      </c>
      <c r="Q26" s="45"/>
      <c r="R26" s="52">
        <v>12</v>
      </c>
      <c r="S26" s="52">
        <v>42</v>
      </c>
    </row>
    <row r="27" spans="1:19" ht="16.5" customHeight="1" x14ac:dyDescent="0.25">
      <c r="A27" s="45">
        <v>19</v>
      </c>
      <c r="B27" s="46">
        <v>353</v>
      </c>
      <c r="C27" s="47" t="s">
        <v>1315</v>
      </c>
      <c r="D27" s="48"/>
      <c r="E27" s="48"/>
      <c r="F27" s="49" t="s">
        <v>67</v>
      </c>
      <c r="G27" s="49" t="s">
        <v>67</v>
      </c>
      <c r="H27" s="49" t="s">
        <v>1316</v>
      </c>
      <c r="I27" s="50">
        <v>36613</v>
      </c>
      <c r="J27" s="49" t="s">
        <v>27</v>
      </c>
      <c r="K27" s="49" t="s">
        <v>156</v>
      </c>
      <c r="L27" s="49"/>
      <c r="M27" s="49" t="s">
        <v>144</v>
      </c>
      <c r="N27" s="51">
        <v>8.8541666666666664E-3</v>
      </c>
      <c r="O27" s="45" t="s">
        <v>67</v>
      </c>
      <c r="P27" s="45" t="s">
        <v>67</v>
      </c>
      <c r="Q27" s="45"/>
      <c r="R27" s="52">
        <v>12</v>
      </c>
      <c r="S27" s="52">
        <v>45</v>
      </c>
    </row>
    <row r="28" spans="1:19" ht="16.5" customHeight="1" x14ac:dyDescent="0.25">
      <c r="A28" s="45">
        <v>20</v>
      </c>
      <c r="B28" s="46">
        <v>62</v>
      </c>
      <c r="C28" s="47" t="s">
        <v>1317</v>
      </c>
      <c r="D28" s="48"/>
      <c r="E28" s="48"/>
      <c r="F28" s="49" t="s">
        <v>67</v>
      </c>
      <c r="G28" s="49" t="s">
        <v>67</v>
      </c>
      <c r="H28" s="49" t="s">
        <v>1318</v>
      </c>
      <c r="I28" s="50">
        <v>37117</v>
      </c>
      <c r="J28" s="49" t="s">
        <v>155</v>
      </c>
      <c r="K28" s="49" t="s">
        <v>82</v>
      </c>
      <c r="L28" s="49"/>
      <c r="M28" s="49" t="s">
        <v>83</v>
      </c>
      <c r="N28" s="51">
        <v>8.8541666666666664E-3</v>
      </c>
      <c r="O28" s="45" t="s">
        <v>67</v>
      </c>
      <c r="P28" s="45" t="s">
        <v>67</v>
      </c>
      <c r="Q28" s="45"/>
      <c r="R28" s="52">
        <v>12</v>
      </c>
      <c r="S28" s="52">
        <v>45</v>
      </c>
    </row>
    <row r="29" spans="1:19" ht="16.5" customHeight="1" x14ac:dyDescent="0.25">
      <c r="A29" s="45">
        <v>21</v>
      </c>
      <c r="B29" s="46">
        <v>159</v>
      </c>
      <c r="C29" s="47" t="s">
        <v>1319</v>
      </c>
      <c r="D29" s="48"/>
      <c r="E29" s="48"/>
      <c r="F29" s="49" t="s">
        <v>67</v>
      </c>
      <c r="G29" s="49" t="s">
        <v>67</v>
      </c>
      <c r="H29" s="49" t="s">
        <v>1320</v>
      </c>
      <c r="I29" s="50">
        <v>37054</v>
      </c>
      <c r="J29" s="49" t="s">
        <v>282</v>
      </c>
      <c r="K29" s="49"/>
      <c r="L29" s="49"/>
      <c r="M29" s="49" t="s">
        <v>869</v>
      </c>
      <c r="N29" s="51">
        <v>8.8657407407407417E-3</v>
      </c>
      <c r="O29" s="45" t="s">
        <v>67</v>
      </c>
      <c r="P29" s="45" t="s">
        <v>67</v>
      </c>
      <c r="Q29" s="45"/>
      <c r="R29" s="52">
        <v>12</v>
      </c>
      <c r="S29" s="52">
        <v>46</v>
      </c>
    </row>
    <row r="30" spans="1:19" ht="16.5" customHeight="1" x14ac:dyDescent="0.25">
      <c r="A30" s="45">
        <v>22</v>
      </c>
      <c r="B30" s="46">
        <v>344</v>
      </c>
      <c r="C30" s="47" t="s">
        <v>1321</v>
      </c>
      <c r="D30" s="48"/>
      <c r="E30" s="48"/>
      <c r="F30" s="49" t="s">
        <v>67</v>
      </c>
      <c r="G30" s="49" t="s">
        <v>67</v>
      </c>
      <c r="H30" s="49" t="s">
        <v>1322</v>
      </c>
      <c r="I30" s="50">
        <v>36965</v>
      </c>
      <c r="J30" s="49" t="s">
        <v>113</v>
      </c>
      <c r="K30" s="49" t="s">
        <v>114</v>
      </c>
      <c r="L30" s="49" t="s">
        <v>328</v>
      </c>
      <c r="M30" s="49" t="s">
        <v>115</v>
      </c>
      <c r="N30" s="51">
        <v>8.8773148148148153E-3</v>
      </c>
      <c r="O30" s="45" t="s">
        <v>67</v>
      </c>
      <c r="P30" s="45" t="s">
        <v>67</v>
      </c>
      <c r="Q30" s="45"/>
      <c r="R30" s="52">
        <v>12</v>
      </c>
      <c r="S30" s="52">
        <v>47</v>
      </c>
    </row>
    <row r="31" spans="1:19" ht="16.5" customHeight="1" x14ac:dyDescent="0.25">
      <c r="A31" s="45">
        <v>23</v>
      </c>
      <c r="B31" s="46">
        <v>45</v>
      </c>
      <c r="C31" s="47" t="s">
        <v>1323</v>
      </c>
      <c r="D31" s="48"/>
      <c r="E31" s="48"/>
      <c r="F31" s="49" t="s">
        <v>67</v>
      </c>
      <c r="G31" s="49" t="s">
        <v>67</v>
      </c>
      <c r="H31" s="49" t="s">
        <v>1324</v>
      </c>
      <c r="I31" s="50">
        <v>36787</v>
      </c>
      <c r="J31" s="49" t="s">
        <v>155</v>
      </c>
      <c r="K31" s="49" t="s">
        <v>97</v>
      </c>
      <c r="L31" s="49"/>
      <c r="M31" s="49" t="s">
        <v>71</v>
      </c>
      <c r="N31" s="51">
        <v>8.9351851851851866E-3</v>
      </c>
      <c r="O31" s="45" t="s">
        <v>67</v>
      </c>
      <c r="P31" s="45" t="s">
        <v>67</v>
      </c>
      <c r="Q31" s="45"/>
      <c r="R31" s="52">
        <v>12</v>
      </c>
      <c r="S31" s="52">
        <v>52</v>
      </c>
    </row>
    <row r="32" spans="1:19" ht="16.5" customHeight="1" x14ac:dyDescent="0.25">
      <c r="A32" s="45">
        <v>24</v>
      </c>
      <c r="B32" s="46">
        <v>297</v>
      </c>
      <c r="C32" s="47" t="s">
        <v>1325</v>
      </c>
      <c r="D32" s="48"/>
      <c r="E32" s="48"/>
      <c r="F32" s="49" t="s">
        <v>67</v>
      </c>
      <c r="G32" s="49" t="s">
        <v>67</v>
      </c>
      <c r="H32" s="49" t="s">
        <v>1326</v>
      </c>
      <c r="I32" s="50">
        <v>37117</v>
      </c>
      <c r="J32" s="49" t="s">
        <v>119</v>
      </c>
      <c r="K32" s="49"/>
      <c r="L32" s="49"/>
      <c r="M32" s="49" t="s">
        <v>362</v>
      </c>
      <c r="N32" s="51">
        <v>8.9814814814814809E-3</v>
      </c>
      <c r="O32" s="45" t="s">
        <v>67</v>
      </c>
      <c r="P32" s="45" t="s">
        <v>67</v>
      </c>
      <c r="Q32" s="45"/>
      <c r="R32" s="52">
        <v>12</v>
      </c>
      <c r="S32" s="52">
        <v>56</v>
      </c>
    </row>
    <row r="33" spans="1:19" ht="16.5" customHeight="1" x14ac:dyDescent="0.25">
      <c r="A33" s="52">
        <v>25</v>
      </c>
      <c r="B33" s="46">
        <v>109</v>
      </c>
      <c r="C33" s="47" t="s">
        <v>1327</v>
      </c>
      <c r="D33" s="48"/>
      <c r="E33" s="48"/>
      <c r="F33" s="49"/>
      <c r="G33" s="49"/>
      <c r="H33" s="49" t="s">
        <v>1328</v>
      </c>
      <c r="I33" s="50">
        <v>37235</v>
      </c>
      <c r="J33" s="49" t="s">
        <v>1176</v>
      </c>
      <c r="K33" s="49"/>
      <c r="L33" s="49"/>
      <c r="M33" s="49" t="s">
        <v>1177</v>
      </c>
      <c r="N33" s="51">
        <v>9.1203703703703707E-3</v>
      </c>
      <c r="O33" s="45"/>
      <c r="P33" s="45"/>
      <c r="Q33" s="45"/>
      <c r="R33" s="52">
        <v>13</v>
      </c>
      <c r="S33" s="52">
        <v>8</v>
      </c>
    </row>
    <row r="34" spans="1:19" ht="16.5" customHeight="1" x14ac:dyDescent="0.25">
      <c r="A34" s="52">
        <v>26</v>
      </c>
      <c r="B34" s="46">
        <v>138</v>
      </c>
      <c r="C34" s="47" t="s">
        <v>1329</v>
      </c>
      <c r="D34" s="48"/>
      <c r="E34" s="48"/>
      <c r="F34" s="49"/>
      <c r="G34" s="49"/>
      <c r="H34" s="49" t="s">
        <v>1330</v>
      </c>
      <c r="I34" s="50">
        <v>36689</v>
      </c>
      <c r="J34" s="49" t="s">
        <v>37</v>
      </c>
      <c r="K34" s="49"/>
      <c r="L34" s="49"/>
      <c r="M34" s="49" t="s">
        <v>140</v>
      </c>
      <c r="N34" s="51">
        <v>9.2476851851851852E-3</v>
      </c>
      <c r="O34" s="45"/>
      <c r="P34" s="45"/>
      <c r="Q34" s="45"/>
      <c r="R34" s="52">
        <v>13</v>
      </c>
      <c r="S34" s="52">
        <v>19</v>
      </c>
    </row>
    <row r="35" spans="1:19" ht="16.5" customHeight="1" x14ac:dyDescent="0.25">
      <c r="A35" s="52">
        <v>27</v>
      </c>
      <c r="B35" s="46">
        <v>72</v>
      </c>
      <c r="C35" s="47" t="s">
        <v>1331</v>
      </c>
      <c r="D35" s="48"/>
      <c r="E35" s="48"/>
      <c r="F35" s="49"/>
      <c r="G35" s="49"/>
      <c r="H35" s="49" t="s">
        <v>1332</v>
      </c>
      <c r="I35" s="50">
        <v>37168</v>
      </c>
      <c r="J35" s="49" t="s">
        <v>155</v>
      </c>
      <c r="K35" s="49" t="s">
        <v>156</v>
      </c>
      <c r="L35" s="49"/>
      <c r="M35" s="49" t="s">
        <v>98</v>
      </c>
      <c r="N35" s="51">
        <v>9.3749999999999997E-3</v>
      </c>
      <c r="O35" s="45"/>
      <c r="P35" s="45"/>
      <c r="Q35" s="45"/>
      <c r="R35" s="52">
        <v>13</v>
      </c>
      <c r="S35" s="52">
        <v>30</v>
      </c>
    </row>
    <row r="36" spans="1:19" ht="16.5" customHeight="1" x14ac:dyDescent="0.25">
      <c r="A36" s="52">
        <v>28</v>
      </c>
      <c r="B36" s="46">
        <v>112</v>
      </c>
      <c r="C36" s="47" t="s">
        <v>1333</v>
      </c>
      <c r="D36" s="48"/>
      <c r="E36" s="48"/>
      <c r="F36" s="49"/>
      <c r="G36" s="49"/>
      <c r="H36" s="49" t="s">
        <v>1334</v>
      </c>
      <c r="I36" s="50">
        <v>36609</v>
      </c>
      <c r="J36" s="49" t="s">
        <v>11</v>
      </c>
      <c r="K36" s="49"/>
      <c r="L36" s="49"/>
      <c r="M36" s="49" t="s">
        <v>430</v>
      </c>
      <c r="N36" s="51">
        <v>9.4444444444444445E-3</v>
      </c>
      <c r="O36" s="45"/>
      <c r="P36" s="45"/>
      <c r="Q36" s="45"/>
      <c r="R36" s="52">
        <v>13</v>
      </c>
      <c r="S36" s="52">
        <v>36</v>
      </c>
    </row>
    <row r="37" spans="1:19" ht="16.5" customHeight="1" x14ac:dyDescent="0.25">
      <c r="A37" s="52">
        <v>29</v>
      </c>
      <c r="B37" s="46">
        <v>77</v>
      </c>
      <c r="C37" s="47" t="s">
        <v>1335</v>
      </c>
      <c r="D37" s="48"/>
      <c r="E37" s="48"/>
      <c r="F37" s="49"/>
      <c r="G37" s="49"/>
      <c r="H37" s="49" t="s">
        <v>1336</v>
      </c>
      <c r="I37" s="50">
        <v>36648</v>
      </c>
      <c r="J37" s="49" t="s">
        <v>321</v>
      </c>
      <c r="K37" s="49"/>
      <c r="L37" s="49"/>
      <c r="M37" s="49" t="s">
        <v>1275</v>
      </c>
      <c r="N37" s="51">
        <v>1.0162037037037037E-2</v>
      </c>
      <c r="O37" s="45"/>
      <c r="P37" s="45"/>
      <c r="Q37" s="45"/>
      <c r="R37" s="52">
        <v>14</v>
      </c>
      <c r="S37" s="52">
        <v>38</v>
      </c>
    </row>
    <row r="38" spans="1:19" ht="16.5" customHeight="1" x14ac:dyDescent="0.25">
      <c r="A38" s="52">
        <v>30</v>
      </c>
      <c r="B38" s="46">
        <v>73</v>
      </c>
      <c r="C38" s="47" t="s">
        <v>1337</v>
      </c>
      <c r="D38" s="70"/>
      <c r="E38" s="70"/>
      <c r="F38" s="10"/>
      <c r="G38" s="10"/>
      <c r="H38" s="49" t="s">
        <v>1338</v>
      </c>
      <c r="I38" s="50">
        <v>36736</v>
      </c>
      <c r="J38" s="49" t="s">
        <v>321</v>
      </c>
      <c r="K38" s="49"/>
      <c r="L38" s="49"/>
      <c r="M38" s="49" t="s">
        <v>1277</v>
      </c>
      <c r="N38" s="51">
        <v>1.064814814814815E-2</v>
      </c>
      <c r="O38" s="45"/>
      <c r="P38" s="72"/>
      <c r="Q38" s="72"/>
      <c r="R38" s="52">
        <v>15</v>
      </c>
      <c r="S38" s="52">
        <v>20</v>
      </c>
    </row>
    <row r="39" spans="1:19" ht="16.5" customHeight="1" x14ac:dyDescent="0.25">
      <c r="A39" s="52"/>
      <c r="B39" s="46">
        <v>308</v>
      </c>
      <c r="C39" s="47" t="s">
        <v>1339</v>
      </c>
      <c r="D39" s="70"/>
      <c r="E39" s="70"/>
      <c r="F39" s="10"/>
      <c r="G39" s="10"/>
      <c r="H39" s="49" t="s">
        <v>1340</v>
      </c>
      <c r="I39" s="50">
        <v>36601</v>
      </c>
      <c r="J39" s="49" t="s">
        <v>321</v>
      </c>
      <c r="K39" s="49"/>
      <c r="L39" s="49"/>
      <c r="M39" s="49" t="s">
        <v>1277</v>
      </c>
      <c r="N39" s="52" t="s">
        <v>486</v>
      </c>
      <c r="O39" s="45"/>
      <c r="P39" s="72"/>
      <c r="Q39" s="72"/>
      <c r="R39" s="52"/>
      <c r="S39" s="52"/>
    </row>
    <row r="40" spans="1:19" ht="16.5" customHeight="1" x14ac:dyDescent="0.25">
      <c r="A40" s="52"/>
      <c r="B40" s="46">
        <v>113</v>
      </c>
      <c r="C40" s="47" t="s">
        <v>1341</v>
      </c>
      <c r="D40" s="70"/>
      <c r="E40" s="70"/>
      <c r="F40" s="10"/>
      <c r="G40" s="10"/>
      <c r="H40" s="49" t="s">
        <v>1342</v>
      </c>
      <c r="I40" s="50">
        <v>36709</v>
      </c>
      <c r="J40" s="49" t="s">
        <v>11</v>
      </c>
      <c r="K40" s="49"/>
      <c r="L40" s="49"/>
      <c r="M40" s="49" t="s">
        <v>430</v>
      </c>
      <c r="N40" s="52" t="s">
        <v>486</v>
      </c>
      <c r="O40" s="45"/>
      <c r="P40" s="72"/>
      <c r="Q40" s="72"/>
      <c r="R40" s="52"/>
      <c r="S40" s="52"/>
    </row>
  </sheetData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T31" sqref="T31"/>
    </sheetView>
  </sheetViews>
  <sheetFormatPr defaultColWidth="17.28515625" defaultRowHeight="15" customHeight="1" x14ac:dyDescent="0.2"/>
  <cols>
    <col min="1" max="1" width="5.7109375" customWidth="1"/>
    <col min="2" max="2" width="3.5703125" bestFit="1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3.7109375" bestFit="1" customWidth="1"/>
    <col min="9" max="9" width="11.85546875" bestFit="1" customWidth="1"/>
    <col min="10" max="10" width="21" bestFit="1" customWidth="1"/>
    <col min="11" max="11" width="10.28515625" bestFit="1" customWidth="1"/>
    <col min="12" max="12" width="4.85546875" customWidth="1"/>
    <col min="13" max="13" width="27.28515625" customWidth="1"/>
    <col min="14" max="14" width="8.85546875" customWidth="1"/>
    <col min="15" max="15" width="6" bestFit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10</v>
      </c>
      <c r="B4" s="19" t="s">
        <v>645</v>
      </c>
      <c r="C4" s="19"/>
      <c r="D4" s="19">
        <v>1</v>
      </c>
      <c r="E4" s="22">
        <v>1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680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/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s="160" customFormat="1" ht="13.5" customHeight="1" x14ac:dyDescent="0.25">
      <c r="A9" s="77">
        <v>1</v>
      </c>
      <c r="B9" s="75"/>
      <c r="C9" s="75"/>
      <c r="D9" s="37"/>
      <c r="E9" s="37"/>
      <c r="F9" s="38"/>
      <c r="G9" s="75"/>
      <c r="H9" s="49" t="s">
        <v>1392</v>
      </c>
      <c r="I9" s="50">
        <v>36735</v>
      </c>
      <c r="J9" s="49" t="s">
        <v>14</v>
      </c>
      <c r="K9" s="49"/>
      <c r="L9" s="49"/>
      <c r="M9" s="49" t="s">
        <v>1114</v>
      </c>
      <c r="N9" s="164" t="s">
        <v>1393</v>
      </c>
      <c r="O9" s="77">
        <v>22</v>
      </c>
      <c r="P9" s="44"/>
      <c r="Q9" s="44"/>
      <c r="R9" s="44"/>
      <c r="S9" s="44"/>
    </row>
    <row r="10" spans="1:19" ht="16.5" customHeight="1" x14ac:dyDescent="0.25">
      <c r="A10" s="45">
        <v>1</v>
      </c>
      <c r="B10" s="46">
        <v>5</v>
      </c>
      <c r="C10" s="47" t="s">
        <v>1343</v>
      </c>
      <c r="D10" s="48"/>
      <c r="E10" s="48"/>
      <c r="F10" s="49" t="s">
        <v>67</v>
      </c>
      <c r="G10" s="49" t="s">
        <v>67</v>
      </c>
      <c r="H10" s="49" t="s">
        <v>1344</v>
      </c>
      <c r="I10" s="50">
        <v>36545</v>
      </c>
      <c r="J10" s="49" t="s">
        <v>191</v>
      </c>
      <c r="K10" s="49"/>
      <c r="L10" s="49"/>
      <c r="M10" s="49" t="s">
        <v>568</v>
      </c>
      <c r="N10" s="51">
        <v>8.5069444444444437E-3</v>
      </c>
      <c r="O10" s="52">
        <v>22</v>
      </c>
      <c r="P10" s="45" t="s">
        <v>67</v>
      </c>
      <c r="Q10" s="45"/>
      <c r="R10" s="52">
        <v>12</v>
      </c>
      <c r="S10" s="52">
        <v>15</v>
      </c>
    </row>
    <row r="11" spans="1:19" ht="16.5" customHeight="1" x14ac:dyDescent="0.25">
      <c r="A11" s="45">
        <v>2</v>
      </c>
      <c r="B11" s="46">
        <v>103</v>
      </c>
      <c r="C11" s="47" t="s">
        <v>1345</v>
      </c>
      <c r="D11" s="48"/>
      <c r="E11" s="48"/>
      <c r="F11" s="49" t="s">
        <v>67</v>
      </c>
      <c r="G11" s="49" t="s">
        <v>67</v>
      </c>
      <c r="H11" s="49" t="s">
        <v>1346</v>
      </c>
      <c r="I11" s="50">
        <v>36810</v>
      </c>
      <c r="J11" s="49" t="s">
        <v>11</v>
      </c>
      <c r="K11" s="49" t="s">
        <v>173</v>
      </c>
      <c r="L11" s="49"/>
      <c r="M11" s="49" t="s">
        <v>600</v>
      </c>
      <c r="N11" s="51">
        <v>8.5995370370370357E-3</v>
      </c>
      <c r="O11" s="52">
        <v>18</v>
      </c>
      <c r="P11" s="45" t="s">
        <v>67</v>
      </c>
      <c r="Q11" s="45"/>
      <c r="R11" s="52">
        <v>12</v>
      </c>
      <c r="S11" s="52">
        <v>23</v>
      </c>
    </row>
    <row r="12" spans="1:19" ht="16.5" customHeight="1" x14ac:dyDescent="0.25">
      <c r="A12" s="45">
        <v>3</v>
      </c>
      <c r="B12" s="46">
        <v>323</v>
      </c>
      <c r="C12" s="47" t="s">
        <v>1347</v>
      </c>
      <c r="D12" s="48"/>
      <c r="E12" s="48"/>
      <c r="F12" s="49" t="s">
        <v>67</v>
      </c>
      <c r="G12" s="49" t="s">
        <v>67</v>
      </c>
      <c r="H12" s="49" t="s">
        <v>1348</v>
      </c>
      <c r="I12" s="50">
        <v>36699</v>
      </c>
      <c r="J12" s="49" t="s">
        <v>9</v>
      </c>
      <c r="K12" s="49"/>
      <c r="L12" s="49"/>
      <c r="M12" s="49" t="s">
        <v>75</v>
      </c>
      <c r="N12" s="51">
        <v>8.9467592592592585E-3</v>
      </c>
      <c r="O12" s="52">
        <v>15</v>
      </c>
      <c r="P12" s="45" t="s">
        <v>67</v>
      </c>
      <c r="Q12" s="45"/>
      <c r="R12" s="52">
        <v>12</v>
      </c>
      <c r="S12" s="52">
        <v>53</v>
      </c>
    </row>
    <row r="13" spans="1:19" ht="16.5" customHeight="1" x14ac:dyDescent="0.25">
      <c r="A13" s="45">
        <v>4</v>
      </c>
      <c r="B13" s="46">
        <v>322</v>
      </c>
      <c r="C13" s="47" t="s">
        <v>1349</v>
      </c>
      <c r="D13" s="48"/>
      <c r="E13" s="48"/>
      <c r="F13" s="49" t="s">
        <v>67</v>
      </c>
      <c r="G13" s="49" t="s">
        <v>67</v>
      </c>
      <c r="H13" s="49" t="s">
        <v>1350</v>
      </c>
      <c r="I13" s="50">
        <v>36841</v>
      </c>
      <c r="J13" s="49" t="s">
        <v>9</v>
      </c>
      <c r="K13" s="49"/>
      <c r="L13" s="49"/>
      <c r="M13" s="49" t="s">
        <v>75</v>
      </c>
      <c r="N13" s="51">
        <v>9.0740740740740729E-3</v>
      </c>
      <c r="O13" s="52">
        <v>13</v>
      </c>
      <c r="P13" s="45" t="s">
        <v>67</v>
      </c>
      <c r="Q13" s="45"/>
      <c r="R13" s="52">
        <v>13</v>
      </c>
      <c r="S13" s="52">
        <v>4</v>
      </c>
    </row>
    <row r="14" spans="1:19" ht="16.5" customHeight="1" x14ac:dyDescent="0.25">
      <c r="A14" s="45">
        <v>5</v>
      </c>
      <c r="B14" s="46">
        <v>183</v>
      </c>
      <c r="C14" s="47" t="s">
        <v>1351</v>
      </c>
      <c r="D14" s="48"/>
      <c r="E14" s="48"/>
      <c r="F14" s="49" t="s">
        <v>67</v>
      </c>
      <c r="G14" s="49" t="s">
        <v>67</v>
      </c>
      <c r="H14" s="49" t="s">
        <v>1352</v>
      </c>
      <c r="I14" s="50">
        <v>36705</v>
      </c>
      <c r="J14" s="49" t="s">
        <v>305</v>
      </c>
      <c r="K14" s="49"/>
      <c r="L14" s="49"/>
      <c r="M14" s="49" t="s">
        <v>306</v>
      </c>
      <c r="N14" s="51">
        <v>9.0972222222222218E-3</v>
      </c>
      <c r="O14" s="52">
        <v>12</v>
      </c>
      <c r="P14" s="45" t="s">
        <v>67</v>
      </c>
      <c r="Q14" s="45"/>
      <c r="R14" s="52">
        <v>13</v>
      </c>
      <c r="S14" s="52">
        <v>6</v>
      </c>
    </row>
    <row r="15" spans="1:19" ht="16.5" customHeight="1" x14ac:dyDescent="0.25">
      <c r="A15" s="45">
        <v>6</v>
      </c>
      <c r="B15" s="46">
        <v>107</v>
      </c>
      <c r="C15" s="47" t="s">
        <v>1353</v>
      </c>
      <c r="D15" s="48"/>
      <c r="E15" s="48"/>
      <c r="F15" s="49" t="s">
        <v>67</v>
      </c>
      <c r="G15" s="49" t="s">
        <v>67</v>
      </c>
      <c r="H15" s="49" t="s">
        <v>1354</v>
      </c>
      <c r="I15" s="50">
        <v>36693</v>
      </c>
      <c r="J15" s="49" t="s">
        <v>1171</v>
      </c>
      <c r="K15" s="49"/>
      <c r="L15" s="49"/>
      <c r="M15" s="49" t="s">
        <v>1172</v>
      </c>
      <c r="N15" s="51">
        <v>9.1782407407407403E-3</v>
      </c>
      <c r="O15" s="52">
        <v>11</v>
      </c>
      <c r="P15" s="45" t="s">
        <v>67</v>
      </c>
      <c r="Q15" s="45"/>
      <c r="R15" s="52">
        <v>13</v>
      </c>
      <c r="S15" s="52">
        <v>13</v>
      </c>
    </row>
    <row r="16" spans="1:19" ht="16.5" customHeight="1" x14ac:dyDescent="0.25">
      <c r="A16" s="45">
        <v>7</v>
      </c>
      <c r="B16" s="46">
        <v>105</v>
      </c>
      <c r="C16" s="47" t="s">
        <v>1355</v>
      </c>
      <c r="D16" s="48"/>
      <c r="E16" s="48"/>
      <c r="F16" s="49" t="s">
        <v>67</v>
      </c>
      <c r="G16" s="49" t="s">
        <v>67</v>
      </c>
      <c r="H16" s="49" t="s">
        <v>1356</v>
      </c>
      <c r="I16" s="50">
        <v>36621</v>
      </c>
      <c r="J16" s="49" t="s">
        <v>11</v>
      </c>
      <c r="K16" s="49" t="s">
        <v>173</v>
      </c>
      <c r="L16" s="49"/>
      <c r="M16" s="49" t="s">
        <v>600</v>
      </c>
      <c r="N16" s="51">
        <v>9.2476851851851852E-3</v>
      </c>
      <c r="O16" s="52">
        <v>10</v>
      </c>
      <c r="P16" s="45" t="s">
        <v>67</v>
      </c>
      <c r="Q16" s="45"/>
      <c r="R16" s="52">
        <v>13</v>
      </c>
      <c r="S16" s="52">
        <v>19</v>
      </c>
    </row>
    <row r="17" spans="1:19" ht="16.5" customHeight="1" x14ac:dyDescent="0.25">
      <c r="A17" s="45">
        <v>8</v>
      </c>
      <c r="B17" s="46">
        <v>126</v>
      </c>
      <c r="C17" s="47" t="s">
        <v>1357</v>
      </c>
      <c r="D17" s="48"/>
      <c r="E17" s="48"/>
      <c r="F17" s="49" t="s">
        <v>67</v>
      </c>
      <c r="G17" s="49" t="s">
        <v>67</v>
      </c>
      <c r="H17" s="49" t="s">
        <v>1358</v>
      </c>
      <c r="I17" s="50">
        <v>36713</v>
      </c>
      <c r="J17" s="49" t="s">
        <v>14</v>
      </c>
      <c r="K17" s="49"/>
      <c r="L17" s="49"/>
      <c r="M17" s="49" t="s">
        <v>402</v>
      </c>
      <c r="N17" s="51">
        <v>9.3055555555555548E-3</v>
      </c>
      <c r="O17" s="52">
        <v>9</v>
      </c>
      <c r="P17" s="45" t="s">
        <v>67</v>
      </c>
      <c r="Q17" s="45"/>
      <c r="R17" s="52">
        <v>13</v>
      </c>
      <c r="S17" s="52">
        <v>24</v>
      </c>
    </row>
    <row r="18" spans="1:19" ht="16.5" customHeight="1" x14ac:dyDescent="0.25">
      <c r="A18" s="45">
        <v>9</v>
      </c>
      <c r="B18" s="46">
        <v>184</v>
      </c>
      <c r="C18" s="47" t="s">
        <v>1359</v>
      </c>
      <c r="D18" s="48"/>
      <c r="E18" s="48"/>
      <c r="F18" s="49" t="s">
        <v>67</v>
      </c>
      <c r="G18" s="49" t="s">
        <v>67</v>
      </c>
      <c r="H18" s="49" t="s">
        <v>1360</v>
      </c>
      <c r="I18" s="50">
        <v>36588</v>
      </c>
      <c r="J18" s="49" t="s">
        <v>305</v>
      </c>
      <c r="K18" s="49"/>
      <c r="L18" s="49"/>
      <c r="M18" s="49" t="s">
        <v>306</v>
      </c>
      <c r="N18" s="51">
        <v>9.3287037037037036E-3</v>
      </c>
      <c r="O18" s="52">
        <v>8</v>
      </c>
      <c r="P18" s="45" t="s">
        <v>67</v>
      </c>
      <c r="Q18" s="45"/>
      <c r="R18" s="52">
        <v>13</v>
      </c>
      <c r="S18" s="52">
        <v>26</v>
      </c>
    </row>
    <row r="19" spans="1:19" ht="16.5" customHeight="1" x14ac:dyDescent="0.25">
      <c r="A19" s="45">
        <v>10</v>
      </c>
      <c r="B19" s="46">
        <v>324</v>
      </c>
      <c r="C19" s="47" t="s">
        <v>1361</v>
      </c>
      <c r="D19" s="48"/>
      <c r="E19" s="48"/>
      <c r="F19" s="49" t="s">
        <v>67</v>
      </c>
      <c r="G19" s="49" t="s">
        <v>67</v>
      </c>
      <c r="H19" s="49" t="s">
        <v>1362</v>
      </c>
      <c r="I19" s="50">
        <v>37020</v>
      </c>
      <c r="J19" s="49" t="s">
        <v>9</v>
      </c>
      <c r="K19" s="49"/>
      <c r="L19" s="49"/>
      <c r="M19" s="49" t="s">
        <v>75</v>
      </c>
      <c r="N19" s="51">
        <v>9.5023148148148159E-3</v>
      </c>
      <c r="O19" s="52">
        <v>7</v>
      </c>
      <c r="P19" s="45" t="s">
        <v>67</v>
      </c>
      <c r="Q19" s="45"/>
      <c r="R19" s="52">
        <v>13</v>
      </c>
      <c r="S19" s="52">
        <v>41</v>
      </c>
    </row>
    <row r="20" spans="1:19" ht="16.5" customHeight="1" x14ac:dyDescent="0.25">
      <c r="A20" s="45">
        <v>11</v>
      </c>
      <c r="B20" s="46">
        <v>10</v>
      </c>
      <c r="C20" s="47" t="s">
        <v>1363</v>
      </c>
      <c r="D20" s="48"/>
      <c r="E20" s="48"/>
      <c r="F20" s="49" t="s">
        <v>67</v>
      </c>
      <c r="G20" s="49" t="s">
        <v>67</v>
      </c>
      <c r="H20" s="49" t="s">
        <v>1364</v>
      </c>
      <c r="I20" s="50">
        <v>37012</v>
      </c>
      <c r="J20" s="49" t="s">
        <v>18</v>
      </c>
      <c r="K20" s="49"/>
      <c r="L20" s="49"/>
      <c r="M20" s="49" t="s">
        <v>604</v>
      </c>
      <c r="N20" s="51">
        <v>9.6643518518518511E-3</v>
      </c>
      <c r="O20" s="52">
        <v>6</v>
      </c>
      <c r="P20" s="45" t="s">
        <v>67</v>
      </c>
      <c r="Q20" s="45"/>
      <c r="R20" s="52">
        <v>13</v>
      </c>
      <c r="S20" s="52">
        <v>55</v>
      </c>
    </row>
    <row r="21" spans="1:19" ht="16.5" customHeight="1" x14ac:dyDescent="0.25">
      <c r="A21" s="45">
        <v>12</v>
      </c>
      <c r="B21" s="46">
        <v>106</v>
      </c>
      <c r="C21" s="47" t="s">
        <v>1365</v>
      </c>
      <c r="D21" s="48"/>
      <c r="E21" s="48"/>
      <c r="F21" s="49" t="s">
        <v>67</v>
      </c>
      <c r="G21" s="49" t="s">
        <v>67</v>
      </c>
      <c r="H21" s="49" t="s">
        <v>1366</v>
      </c>
      <c r="I21" s="50">
        <v>37135</v>
      </c>
      <c r="J21" s="49" t="s">
        <v>11</v>
      </c>
      <c r="K21" s="49" t="s">
        <v>173</v>
      </c>
      <c r="L21" s="49"/>
      <c r="M21" s="49" t="s">
        <v>600</v>
      </c>
      <c r="N21" s="51">
        <v>9.7337962962962977E-3</v>
      </c>
      <c r="O21" s="52">
        <v>5</v>
      </c>
      <c r="P21" s="45" t="s">
        <v>67</v>
      </c>
      <c r="Q21" s="45"/>
      <c r="R21" s="52">
        <v>14</v>
      </c>
      <c r="S21" s="52">
        <v>1</v>
      </c>
    </row>
    <row r="22" spans="1:19" ht="16.5" customHeight="1" x14ac:dyDescent="0.25">
      <c r="A22" s="45">
        <v>13</v>
      </c>
      <c r="B22" s="46">
        <v>173</v>
      </c>
      <c r="C22" s="47" t="s">
        <v>1367</v>
      </c>
      <c r="D22" s="48"/>
      <c r="E22" s="48"/>
      <c r="F22" s="49" t="s">
        <v>67</v>
      </c>
      <c r="G22" s="49" t="s">
        <v>67</v>
      </c>
      <c r="H22" s="49" t="s">
        <v>1368</v>
      </c>
      <c r="I22" s="50">
        <v>36641</v>
      </c>
      <c r="J22" s="49" t="s">
        <v>35</v>
      </c>
      <c r="K22" s="49"/>
      <c r="L22" s="49"/>
      <c r="M22" s="49" t="s">
        <v>148</v>
      </c>
      <c r="N22" s="51">
        <v>1.0104166666666668E-2</v>
      </c>
      <c r="O22" s="52">
        <v>4</v>
      </c>
      <c r="P22" s="45" t="s">
        <v>67</v>
      </c>
      <c r="Q22" s="45"/>
      <c r="R22" s="52">
        <v>14</v>
      </c>
      <c r="S22" s="52">
        <v>33</v>
      </c>
    </row>
    <row r="23" spans="1:19" ht="16.5" customHeight="1" x14ac:dyDescent="0.25">
      <c r="A23" s="45">
        <v>14</v>
      </c>
      <c r="B23" s="46">
        <v>156</v>
      </c>
      <c r="C23" s="47" t="s">
        <v>1369</v>
      </c>
      <c r="D23" s="48"/>
      <c r="E23" s="48"/>
      <c r="F23" s="49" t="s">
        <v>67</v>
      </c>
      <c r="G23" s="49" t="s">
        <v>67</v>
      </c>
      <c r="H23" s="49" t="s">
        <v>1370</v>
      </c>
      <c r="I23" s="50">
        <v>36812</v>
      </c>
      <c r="J23" s="49" t="s">
        <v>282</v>
      </c>
      <c r="K23" s="49"/>
      <c r="L23" s="49"/>
      <c r="M23" s="49" t="s">
        <v>283</v>
      </c>
      <c r="N23" s="51">
        <v>1.0173611111111111E-2</v>
      </c>
      <c r="O23" s="52">
        <v>3</v>
      </c>
      <c r="P23" s="45" t="s">
        <v>67</v>
      </c>
      <c r="Q23" s="45"/>
      <c r="R23" s="52">
        <v>14</v>
      </c>
      <c r="S23" s="52">
        <v>39</v>
      </c>
    </row>
    <row r="24" spans="1:19" ht="16.5" customHeight="1" x14ac:dyDescent="0.25">
      <c r="A24" s="45">
        <v>15</v>
      </c>
      <c r="B24" s="46">
        <v>17</v>
      </c>
      <c r="C24" s="47" t="s">
        <v>369</v>
      </c>
      <c r="D24" s="48"/>
      <c r="E24" s="48"/>
      <c r="F24" s="49" t="s">
        <v>67</v>
      </c>
      <c r="G24" s="49" t="s">
        <v>67</v>
      </c>
      <c r="H24" s="49" t="s">
        <v>1371</v>
      </c>
      <c r="I24" s="50">
        <v>36535</v>
      </c>
      <c r="J24" s="49" t="s">
        <v>395</v>
      </c>
      <c r="K24" s="49"/>
      <c r="L24" s="49"/>
      <c r="M24" s="49" t="s">
        <v>397</v>
      </c>
      <c r="N24" s="51">
        <v>1.0393518518518519E-2</v>
      </c>
      <c r="O24" s="52">
        <v>2</v>
      </c>
      <c r="P24" s="45" t="s">
        <v>67</v>
      </c>
      <c r="Q24" s="45"/>
      <c r="R24" s="52">
        <v>14</v>
      </c>
      <c r="S24" s="52">
        <v>58</v>
      </c>
    </row>
    <row r="25" spans="1:19" ht="16.5" customHeight="1" x14ac:dyDescent="0.25">
      <c r="A25" s="45">
        <v>16</v>
      </c>
      <c r="B25" s="46">
        <v>27</v>
      </c>
      <c r="C25" s="47" t="s">
        <v>1372</v>
      </c>
      <c r="D25" s="48"/>
      <c r="E25" s="48"/>
      <c r="F25" s="49" t="s">
        <v>67</v>
      </c>
      <c r="G25" s="49" t="s">
        <v>67</v>
      </c>
      <c r="H25" s="49" t="s">
        <v>1373</v>
      </c>
      <c r="I25" s="50">
        <v>36956</v>
      </c>
      <c r="J25" s="49" t="s">
        <v>17</v>
      </c>
      <c r="K25" s="49"/>
      <c r="L25" s="49"/>
      <c r="M25" s="49" t="s">
        <v>207</v>
      </c>
      <c r="N25" s="51">
        <v>1.0416666666666666E-2</v>
      </c>
      <c r="O25" s="52">
        <v>1</v>
      </c>
      <c r="P25" s="45" t="s">
        <v>67</v>
      </c>
      <c r="Q25" s="45"/>
      <c r="R25" s="52">
        <v>15</v>
      </c>
      <c r="S25" s="52">
        <v>0</v>
      </c>
    </row>
    <row r="26" spans="1:19" ht="16.5" customHeight="1" x14ac:dyDescent="0.25">
      <c r="A26" s="45">
        <v>17</v>
      </c>
      <c r="B26" s="46">
        <v>182</v>
      </c>
      <c r="C26" s="47" t="s">
        <v>1374</v>
      </c>
      <c r="D26" s="48"/>
      <c r="E26" s="48"/>
      <c r="F26" s="49" t="s">
        <v>67</v>
      </c>
      <c r="G26" s="49" t="s">
        <v>67</v>
      </c>
      <c r="H26" s="49" t="s">
        <v>1375</v>
      </c>
      <c r="I26" s="50">
        <v>36536</v>
      </c>
      <c r="J26" s="49" t="s">
        <v>305</v>
      </c>
      <c r="K26" s="49"/>
      <c r="L26" s="49"/>
      <c r="M26" s="49" t="s">
        <v>306</v>
      </c>
      <c r="N26" s="51">
        <v>1.0486111111111111E-2</v>
      </c>
      <c r="O26" s="45" t="s">
        <v>67</v>
      </c>
      <c r="P26" s="45" t="s">
        <v>67</v>
      </c>
      <c r="Q26" s="45"/>
      <c r="R26" s="52">
        <v>15</v>
      </c>
      <c r="S26" s="52">
        <v>6</v>
      </c>
    </row>
    <row r="27" spans="1:19" ht="16.5" customHeight="1" x14ac:dyDescent="0.25">
      <c r="A27" s="45">
        <v>18</v>
      </c>
      <c r="B27" s="46">
        <v>132</v>
      </c>
      <c r="C27" s="47" t="s">
        <v>1376</v>
      </c>
      <c r="D27" s="48"/>
      <c r="E27" s="48"/>
      <c r="F27" s="49" t="s">
        <v>67</v>
      </c>
      <c r="G27" s="49" t="s">
        <v>67</v>
      </c>
      <c r="H27" s="49" t="s">
        <v>1377</v>
      </c>
      <c r="I27" s="50">
        <v>36942</v>
      </c>
      <c r="J27" s="49" t="s">
        <v>14</v>
      </c>
      <c r="K27" s="49"/>
      <c r="L27" s="49"/>
      <c r="M27" s="49" t="s">
        <v>445</v>
      </c>
      <c r="N27" s="51">
        <v>1.0520833333333333E-2</v>
      </c>
      <c r="O27" s="45" t="s">
        <v>67</v>
      </c>
      <c r="P27" s="45" t="s">
        <v>67</v>
      </c>
      <c r="Q27" s="45"/>
      <c r="R27" s="52">
        <v>15</v>
      </c>
      <c r="S27" s="52">
        <v>9</v>
      </c>
    </row>
    <row r="28" spans="1:19" ht="16.5" customHeight="1" x14ac:dyDescent="0.25">
      <c r="A28" s="45">
        <v>19</v>
      </c>
      <c r="B28" s="46">
        <v>356</v>
      </c>
      <c r="C28" s="47" t="s">
        <v>1378</v>
      </c>
      <c r="D28" s="48"/>
      <c r="E28" s="48"/>
      <c r="F28" s="49" t="s">
        <v>67</v>
      </c>
      <c r="G28" s="49" t="s">
        <v>67</v>
      </c>
      <c r="H28" s="49" t="s">
        <v>1379</v>
      </c>
      <c r="I28" s="50">
        <v>36844</v>
      </c>
      <c r="J28" s="49" t="s">
        <v>199</v>
      </c>
      <c r="K28" s="49"/>
      <c r="L28" s="49"/>
      <c r="M28" s="49" t="s">
        <v>200</v>
      </c>
      <c r="N28" s="51">
        <v>1.0532407407407407E-2</v>
      </c>
      <c r="O28" s="45" t="s">
        <v>67</v>
      </c>
      <c r="P28" s="45" t="s">
        <v>67</v>
      </c>
      <c r="Q28" s="45"/>
      <c r="R28" s="52">
        <v>15</v>
      </c>
      <c r="S28" s="52">
        <v>10</v>
      </c>
    </row>
    <row r="29" spans="1:19" ht="16.5" customHeight="1" x14ac:dyDescent="0.25">
      <c r="A29" s="45">
        <v>20</v>
      </c>
      <c r="B29" s="46">
        <v>313</v>
      </c>
      <c r="C29" s="47" t="s">
        <v>1380</v>
      </c>
      <c r="D29" s="48"/>
      <c r="E29" s="48"/>
      <c r="F29" s="49" t="s">
        <v>67</v>
      </c>
      <c r="G29" s="49" t="s">
        <v>67</v>
      </c>
      <c r="H29" s="49" t="s">
        <v>1381</v>
      </c>
      <c r="I29" s="50">
        <v>37132</v>
      </c>
      <c r="J29" s="49" t="s">
        <v>119</v>
      </c>
      <c r="K29" s="49"/>
      <c r="L29" s="49"/>
      <c r="M29" s="49" t="s">
        <v>120</v>
      </c>
      <c r="N29" s="51">
        <v>1.087962962962963E-2</v>
      </c>
      <c r="O29" s="45" t="s">
        <v>67</v>
      </c>
      <c r="P29" s="45" t="s">
        <v>67</v>
      </c>
      <c r="Q29" s="45"/>
      <c r="R29" s="52">
        <v>15</v>
      </c>
      <c r="S29" s="52">
        <v>40</v>
      </c>
    </row>
    <row r="30" spans="1:19" ht="16.5" customHeight="1" x14ac:dyDescent="0.25">
      <c r="A30" s="45">
        <v>21</v>
      </c>
      <c r="B30" s="46">
        <v>139</v>
      </c>
      <c r="C30" s="47" t="s">
        <v>1382</v>
      </c>
      <c r="D30" s="48"/>
      <c r="E30" s="48"/>
      <c r="F30" s="49" t="s">
        <v>67</v>
      </c>
      <c r="G30" s="49" t="s">
        <v>67</v>
      </c>
      <c r="H30" s="49" t="s">
        <v>1383</v>
      </c>
      <c r="I30" s="50">
        <v>36593</v>
      </c>
      <c r="J30" s="49" t="s">
        <v>37</v>
      </c>
      <c r="K30" s="49"/>
      <c r="L30" s="49"/>
      <c r="M30" s="49" t="s">
        <v>140</v>
      </c>
      <c r="N30" s="51">
        <v>1.1064814814814814E-2</v>
      </c>
      <c r="O30" s="45" t="s">
        <v>67</v>
      </c>
      <c r="P30" s="45" t="s">
        <v>67</v>
      </c>
      <c r="Q30" s="45"/>
      <c r="R30" s="52">
        <v>15</v>
      </c>
      <c r="S30" s="52">
        <v>56</v>
      </c>
    </row>
    <row r="31" spans="1:19" ht="16.5" customHeight="1" x14ac:dyDescent="0.25">
      <c r="A31" s="45">
        <v>22</v>
      </c>
      <c r="B31" s="46">
        <v>342</v>
      </c>
      <c r="C31" s="47" t="s">
        <v>1384</v>
      </c>
      <c r="D31" s="48"/>
      <c r="E31" s="48"/>
      <c r="F31" s="49" t="s">
        <v>67</v>
      </c>
      <c r="G31" s="49" t="s">
        <v>67</v>
      </c>
      <c r="H31" s="49" t="s">
        <v>1385</v>
      </c>
      <c r="I31" s="50">
        <v>37151</v>
      </c>
      <c r="J31" s="49" t="s">
        <v>113</v>
      </c>
      <c r="K31" s="49" t="s">
        <v>271</v>
      </c>
      <c r="L31" s="49"/>
      <c r="M31" s="49" t="s">
        <v>272</v>
      </c>
      <c r="N31" s="51">
        <v>1.119212962962963E-2</v>
      </c>
      <c r="O31" s="45" t="s">
        <v>67</v>
      </c>
      <c r="P31" s="45" t="s">
        <v>67</v>
      </c>
      <c r="Q31" s="45"/>
      <c r="R31" s="52">
        <v>16</v>
      </c>
      <c r="S31" s="52">
        <v>7</v>
      </c>
    </row>
    <row r="32" spans="1:19" ht="16.5" customHeight="1" x14ac:dyDescent="0.25">
      <c r="A32" s="45">
        <v>23</v>
      </c>
      <c r="B32" s="46">
        <v>357</v>
      </c>
      <c r="C32" s="47" t="s">
        <v>1386</v>
      </c>
      <c r="D32" s="48"/>
      <c r="E32" s="48"/>
      <c r="F32" s="49" t="s">
        <v>67</v>
      </c>
      <c r="G32" s="49" t="s">
        <v>67</v>
      </c>
      <c r="H32" s="49" t="s">
        <v>1387</v>
      </c>
      <c r="I32" s="50">
        <v>36803</v>
      </c>
      <c r="J32" s="49" t="s">
        <v>1268</v>
      </c>
      <c r="K32" s="49"/>
      <c r="L32" s="49"/>
      <c r="M32" s="49" t="s">
        <v>200</v>
      </c>
      <c r="N32" s="51">
        <v>1.1516203703703702E-2</v>
      </c>
      <c r="O32" s="45" t="s">
        <v>67</v>
      </c>
      <c r="P32" s="45" t="s">
        <v>67</v>
      </c>
      <c r="Q32" s="45"/>
      <c r="R32" s="52">
        <v>16</v>
      </c>
      <c r="S32" s="52">
        <v>35</v>
      </c>
    </row>
    <row r="33" spans="1:19" ht="16.5" customHeight="1" x14ac:dyDescent="0.25">
      <c r="A33" s="45">
        <v>24</v>
      </c>
      <c r="B33" s="46">
        <v>343</v>
      </c>
      <c r="C33" s="47" t="s">
        <v>1388</v>
      </c>
      <c r="D33" s="48"/>
      <c r="E33" s="48"/>
      <c r="F33" s="49" t="s">
        <v>67</v>
      </c>
      <c r="G33" s="49" t="s">
        <v>67</v>
      </c>
      <c r="H33" s="49" t="s">
        <v>1389</v>
      </c>
      <c r="I33" s="50">
        <v>37058</v>
      </c>
      <c r="J33" s="49" t="s">
        <v>113</v>
      </c>
      <c r="K33" s="49" t="s">
        <v>114</v>
      </c>
      <c r="L33" s="49"/>
      <c r="M33" s="49" t="s">
        <v>115</v>
      </c>
      <c r="N33" s="51">
        <v>1.1979166666666666E-2</v>
      </c>
      <c r="O33" s="45" t="s">
        <v>67</v>
      </c>
      <c r="P33" s="45" t="s">
        <v>67</v>
      </c>
      <c r="Q33" s="45"/>
      <c r="R33" s="52">
        <v>17</v>
      </c>
      <c r="S33" s="52">
        <v>15</v>
      </c>
    </row>
    <row r="34" spans="1:19" ht="16.5" customHeight="1" x14ac:dyDescent="0.25">
      <c r="A34" s="45"/>
      <c r="B34" s="46">
        <v>195</v>
      </c>
      <c r="C34" s="47" t="s">
        <v>1390</v>
      </c>
      <c r="D34" s="48"/>
      <c r="E34" s="48"/>
      <c r="F34" s="49" t="s">
        <v>67</v>
      </c>
      <c r="G34" s="49" t="s">
        <v>67</v>
      </c>
      <c r="H34" s="49" t="s">
        <v>1391</v>
      </c>
      <c r="I34" s="50">
        <v>37209</v>
      </c>
      <c r="J34" s="49" t="s">
        <v>358</v>
      </c>
      <c r="K34" s="49"/>
      <c r="L34" s="49"/>
      <c r="M34" s="49" t="s">
        <v>359</v>
      </c>
      <c r="N34" s="52" t="s">
        <v>486</v>
      </c>
      <c r="O34" s="45" t="s">
        <v>67</v>
      </c>
      <c r="P34" s="45" t="s">
        <v>67</v>
      </c>
      <c r="Q34" s="45"/>
      <c r="R34" s="52"/>
      <c r="S34" s="52"/>
    </row>
  </sheetData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1.85546875" bestFit="1" customWidth="1"/>
    <col min="10" max="10" width="14.140625" bestFit="1" customWidth="1"/>
    <col min="11" max="11" width="9.140625" customWidth="1"/>
    <col min="12" max="12" width="4.85546875" customWidth="1"/>
    <col min="13" max="13" width="27.7109375" bestFit="1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59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11</v>
      </c>
      <c r="B4" s="19" t="s">
        <v>64</v>
      </c>
      <c r="C4" s="19"/>
      <c r="D4" s="19">
        <v>1</v>
      </c>
      <c r="E4" s="22">
        <v>1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681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/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s="160" customFormat="1" ht="13.5" customHeight="1" x14ac:dyDescent="0.2">
      <c r="A8" s="75" t="s">
        <v>5</v>
      </c>
      <c r="B8" s="75" t="s">
        <v>48</v>
      </c>
      <c r="C8" s="75" t="s">
        <v>49</v>
      </c>
      <c r="D8" s="37" t="s">
        <v>50</v>
      </c>
      <c r="E8" s="37" t="s">
        <v>52</v>
      </c>
      <c r="F8" s="38" t="s">
        <v>53</v>
      </c>
      <c r="G8" s="75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4" t="s">
        <v>7</v>
      </c>
      <c r="P8" s="44" t="s">
        <v>62</v>
      </c>
      <c r="Q8" s="44" t="s">
        <v>63</v>
      </c>
      <c r="R8" s="44" t="s">
        <v>64</v>
      </c>
      <c r="S8" s="44" t="s">
        <v>65</v>
      </c>
    </row>
    <row r="9" spans="1:19" ht="16.5" customHeight="1" x14ac:dyDescent="0.25">
      <c r="A9" s="45">
        <v>1</v>
      </c>
      <c r="B9" s="46">
        <v>104</v>
      </c>
      <c r="C9" s="47" t="s">
        <v>1394</v>
      </c>
      <c r="D9" s="48"/>
      <c r="E9" s="48"/>
      <c r="F9" s="49" t="s">
        <v>67</v>
      </c>
      <c r="G9" s="49" t="s">
        <v>67</v>
      </c>
      <c r="H9" s="49" t="s">
        <v>1395</v>
      </c>
      <c r="I9" s="50">
        <v>36518</v>
      </c>
      <c r="J9" s="49" t="s">
        <v>11</v>
      </c>
      <c r="K9" s="49" t="s">
        <v>173</v>
      </c>
      <c r="L9" s="49"/>
      <c r="M9" s="49" t="s">
        <v>600</v>
      </c>
      <c r="N9" s="51">
        <v>1.0023148148148147E-2</v>
      </c>
      <c r="O9" s="52">
        <v>22</v>
      </c>
      <c r="P9" s="45" t="s">
        <v>67</v>
      </c>
      <c r="Q9" s="45"/>
      <c r="R9" s="52">
        <v>14</v>
      </c>
      <c r="S9" s="52">
        <v>26</v>
      </c>
    </row>
    <row r="10" spans="1:19" ht="16.5" customHeight="1" x14ac:dyDescent="0.25">
      <c r="A10" s="45">
        <v>2</v>
      </c>
      <c r="B10" s="46">
        <v>325</v>
      </c>
      <c r="C10" s="47" t="s">
        <v>1396</v>
      </c>
      <c r="D10" s="48"/>
      <c r="E10" s="48"/>
      <c r="F10" s="49" t="s">
        <v>67</v>
      </c>
      <c r="G10" s="49" t="s">
        <v>67</v>
      </c>
      <c r="H10" s="49" t="s">
        <v>1397</v>
      </c>
      <c r="I10" s="50">
        <v>36115</v>
      </c>
      <c r="J10" s="49" t="s">
        <v>9</v>
      </c>
      <c r="K10" s="49"/>
      <c r="L10" s="49"/>
      <c r="M10" s="49" t="s">
        <v>75</v>
      </c>
      <c r="N10" s="51">
        <v>1.03125E-2</v>
      </c>
      <c r="O10" s="52">
        <v>18</v>
      </c>
      <c r="P10" s="52" t="s">
        <v>631</v>
      </c>
      <c r="Q10" s="45"/>
      <c r="R10" s="52">
        <v>14</v>
      </c>
      <c r="S10" s="52">
        <v>51</v>
      </c>
    </row>
    <row r="11" spans="1:19" ht="16.5" customHeight="1" x14ac:dyDescent="0.25">
      <c r="A11" s="45">
        <v>3</v>
      </c>
      <c r="B11" s="46">
        <v>185</v>
      </c>
      <c r="C11" s="47" t="s">
        <v>1398</v>
      </c>
      <c r="D11" s="48"/>
      <c r="E11" s="48"/>
      <c r="F11" s="49" t="s">
        <v>67</v>
      </c>
      <c r="G11" s="49" t="s">
        <v>67</v>
      </c>
      <c r="H11" s="49" t="s">
        <v>1399</v>
      </c>
      <c r="I11" s="50">
        <v>36348</v>
      </c>
      <c r="J11" s="49" t="s">
        <v>305</v>
      </c>
      <c r="K11" s="49"/>
      <c r="L11" s="49"/>
      <c r="M11" s="49" t="s">
        <v>306</v>
      </c>
      <c r="N11" s="51">
        <v>1.0486111111111111E-2</v>
      </c>
      <c r="O11" s="52">
        <v>15</v>
      </c>
      <c r="P11" s="45" t="s">
        <v>67</v>
      </c>
      <c r="Q11" s="45"/>
      <c r="R11" s="52">
        <v>15</v>
      </c>
      <c r="S11" s="52">
        <v>6</v>
      </c>
    </row>
    <row r="12" spans="1:19" ht="16.5" customHeight="1" x14ac:dyDescent="0.25">
      <c r="A12" s="45">
        <v>4</v>
      </c>
      <c r="B12" s="46">
        <v>37</v>
      </c>
      <c r="C12" s="47" t="s">
        <v>1400</v>
      </c>
      <c r="D12" s="48"/>
      <c r="E12" s="48"/>
      <c r="F12" s="49" t="s">
        <v>67</v>
      </c>
      <c r="G12" s="49" t="s">
        <v>67</v>
      </c>
      <c r="H12" s="49" t="s">
        <v>1401</v>
      </c>
      <c r="I12" s="50">
        <v>36049</v>
      </c>
      <c r="J12" s="49" t="s">
        <v>69</v>
      </c>
      <c r="K12" s="49" t="s">
        <v>70</v>
      </c>
      <c r="L12" s="49"/>
      <c r="M12" s="49" t="s">
        <v>1199</v>
      </c>
      <c r="N12" s="51">
        <v>1.0972222222222223E-2</v>
      </c>
      <c r="O12" s="52">
        <v>13</v>
      </c>
      <c r="P12" s="45" t="s">
        <v>67</v>
      </c>
      <c r="Q12" s="45"/>
      <c r="R12" s="52">
        <v>15</v>
      </c>
      <c r="S12" s="52">
        <v>48</v>
      </c>
    </row>
    <row r="13" spans="1:19" ht="16.5" customHeight="1" x14ac:dyDescent="0.25">
      <c r="A13" s="45">
        <v>5</v>
      </c>
      <c r="B13" s="46">
        <v>95</v>
      </c>
      <c r="C13" s="47" t="s">
        <v>1402</v>
      </c>
      <c r="D13" s="48"/>
      <c r="E13" s="48"/>
      <c r="F13" s="49" t="s">
        <v>67</v>
      </c>
      <c r="G13" s="49" t="s">
        <v>67</v>
      </c>
      <c r="H13" s="49" t="s">
        <v>1403</v>
      </c>
      <c r="I13" s="50">
        <v>36355</v>
      </c>
      <c r="J13" s="49" t="s">
        <v>11</v>
      </c>
      <c r="K13" s="49" t="s">
        <v>173</v>
      </c>
      <c r="L13" s="49"/>
      <c r="M13" s="49" t="s">
        <v>1081</v>
      </c>
      <c r="N13" s="51">
        <v>1.1122685185185185E-2</v>
      </c>
      <c r="O13" s="52">
        <v>12</v>
      </c>
      <c r="P13" s="45" t="s">
        <v>67</v>
      </c>
      <c r="Q13" s="45"/>
      <c r="R13" s="52">
        <v>16</v>
      </c>
      <c r="S13" s="52">
        <v>1</v>
      </c>
    </row>
    <row r="14" spans="1:19" ht="16.5" customHeight="1" x14ac:dyDescent="0.25">
      <c r="A14" s="45">
        <v>6</v>
      </c>
      <c r="B14" s="46">
        <v>186</v>
      </c>
      <c r="C14" s="47" t="s">
        <v>1404</v>
      </c>
      <c r="D14" s="48"/>
      <c r="E14" s="48"/>
      <c r="F14" s="49" t="s">
        <v>67</v>
      </c>
      <c r="G14" s="49" t="s">
        <v>67</v>
      </c>
      <c r="H14" s="49" t="s">
        <v>1405</v>
      </c>
      <c r="I14" s="50">
        <v>36171</v>
      </c>
      <c r="J14" s="49" t="s">
        <v>305</v>
      </c>
      <c r="K14" s="49"/>
      <c r="L14" s="49"/>
      <c r="M14" s="49" t="s">
        <v>306</v>
      </c>
      <c r="N14" s="51">
        <v>1.1319444444444444E-2</v>
      </c>
      <c r="O14" s="52">
        <v>11</v>
      </c>
      <c r="P14" s="45" t="s">
        <v>67</v>
      </c>
      <c r="Q14" s="45"/>
      <c r="R14" s="52">
        <v>16</v>
      </c>
      <c r="S14" s="52">
        <v>18</v>
      </c>
    </row>
    <row r="15" spans="1:19" ht="16.5" customHeight="1" x14ac:dyDescent="0.25">
      <c r="A15" s="45">
        <v>7</v>
      </c>
      <c r="B15" s="46">
        <v>226</v>
      </c>
      <c r="C15" s="47" t="s">
        <v>1406</v>
      </c>
      <c r="D15" s="48"/>
      <c r="E15" s="48"/>
      <c r="F15" s="49" t="s">
        <v>67</v>
      </c>
      <c r="G15" s="49" t="s">
        <v>67</v>
      </c>
      <c r="H15" s="49" t="s">
        <v>1407</v>
      </c>
      <c r="I15" s="50">
        <v>36244</v>
      </c>
      <c r="J15" s="49" t="s">
        <v>102</v>
      </c>
      <c r="K15" s="49" t="s">
        <v>103</v>
      </c>
      <c r="L15" s="49"/>
      <c r="M15" s="49" t="s">
        <v>279</v>
      </c>
      <c r="N15" s="51">
        <v>1.1504629629629629E-2</v>
      </c>
      <c r="O15" s="52">
        <v>10</v>
      </c>
      <c r="P15" s="45" t="s">
        <v>67</v>
      </c>
      <c r="Q15" s="45"/>
      <c r="R15" s="52">
        <v>16</v>
      </c>
      <c r="S15" s="52">
        <v>34</v>
      </c>
    </row>
    <row r="16" spans="1:19" ht="16.5" customHeight="1" x14ac:dyDescent="0.25">
      <c r="A16" s="45">
        <v>8</v>
      </c>
      <c r="B16" s="46">
        <v>278</v>
      </c>
      <c r="C16" s="47" t="s">
        <v>1408</v>
      </c>
      <c r="D16" s="48"/>
      <c r="E16" s="48"/>
      <c r="F16" s="49" t="s">
        <v>67</v>
      </c>
      <c r="G16" s="49" t="s">
        <v>67</v>
      </c>
      <c r="H16" s="49" t="s">
        <v>1409</v>
      </c>
      <c r="I16" s="50">
        <v>35899</v>
      </c>
      <c r="J16" s="49" t="s">
        <v>27</v>
      </c>
      <c r="K16" s="49" t="s">
        <v>97</v>
      </c>
      <c r="L16" s="49"/>
      <c r="M16" s="49" t="s">
        <v>136</v>
      </c>
      <c r="N16" s="51">
        <v>1.1550925925925925E-2</v>
      </c>
      <c r="O16" s="52">
        <v>9</v>
      </c>
      <c r="P16" s="45" t="s">
        <v>67</v>
      </c>
      <c r="Q16" s="45"/>
      <c r="R16" s="52">
        <v>16</v>
      </c>
      <c r="S16" s="52">
        <v>38</v>
      </c>
    </row>
    <row r="17" spans="1:19" ht="16.5" customHeight="1" x14ac:dyDescent="0.25">
      <c r="A17" s="45">
        <v>9</v>
      </c>
      <c r="B17" s="46">
        <v>13</v>
      </c>
      <c r="C17" s="47" t="s">
        <v>1410</v>
      </c>
      <c r="D17" s="48"/>
      <c r="E17" s="48"/>
      <c r="F17" s="49" t="s">
        <v>67</v>
      </c>
      <c r="G17" s="49" t="s">
        <v>67</v>
      </c>
      <c r="H17" s="49" t="s">
        <v>1411</v>
      </c>
      <c r="I17" s="50">
        <v>36284</v>
      </c>
      <c r="J17" s="49" t="s">
        <v>395</v>
      </c>
      <c r="K17" s="49"/>
      <c r="L17" s="49"/>
      <c r="M17" s="49" t="s">
        <v>801</v>
      </c>
      <c r="N17" s="51">
        <v>1.1620370370370371E-2</v>
      </c>
      <c r="O17" s="52">
        <v>8</v>
      </c>
      <c r="P17" s="45" t="s">
        <v>67</v>
      </c>
      <c r="Q17" s="45"/>
      <c r="R17" s="52">
        <v>16</v>
      </c>
      <c r="S17" s="52">
        <v>44</v>
      </c>
    </row>
    <row r="18" spans="1:19" ht="16.5" customHeight="1" x14ac:dyDescent="0.25">
      <c r="A18" s="45">
        <v>10</v>
      </c>
      <c r="B18" s="46">
        <v>349</v>
      </c>
      <c r="C18" s="47" t="s">
        <v>1412</v>
      </c>
      <c r="D18" s="48"/>
      <c r="E18" s="48"/>
      <c r="F18" s="49" t="s">
        <v>67</v>
      </c>
      <c r="G18" s="49" t="s">
        <v>67</v>
      </c>
      <c r="H18" s="49" t="s">
        <v>1413</v>
      </c>
      <c r="I18" s="50">
        <v>36185</v>
      </c>
      <c r="J18" s="49" t="s">
        <v>113</v>
      </c>
      <c r="K18" s="49" t="s">
        <v>1050</v>
      </c>
      <c r="L18" s="49"/>
      <c r="M18" s="49" t="s">
        <v>1051</v>
      </c>
      <c r="N18" s="51">
        <v>1.1921296296296298E-2</v>
      </c>
      <c r="O18" s="52">
        <v>7</v>
      </c>
      <c r="P18" s="45" t="s">
        <v>67</v>
      </c>
      <c r="Q18" s="45"/>
      <c r="R18" s="52">
        <v>17</v>
      </c>
      <c r="S18" s="52">
        <v>10</v>
      </c>
    </row>
    <row r="19" spans="1:19" ht="16.5" customHeight="1" x14ac:dyDescent="0.25">
      <c r="A19" s="45">
        <v>11</v>
      </c>
      <c r="B19" s="46">
        <v>348</v>
      </c>
      <c r="C19" s="47" t="s">
        <v>1414</v>
      </c>
      <c r="D19" s="48"/>
      <c r="E19" s="48"/>
      <c r="F19" s="49" t="s">
        <v>67</v>
      </c>
      <c r="G19" s="49" t="s">
        <v>67</v>
      </c>
      <c r="H19" s="49" t="s">
        <v>1415</v>
      </c>
      <c r="I19" s="50">
        <v>36270</v>
      </c>
      <c r="J19" s="49" t="s">
        <v>113</v>
      </c>
      <c r="K19" s="49" t="s">
        <v>1050</v>
      </c>
      <c r="L19" s="49"/>
      <c r="M19" s="49" t="s">
        <v>1051</v>
      </c>
      <c r="N19" s="51">
        <v>1.2465277777777777E-2</v>
      </c>
      <c r="O19" s="52">
        <v>6</v>
      </c>
      <c r="P19" s="45" t="s">
        <v>67</v>
      </c>
      <c r="Q19" s="45"/>
      <c r="R19" s="52">
        <v>17</v>
      </c>
      <c r="S19" s="52">
        <v>57</v>
      </c>
    </row>
    <row r="20" spans="1:19" ht="16.5" customHeight="1" x14ac:dyDescent="0.25">
      <c r="A20" s="45">
        <v>12</v>
      </c>
      <c r="B20" s="46">
        <v>237</v>
      </c>
      <c r="C20" s="47" t="s">
        <v>1416</v>
      </c>
      <c r="D20" s="48"/>
      <c r="E20" s="48"/>
      <c r="F20" s="49" t="s">
        <v>67</v>
      </c>
      <c r="G20" s="49" t="s">
        <v>67</v>
      </c>
      <c r="H20" s="49" t="s">
        <v>1417</v>
      </c>
      <c r="I20" s="50">
        <v>35831</v>
      </c>
      <c r="J20" s="49" t="s">
        <v>102</v>
      </c>
      <c r="K20" s="49" t="s">
        <v>103</v>
      </c>
      <c r="L20" s="49"/>
      <c r="M20" s="49" t="s">
        <v>279</v>
      </c>
      <c r="N20" s="51">
        <v>1.4467592592592593E-2</v>
      </c>
      <c r="O20" s="52">
        <v>5</v>
      </c>
      <c r="P20" s="45" t="s">
        <v>67</v>
      </c>
      <c r="Q20" s="45"/>
      <c r="R20" s="52">
        <v>20</v>
      </c>
      <c r="S20" s="52">
        <v>50</v>
      </c>
    </row>
    <row r="21" spans="1:19" ht="16.5" hidden="1" customHeight="1" x14ac:dyDescent="0.25">
      <c r="A21" s="45">
        <v>13</v>
      </c>
      <c r="B21" s="46"/>
      <c r="C21" s="47" t="s">
        <v>67</v>
      </c>
      <c r="D21" s="48"/>
      <c r="E21" s="48"/>
      <c r="F21" s="49" t="s">
        <v>67</v>
      </c>
      <c r="G21" s="49" t="s">
        <v>67</v>
      </c>
      <c r="H21" s="49" t="s">
        <v>67</v>
      </c>
      <c r="I21" s="50" t="s">
        <v>67</v>
      </c>
      <c r="J21" s="49" t="s">
        <v>67</v>
      </c>
      <c r="K21" s="49" t="s">
        <v>67</v>
      </c>
      <c r="L21" s="49" t="s">
        <v>67</v>
      </c>
      <c r="M21" s="49" t="s">
        <v>67</v>
      </c>
      <c r="N21" s="51" t="s">
        <v>67</v>
      </c>
      <c r="O21" s="52">
        <v>4</v>
      </c>
      <c r="P21" s="45" t="s">
        <v>67</v>
      </c>
      <c r="Q21" s="45"/>
      <c r="R21" s="52"/>
      <c r="S21" s="52"/>
    </row>
    <row r="22" spans="1:19" ht="16.5" hidden="1" customHeight="1" x14ac:dyDescent="0.25">
      <c r="A22" s="45">
        <v>14</v>
      </c>
      <c r="B22" s="46"/>
      <c r="C22" s="47" t="s">
        <v>67</v>
      </c>
      <c r="D22" s="48"/>
      <c r="E22" s="48"/>
      <c r="F22" s="49" t="s">
        <v>67</v>
      </c>
      <c r="G22" s="49" t="s">
        <v>67</v>
      </c>
      <c r="H22" s="49" t="s">
        <v>67</v>
      </c>
      <c r="I22" s="50" t="s">
        <v>67</v>
      </c>
      <c r="J22" s="49" t="s">
        <v>67</v>
      </c>
      <c r="K22" s="49" t="s">
        <v>67</v>
      </c>
      <c r="L22" s="49" t="s">
        <v>67</v>
      </c>
      <c r="M22" s="49" t="s">
        <v>67</v>
      </c>
      <c r="N22" s="51" t="s">
        <v>67</v>
      </c>
      <c r="O22" s="52">
        <v>3</v>
      </c>
      <c r="P22" s="45" t="s">
        <v>67</v>
      </c>
      <c r="Q22" s="45"/>
      <c r="R22" s="52"/>
      <c r="S22" s="52"/>
    </row>
    <row r="23" spans="1:19" ht="16.5" hidden="1" customHeight="1" x14ac:dyDescent="0.25">
      <c r="A23" s="45">
        <v>15</v>
      </c>
      <c r="B23" s="46"/>
      <c r="C23" s="47" t="s">
        <v>67</v>
      </c>
      <c r="D23" s="48"/>
      <c r="E23" s="48"/>
      <c r="F23" s="49" t="s">
        <v>67</v>
      </c>
      <c r="G23" s="49" t="s">
        <v>67</v>
      </c>
      <c r="H23" s="49" t="s">
        <v>67</v>
      </c>
      <c r="I23" s="50" t="s">
        <v>67</v>
      </c>
      <c r="J23" s="49" t="s">
        <v>67</v>
      </c>
      <c r="K23" s="49" t="s">
        <v>67</v>
      </c>
      <c r="L23" s="49" t="s">
        <v>67</v>
      </c>
      <c r="M23" s="49" t="s">
        <v>67</v>
      </c>
      <c r="N23" s="51" t="s">
        <v>67</v>
      </c>
      <c r="O23" s="52">
        <v>2</v>
      </c>
      <c r="P23" s="45" t="s">
        <v>67</v>
      </c>
      <c r="Q23" s="45"/>
      <c r="R23" s="52"/>
      <c r="S23" s="52"/>
    </row>
    <row r="24" spans="1:19" ht="16.5" hidden="1" customHeight="1" x14ac:dyDescent="0.25">
      <c r="A24" s="45">
        <v>16</v>
      </c>
      <c r="B24" s="46"/>
      <c r="C24" s="47" t="s">
        <v>67</v>
      </c>
      <c r="D24" s="48"/>
      <c r="E24" s="48"/>
      <c r="F24" s="49" t="s">
        <v>67</v>
      </c>
      <c r="G24" s="49" t="s">
        <v>67</v>
      </c>
      <c r="H24" s="49" t="s">
        <v>67</v>
      </c>
      <c r="I24" s="50" t="s">
        <v>67</v>
      </c>
      <c r="J24" s="49" t="s">
        <v>67</v>
      </c>
      <c r="K24" s="49" t="s">
        <v>67</v>
      </c>
      <c r="L24" s="49" t="s">
        <v>67</v>
      </c>
      <c r="M24" s="49" t="s">
        <v>67</v>
      </c>
      <c r="N24" s="52"/>
      <c r="O24" s="52">
        <v>1</v>
      </c>
      <c r="P24" s="45" t="s">
        <v>67</v>
      </c>
      <c r="Q24" s="45"/>
      <c r="R24" s="45"/>
      <c r="S24" s="45"/>
    </row>
  </sheetData>
  <pageMargins left="0.7" right="0.7" top="0.75" bottom="0.75" header="0.3" footer="0.3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1.42578125" bestFit="1" customWidth="1"/>
    <col min="9" max="9" width="11.85546875" bestFit="1" customWidth="1"/>
    <col min="10" max="10" width="22.7109375" customWidth="1"/>
    <col min="11" max="11" width="6.42578125" customWidth="1"/>
    <col min="12" max="12" width="4.85546875" customWidth="1"/>
    <col min="13" max="13" width="27.2851562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13</v>
      </c>
      <c r="B4" s="19" t="s">
        <v>645</v>
      </c>
      <c r="C4" s="19"/>
      <c r="D4" s="19">
        <v>1</v>
      </c>
      <c r="E4" s="22">
        <v>1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685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/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153</v>
      </c>
      <c r="C9" s="47" t="s">
        <v>1432</v>
      </c>
      <c r="D9" s="48"/>
      <c r="E9" s="48"/>
      <c r="F9" s="49" t="s">
        <v>67</v>
      </c>
      <c r="G9" s="49" t="s">
        <v>67</v>
      </c>
      <c r="H9" s="49" t="s">
        <v>1433</v>
      </c>
      <c r="I9" s="50">
        <v>36334</v>
      </c>
      <c r="J9" s="49" t="s">
        <v>282</v>
      </c>
      <c r="K9" s="49" t="s">
        <v>70</v>
      </c>
      <c r="L9" s="49"/>
      <c r="M9" s="49" t="s">
        <v>316</v>
      </c>
      <c r="N9" s="51">
        <v>1.3518518518518518E-2</v>
      </c>
      <c r="O9" s="52">
        <v>22</v>
      </c>
      <c r="P9" s="45" t="s">
        <v>67</v>
      </c>
      <c r="Q9" s="45"/>
      <c r="R9" s="52">
        <v>19</v>
      </c>
      <c r="S9" s="52">
        <v>28</v>
      </c>
    </row>
    <row r="10" spans="1:19" ht="16.5" customHeight="1" x14ac:dyDescent="0.25">
      <c r="A10" s="45">
        <v>2</v>
      </c>
      <c r="B10" s="46">
        <v>108</v>
      </c>
      <c r="C10" s="47" t="s">
        <v>1434</v>
      </c>
      <c r="D10" s="48"/>
      <c r="E10" s="48"/>
      <c r="F10" s="49" t="s">
        <v>67</v>
      </c>
      <c r="G10" s="49" t="s">
        <v>67</v>
      </c>
      <c r="H10" s="49" t="s">
        <v>1435</v>
      </c>
      <c r="I10" s="50">
        <v>36254</v>
      </c>
      <c r="J10" s="49" t="s">
        <v>11</v>
      </c>
      <c r="K10" s="49"/>
      <c r="L10" s="49"/>
      <c r="M10" s="49" t="s">
        <v>430</v>
      </c>
      <c r="N10" s="51">
        <v>1.3773148148148147E-2</v>
      </c>
      <c r="O10" s="52">
        <v>18</v>
      </c>
      <c r="P10" s="45" t="s">
        <v>67</v>
      </c>
      <c r="Q10" s="45"/>
      <c r="R10" s="52">
        <v>19</v>
      </c>
      <c r="S10" s="52">
        <v>50</v>
      </c>
    </row>
    <row r="11" spans="1:19" ht="16.5" customHeight="1" x14ac:dyDescent="0.25">
      <c r="A11" s="45">
        <v>3</v>
      </c>
      <c r="B11" s="46">
        <v>102</v>
      </c>
      <c r="C11" s="47" t="s">
        <v>1436</v>
      </c>
      <c r="D11" s="48"/>
      <c r="E11" s="48"/>
      <c r="F11" s="49" t="s">
        <v>67</v>
      </c>
      <c r="G11" s="49" t="s">
        <v>67</v>
      </c>
      <c r="H11" s="49" t="s">
        <v>1437</v>
      </c>
      <c r="I11" s="50">
        <v>36415</v>
      </c>
      <c r="J11" s="49" t="s">
        <v>1163</v>
      </c>
      <c r="K11" s="49" t="s">
        <v>173</v>
      </c>
      <c r="L11" s="49"/>
      <c r="M11" s="49" t="s">
        <v>600</v>
      </c>
      <c r="N11" s="51">
        <v>1.4074074074074074E-2</v>
      </c>
      <c r="O11" s="52">
        <v>15</v>
      </c>
      <c r="P11" s="45" t="s">
        <v>67</v>
      </c>
      <c r="Q11" s="45"/>
      <c r="R11" s="52">
        <v>20</v>
      </c>
      <c r="S11" s="52">
        <v>16</v>
      </c>
    </row>
    <row r="12" spans="1:19" ht="16.5" customHeight="1" x14ac:dyDescent="0.25">
      <c r="A12" s="45">
        <v>4</v>
      </c>
      <c r="B12" s="46">
        <v>110</v>
      </c>
      <c r="C12" s="47" t="s">
        <v>1438</v>
      </c>
      <c r="D12" s="48"/>
      <c r="E12" s="48"/>
      <c r="F12" s="49" t="s">
        <v>67</v>
      </c>
      <c r="G12" s="49" t="s">
        <v>67</v>
      </c>
      <c r="H12" s="49" t="s">
        <v>1439</v>
      </c>
      <c r="I12" s="50">
        <v>36270</v>
      </c>
      <c r="J12" s="49" t="s">
        <v>11</v>
      </c>
      <c r="K12" s="49"/>
      <c r="L12" s="49"/>
      <c r="M12" s="49" t="s">
        <v>430</v>
      </c>
      <c r="N12" s="51">
        <v>1.4467592592592593E-2</v>
      </c>
      <c r="O12" s="52">
        <v>13</v>
      </c>
      <c r="P12" s="45" t="s">
        <v>67</v>
      </c>
      <c r="Q12" s="45"/>
      <c r="R12" s="52">
        <v>20</v>
      </c>
      <c r="S12" s="52">
        <v>50</v>
      </c>
    </row>
    <row r="13" spans="1:19" ht="16.5" customHeight="1" x14ac:dyDescent="0.25">
      <c r="A13" s="45">
        <v>5</v>
      </c>
      <c r="B13" s="46">
        <v>272</v>
      </c>
      <c r="C13" s="47" t="s">
        <v>1440</v>
      </c>
      <c r="D13" s="48"/>
      <c r="E13" s="48"/>
      <c r="F13" s="49" t="s">
        <v>67</v>
      </c>
      <c r="G13" s="49" t="s">
        <v>67</v>
      </c>
      <c r="H13" s="49" t="s">
        <v>1441</v>
      </c>
      <c r="I13" s="50">
        <v>35927</v>
      </c>
      <c r="J13" s="49" t="s">
        <v>31</v>
      </c>
      <c r="K13" s="49"/>
      <c r="L13" s="49"/>
      <c r="M13" s="49" t="s">
        <v>465</v>
      </c>
      <c r="N13" s="51">
        <v>1.4571759259259258E-2</v>
      </c>
      <c r="O13" s="52">
        <v>12</v>
      </c>
      <c r="P13" s="45" t="s">
        <v>67</v>
      </c>
      <c r="Q13" s="45"/>
      <c r="R13" s="52">
        <v>20</v>
      </c>
      <c r="S13" s="52">
        <v>59</v>
      </c>
    </row>
    <row r="14" spans="1:19" ht="16.5" customHeight="1" x14ac:dyDescent="0.25">
      <c r="A14" s="45">
        <v>6</v>
      </c>
      <c r="B14" s="46">
        <v>14</v>
      </c>
      <c r="C14" s="47" t="s">
        <v>1442</v>
      </c>
      <c r="D14" s="48"/>
      <c r="E14" s="48"/>
      <c r="F14" s="49" t="s">
        <v>67</v>
      </c>
      <c r="G14" s="49" t="s">
        <v>67</v>
      </c>
      <c r="H14" s="49" t="s">
        <v>1443</v>
      </c>
      <c r="I14" s="50">
        <v>36160</v>
      </c>
      <c r="J14" s="49" t="s">
        <v>395</v>
      </c>
      <c r="K14" s="49"/>
      <c r="L14" s="49"/>
      <c r="M14" s="49" t="s">
        <v>397</v>
      </c>
      <c r="N14" s="51">
        <v>1.4641203703703703E-2</v>
      </c>
      <c r="O14" s="52">
        <v>11</v>
      </c>
      <c r="P14" s="45" t="s">
        <v>67</v>
      </c>
      <c r="Q14" s="45"/>
      <c r="R14" s="52">
        <v>21</v>
      </c>
      <c r="S14" s="52">
        <v>5</v>
      </c>
    </row>
    <row r="15" spans="1:19" ht="16.5" customHeight="1" x14ac:dyDescent="0.25">
      <c r="A15" s="45">
        <v>7</v>
      </c>
      <c r="B15" s="46">
        <v>347</v>
      </c>
      <c r="C15" s="47" t="s">
        <v>1444</v>
      </c>
      <c r="D15" s="48"/>
      <c r="E15" s="48"/>
      <c r="F15" s="49" t="s">
        <v>67</v>
      </c>
      <c r="G15" s="49" t="s">
        <v>67</v>
      </c>
      <c r="H15" s="49" t="s">
        <v>1445</v>
      </c>
      <c r="I15" s="50">
        <v>36381</v>
      </c>
      <c r="J15" s="49" t="s">
        <v>113</v>
      </c>
      <c r="K15" s="49" t="s">
        <v>1050</v>
      </c>
      <c r="L15" s="49"/>
      <c r="M15" s="49" t="s">
        <v>1051</v>
      </c>
      <c r="N15" s="51">
        <v>1.4849537037037036E-2</v>
      </c>
      <c r="O15" s="52">
        <v>10</v>
      </c>
      <c r="P15" s="45" t="s">
        <v>67</v>
      </c>
      <c r="Q15" s="45"/>
      <c r="R15" s="52">
        <v>21</v>
      </c>
      <c r="S15" s="52">
        <v>23</v>
      </c>
    </row>
    <row r="16" spans="1:19" ht="16.5" customHeight="1" x14ac:dyDescent="0.25">
      <c r="A16" s="45">
        <v>8</v>
      </c>
      <c r="B16" s="46">
        <v>326</v>
      </c>
      <c r="C16" s="47" t="s">
        <v>1446</v>
      </c>
      <c r="D16" s="48"/>
      <c r="E16" s="48"/>
      <c r="F16" s="49" t="s">
        <v>67</v>
      </c>
      <c r="G16" s="49" t="s">
        <v>67</v>
      </c>
      <c r="H16" s="49" t="s">
        <v>1447</v>
      </c>
      <c r="I16" s="50">
        <v>36364</v>
      </c>
      <c r="J16" s="49" t="s">
        <v>9</v>
      </c>
      <c r="K16" s="49"/>
      <c r="L16" s="49"/>
      <c r="M16" s="49" t="s">
        <v>75</v>
      </c>
      <c r="N16" s="51">
        <v>1.4953703703703705E-2</v>
      </c>
      <c r="O16" s="52">
        <v>9</v>
      </c>
      <c r="P16" s="45" t="s">
        <v>67</v>
      </c>
      <c r="Q16" s="45"/>
      <c r="R16" s="52">
        <v>21</v>
      </c>
      <c r="S16" s="52">
        <v>32</v>
      </c>
    </row>
    <row r="17" spans="1:19" ht="16.5" customHeight="1" x14ac:dyDescent="0.25">
      <c r="A17" s="45">
        <v>9</v>
      </c>
      <c r="B17" s="46">
        <v>12</v>
      </c>
      <c r="C17" s="47" t="s">
        <v>1448</v>
      </c>
      <c r="D17" s="48"/>
      <c r="E17" s="48"/>
      <c r="F17" s="49" t="s">
        <v>67</v>
      </c>
      <c r="G17" s="49" t="s">
        <v>67</v>
      </c>
      <c r="H17" s="49" t="s">
        <v>1449</v>
      </c>
      <c r="I17" s="50">
        <v>36469</v>
      </c>
      <c r="J17" s="49" t="s">
        <v>395</v>
      </c>
      <c r="K17" s="49"/>
      <c r="L17" s="49"/>
      <c r="M17" s="49" t="s">
        <v>801</v>
      </c>
      <c r="N17" s="51">
        <v>1.5219907407407409E-2</v>
      </c>
      <c r="O17" s="52">
        <v>8</v>
      </c>
      <c r="P17" s="45" t="s">
        <v>67</v>
      </c>
      <c r="Q17" s="45"/>
      <c r="R17" s="52">
        <v>21</v>
      </c>
      <c r="S17" s="52">
        <v>55</v>
      </c>
    </row>
    <row r="18" spans="1:19" ht="16.5" customHeight="1" x14ac:dyDescent="0.25">
      <c r="A18" s="45">
        <v>10</v>
      </c>
      <c r="B18" s="46">
        <v>284</v>
      </c>
      <c r="C18" s="47" t="s">
        <v>1450</v>
      </c>
      <c r="D18" s="48"/>
      <c r="E18" s="48"/>
      <c r="F18" s="49" t="s">
        <v>67</v>
      </c>
      <c r="G18" s="49" t="s">
        <v>67</v>
      </c>
      <c r="H18" s="49" t="s">
        <v>1451</v>
      </c>
      <c r="I18" s="50">
        <v>35999</v>
      </c>
      <c r="J18" s="49" t="s">
        <v>27</v>
      </c>
      <c r="K18" s="49" t="s">
        <v>156</v>
      </c>
      <c r="L18" s="49"/>
      <c r="M18" s="49" t="s">
        <v>136</v>
      </c>
      <c r="N18" s="51">
        <v>1.5405092592592593E-2</v>
      </c>
      <c r="O18" s="52">
        <v>7</v>
      </c>
      <c r="P18" s="45" t="s">
        <v>67</v>
      </c>
      <c r="Q18" s="45"/>
      <c r="R18" s="52">
        <v>22</v>
      </c>
      <c r="S18" s="52">
        <v>11</v>
      </c>
    </row>
    <row r="19" spans="1:19" ht="16.5" customHeight="1" x14ac:dyDescent="0.25">
      <c r="A19" s="45">
        <v>11</v>
      </c>
      <c r="B19" s="46">
        <v>273</v>
      </c>
      <c r="C19" s="47" t="s">
        <v>1452</v>
      </c>
      <c r="D19" s="48"/>
      <c r="E19" s="48"/>
      <c r="F19" s="49" t="s">
        <v>67</v>
      </c>
      <c r="G19" s="49" t="s">
        <v>67</v>
      </c>
      <c r="H19" s="49" t="s">
        <v>1453</v>
      </c>
      <c r="I19" s="50">
        <v>36345</v>
      </c>
      <c r="J19" s="49" t="s">
        <v>31</v>
      </c>
      <c r="K19" s="49"/>
      <c r="L19" s="49"/>
      <c r="M19" s="49" t="s">
        <v>465</v>
      </c>
      <c r="N19" s="51">
        <v>1.5520833333333333E-2</v>
      </c>
      <c r="O19" s="52">
        <v>6</v>
      </c>
      <c r="P19" s="45" t="s">
        <v>67</v>
      </c>
      <c r="Q19" s="45"/>
      <c r="R19" s="52">
        <v>22</v>
      </c>
      <c r="S19" s="52">
        <v>21</v>
      </c>
    </row>
    <row r="20" spans="1:19" ht="16.5" customHeight="1" x14ac:dyDescent="0.25">
      <c r="A20" s="45">
        <v>12</v>
      </c>
      <c r="B20" s="46">
        <v>296</v>
      </c>
      <c r="C20" s="47" t="s">
        <v>1454</v>
      </c>
      <c r="D20" s="48"/>
      <c r="E20" s="48"/>
      <c r="F20" s="49" t="s">
        <v>67</v>
      </c>
      <c r="G20" s="49" t="s">
        <v>67</v>
      </c>
      <c r="H20" s="49" t="s">
        <v>1455</v>
      </c>
      <c r="I20" s="50">
        <v>36375</v>
      </c>
      <c r="J20" s="49" t="s">
        <v>27</v>
      </c>
      <c r="K20" s="49" t="s">
        <v>97</v>
      </c>
      <c r="L20" s="49"/>
      <c r="M20" s="49" t="s">
        <v>144</v>
      </c>
      <c r="N20" s="51">
        <v>1.5925925925925927E-2</v>
      </c>
      <c r="O20" s="52">
        <v>5</v>
      </c>
      <c r="P20" s="45" t="s">
        <v>67</v>
      </c>
      <c r="Q20" s="45"/>
      <c r="R20" s="52">
        <v>22</v>
      </c>
      <c r="S20" s="52">
        <v>56</v>
      </c>
    </row>
    <row r="21" spans="1:19" ht="16.5" customHeight="1" x14ac:dyDescent="0.25">
      <c r="A21" s="45">
        <v>13</v>
      </c>
      <c r="B21" s="46">
        <v>140</v>
      </c>
      <c r="C21" s="47" t="s">
        <v>1456</v>
      </c>
      <c r="D21" s="48"/>
      <c r="E21" s="48"/>
      <c r="F21" s="49" t="s">
        <v>67</v>
      </c>
      <c r="G21" s="49" t="s">
        <v>67</v>
      </c>
      <c r="H21" s="49" t="s">
        <v>1457</v>
      </c>
      <c r="I21" s="50">
        <v>36290</v>
      </c>
      <c r="J21" s="49" t="s">
        <v>37</v>
      </c>
      <c r="K21" s="49"/>
      <c r="L21" s="49"/>
      <c r="M21" s="49" t="s">
        <v>140</v>
      </c>
      <c r="N21" s="51">
        <v>1.6435185185185188E-2</v>
      </c>
      <c r="O21" s="52">
        <v>4</v>
      </c>
      <c r="P21" s="45" t="s">
        <v>67</v>
      </c>
      <c r="Q21" s="45"/>
      <c r="R21" s="52">
        <v>23</v>
      </c>
      <c r="S21" s="52">
        <v>40</v>
      </c>
    </row>
    <row r="22" spans="1:19" ht="16.5" customHeight="1" x14ac:dyDescent="0.25">
      <c r="A22" s="45"/>
      <c r="B22" s="46">
        <v>194</v>
      </c>
      <c r="C22" s="47" t="s">
        <v>1458</v>
      </c>
      <c r="D22" s="48"/>
      <c r="E22" s="48"/>
      <c r="F22" s="49" t="s">
        <v>67</v>
      </c>
      <c r="G22" s="49" t="s">
        <v>67</v>
      </c>
      <c r="H22" s="49" t="s">
        <v>1459</v>
      </c>
      <c r="I22" s="50">
        <v>36488</v>
      </c>
      <c r="J22" s="49" t="s">
        <v>358</v>
      </c>
      <c r="K22" s="49"/>
      <c r="L22" s="49"/>
      <c r="M22" s="49" t="s">
        <v>359</v>
      </c>
      <c r="N22" s="52" t="s">
        <v>486</v>
      </c>
      <c r="O22" s="52"/>
      <c r="P22" s="45" t="s">
        <v>67</v>
      </c>
      <c r="Q22" s="45"/>
      <c r="R22" s="52"/>
      <c r="S22" s="52"/>
    </row>
    <row r="23" spans="1:19" ht="16.5" hidden="1" customHeight="1" x14ac:dyDescent="0.25">
      <c r="A23" s="45">
        <v>15</v>
      </c>
      <c r="B23" s="46"/>
      <c r="C23" s="47" t="s">
        <v>67</v>
      </c>
      <c r="D23" s="48"/>
      <c r="E23" s="48"/>
      <c r="F23" s="49" t="s">
        <v>67</v>
      </c>
      <c r="G23" s="49" t="s">
        <v>67</v>
      </c>
      <c r="H23" s="49" t="s">
        <v>67</v>
      </c>
      <c r="I23" s="50" t="s">
        <v>67</v>
      </c>
      <c r="J23" s="49" t="s">
        <v>67</v>
      </c>
      <c r="K23" s="49" t="s">
        <v>67</v>
      </c>
      <c r="L23" s="49" t="s">
        <v>67</v>
      </c>
      <c r="M23" s="49" t="s">
        <v>67</v>
      </c>
      <c r="N23" s="51" t="s">
        <v>67</v>
      </c>
      <c r="O23" s="52"/>
      <c r="P23" s="45" t="s">
        <v>67</v>
      </c>
      <c r="Q23" s="45"/>
      <c r="R23" s="52"/>
      <c r="S23" s="52"/>
    </row>
    <row r="24" spans="1:19" ht="16.5" hidden="1" customHeight="1" x14ac:dyDescent="0.25">
      <c r="A24" s="45">
        <v>16</v>
      </c>
      <c r="B24" s="46"/>
      <c r="C24" s="47" t="s">
        <v>67</v>
      </c>
      <c r="D24" s="48"/>
      <c r="E24" s="48"/>
      <c r="F24" s="49" t="s">
        <v>67</v>
      </c>
      <c r="G24" s="49" t="s">
        <v>67</v>
      </c>
      <c r="H24" s="49" t="s">
        <v>67</v>
      </c>
      <c r="I24" s="50" t="s">
        <v>67</v>
      </c>
      <c r="J24" s="49" t="s">
        <v>67</v>
      </c>
      <c r="K24" s="49" t="s">
        <v>67</v>
      </c>
      <c r="L24" s="49" t="s">
        <v>67</v>
      </c>
      <c r="M24" s="49" t="s">
        <v>67</v>
      </c>
      <c r="N24" s="51" t="s">
        <v>67</v>
      </c>
      <c r="O24" s="52">
        <v>1</v>
      </c>
      <c r="P24" s="45" t="s">
        <v>67</v>
      </c>
      <c r="Q24" s="45"/>
      <c r="R24" s="52"/>
      <c r="S24" s="52"/>
    </row>
    <row r="25" spans="1:19" ht="16.5" hidden="1" customHeight="1" x14ac:dyDescent="0.25">
      <c r="A25" s="45">
        <v>17</v>
      </c>
      <c r="B25" s="46"/>
      <c r="C25" s="47" t="s">
        <v>67</v>
      </c>
      <c r="D25" s="48"/>
      <c r="E25" s="48"/>
      <c r="F25" s="49" t="s">
        <v>67</v>
      </c>
      <c r="G25" s="49" t="s">
        <v>67</v>
      </c>
      <c r="H25" s="49" t="s">
        <v>67</v>
      </c>
      <c r="I25" s="50" t="s">
        <v>67</v>
      </c>
      <c r="J25" s="49" t="s">
        <v>67</v>
      </c>
      <c r="K25" s="49" t="s">
        <v>67</v>
      </c>
      <c r="L25" s="49" t="s">
        <v>67</v>
      </c>
      <c r="M25" s="49" t="s">
        <v>67</v>
      </c>
      <c r="N25" s="51" t="s">
        <v>67</v>
      </c>
      <c r="O25" s="45" t="s">
        <v>67</v>
      </c>
      <c r="P25" s="45" t="s">
        <v>67</v>
      </c>
      <c r="Q25" s="45"/>
      <c r="R25" s="52"/>
      <c r="S25" s="52"/>
    </row>
  </sheetData>
  <pageMargins left="0.7" right="0.7" top="0.75" bottom="0.75" header="0.3" footer="0.3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U35" sqref="U35"/>
    </sheetView>
  </sheetViews>
  <sheetFormatPr defaultColWidth="17.28515625" defaultRowHeight="15" customHeight="1" x14ac:dyDescent="0.2"/>
  <cols>
    <col min="1" max="1" width="5.7109375" customWidth="1"/>
    <col min="2" max="2" width="6.7109375" bestFit="1" customWidth="1"/>
    <col min="3" max="3" width="3.5703125" bestFit="1" customWidth="1"/>
    <col min="4" max="4" width="7.140625" hidden="1" customWidth="1"/>
    <col min="5" max="6" width="8.28515625" hidden="1" customWidth="1"/>
    <col min="7" max="7" width="6.28515625" hidden="1" customWidth="1"/>
    <col min="8" max="8" width="6.85546875" hidden="1" customWidth="1"/>
    <col min="9" max="9" width="22.42578125" bestFit="1" customWidth="1"/>
    <col min="10" max="10" width="11.85546875" bestFit="1" customWidth="1"/>
    <col min="11" max="11" width="12.140625" bestFit="1" customWidth="1"/>
    <col min="12" max="12" width="11.7109375" bestFit="1" customWidth="1"/>
    <col min="13" max="13" width="3.85546875" bestFit="1" customWidth="1"/>
    <col min="14" max="14" width="21.42578125" customWidth="1"/>
    <col min="15" max="15" width="8.85546875" bestFit="1" customWidth="1"/>
    <col min="16" max="16" width="6" bestFit="1" customWidth="1"/>
    <col min="17" max="17" width="9.85546875" customWidth="1"/>
    <col min="18" max="18" width="7.42578125" hidden="1" customWidth="1"/>
    <col min="19" max="19" width="7.7109375" hidden="1" customWidth="1"/>
    <col min="20" max="20" width="1" hidden="1" customWidth="1"/>
  </cols>
  <sheetData>
    <row r="1" spans="1:20" ht="18.75" customHeight="1" x14ac:dyDescent="0.3">
      <c r="A1" s="4" t="s">
        <v>640</v>
      </c>
      <c r="B1" s="6"/>
      <c r="C1" s="6"/>
      <c r="D1" s="6"/>
      <c r="E1" s="8"/>
      <c r="F1" s="8"/>
      <c r="G1" s="6"/>
      <c r="H1" s="6"/>
      <c r="I1" s="10"/>
      <c r="J1" s="12"/>
      <c r="K1" s="14"/>
      <c r="L1" s="14"/>
      <c r="M1" s="14"/>
      <c r="N1" s="14"/>
      <c r="O1" s="12"/>
      <c r="P1" s="12"/>
      <c r="Q1" s="12"/>
      <c r="R1" s="12"/>
      <c r="S1" s="12"/>
      <c r="T1" s="12"/>
    </row>
    <row r="2" spans="1:20" s="162" customFormat="1" ht="18.75" customHeight="1" x14ac:dyDescent="0.3">
      <c r="A2" s="1" t="s">
        <v>0</v>
      </c>
      <c r="B2" s="6"/>
      <c r="C2" s="6"/>
      <c r="D2" s="6"/>
      <c r="E2" s="8"/>
      <c r="F2" s="8"/>
      <c r="G2" s="6"/>
      <c r="H2" s="6"/>
      <c r="I2" s="10"/>
      <c r="J2" s="97"/>
      <c r="K2" s="14"/>
      <c r="L2" s="14"/>
      <c r="M2" s="14"/>
      <c r="N2" s="14"/>
      <c r="O2" s="97"/>
      <c r="P2" s="97"/>
      <c r="Q2" s="97"/>
      <c r="R2" s="97"/>
      <c r="S2" s="97"/>
      <c r="T2" s="97"/>
    </row>
    <row r="3" spans="1:20" ht="17.25" customHeight="1" x14ac:dyDescent="0.3">
      <c r="A3" s="6" t="s">
        <v>1</v>
      </c>
      <c r="B3" s="6"/>
      <c r="C3" s="6"/>
      <c r="D3" s="6"/>
      <c r="E3" s="8"/>
      <c r="F3" s="8"/>
      <c r="G3" s="6"/>
      <c r="H3" s="6"/>
      <c r="I3" s="10"/>
      <c r="J3" s="12"/>
      <c r="K3" s="14"/>
      <c r="L3" s="14"/>
      <c r="M3" s="14"/>
      <c r="N3" s="14"/>
      <c r="O3" s="12"/>
      <c r="P3" s="12"/>
      <c r="Q3" s="12"/>
      <c r="R3" s="12"/>
      <c r="S3" s="12"/>
      <c r="T3" s="12"/>
    </row>
    <row r="4" spans="1:20" ht="21" customHeight="1" x14ac:dyDescent="0.25">
      <c r="A4" s="17">
        <v>12</v>
      </c>
      <c r="B4" s="19"/>
      <c r="C4" s="19" t="s">
        <v>64</v>
      </c>
      <c r="D4" s="19"/>
      <c r="E4" s="19">
        <v>1</v>
      </c>
      <c r="F4" s="22">
        <v>1</v>
      </c>
      <c r="G4" s="17" t="s">
        <v>44</v>
      </c>
      <c r="H4" s="24"/>
      <c r="I4" s="10"/>
      <c r="J4" s="12"/>
      <c r="K4" s="14"/>
      <c r="L4" s="14"/>
      <c r="M4" s="14"/>
      <c r="N4" s="14"/>
      <c r="O4" s="12"/>
      <c r="P4" s="12"/>
      <c r="Q4" s="12"/>
      <c r="R4" s="12"/>
      <c r="S4" s="12"/>
      <c r="T4" s="12"/>
    </row>
    <row r="5" spans="1:20" ht="20.25" customHeight="1" x14ac:dyDescent="0.3">
      <c r="A5" s="25" t="s">
        <v>682</v>
      </c>
      <c r="B5" s="26"/>
      <c r="C5" s="26"/>
      <c r="D5" s="26"/>
      <c r="E5" s="27"/>
      <c r="F5" s="27"/>
      <c r="G5" s="26"/>
      <c r="H5" s="26"/>
      <c r="I5" s="28"/>
      <c r="J5" s="12"/>
      <c r="K5" s="14"/>
      <c r="L5" s="14"/>
      <c r="M5" s="14"/>
      <c r="N5" s="14"/>
      <c r="O5" s="12"/>
      <c r="P5" s="12"/>
      <c r="Q5" s="12"/>
      <c r="R5" s="12"/>
      <c r="S5" s="12"/>
      <c r="T5" s="12"/>
    </row>
    <row r="6" spans="1:20" ht="13.5" customHeight="1" x14ac:dyDescent="0.25">
      <c r="A6" s="14"/>
      <c r="B6" s="26"/>
      <c r="C6" s="26"/>
      <c r="D6" s="26"/>
      <c r="E6" s="27"/>
      <c r="F6" s="27"/>
      <c r="G6" s="14"/>
      <c r="H6" s="29">
        <v>1</v>
      </c>
      <c r="I6" s="30"/>
      <c r="J6" s="31"/>
      <c r="K6" s="32"/>
      <c r="L6" s="14"/>
      <c r="M6" s="14"/>
      <c r="N6" s="14"/>
      <c r="O6" s="12"/>
      <c r="P6" s="12"/>
      <c r="Q6" s="12"/>
      <c r="R6" s="12"/>
      <c r="S6" s="12"/>
      <c r="T6" s="12"/>
    </row>
    <row r="7" spans="1:20" ht="9.75" customHeight="1" x14ac:dyDescent="0.2">
      <c r="A7" s="33"/>
      <c r="B7" s="33"/>
      <c r="C7" s="33"/>
      <c r="D7" s="33"/>
      <c r="E7" s="33"/>
      <c r="F7" s="33"/>
      <c r="G7" s="33"/>
      <c r="H7" s="33"/>
      <c r="I7" s="34"/>
      <c r="J7" s="35"/>
      <c r="K7" s="33"/>
      <c r="L7" s="33"/>
      <c r="M7" s="33"/>
      <c r="N7" s="33"/>
      <c r="O7" s="35"/>
      <c r="P7" s="35"/>
      <c r="Q7" s="35"/>
      <c r="R7" s="35"/>
      <c r="S7" s="35"/>
      <c r="T7" s="35"/>
    </row>
    <row r="8" spans="1:20" ht="13.5" customHeight="1" x14ac:dyDescent="0.2">
      <c r="A8" s="36" t="s">
        <v>5</v>
      </c>
      <c r="B8" s="75" t="s">
        <v>632</v>
      </c>
      <c r="C8" s="36" t="s">
        <v>48</v>
      </c>
      <c r="D8" s="36" t="s">
        <v>49</v>
      </c>
      <c r="E8" s="37" t="s">
        <v>50</v>
      </c>
      <c r="F8" s="37" t="s">
        <v>52</v>
      </c>
      <c r="G8" s="38" t="s">
        <v>53</v>
      </c>
      <c r="H8" s="36" t="s">
        <v>54</v>
      </c>
      <c r="I8" s="39" t="s">
        <v>55</v>
      </c>
      <c r="J8" s="40" t="s">
        <v>56</v>
      </c>
      <c r="K8" s="41" t="s">
        <v>57</v>
      </c>
      <c r="L8" s="41" t="s">
        <v>58</v>
      </c>
      <c r="M8" s="41" t="s">
        <v>59</v>
      </c>
      <c r="N8" s="41" t="s">
        <v>60</v>
      </c>
      <c r="O8" s="42" t="s">
        <v>61</v>
      </c>
      <c r="P8" s="43" t="s">
        <v>7</v>
      </c>
      <c r="Q8" s="44" t="s">
        <v>633</v>
      </c>
      <c r="R8" s="43" t="s">
        <v>7</v>
      </c>
      <c r="S8" s="43"/>
      <c r="T8" s="43" t="s">
        <v>62</v>
      </c>
    </row>
    <row r="9" spans="1:20" ht="16.5" customHeight="1" x14ac:dyDescent="0.25">
      <c r="A9" s="45">
        <v>1</v>
      </c>
      <c r="B9" s="46"/>
      <c r="C9" s="46">
        <v>18</v>
      </c>
      <c r="D9" s="47" t="s">
        <v>1418</v>
      </c>
      <c r="E9" s="48"/>
      <c r="F9" s="48"/>
      <c r="G9" s="49" t="s">
        <v>67</v>
      </c>
      <c r="H9" s="49" t="s">
        <v>67</v>
      </c>
      <c r="I9" s="49" t="s">
        <v>1419</v>
      </c>
      <c r="J9" s="50">
        <v>34535</v>
      </c>
      <c r="K9" s="49" t="s">
        <v>17</v>
      </c>
      <c r="L9" s="49"/>
      <c r="M9" s="49"/>
      <c r="N9" s="49" t="s">
        <v>921</v>
      </c>
      <c r="O9" s="76">
        <v>0.90208333333333335</v>
      </c>
      <c r="P9" s="52">
        <v>22</v>
      </c>
      <c r="Q9" s="45"/>
      <c r="R9" s="45" t="s">
        <v>67</v>
      </c>
      <c r="S9" s="45"/>
      <c r="T9" s="45" t="s">
        <v>67</v>
      </c>
    </row>
    <row r="10" spans="1:20" ht="16.5" customHeight="1" x14ac:dyDescent="0.25">
      <c r="A10" s="45">
        <v>2</v>
      </c>
      <c r="B10" s="46"/>
      <c r="C10" s="46">
        <v>33</v>
      </c>
      <c r="D10" s="47" t="s">
        <v>1420</v>
      </c>
      <c r="E10" s="48"/>
      <c r="F10" s="48"/>
      <c r="G10" s="49" t="s">
        <v>67</v>
      </c>
      <c r="H10" s="49" t="s">
        <v>67</v>
      </c>
      <c r="I10" s="49" t="s">
        <v>1421</v>
      </c>
      <c r="J10" s="50">
        <v>33458</v>
      </c>
      <c r="K10" s="49" t="s">
        <v>69</v>
      </c>
      <c r="L10" s="49" t="s">
        <v>70</v>
      </c>
      <c r="M10" s="49"/>
      <c r="N10" s="49" t="s">
        <v>71</v>
      </c>
      <c r="O10" s="76">
        <v>0.91388888888888886</v>
      </c>
      <c r="P10" s="52">
        <v>18</v>
      </c>
      <c r="Q10" s="52"/>
      <c r="R10" s="45" t="s">
        <v>67</v>
      </c>
      <c r="S10" s="45"/>
      <c r="T10" s="45" t="s">
        <v>67</v>
      </c>
    </row>
    <row r="11" spans="1:20" ht="16.5" customHeight="1" x14ac:dyDescent="0.25">
      <c r="A11" s="45">
        <v>3</v>
      </c>
      <c r="B11" s="46"/>
      <c r="C11" s="46">
        <v>70</v>
      </c>
      <c r="D11" s="47" t="s">
        <v>1422</v>
      </c>
      <c r="E11" s="48"/>
      <c r="F11" s="48"/>
      <c r="G11" s="49" t="s">
        <v>67</v>
      </c>
      <c r="H11" s="49" t="s">
        <v>67</v>
      </c>
      <c r="I11" s="49" t="s">
        <v>1423</v>
      </c>
      <c r="J11" s="50">
        <v>31537</v>
      </c>
      <c r="K11" s="49" t="s">
        <v>69</v>
      </c>
      <c r="L11" s="49" t="s">
        <v>82</v>
      </c>
      <c r="M11" s="49"/>
      <c r="N11" s="49" t="s">
        <v>83</v>
      </c>
      <c r="O11" s="76">
        <v>0.93333333333333335</v>
      </c>
      <c r="P11" s="52">
        <v>15</v>
      </c>
      <c r="Q11" s="52"/>
      <c r="R11" s="45" t="s">
        <v>67</v>
      </c>
      <c r="S11" s="45"/>
      <c r="T11" s="45" t="s">
        <v>67</v>
      </c>
    </row>
    <row r="12" spans="1:20" ht="16.5" customHeight="1" x14ac:dyDescent="0.25">
      <c r="A12" s="45">
        <v>4</v>
      </c>
      <c r="B12" s="77">
        <v>1</v>
      </c>
      <c r="C12" s="46">
        <v>253</v>
      </c>
      <c r="D12" s="47" t="s">
        <v>1424</v>
      </c>
      <c r="E12" s="48"/>
      <c r="F12" s="48"/>
      <c r="G12" s="49" t="s">
        <v>67</v>
      </c>
      <c r="H12" s="49" t="s">
        <v>67</v>
      </c>
      <c r="I12" s="49" t="s">
        <v>1425</v>
      </c>
      <c r="J12" s="50">
        <v>35391</v>
      </c>
      <c r="K12" s="49" t="s">
        <v>87</v>
      </c>
      <c r="L12" s="49" t="s">
        <v>88</v>
      </c>
      <c r="M12" s="49"/>
      <c r="N12" s="49"/>
      <c r="O12" s="76" t="s">
        <v>634</v>
      </c>
      <c r="P12" s="52"/>
      <c r="Q12" s="52">
        <v>22</v>
      </c>
      <c r="R12" s="45" t="s">
        <v>67</v>
      </c>
      <c r="S12" s="45"/>
      <c r="T12" s="45" t="s">
        <v>67</v>
      </c>
    </row>
    <row r="13" spans="1:20" ht="16.5" customHeight="1" x14ac:dyDescent="0.25">
      <c r="A13" s="45">
        <v>5</v>
      </c>
      <c r="B13" s="77"/>
      <c r="C13" s="46">
        <v>247</v>
      </c>
      <c r="D13" s="47" t="s">
        <v>1426</v>
      </c>
      <c r="E13" s="48"/>
      <c r="F13" s="48"/>
      <c r="G13" s="49" t="s">
        <v>67</v>
      </c>
      <c r="H13" s="49" t="s">
        <v>67</v>
      </c>
      <c r="I13" s="49" t="s">
        <v>1427</v>
      </c>
      <c r="J13" s="50">
        <v>34005</v>
      </c>
      <c r="K13" s="49" t="s">
        <v>87</v>
      </c>
      <c r="L13" s="49" t="s">
        <v>88</v>
      </c>
      <c r="M13" s="49"/>
      <c r="N13" s="49" t="s">
        <v>879</v>
      </c>
      <c r="O13" s="76" t="s">
        <v>635</v>
      </c>
      <c r="P13" s="52">
        <v>13</v>
      </c>
      <c r="Q13" s="45"/>
      <c r="R13" s="45" t="s">
        <v>67</v>
      </c>
      <c r="S13" s="45"/>
      <c r="T13" s="45" t="s">
        <v>67</v>
      </c>
    </row>
    <row r="14" spans="1:20" ht="16.5" customHeight="1" x14ac:dyDescent="0.25">
      <c r="A14" s="45">
        <v>6</v>
      </c>
      <c r="B14" s="77">
        <v>2</v>
      </c>
      <c r="C14" s="46">
        <v>85</v>
      </c>
      <c r="D14" s="47" t="s">
        <v>1428</v>
      </c>
      <c r="E14" s="48"/>
      <c r="F14" s="48"/>
      <c r="G14" s="49" t="s">
        <v>67</v>
      </c>
      <c r="H14" s="49" t="s">
        <v>67</v>
      </c>
      <c r="I14" s="49" t="s">
        <v>1429</v>
      </c>
      <c r="J14" s="50">
        <v>34998</v>
      </c>
      <c r="K14" s="49" t="s">
        <v>69</v>
      </c>
      <c r="L14" s="49" t="s">
        <v>70</v>
      </c>
      <c r="M14" s="49"/>
      <c r="N14" s="49" t="s">
        <v>71</v>
      </c>
      <c r="O14" s="77" t="s">
        <v>636</v>
      </c>
      <c r="P14" s="52"/>
      <c r="Q14" s="52">
        <v>18</v>
      </c>
      <c r="R14" s="45" t="s">
        <v>67</v>
      </c>
      <c r="S14" s="45"/>
      <c r="T14" s="45" t="s">
        <v>67</v>
      </c>
    </row>
    <row r="15" spans="1:20" ht="16.5" customHeight="1" x14ac:dyDescent="0.25">
      <c r="A15" s="45">
        <v>7</v>
      </c>
      <c r="B15" s="77">
        <v>3</v>
      </c>
      <c r="C15" s="46">
        <v>36</v>
      </c>
      <c r="D15" s="47" t="s">
        <v>1430</v>
      </c>
      <c r="E15" s="48"/>
      <c r="F15" s="48"/>
      <c r="G15" s="49" t="s">
        <v>67</v>
      </c>
      <c r="H15" s="49" t="s">
        <v>67</v>
      </c>
      <c r="I15" s="49" t="s">
        <v>1431</v>
      </c>
      <c r="J15" s="50">
        <v>35543</v>
      </c>
      <c r="K15" s="49" t="s">
        <v>69</v>
      </c>
      <c r="L15" s="49" t="s">
        <v>70</v>
      </c>
      <c r="M15" s="49"/>
      <c r="N15" s="49" t="s">
        <v>71</v>
      </c>
      <c r="O15" s="77" t="s">
        <v>637</v>
      </c>
      <c r="P15" s="52"/>
      <c r="Q15" s="52">
        <v>15</v>
      </c>
      <c r="R15" s="45" t="s">
        <v>67</v>
      </c>
      <c r="S15" s="45"/>
      <c r="T15" s="45" t="s">
        <v>67</v>
      </c>
    </row>
    <row r="16" spans="1:20" ht="16.5" hidden="1" customHeight="1" x14ac:dyDescent="0.25">
      <c r="A16" s="45">
        <v>8</v>
      </c>
      <c r="B16" s="46"/>
      <c r="C16" s="46"/>
      <c r="D16" s="47" t="s">
        <v>67</v>
      </c>
      <c r="E16" s="48"/>
      <c r="F16" s="48"/>
      <c r="G16" s="49" t="s">
        <v>67</v>
      </c>
      <c r="H16" s="49" t="s">
        <v>67</v>
      </c>
      <c r="I16" s="49" t="s">
        <v>67</v>
      </c>
      <c r="J16" s="50" t="s">
        <v>67</v>
      </c>
      <c r="K16" s="49" t="s">
        <v>67</v>
      </c>
      <c r="L16" s="49" t="s">
        <v>67</v>
      </c>
      <c r="M16" s="49" t="s">
        <v>67</v>
      </c>
      <c r="N16" s="49" t="s">
        <v>67</v>
      </c>
      <c r="O16" s="51"/>
      <c r="P16" s="52"/>
      <c r="Q16" s="52"/>
      <c r="R16" s="45" t="s">
        <v>67</v>
      </c>
      <c r="S16" s="52">
        <v>26</v>
      </c>
      <c r="T16" s="52">
        <v>15</v>
      </c>
    </row>
    <row r="17" spans="1:20" ht="16.5" hidden="1" customHeight="1" x14ac:dyDescent="0.25">
      <c r="A17" s="45">
        <v>9</v>
      </c>
      <c r="B17" s="46"/>
      <c r="C17" s="46"/>
      <c r="D17" s="47" t="s">
        <v>67</v>
      </c>
      <c r="E17" s="48"/>
      <c r="F17" s="48"/>
      <c r="G17" s="49" t="s">
        <v>67</v>
      </c>
      <c r="H17" s="49" t="s">
        <v>67</v>
      </c>
      <c r="I17" s="49" t="s">
        <v>67</v>
      </c>
      <c r="J17" s="50" t="s">
        <v>67</v>
      </c>
      <c r="K17" s="49" t="s">
        <v>67</v>
      </c>
      <c r="L17" s="49" t="s">
        <v>67</v>
      </c>
      <c r="M17" s="49" t="s">
        <v>67</v>
      </c>
      <c r="N17" s="49" t="s">
        <v>67</v>
      </c>
      <c r="O17" s="51"/>
      <c r="P17" s="52"/>
      <c r="Q17" s="52"/>
      <c r="R17" s="45" t="s">
        <v>67</v>
      </c>
      <c r="S17" s="52">
        <v>26</v>
      </c>
      <c r="T17" s="52">
        <v>35</v>
      </c>
    </row>
    <row r="18" spans="1:20" ht="16.5" hidden="1" customHeight="1" x14ac:dyDescent="0.25">
      <c r="A18" s="45">
        <v>10</v>
      </c>
      <c r="B18" s="46"/>
      <c r="C18" s="46"/>
      <c r="D18" s="47" t="s">
        <v>67</v>
      </c>
      <c r="E18" s="48"/>
      <c r="F18" s="48"/>
      <c r="G18" s="49" t="s">
        <v>67</v>
      </c>
      <c r="H18" s="49" t="s">
        <v>67</v>
      </c>
      <c r="I18" s="49" t="s">
        <v>67</v>
      </c>
      <c r="J18" s="50" t="s">
        <v>67</v>
      </c>
      <c r="K18" s="49" t="s">
        <v>67</v>
      </c>
      <c r="L18" s="49" t="s">
        <v>67</v>
      </c>
      <c r="M18" s="49" t="s">
        <v>67</v>
      </c>
      <c r="N18" s="49" t="s">
        <v>67</v>
      </c>
      <c r="O18" s="51"/>
      <c r="P18" s="52"/>
      <c r="Q18" s="52"/>
      <c r="R18" s="45" t="s">
        <v>67</v>
      </c>
      <c r="S18" s="52">
        <v>31</v>
      </c>
      <c r="T18" s="52">
        <v>33</v>
      </c>
    </row>
  </sheetData>
  <pageMargins left="0.7" right="0.7" top="0.75" bottom="0.75" header="0.3" footer="0.3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K4" sqref="K4"/>
    </sheetView>
  </sheetViews>
  <sheetFormatPr defaultColWidth="17.28515625" defaultRowHeight="15" customHeight="1" x14ac:dyDescent="0.2"/>
  <cols>
    <col min="1" max="1" width="4.7109375" customWidth="1"/>
    <col min="2" max="2" width="4.85546875" bestFit="1" customWidth="1"/>
    <col min="3" max="3" width="3.5703125" bestFit="1" customWidth="1"/>
    <col min="4" max="4" width="7.140625" hidden="1" customWidth="1"/>
    <col min="5" max="6" width="8.28515625" hidden="1" customWidth="1"/>
    <col min="7" max="7" width="6.28515625" hidden="1" customWidth="1"/>
    <col min="8" max="8" width="6.85546875" hidden="1" customWidth="1"/>
    <col min="9" max="9" width="21" bestFit="1" customWidth="1"/>
    <col min="10" max="10" width="11.85546875" bestFit="1" customWidth="1"/>
    <col min="11" max="11" width="17.7109375" customWidth="1"/>
    <col min="12" max="12" width="12.42578125" customWidth="1"/>
    <col min="13" max="13" width="3.85546875" bestFit="1" customWidth="1"/>
    <col min="14" max="14" width="23.85546875" customWidth="1"/>
    <col min="15" max="15" width="8.85546875" customWidth="1"/>
    <col min="16" max="17" width="6" bestFit="1" customWidth="1"/>
    <col min="18" max="20" width="7.42578125" hidden="1" customWidth="1"/>
  </cols>
  <sheetData>
    <row r="1" spans="1:20" ht="18.75" customHeight="1" x14ac:dyDescent="0.3">
      <c r="A1" s="4" t="s">
        <v>640</v>
      </c>
      <c r="B1" s="6"/>
      <c r="C1" s="6"/>
      <c r="D1" s="6"/>
      <c r="E1" s="8"/>
      <c r="F1" s="8"/>
      <c r="G1" s="6"/>
      <c r="H1" s="6"/>
      <c r="I1" s="10"/>
      <c r="J1" s="12"/>
      <c r="K1" s="14"/>
      <c r="L1" s="14"/>
      <c r="M1" s="14"/>
      <c r="N1" s="14"/>
      <c r="O1" s="12"/>
      <c r="P1" s="12"/>
      <c r="Q1" s="12"/>
      <c r="R1" s="12"/>
      <c r="S1" s="12"/>
      <c r="T1" s="12"/>
    </row>
    <row r="2" spans="1:20" s="162" customFormat="1" ht="18.75" customHeight="1" x14ac:dyDescent="0.3">
      <c r="A2" s="1" t="s">
        <v>0</v>
      </c>
      <c r="B2" s="6"/>
      <c r="C2" s="6"/>
      <c r="D2" s="6"/>
      <c r="E2" s="8"/>
      <c r="F2" s="8"/>
      <c r="G2" s="6"/>
      <c r="H2" s="6"/>
      <c r="I2" s="10"/>
      <c r="J2" s="97"/>
      <c r="K2" s="14"/>
      <c r="L2" s="14"/>
      <c r="M2" s="14"/>
      <c r="N2" s="14"/>
      <c r="O2" s="97"/>
      <c r="P2" s="97"/>
      <c r="Q2" s="97"/>
      <c r="R2" s="97"/>
      <c r="S2" s="97"/>
      <c r="T2" s="97"/>
    </row>
    <row r="3" spans="1:20" ht="17.25" customHeight="1" x14ac:dyDescent="0.3">
      <c r="A3" s="6" t="s">
        <v>1</v>
      </c>
      <c r="B3" s="6"/>
      <c r="C3" s="6"/>
      <c r="D3" s="6"/>
      <c r="E3" s="8"/>
      <c r="F3" s="8"/>
      <c r="G3" s="6"/>
      <c r="H3" s="6"/>
      <c r="I3" s="10"/>
      <c r="J3" s="12"/>
      <c r="K3" s="14"/>
      <c r="L3" s="14"/>
      <c r="M3" s="14"/>
      <c r="N3" s="14"/>
      <c r="O3" s="12"/>
      <c r="P3" s="12"/>
      <c r="Q3" s="12"/>
      <c r="R3" s="12"/>
      <c r="S3" s="12"/>
      <c r="T3" s="12"/>
    </row>
    <row r="4" spans="1:20" ht="21" customHeight="1" x14ac:dyDescent="0.25">
      <c r="A4" s="17">
        <v>14</v>
      </c>
      <c r="B4" s="19"/>
      <c r="C4" s="19" t="s">
        <v>645</v>
      </c>
      <c r="D4" s="19"/>
      <c r="E4" s="19">
        <v>1</v>
      </c>
      <c r="F4" s="22">
        <v>1</v>
      </c>
      <c r="G4" s="17" t="s">
        <v>44</v>
      </c>
      <c r="H4" s="24"/>
      <c r="I4" s="10"/>
      <c r="J4" s="12"/>
      <c r="K4" s="14"/>
      <c r="L4" s="14"/>
      <c r="M4" s="14"/>
      <c r="N4" s="14"/>
      <c r="O4" s="12"/>
      <c r="P4" s="12"/>
      <c r="Q4" s="12"/>
      <c r="R4" s="12"/>
      <c r="S4" s="12"/>
      <c r="T4" s="12"/>
    </row>
    <row r="5" spans="1:20" ht="20.25" customHeight="1" x14ac:dyDescent="0.3">
      <c r="A5" s="25" t="s">
        <v>686</v>
      </c>
      <c r="B5" s="26"/>
      <c r="C5" s="26"/>
      <c r="D5" s="26"/>
      <c r="E5" s="27"/>
      <c r="F5" s="27"/>
      <c r="G5" s="26"/>
      <c r="H5" s="26"/>
      <c r="I5" s="28"/>
      <c r="J5" s="12"/>
      <c r="K5" s="14"/>
      <c r="L5" s="14"/>
      <c r="M5" s="14"/>
      <c r="N5" s="14"/>
      <c r="O5" s="12"/>
      <c r="P5" s="12"/>
      <c r="Q5" s="12"/>
      <c r="R5" s="12"/>
      <c r="S5" s="12"/>
      <c r="T5" s="12"/>
    </row>
    <row r="6" spans="1:20" ht="13.5" customHeight="1" x14ac:dyDescent="0.25">
      <c r="A6" s="14"/>
      <c r="B6" s="26"/>
      <c r="C6" s="26"/>
      <c r="D6" s="26"/>
      <c r="E6" s="27"/>
      <c r="F6" s="27"/>
      <c r="G6" s="14"/>
      <c r="H6" s="29">
        <v>1</v>
      </c>
      <c r="I6" s="30"/>
      <c r="J6" s="31"/>
      <c r="K6" s="32"/>
      <c r="L6" s="14"/>
      <c r="M6" s="14"/>
      <c r="N6" s="14"/>
      <c r="O6" s="12"/>
      <c r="P6" s="12"/>
      <c r="Q6" s="12"/>
      <c r="R6" s="12"/>
      <c r="S6" s="12"/>
      <c r="T6" s="12"/>
    </row>
    <row r="7" spans="1:20" ht="9.75" customHeight="1" x14ac:dyDescent="0.2">
      <c r="A7" s="33"/>
      <c r="B7" s="33"/>
      <c r="C7" s="33"/>
      <c r="D7" s="33"/>
      <c r="E7" s="33"/>
      <c r="F7" s="33"/>
      <c r="G7" s="33"/>
      <c r="H7" s="33"/>
      <c r="I7" s="34"/>
      <c r="J7" s="35"/>
      <c r="K7" s="33"/>
      <c r="L7" s="33"/>
      <c r="M7" s="33"/>
      <c r="N7" s="33"/>
      <c r="O7" s="35"/>
      <c r="P7" s="35"/>
      <c r="Q7" s="35"/>
      <c r="R7" s="35"/>
      <c r="S7" s="35"/>
      <c r="T7" s="35"/>
    </row>
    <row r="8" spans="1:20" ht="25.5" customHeight="1" x14ac:dyDescent="0.2">
      <c r="A8" s="36" t="s">
        <v>5</v>
      </c>
      <c r="B8" s="44" t="s">
        <v>638</v>
      </c>
      <c r="C8" s="36" t="s">
        <v>48</v>
      </c>
      <c r="D8" s="36" t="s">
        <v>49</v>
      </c>
      <c r="E8" s="37" t="s">
        <v>50</v>
      </c>
      <c r="F8" s="37" t="s">
        <v>52</v>
      </c>
      <c r="G8" s="38" t="s">
        <v>53</v>
      </c>
      <c r="H8" s="36" t="s">
        <v>54</v>
      </c>
      <c r="I8" s="39" t="s">
        <v>55</v>
      </c>
      <c r="J8" s="40" t="s">
        <v>56</v>
      </c>
      <c r="K8" s="41" t="s">
        <v>57</v>
      </c>
      <c r="L8" s="41" t="s">
        <v>58</v>
      </c>
      <c r="M8" s="41" t="s">
        <v>59</v>
      </c>
      <c r="N8" s="41" t="s">
        <v>60</v>
      </c>
      <c r="O8" s="42" t="s">
        <v>61</v>
      </c>
      <c r="P8" s="43" t="s">
        <v>639</v>
      </c>
      <c r="Q8" s="43" t="s">
        <v>7</v>
      </c>
      <c r="R8" s="43" t="s">
        <v>63</v>
      </c>
      <c r="S8" s="43" t="s">
        <v>64</v>
      </c>
      <c r="T8" s="43" t="s">
        <v>65</v>
      </c>
    </row>
    <row r="9" spans="1:20" ht="16.5" customHeight="1" x14ac:dyDescent="0.25">
      <c r="A9" s="45">
        <v>1</v>
      </c>
      <c r="B9" s="46"/>
      <c r="C9" s="46">
        <v>19</v>
      </c>
      <c r="D9" s="47" t="s">
        <v>372</v>
      </c>
      <c r="E9" s="48"/>
      <c r="F9" s="48"/>
      <c r="G9" s="49" t="s">
        <v>67</v>
      </c>
      <c r="H9" s="49" t="s">
        <v>67</v>
      </c>
      <c r="I9" s="49" t="s">
        <v>1460</v>
      </c>
      <c r="J9" s="50">
        <v>31975</v>
      </c>
      <c r="K9" s="49" t="s">
        <v>17</v>
      </c>
      <c r="L9" s="49"/>
      <c r="M9" s="49"/>
      <c r="N9" s="49" t="s">
        <v>918</v>
      </c>
      <c r="O9" s="51">
        <v>1.7048611111111112E-2</v>
      </c>
      <c r="P9" s="52"/>
      <c r="Q9" s="52">
        <v>22</v>
      </c>
      <c r="R9" s="45"/>
      <c r="S9" s="52">
        <v>24</v>
      </c>
      <c r="T9" s="52">
        <v>33</v>
      </c>
    </row>
    <row r="10" spans="1:20" ht="16.5" customHeight="1" x14ac:dyDescent="0.25">
      <c r="A10" s="45">
        <v>2</v>
      </c>
      <c r="B10" s="77">
        <v>1</v>
      </c>
      <c r="C10" s="46">
        <v>6</v>
      </c>
      <c r="D10" s="47" t="s">
        <v>1461</v>
      </c>
      <c r="E10" s="48"/>
      <c r="F10" s="48"/>
      <c r="G10" s="49" t="s">
        <v>67</v>
      </c>
      <c r="H10" s="49" t="s">
        <v>67</v>
      </c>
      <c r="I10" s="49" t="s">
        <v>1462</v>
      </c>
      <c r="J10" s="50">
        <v>35263</v>
      </c>
      <c r="K10" s="49" t="s">
        <v>18</v>
      </c>
      <c r="L10" s="49"/>
      <c r="M10" s="49"/>
      <c r="N10" s="49" t="s">
        <v>1116</v>
      </c>
      <c r="O10" s="51">
        <v>1.7349537037037038E-2</v>
      </c>
      <c r="P10" s="52">
        <v>22</v>
      </c>
      <c r="Q10" s="45"/>
      <c r="R10" s="45"/>
      <c r="S10" s="52">
        <v>24</v>
      </c>
      <c r="T10" s="52">
        <v>59</v>
      </c>
    </row>
    <row r="11" spans="1:20" ht="16.5" customHeight="1" x14ac:dyDescent="0.25">
      <c r="A11" s="45">
        <v>3</v>
      </c>
      <c r="B11" s="77">
        <v>2</v>
      </c>
      <c r="C11" s="46">
        <v>7</v>
      </c>
      <c r="D11" s="47" t="s">
        <v>1463</v>
      </c>
      <c r="E11" s="48"/>
      <c r="F11" s="48"/>
      <c r="G11" s="49" t="s">
        <v>67</v>
      </c>
      <c r="H11" s="49" t="s">
        <v>67</v>
      </c>
      <c r="I11" s="49" t="s">
        <v>1464</v>
      </c>
      <c r="J11" s="50">
        <v>34821</v>
      </c>
      <c r="K11" s="49" t="s">
        <v>18</v>
      </c>
      <c r="L11" s="49"/>
      <c r="M11" s="49"/>
      <c r="N11" s="49" t="s">
        <v>1118</v>
      </c>
      <c r="O11" s="51">
        <v>1.7592592592592594E-2</v>
      </c>
      <c r="P11" s="52">
        <v>18</v>
      </c>
      <c r="Q11" s="52"/>
      <c r="R11" s="45"/>
      <c r="S11" s="52">
        <v>25</v>
      </c>
      <c r="T11" s="52">
        <v>20</v>
      </c>
    </row>
    <row r="12" spans="1:20" ht="16.5" customHeight="1" x14ac:dyDescent="0.25">
      <c r="A12" s="45">
        <v>4</v>
      </c>
      <c r="B12" s="77"/>
      <c r="C12" s="46">
        <v>35</v>
      </c>
      <c r="D12" s="47" t="s">
        <v>1465</v>
      </c>
      <c r="E12" s="48"/>
      <c r="F12" s="48"/>
      <c r="G12" s="49" t="s">
        <v>67</v>
      </c>
      <c r="H12" s="49" t="s">
        <v>67</v>
      </c>
      <c r="I12" s="49" t="s">
        <v>1466</v>
      </c>
      <c r="J12" s="50">
        <v>34380</v>
      </c>
      <c r="K12" s="49" t="s">
        <v>69</v>
      </c>
      <c r="L12" s="49" t="s">
        <v>70</v>
      </c>
      <c r="M12" s="49"/>
      <c r="N12" s="49" t="s">
        <v>71</v>
      </c>
      <c r="O12" s="51">
        <v>1.7916666666666668E-2</v>
      </c>
      <c r="P12" s="52"/>
      <c r="Q12" s="52">
        <v>18</v>
      </c>
      <c r="R12" s="45"/>
      <c r="S12" s="52">
        <v>25</v>
      </c>
      <c r="T12" s="52">
        <v>48</v>
      </c>
    </row>
    <row r="13" spans="1:20" ht="16.5" customHeight="1" x14ac:dyDescent="0.25">
      <c r="A13" s="45">
        <v>5</v>
      </c>
      <c r="B13" s="77"/>
      <c r="C13" s="46">
        <v>242</v>
      </c>
      <c r="D13" s="47" t="s">
        <v>1467</v>
      </c>
      <c r="E13" s="48"/>
      <c r="F13" s="48"/>
      <c r="G13" s="49" t="s">
        <v>67</v>
      </c>
      <c r="H13" s="49" t="s">
        <v>67</v>
      </c>
      <c r="I13" s="49" t="s">
        <v>1468</v>
      </c>
      <c r="J13" s="50">
        <v>33693</v>
      </c>
      <c r="K13" s="49" t="s">
        <v>87</v>
      </c>
      <c r="L13" s="49" t="s">
        <v>88</v>
      </c>
      <c r="M13" s="49"/>
      <c r="N13" s="49" t="s">
        <v>262</v>
      </c>
      <c r="O13" s="51">
        <v>1.7997685185185186E-2</v>
      </c>
      <c r="P13" s="52"/>
      <c r="Q13" s="52">
        <v>15</v>
      </c>
      <c r="R13" s="45"/>
      <c r="S13" s="52">
        <v>25</v>
      </c>
      <c r="T13" s="52">
        <v>55</v>
      </c>
    </row>
    <row r="14" spans="1:20" ht="16.5" customHeight="1" x14ac:dyDescent="0.25">
      <c r="A14" s="45">
        <v>6</v>
      </c>
      <c r="B14" s="77">
        <v>3</v>
      </c>
      <c r="C14" s="46">
        <v>34</v>
      </c>
      <c r="D14" s="47" t="s">
        <v>1469</v>
      </c>
      <c r="E14" s="48"/>
      <c r="F14" s="48"/>
      <c r="G14" s="49" t="s">
        <v>67</v>
      </c>
      <c r="H14" s="49" t="s">
        <v>67</v>
      </c>
      <c r="I14" s="49" t="s">
        <v>1470</v>
      </c>
      <c r="J14" s="50">
        <v>35516</v>
      </c>
      <c r="K14" s="49" t="s">
        <v>69</v>
      </c>
      <c r="L14" s="49" t="s">
        <v>70</v>
      </c>
      <c r="M14" s="49"/>
      <c r="N14" s="49" t="s">
        <v>1194</v>
      </c>
      <c r="O14" s="51">
        <v>1.8171296296296297E-2</v>
      </c>
      <c r="P14" s="52">
        <v>15</v>
      </c>
      <c r="Q14" s="52"/>
      <c r="R14" s="45"/>
      <c r="S14" s="52">
        <v>26</v>
      </c>
      <c r="T14" s="52">
        <v>10</v>
      </c>
    </row>
    <row r="15" spans="1:20" ht="16.5" customHeight="1" x14ac:dyDescent="0.25">
      <c r="A15" s="45">
        <v>7</v>
      </c>
      <c r="B15" s="77"/>
      <c r="C15" s="46">
        <v>245</v>
      </c>
      <c r="D15" s="47" t="s">
        <v>1471</v>
      </c>
      <c r="E15" s="48"/>
      <c r="F15" s="48"/>
      <c r="G15" s="49" t="s">
        <v>67</v>
      </c>
      <c r="H15" s="49" t="s">
        <v>67</v>
      </c>
      <c r="I15" s="49" t="s">
        <v>1472</v>
      </c>
      <c r="J15" s="50">
        <v>33918</v>
      </c>
      <c r="K15" s="49" t="s">
        <v>87</v>
      </c>
      <c r="L15" s="49" t="s">
        <v>88</v>
      </c>
      <c r="M15" s="49"/>
      <c r="N15" s="49" t="s">
        <v>262</v>
      </c>
      <c r="O15" s="51">
        <v>1.8460648148148146E-2</v>
      </c>
      <c r="P15" s="78"/>
      <c r="Q15" s="52">
        <v>13</v>
      </c>
      <c r="R15" s="45"/>
      <c r="S15" s="52">
        <v>26</v>
      </c>
      <c r="T15" s="52">
        <v>35</v>
      </c>
    </row>
    <row r="16" spans="1:20" ht="16.5" customHeight="1" x14ac:dyDescent="0.25">
      <c r="A16" s="45">
        <v>8</v>
      </c>
      <c r="B16" s="77">
        <v>4</v>
      </c>
      <c r="C16" s="46">
        <v>327</v>
      </c>
      <c r="D16" s="47" t="s">
        <v>1473</v>
      </c>
      <c r="E16" s="48"/>
      <c r="F16" s="48"/>
      <c r="G16" s="49" t="s">
        <v>67</v>
      </c>
      <c r="H16" s="49" t="s">
        <v>67</v>
      </c>
      <c r="I16" s="49" t="s">
        <v>1474</v>
      </c>
      <c r="J16" s="50">
        <v>34912</v>
      </c>
      <c r="K16" s="49" t="s">
        <v>9</v>
      </c>
      <c r="L16" s="49"/>
      <c r="M16" s="49"/>
      <c r="N16" s="49" t="s">
        <v>75</v>
      </c>
      <c r="O16" s="51">
        <v>1.8599537037037036E-2</v>
      </c>
      <c r="P16" s="52">
        <v>13</v>
      </c>
      <c r="Q16" s="45"/>
      <c r="R16" s="45"/>
      <c r="S16" s="52">
        <v>26</v>
      </c>
      <c r="T16" s="52">
        <v>47</v>
      </c>
    </row>
    <row r="17" spans="1:20" ht="16.5" customHeight="1" x14ac:dyDescent="0.25">
      <c r="A17" s="45">
        <v>9</v>
      </c>
      <c r="B17" s="77">
        <v>5</v>
      </c>
      <c r="C17" s="46">
        <v>86</v>
      </c>
      <c r="D17" s="47" t="s">
        <v>1475</v>
      </c>
      <c r="E17" s="48"/>
      <c r="F17" s="48"/>
      <c r="G17" s="49" t="s">
        <v>67</v>
      </c>
      <c r="H17" s="49" t="s">
        <v>67</v>
      </c>
      <c r="I17" s="49" t="s">
        <v>1476</v>
      </c>
      <c r="J17" s="50">
        <v>35228</v>
      </c>
      <c r="K17" s="49" t="s">
        <v>1060</v>
      </c>
      <c r="L17" s="49" t="s">
        <v>271</v>
      </c>
      <c r="M17" s="49"/>
      <c r="N17" s="49" t="s">
        <v>1061</v>
      </c>
      <c r="O17" s="51">
        <v>1.892361111111111E-2</v>
      </c>
      <c r="P17" s="52">
        <v>12</v>
      </c>
      <c r="Q17" s="45"/>
      <c r="R17" s="45"/>
      <c r="S17" s="52">
        <v>27</v>
      </c>
      <c r="T17" s="52">
        <v>15</v>
      </c>
    </row>
    <row r="18" spans="1:20" ht="16.5" customHeight="1" x14ac:dyDescent="0.25">
      <c r="A18" s="45">
        <v>10</v>
      </c>
      <c r="B18" s="77"/>
      <c r="C18" s="46">
        <v>252</v>
      </c>
      <c r="D18" s="47" t="s">
        <v>1477</v>
      </c>
      <c r="E18" s="48"/>
      <c r="F18" s="48"/>
      <c r="G18" s="49" t="s">
        <v>67</v>
      </c>
      <c r="H18" s="49" t="s">
        <v>67</v>
      </c>
      <c r="I18" s="49" t="s">
        <v>1478</v>
      </c>
      <c r="J18" s="50">
        <v>33864</v>
      </c>
      <c r="K18" s="49" t="s">
        <v>87</v>
      </c>
      <c r="L18" s="49" t="s">
        <v>88</v>
      </c>
      <c r="M18" s="49"/>
      <c r="N18" s="49" t="s">
        <v>262</v>
      </c>
      <c r="O18" s="51">
        <v>1.9143518518518518E-2</v>
      </c>
      <c r="P18" s="78"/>
      <c r="Q18" s="52">
        <v>12</v>
      </c>
      <c r="R18" s="45"/>
      <c r="S18" s="52">
        <v>27</v>
      </c>
      <c r="T18" s="52">
        <v>34</v>
      </c>
    </row>
    <row r="19" spans="1:20" ht="16.5" customHeight="1" x14ac:dyDescent="0.25">
      <c r="A19" s="45">
        <v>11</v>
      </c>
      <c r="B19" s="77">
        <v>6</v>
      </c>
      <c r="C19" s="46">
        <v>346</v>
      </c>
      <c r="D19" s="47" t="s">
        <v>1479</v>
      </c>
      <c r="E19" s="48"/>
      <c r="F19" s="48"/>
      <c r="G19" s="49" t="s">
        <v>67</v>
      </c>
      <c r="H19" s="49" t="s">
        <v>67</v>
      </c>
      <c r="I19" s="49" t="s">
        <v>1480</v>
      </c>
      <c r="J19" s="50">
        <v>35130</v>
      </c>
      <c r="K19" s="49" t="s">
        <v>14</v>
      </c>
      <c r="L19" s="49"/>
      <c r="M19" s="49"/>
      <c r="N19" s="49" t="s">
        <v>1053</v>
      </c>
      <c r="O19" s="51">
        <v>1.9444444444444445E-2</v>
      </c>
      <c r="P19" s="52">
        <v>11</v>
      </c>
      <c r="Q19" s="45"/>
      <c r="R19" s="45"/>
      <c r="S19" s="52">
        <v>28</v>
      </c>
      <c r="T19" s="52">
        <v>0</v>
      </c>
    </row>
    <row r="20" spans="1:20" ht="16.5" customHeight="1" x14ac:dyDescent="0.25">
      <c r="A20" s="45">
        <v>12</v>
      </c>
      <c r="B20" s="77"/>
      <c r="C20" s="46">
        <v>329</v>
      </c>
      <c r="D20" s="47" t="s">
        <v>1481</v>
      </c>
      <c r="E20" s="48"/>
      <c r="F20" s="48"/>
      <c r="G20" s="49" t="s">
        <v>67</v>
      </c>
      <c r="H20" s="49" t="s">
        <v>67</v>
      </c>
      <c r="I20" s="49" t="s">
        <v>1482</v>
      </c>
      <c r="J20" s="50">
        <v>33678</v>
      </c>
      <c r="K20" s="49" t="s">
        <v>9</v>
      </c>
      <c r="L20" s="49"/>
      <c r="M20" s="49"/>
      <c r="N20" s="49" t="s">
        <v>75</v>
      </c>
      <c r="O20" s="51">
        <v>1.9733796296296298E-2</v>
      </c>
      <c r="P20" s="52"/>
      <c r="Q20" s="52">
        <v>11</v>
      </c>
      <c r="R20" s="45"/>
      <c r="S20" s="52">
        <v>28</v>
      </c>
      <c r="T20" s="52">
        <v>25</v>
      </c>
    </row>
    <row r="21" spans="1:20" ht="16.5" customHeight="1" x14ac:dyDescent="0.25">
      <c r="A21" s="45">
        <v>13</v>
      </c>
      <c r="B21" s="77"/>
      <c r="C21" s="46">
        <v>352</v>
      </c>
      <c r="D21" s="47" t="s">
        <v>1483</v>
      </c>
      <c r="E21" s="48"/>
      <c r="F21" s="48"/>
      <c r="G21" s="49" t="s">
        <v>67</v>
      </c>
      <c r="H21" s="49" t="s">
        <v>67</v>
      </c>
      <c r="I21" s="49" t="s">
        <v>1484</v>
      </c>
      <c r="J21" s="50">
        <v>28582</v>
      </c>
      <c r="K21" s="49" t="s">
        <v>113</v>
      </c>
      <c r="L21" s="49" t="s">
        <v>271</v>
      </c>
      <c r="M21" s="49"/>
      <c r="N21" s="49" t="s">
        <v>115</v>
      </c>
      <c r="O21" s="51">
        <v>1.9803240740740739E-2</v>
      </c>
      <c r="P21" s="52"/>
      <c r="Q21" s="52">
        <v>10</v>
      </c>
      <c r="R21" s="45"/>
      <c r="S21" s="52">
        <v>28</v>
      </c>
      <c r="T21" s="52">
        <v>31</v>
      </c>
    </row>
    <row r="22" spans="1:20" ht="16.5" customHeight="1" x14ac:dyDescent="0.25">
      <c r="A22" s="45">
        <v>14</v>
      </c>
      <c r="B22" s="77"/>
      <c r="C22" s="46">
        <v>328</v>
      </c>
      <c r="D22" s="47" t="s">
        <v>1485</v>
      </c>
      <c r="E22" s="48"/>
      <c r="F22" s="48"/>
      <c r="G22" s="49" t="s">
        <v>67</v>
      </c>
      <c r="H22" s="49" t="s">
        <v>67</v>
      </c>
      <c r="I22" s="49" t="s">
        <v>1486</v>
      </c>
      <c r="J22" s="50">
        <v>31914</v>
      </c>
      <c r="K22" s="49" t="s">
        <v>9</v>
      </c>
      <c r="L22" s="49"/>
      <c r="M22" s="49"/>
      <c r="N22" s="49" t="s">
        <v>75</v>
      </c>
      <c r="O22" s="51">
        <v>1.996527777777778E-2</v>
      </c>
      <c r="P22" s="52"/>
      <c r="Q22" s="52">
        <v>9</v>
      </c>
      <c r="R22" s="45"/>
      <c r="S22" s="52">
        <v>28</v>
      </c>
      <c r="T22" s="52">
        <v>45</v>
      </c>
    </row>
    <row r="23" spans="1:20" ht="16.5" customHeight="1" x14ac:dyDescent="0.25">
      <c r="A23" s="45">
        <v>15</v>
      </c>
      <c r="B23" s="77"/>
      <c r="C23" s="46">
        <v>71</v>
      </c>
      <c r="D23" s="47" t="s">
        <v>1487</v>
      </c>
      <c r="E23" s="48"/>
      <c r="F23" s="48"/>
      <c r="G23" s="49" t="s">
        <v>67</v>
      </c>
      <c r="H23" s="49" t="s">
        <v>67</v>
      </c>
      <c r="I23" s="49" t="s">
        <v>1488</v>
      </c>
      <c r="J23" s="50">
        <v>30759</v>
      </c>
      <c r="K23" s="49" t="s">
        <v>69</v>
      </c>
      <c r="L23" s="49" t="s">
        <v>82</v>
      </c>
      <c r="M23" s="49"/>
      <c r="N23" s="49" t="s">
        <v>83</v>
      </c>
      <c r="O23" s="51">
        <v>2.0104166666666666E-2</v>
      </c>
      <c r="P23" s="78"/>
      <c r="Q23" s="52">
        <v>8</v>
      </c>
      <c r="R23" s="45"/>
      <c r="S23" s="52">
        <v>28</v>
      </c>
      <c r="T23" s="52">
        <v>57</v>
      </c>
    </row>
    <row r="24" spans="1:20" ht="16.5" customHeight="1" x14ac:dyDescent="0.25">
      <c r="A24" s="45">
        <v>16</v>
      </c>
      <c r="B24" s="77"/>
      <c r="C24" s="46">
        <v>193</v>
      </c>
      <c r="D24" s="47" t="s">
        <v>1489</v>
      </c>
      <c r="E24" s="70"/>
      <c r="F24" s="70"/>
      <c r="G24" s="10"/>
      <c r="H24" s="10"/>
      <c r="I24" s="49" t="s">
        <v>1490</v>
      </c>
      <c r="J24" s="50">
        <v>31701</v>
      </c>
      <c r="K24" s="49" t="s">
        <v>697</v>
      </c>
      <c r="L24" s="49" t="s">
        <v>1129</v>
      </c>
      <c r="M24" s="49"/>
      <c r="N24" s="49"/>
      <c r="O24" s="51">
        <v>2.0277777777777777E-2</v>
      </c>
      <c r="P24" s="78"/>
      <c r="Q24" s="52">
        <v>7</v>
      </c>
      <c r="R24" s="72"/>
      <c r="S24" s="71">
        <v>29</v>
      </c>
      <c r="T24" s="71">
        <v>12</v>
      </c>
    </row>
    <row r="25" spans="1:20" ht="16.5" customHeight="1" x14ac:dyDescent="0.25">
      <c r="A25" s="45">
        <v>17</v>
      </c>
      <c r="B25" s="77">
        <v>7</v>
      </c>
      <c r="C25" s="46">
        <v>330</v>
      </c>
      <c r="D25" s="47" t="s">
        <v>1491</v>
      </c>
      <c r="E25" s="70"/>
      <c r="F25" s="70"/>
      <c r="G25" s="10"/>
      <c r="H25" s="10"/>
      <c r="I25" s="49" t="s">
        <v>1492</v>
      </c>
      <c r="J25" s="50">
        <v>35223</v>
      </c>
      <c r="K25" s="49" t="s">
        <v>9</v>
      </c>
      <c r="L25" s="49"/>
      <c r="M25" s="49"/>
      <c r="N25" s="49" t="s">
        <v>75</v>
      </c>
      <c r="O25" s="51">
        <v>2.0752314814814814E-2</v>
      </c>
      <c r="P25" s="52">
        <v>10</v>
      </c>
      <c r="Q25" s="52"/>
      <c r="R25" s="72"/>
      <c r="S25" s="71">
        <v>29</v>
      </c>
      <c r="T25" s="71">
        <v>53</v>
      </c>
    </row>
    <row r="26" spans="1:20" ht="16.5" customHeight="1" x14ac:dyDescent="0.25">
      <c r="A26" s="45"/>
      <c r="B26" s="46"/>
      <c r="C26" s="46">
        <v>198</v>
      </c>
      <c r="D26" s="47" t="s">
        <v>1493</v>
      </c>
      <c r="E26" s="70"/>
      <c r="F26" s="70"/>
      <c r="G26" s="10"/>
      <c r="H26" s="10"/>
      <c r="I26" s="49" t="s">
        <v>1494</v>
      </c>
      <c r="J26" s="50">
        <v>35436</v>
      </c>
      <c r="K26" s="49" t="s">
        <v>358</v>
      </c>
      <c r="L26" s="49"/>
      <c r="M26" s="49"/>
      <c r="N26" s="49" t="s">
        <v>359</v>
      </c>
      <c r="O26" s="52" t="s">
        <v>486</v>
      </c>
      <c r="P26" s="78"/>
      <c r="Q26" s="52"/>
      <c r="R26" s="72"/>
      <c r="S26" s="71"/>
      <c r="T26" s="71"/>
    </row>
    <row r="27" spans="1:20" ht="16.5" hidden="1" customHeight="1" x14ac:dyDescent="0.25">
      <c r="A27" s="45">
        <v>19</v>
      </c>
      <c r="B27" s="46"/>
      <c r="C27" s="69"/>
      <c r="D27" s="47" t="s">
        <v>67</v>
      </c>
      <c r="E27" s="70"/>
      <c r="F27" s="70"/>
      <c r="G27" s="10"/>
      <c r="H27" s="10"/>
      <c r="I27" s="49" t="s">
        <v>67</v>
      </c>
      <c r="J27" s="50" t="s">
        <v>67</v>
      </c>
      <c r="K27" s="49" t="s">
        <v>67</v>
      </c>
      <c r="L27" s="49" t="s">
        <v>67</v>
      </c>
      <c r="M27" s="49" t="s">
        <v>67</v>
      </c>
      <c r="N27" s="49" t="s">
        <v>67</v>
      </c>
      <c r="O27" s="51" t="s">
        <v>67</v>
      </c>
      <c r="P27" s="101"/>
      <c r="Q27" s="71"/>
      <c r="R27" s="72"/>
      <c r="S27" s="71"/>
      <c r="T27" s="71"/>
    </row>
    <row r="28" spans="1:20" ht="16.5" hidden="1" customHeight="1" x14ac:dyDescent="0.25">
      <c r="A28" s="45">
        <v>20</v>
      </c>
      <c r="B28" s="46"/>
      <c r="C28" s="69"/>
      <c r="D28" s="47" t="s">
        <v>67</v>
      </c>
      <c r="E28" s="70"/>
      <c r="F28" s="70"/>
      <c r="G28" s="10"/>
      <c r="H28" s="10"/>
      <c r="I28" s="49" t="s">
        <v>67</v>
      </c>
      <c r="J28" s="50" t="s">
        <v>67</v>
      </c>
      <c r="K28" s="49" t="s">
        <v>67</v>
      </c>
      <c r="L28" s="49" t="s">
        <v>67</v>
      </c>
      <c r="M28" s="49" t="s">
        <v>67</v>
      </c>
      <c r="N28" s="49" t="s">
        <v>67</v>
      </c>
      <c r="O28" s="107"/>
      <c r="P28" s="101"/>
      <c r="Q28" s="71"/>
      <c r="R28" s="72"/>
      <c r="S28" s="71"/>
      <c r="T28" s="71"/>
    </row>
    <row r="29" spans="1:20" ht="16.5" hidden="1" customHeight="1" x14ac:dyDescent="0.25">
      <c r="A29" s="72"/>
      <c r="B29" s="69"/>
      <c r="C29" s="69"/>
      <c r="D29" s="109"/>
      <c r="E29" s="70"/>
      <c r="F29" s="70"/>
      <c r="G29" s="10"/>
      <c r="H29" s="10"/>
      <c r="I29" s="10"/>
      <c r="J29" s="111"/>
      <c r="K29" s="10"/>
      <c r="L29" s="10"/>
      <c r="M29" s="10"/>
      <c r="N29" s="10"/>
      <c r="O29" s="107"/>
      <c r="P29" s="101"/>
      <c r="Q29" s="71"/>
      <c r="R29" s="72"/>
      <c r="S29" s="71"/>
      <c r="T29" s="71"/>
    </row>
    <row r="30" spans="1:20" ht="16.5" hidden="1" customHeight="1" x14ac:dyDescent="0.25">
      <c r="A30" s="72"/>
      <c r="B30" s="69"/>
      <c r="C30" s="69"/>
      <c r="D30" s="109"/>
      <c r="E30" s="70"/>
      <c r="F30" s="70"/>
      <c r="G30" s="10"/>
      <c r="H30" s="10"/>
      <c r="I30" s="10"/>
      <c r="J30" s="111"/>
      <c r="K30" s="10"/>
      <c r="L30" s="10"/>
      <c r="M30" s="10"/>
      <c r="N30" s="10"/>
      <c r="O30" s="107"/>
      <c r="P30" s="101"/>
      <c r="Q30" s="71"/>
      <c r="R30" s="72"/>
      <c r="S30" s="71"/>
      <c r="T30" s="71"/>
    </row>
    <row r="31" spans="1:20" ht="16.5" hidden="1" customHeight="1" x14ac:dyDescent="0.25">
      <c r="A31" s="72"/>
      <c r="B31" s="69"/>
      <c r="C31" s="69"/>
      <c r="D31" s="109"/>
      <c r="E31" s="70"/>
      <c r="F31" s="70"/>
      <c r="G31" s="10"/>
      <c r="H31" s="10"/>
      <c r="I31" s="10"/>
      <c r="J31" s="111"/>
      <c r="K31" s="10"/>
      <c r="L31" s="10"/>
      <c r="M31" s="10"/>
      <c r="N31" s="10"/>
      <c r="O31" s="107"/>
      <c r="P31" s="101"/>
      <c r="Q31" s="71"/>
      <c r="R31" s="72"/>
      <c r="S31" s="71"/>
      <c r="T31" s="71"/>
    </row>
    <row r="32" spans="1:20" ht="16.5" hidden="1" customHeight="1" x14ac:dyDescent="0.25">
      <c r="A32" s="72"/>
      <c r="B32" s="69"/>
      <c r="C32" s="69"/>
      <c r="D32" s="109"/>
      <c r="E32" s="70"/>
      <c r="F32" s="70"/>
      <c r="G32" s="10"/>
      <c r="H32" s="10"/>
      <c r="I32" s="10"/>
      <c r="J32" s="111"/>
      <c r="K32" s="10"/>
      <c r="L32" s="10"/>
      <c r="M32" s="10"/>
      <c r="N32" s="10"/>
      <c r="O32" s="107"/>
      <c r="P32" s="101"/>
      <c r="Q32" s="71"/>
      <c r="R32" s="72"/>
      <c r="S32" s="71"/>
      <c r="T32" s="71"/>
    </row>
    <row r="33" spans="1:20" ht="16.5" hidden="1" customHeight="1" x14ac:dyDescent="0.25">
      <c r="A33" s="72"/>
      <c r="B33" s="69"/>
      <c r="C33" s="69"/>
      <c r="D33" s="109"/>
      <c r="E33" s="70"/>
      <c r="F33" s="70"/>
      <c r="G33" s="10"/>
      <c r="H33" s="10"/>
      <c r="I33" s="10"/>
      <c r="J33" s="111"/>
      <c r="K33" s="10"/>
      <c r="L33" s="10"/>
      <c r="M33" s="10"/>
      <c r="N33" s="10"/>
      <c r="O33" s="107"/>
      <c r="P33" s="101"/>
      <c r="Q33" s="71"/>
      <c r="R33" s="72"/>
      <c r="S33" s="71"/>
      <c r="T33" s="71"/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.7109375" bestFit="1" customWidth="1"/>
    <col min="9" max="9" width="17.5703125" customWidth="1"/>
    <col min="10" max="10" width="15.7109375" customWidth="1"/>
    <col min="11" max="11" width="11.7109375" bestFit="1" customWidth="1"/>
    <col min="12" max="12" width="4.85546875" customWidth="1"/>
    <col min="13" max="13" width="26.7109375" bestFit="1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59" t="s">
        <v>640</v>
      </c>
      <c r="B1" s="158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5" customHeight="1" x14ac:dyDescent="0.3">
      <c r="A2" s="1" t="s">
        <v>0</v>
      </c>
      <c r="B2" s="2"/>
      <c r="C2" s="2"/>
      <c r="D2" s="2"/>
      <c r="E2" s="2"/>
      <c r="F2" s="2"/>
      <c r="G2" s="3"/>
      <c r="H2" s="3"/>
      <c r="I2" s="21"/>
      <c r="J2" s="21"/>
      <c r="K2" s="21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1</v>
      </c>
      <c r="B4" s="19" t="s">
        <v>64</v>
      </c>
      <c r="C4" s="19"/>
      <c r="D4" s="19">
        <v>1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654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1495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331</v>
      </c>
      <c r="C9" s="47" t="s">
        <v>111</v>
      </c>
      <c r="D9" s="48"/>
      <c r="E9" s="48"/>
      <c r="F9" s="49" t="s">
        <v>67</v>
      </c>
      <c r="G9" s="49" t="s">
        <v>67</v>
      </c>
      <c r="H9" s="49" t="s">
        <v>112</v>
      </c>
      <c r="I9" s="50">
        <v>38418</v>
      </c>
      <c r="J9" s="49" t="s">
        <v>113</v>
      </c>
      <c r="K9" s="49" t="s">
        <v>114</v>
      </c>
      <c r="L9" s="49"/>
      <c r="M9" s="49" t="s">
        <v>115</v>
      </c>
      <c r="N9" s="51">
        <v>2.5694444444444445E-3</v>
      </c>
      <c r="O9" s="52" t="s">
        <v>72</v>
      </c>
      <c r="P9" s="45" t="s">
        <v>67</v>
      </c>
      <c r="Q9" s="45"/>
      <c r="R9" s="52">
        <v>3</v>
      </c>
      <c r="S9" s="52">
        <v>42</v>
      </c>
    </row>
    <row r="10" spans="1:19" ht="16.5" customHeight="1" x14ac:dyDescent="0.25">
      <c r="A10" s="45">
        <v>2</v>
      </c>
      <c r="B10" s="46">
        <v>276</v>
      </c>
      <c r="C10" s="47" t="s">
        <v>122</v>
      </c>
      <c r="D10" s="48"/>
      <c r="E10" s="48"/>
      <c r="F10" s="49" t="s">
        <v>67</v>
      </c>
      <c r="G10" s="49" t="s">
        <v>67</v>
      </c>
      <c r="H10" s="49" t="s">
        <v>123</v>
      </c>
      <c r="I10" s="50">
        <v>38086</v>
      </c>
      <c r="J10" s="49" t="s">
        <v>124</v>
      </c>
      <c r="K10" s="49"/>
      <c r="L10" s="49"/>
      <c r="M10" s="49" t="s">
        <v>125</v>
      </c>
      <c r="N10" s="51">
        <v>2.5810185185185185E-3</v>
      </c>
      <c r="O10" s="52" t="s">
        <v>79</v>
      </c>
      <c r="P10" s="45" t="s">
        <v>67</v>
      </c>
      <c r="Q10" s="45"/>
      <c r="R10" s="52">
        <v>3</v>
      </c>
      <c r="S10" s="52">
        <v>43</v>
      </c>
    </row>
    <row r="11" spans="1:19" ht="16.5" customHeight="1" x14ac:dyDescent="0.25">
      <c r="A11" s="45">
        <v>3</v>
      </c>
      <c r="B11" s="46">
        <v>137</v>
      </c>
      <c r="C11" s="47" t="s">
        <v>138</v>
      </c>
      <c r="D11" s="48"/>
      <c r="E11" s="48"/>
      <c r="F11" s="49" t="s">
        <v>67</v>
      </c>
      <c r="G11" s="49" t="s">
        <v>67</v>
      </c>
      <c r="H11" s="49" t="s">
        <v>139</v>
      </c>
      <c r="I11" s="50">
        <v>38508</v>
      </c>
      <c r="J11" s="49" t="s">
        <v>37</v>
      </c>
      <c r="K11" s="49"/>
      <c r="L11" s="49"/>
      <c r="M11" s="49" t="s">
        <v>140</v>
      </c>
      <c r="N11" s="51">
        <v>2.615740740740741E-3</v>
      </c>
      <c r="O11" s="52" t="s">
        <v>99</v>
      </c>
      <c r="P11" s="45" t="s">
        <v>67</v>
      </c>
      <c r="Q11" s="45"/>
      <c r="R11" s="52">
        <v>3</v>
      </c>
      <c r="S11" s="52">
        <v>46</v>
      </c>
    </row>
    <row r="12" spans="1:19" ht="16.5" customHeight="1" x14ac:dyDescent="0.25">
      <c r="A12" s="45">
        <v>4</v>
      </c>
      <c r="B12" s="46">
        <v>164</v>
      </c>
      <c r="C12" s="47" t="s">
        <v>146</v>
      </c>
      <c r="D12" s="48"/>
      <c r="E12" s="48"/>
      <c r="F12" s="49" t="s">
        <v>67</v>
      </c>
      <c r="G12" s="49" t="s">
        <v>67</v>
      </c>
      <c r="H12" s="49" t="s">
        <v>147</v>
      </c>
      <c r="I12" s="50">
        <v>38800</v>
      </c>
      <c r="J12" s="49" t="s">
        <v>35</v>
      </c>
      <c r="K12" s="49"/>
      <c r="L12" s="49"/>
      <c r="M12" s="49" t="s">
        <v>148</v>
      </c>
      <c r="N12" s="51">
        <v>2.6504629629629625E-3</v>
      </c>
      <c r="O12" s="52" t="s">
        <v>99</v>
      </c>
      <c r="P12" s="45" t="s">
        <v>67</v>
      </c>
      <c r="Q12" s="45"/>
      <c r="R12" s="52">
        <v>3</v>
      </c>
      <c r="S12" s="52">
        <v>49</v>
      </c>
    </row>
    <row r="13" spans="1:19" ht="16.5" customHeight="1" x14ac:dyDescent="0.25">
      <c r="A13" s="45">
        <v>5</v>
      </c>
      <c r="B13" s="46">
        <v>264</v>
      </c>
      <c r="C13" s="47" t="s">
        <v>150</v>
      </c>
      <c r="D13" s="48"/>
      <c r="E13" s="48"/>
      <c r="F13" s="49" t="s">
        <v>67</v>
      </c>
      <c r="G13" s="49" t="s">
        <v>67</v>
      </c>
      <c r="H13" s="49" t="s">
        <v>151</v>
      </c>
      <c r="I13" s="50">
        <v>38343</v>
      </c>
      <c r="J13" s="49" t="s">
        <v>87</v>
      </c>
      <c r="K13" s="49" t="s">
        <v>88</v>
      </c>
      <c r="L13" s="49"/>
      <c r="M13" s="49" t="s">
        <v>89</v>
      </c>
      <c r="N13" s="51">
        <v>2.6504629629629625E-3</v>
      </c>
      <c r="O13" s="52" t="s">
        <v>110</v>
      </c>
      <c r="P13" s="45" t="s">
        <v>67</v>
      </c>
      <c r="Q13" s="45"/>
      <c r="R13" s="52">
        <v>3</v>
      </c>
      <c r="S13" s="52">
        <v>49</v>
      </c>
    </row>
    <row r="14" spans="1:19" ht="16.5" customHeight="1" x14ac:dyDescent="0.25">
      <c r="A14" s="45">
        <v>6</v>
      </c>
      <c r="B14" s="46">
        <v>68</v>
      </c>
      <c r="C14" s="47" t="s">
        <v>165</v>
      </c>
      <c r="D14" s="48"/>
      <c r="E14" s="48"/>
      <c r="F14" s="49" t="s">
        <v>67</v>
      </c>
      <c r="G14" s="49" t="s">
        <v>67</v>
      </c>
      <c r="H14" s="49" t="s">
        <v>166</v>
      </c>
      <c r="I14" s="50">
        <v>38171</v>
      </c>
      <c r="J14" s="49" t="s">
        <v>155</v>
      </c>
      <c r="K14" s="49" t="s">
        <v>82</v>
      </c>
      <c r="L14" s="49"/>
      <c r="M14" s="49" t="s">
        <v>83</v>
      </c>
      <c r="N14" s="51">
        <v>2.7199074074074074E-3</v>
      </c>
      <c r="O14" s="52" t="s">
        <v>137</v>
      </c>
      <c r="P14" s="45" t="s">
        <v>67</v>
      </c>
      <c r="Q14" s="45"/>
      <c r="R14" s="52">
        <v>3</v>
      </c>
      <c r="S14" s="52">
        <v>55</v>
      </c>
    </row>
    <row r="15" spans="1:19" ht="16.5" customHeight="1" x14ac:dyDescent="0.25">
      <c r="A15" s="45">
        <v>7</v>
      </c>
      <c r="B15" s="46">
        <v>144</v>
      </c>
      <c r="C15" s="47" t="s">
        <v>176</v>
      </c>
      <c r="D15" s="48"/>
      <c r="E15" s="48"/>
      <c r="F15" s="49" t="s">
        <v>67</v>
      </c>
      <c r="G15" s="49" t="s">
        <v>67</v>
      </c>
      <c r="H15" s="49" t="s">
        <v>177</v>
      </c>
      <c r="I15" s="50">
        <v>38209</v>
      </c>
      <c r="J15" s="49" t="s">
        <v>37</v>
      </c>
      <c r="K15" s="49"/>
      <c r="L15" s="49"/>
      <c r="M15" s="49" t="s">
        <v>140</v>
      </c>
      <c r="N15" s="51">
        <v>2.7546296296296294E-3</v>
      </c>
      <c r="O15" s="52" t="s">
        <v>145</v>
      </c>
      <c r="P15" s="45" t="s">
        <v>67</v>
      </c>
      <c r="Q15" s="45"/>
      <c r="R15" s="52">
        <v>3</v>
      </c>
      <c r="S15" s="52">
        <v>58</v>
      </c>
    </row>
    <row r="16" spans="1:19" ht="16.5" customHeight="1" x14ac:dyDescent="0.25">
      <c r="A16" s="45">
        <v>8</v>
      </c>
      <c r="B16" s="46">
        <v>146</v>
      </c>
      <c r="C16" s="47" t="s">
        <v>182</v>
      </c>
      <c r="D16" s="48"/>
      <c r="E16" s="48"/>
      <c r="F16" s="49" t="s">
        <v>67</v>
      </c>
      <c r="G16" s="49" t="s">
        <v>67</v>
      </c>
      <c r="H16" s="49" t="s">
        <v>183</v>
      </c>
      <c r="I16" s="50">
        <v>38225</v>
      </c>
      <c r="J16" s="49" t="s">
        <v>37</v>
      </c>
      <c r="K16" s="49"/>
      <c r="L16" s="49"/>
      <c r="M16" s="49" t="s">
        <v>140</v>
      </c>
      <c r="N16" s="51">
        <v>2.7777777777777779E-3</v>
      </c>
      <c r="O16" s="52" t="s">
        <v>149</v>
      </c>
      <c r="P16" s="45" t="s">
        <v>67</v>
      </c>
      <c r="Q16" s="45"/>
      <c r="R16" s="52">
        <v>4</v>
      </c>
      <c r="S16" s="52">
        <v>0</v>
      </c>
    </row>
    <row r="17" spans="1:19" ht="16.5" customHeight="1" x14ac:dyDescent="0.25">
      <c r="A17" s="45">
        <v>9</v>
      </c>
      <c r="B17" s="46">
        <v>150</v>
      </c>
      <c r="C17" s="47" t="s">
        <v>185</v>
      </c>
      <c r="D17" s="48"/>
      <c r="E17" s="48"/>
      <c r="F17" s="49" t="s">
        <v>67</v>
      </c>
      <c r="G17" s="49" t="s">
        <v>67</v>
      </c>
      <c r="H17" s="49" t="s">
        <v>186</v>
      </c>
      <c r="I17" s="50">
        <v>38829</v>
      </c>
      <c r="J17" s="49" t="s">
        <v>33</v>
      </c>
      <c r="K17" s="49"/>
      <c r="L17" s="49"/>
      <c r="M17" s="49" t="s">
        <v>187</v>
      </c>
      <c r="N17" s="51">
        <v>2.8356481481481479E-3</v>
      </c>
      <c r="O17" s="52" t="s">
        <v>157</v>
      </c>
      <c r="P17" s="45" t="s">
        <v>67</v>
      </c>
      <c r="Q17" s="45"/>
      <c r="R17" s="52">
        <v>4</v>
      </c>
      <c r="S17" s="52">
        <v>5</v>
      </c>
    </row>
    <row r="18" spans="1:19" ht="16.5" customHeight="1" x14ac:dyDescent="0.25">
      <c r="A18" s="45">
        <v>10</v>
      </c>
      <c r="B18" s="46">
        <v>2</v>
      </c>
      <c r="C18" s="47" t="s">
        <v>189</v>
      </c>
      <c r="D18" s="48"/>
      <c r="E18" s="48"/>
      <c r="F18" s="49" t="s">
        <v>67</v>
      </c>
      <c r="G18" s="49" t="s">
        <v>67</v>
      </c>
      <c r="H18" s="49" t="s">
        <v>190</v>
      </c>
      <c r="I18" s="50">
        <v>38592</v>
      </c>
      <c r="J18" s="49" t="s">
        <v>191</v>
      </c>
      <c r="K18" s="49"/>
      <c r="L18" s="49"/>
      <c r="M18" s="49" t="s">
        <v>192</v>
      </c>
      <c r="N18" s="51">
        <v>2.8356481481481479E-3</v>
      </c>
      <c r="O18" s="52" t="s">
        <v>175</v>
      </c>
      <c r="P18" s="45" t="s">
        <v>67</v>
      </c>
      <c r="Q18" s="45"/>
      <c r="R18" s="52">
        <v>4</v>
      </c>
      <c r="S18" s="52">
        <v>5</v>
      </c>
    </row>
    <row r="19" spans="1:19" ht="16.5" customHeight="1" x14ac:dyDescent="0.25">
      <c r="A19" s="45">
        <v>11</v>
      </c>
      <c r="B19" s="46">
        <v>277</v>
      </c>
      <c r="C19" s="47" t="s">
        <v>194</v>
      </c>
      <c r="D19" s="48"/>
      <c r="E19" s="48"/>
      <c r="F19" s="49" t="s">
        <v>67</v>
      </c>
      <c r="G19" s="49" t="s">
        <v>67</v>
      </c>
      <c r="H19" s="49" t="s">
        <v>195</v>
      </c>
      <c r="I19" s="50">
        <v>38777</v>
      </c>
      <c r="J19" s="49" t="s">
        <v>124</v>
      </c>
      <c r="K19" s="49"/>
      <c r="L19" s="49"/>
      <c r="M19" s="49" t="s">
        <v>125</v>
      </c>
      <c r="N19" s="51">
        <v>2.8472222222222219E-3</v>
      </c>
      <c r="O19" s="52" t="s">
        <v>178</v>
      </c>
      <c r="P19" s="45" t="s">
        <v>67</v>
      </c>
      <c r="Q19" s="45"/>
      <c r="R19" s="52">
        <v>4</v>
      </c>
      <c r="S19" s="52">
        <v>6</v>
      </c>
    </row>
    <row r="20" spans="1:19" ht="16.5" customHeight="1" x14ac:dyDescent="0.25">
      <c r="A20" s="45">
        <v>12</v>
      </c>
      <c r="B20" s="46">
        <v>355</v>
      </c>
      <c r="C20" s="47" t="s">
        <v>197</v>
      </c>
      <c r="D20" s="48"/>
      <c r="E20" s="48"/>
      <c r="F20" s="49" t="s">
        <v>67</v>
      </c>
      <c r="G20" s="49" t="s">
        <v>67</v>
      </c>
      <c r="H20" s="49" t="s">
        <v>198</v>
      </c>
      <c r="I20" s="50">
        <v>38367</v>
      </c>
      <c r="J20" s="49" t="s">
        <v>199</v>
      </c>
      <c r="K20" s="49"/>
      <c r="L20" s="49"/>
      <c r="M20" s="49" t="s">
        <v>200</v>
      </c>
      <c r="N20" s="51">
        <v>2.8472222222222219E-3</v>
      </c>
      <c r="O20" s="52" t="s">
        <v>181</v>
      </c>
      <c r="P20" s="45" t="s">
        <v>67</v>
      </c>
      <c r="Q20" s="45"/>
      <c r="R20" s="52">
        <v>4</v>
      </c>
      <c r="S20" s="52">
        <v>6</v>
      </c>
    </row>
    <row r="21" spans="1:19" ht="16.5" customHeight="1" x14ac:dyDescent="0.25">
      <c r="A21" s="45">
        <v>13</v>
      </c>
      <c r="B21" s="46">
        <v>165</v>
      </c>
      <c r="C21" s="47" t="s">
        <v>202</v>
      </c>
      <c r="D21" s="48"/>
      <c r="E21" s="48"/>
      <c r="F21" s="49" t="s">
        <v>67</v>
      </c>
      <c r="G21" s="49" t="s">
        <v>67</v>
      </c>
      <c r="H21" s="49" t="s">
        <v>203</v>
      </c>
      <c r="I21" s="50">
        <v>38975</v>
      </c>
      <c r="J21" s="49" t="s">
        <v>35</v>
      </c>
      <c r="K21" s="49"/>
      <c r="L21" s="49"/>
      <c r="M21" s="49" t="s">
        <v>148</v>
      </c>
      <c r="N21" s="51">
        <v>2.9166666666666668E-3</v>
      </c>
      <c r="O21" s="52" t="s">
        <v>184</v>
      </c>
      <c r="P21" s="45" t="s">
        <v>67</v>
      </c>
      <c r="Q21" s="45"/>
      <c r="R21" s="52">
        <v>4</v>
      </c>
      <c r="S21" s="52">
        <v>12</v>
      </c>
    </row>
    <row r="22" spans="1:19" ht="16.5" customHeight="1" x14ac:dyDescent="0.25">
      <c r="A22" s="45">
        <v>14</v>
      </c>
      <c r="B22" s="46">
        <v>24</v>
      </c>
      <c r="C22" s="47" t="s">
        <v>205</v>
      </c>
      <c r="D22" s="48"/>
      <c r="E22" s="48"/>
      <c r="F22" s="49" t="s">
        <v>67</v>
      </c>
      <c r="G22" s="49" t="s">
        <v>67</v>
      </c>
      <c r="H22" s="49" t="s">
        <v>206</v>
      </c>
      <c r="I22" s="50">
        <v>38558</v>
      </c>
      <c r="J22" s="49" t="s">
        <v>17</v>
      </c>
      <c r="K22" s="49"/>
      <c r="L22" s="49"/>
      <c r="M22" s="49" t="s">
        <v>207</v>
      </c>
      <c r="N22" s="51">
        <v>2.9282407407407412E-3</v>
      </c>
      <c r="O22" s="52" t="s">
        <v>196</v>
      </c>
      <c r="P22" s="45" t="s">
        <v>67</v>
      </c>
      <c r="Q22" s="45"/>
      <c r="R22" s="52">
        <v>4</v>
      </c>
      <c r="S22" s="52">
        <v>13</v>
      </c>
    </row>
    <row r="23" spans="1:19" ht="16.5" customHeight="1" x14ac:dyDescent="0.25">
      <c r="A23" s="45">
        <v>15</v>
      </c>
      <c r="B23" s="46">
        <v>166</v>
      </c>
      <c r="C23" s="47" t="s">
        <v>209</v>
      </c>
      <c r="D23" s="48"/>
      <c r="E23" s="48"/>
      <c r="F23" s="49" t="s">
        <v>67</v>
      </c>
      <c r="G23" s="49" t="s">
        <v>67</v>
      </c>
      <c r="H23" s="49" t="s">
        <v>210</v>
      </c>
      <c r="I23" s="50">
        <v>38448</v>
      </c>
      <c r="J23" s="49" t="s">
        <v>35</v>
      </c>
      <c r="K23" s="49"/>
      <c r="L23" s="49"/>
      <c r="M23" s="49" t="s">
        <v>148</v>
      </c>
      <c r="N23" s="51">
        <v>2.9745370370370373E-3</v>
      </c>
      <c r="O23" s="52" t="s">
        <v>214</v>
      </c>
      <c r="P23" s="45" t="s">
        <v>67</v>
      </c>
      <c r="Q23" s="45"/>
      <c r="R23" s="52">
        <v>4</v>
      </c>
      <c r="S23" s="52">
        <v>17</v>
      </c>
    </row>
    <row r="24" spans="1:19" ht="16.5" customHeight="1" x14ac:dyDescent="0.25">
      <c r="A24" s="45">
        <v>16</v>
      </c>
      <c r="B24" s="46">
        <v>309</v>
      </c>
      <c r="C24" s="47" t="s">
        <v>212</v>
      </c>
      <c r="D24" s="48"/>
      <c r="E24" s="48"/>
      <c r="F24" s="49" t="s">
        <v>67</v>
      </c>
      <c r="G24" s="49" t="s">
        <v>67</v>
      </c>
      <c r="H24" s="49" t="s">
        <v>213</v>
      </c>
      <c r="I24" s="50">
        <v>39084</v>
      </c>
      <c r="J24" s="49" t="s">
        <v>119</v>
      </c>
      <c r="K24" s="49"/>
      <c r="L24" s="49"/>
      <c r="M24" s="49" t="s">
        <v>120</v>
      </c>
      <c r="N24" s="51">
        <v>2.9861111111111113E-3</v>
      </c>
      <c r="O24" s="52" t="s">
        <v>217</v>
      </c>
      <c r="P24" s="45" t="s">
        <v>67</v>
      </c>
      <c r="Q24" s="45"/>
      <c r="R24" s="52">
        <v>4</v>
      </c>
      <c r="S24" s="52">
        <v>18</v>
      </c>
    </row>
    <row r="25" spans="1:19" ht="16.5" customHeight="1" x14ac:dyDescent="0.25">
      <c r="A25" s="45">
        <v>17</v>
      </c>
      <c r="B25" s="46">
        <v>169</v>
      </c>
      <c r="C25" s="47" t="s">
        <v>215</v>
      </c>
      <c r="D25" s="48"/>
      <c r="E25" s="48"/>
      <c r="F25" s="49" t="s">
        <v>67</v>
      </c>
      <c r="G25" s="49" t="s">
        <v>67</v>
      </c>
      <c r="H25" s="49" t="s">
        <v>216</v>
      </c>
      <c r="I25" s="50">
        <v>38322</v>
      </c>
      <c r="J25" s="49" t="s">
        <v>35</v>
      </c>
      <c r="K25" s="49"/>
      <c r="L25" s="49"/>
      <c r="M25" s="49" t="s">
        <v>148</v>
      </c>
      <c r="N25" s="51">
        <v>2.9861111111111113E-3</v>
      </c>
      <c r="O25" s="52" t="s">
        <v>220</v>
      </c>
      <c r="P25" s="45" t="s">
        <v>67</v>
      </c>
      <c r="Q25" s="45"/>
      <c r="R25" s="52">
        <v>4</v>
      </c>
      <c r="S25" s="52">
        <v>18</v>
      </c>
    </row>
    <row r="26" spans="1:19" ht="16.5" customHeight="1" x14ac:dyDescent="0.25">
      <c r="A26" s="45">
        <v>18</v>
      </c>
      <c r="B26" s="46">
        <v>149</v>
      </c>
      <c r="C26" s="47" t="s">
        <v>218</v>
      </c>
      <c r="D26" s="48"/>
      <c r="E26" s="48"/>
      <c r="F26" s="49" t="s">
        <v>67</v>
      </c>
      <c r="G26" s="49" t="s">
        <v>67</v>
      </c>
      <c r="H26" s="49" t="s">
        <v>1496</v>
      </c>
      <c r="I26" s="50">
        <v>38464</v>
      </c>
      <c r="J26" s="49" t="s">
        <v>33</v>
      </c>
      <c r="K26" s="49"/>
      <c r="L26" s="49"/>
      <c r="M26" s="49" t="s">
        <v>187</v>
      </c>
      <c r="N26" s="51">
        <v>2.9976851851851848E-3</v>
      </c>
      <c r="O26" s="52" t="s">
        <v>223</v>
      </c>
      <c r="P26" s="45" t="s">
        <v>67</v>
      </c>
      <c r="Q26" s="45"/>
      <c r="R26" s="52">
        <v>4</v>
      </c>
      <c r="S26" s="52">
        <v>19</v>
      </c>
    </row>
    <row r="27" spans="1:19" ht="16.5" customHeight="1" x14ac:dyDescent="0.25">
      <c r="A27" s="45">
        <v>19</v>
      </c>
      <c r="B27" s="46">
        <v>76</v>
      </c>
      <c r="C27" s="47" t="s">
        <v>221</v>
      </c>
      <c r="D27" s="48"/>
      <c r="E27" s="48"/>
      <c r="F27" s="49" t="s">
        <v>67</v>
      </c>
      <c r="G27" s="49" t="s">
        <v>67</v>
      </c>
      <c r="H27" s="49" t="s">
        <v>222</v>
      </c>
      <c r="I27" s="50">
        <v>38110</v>
      </c>
      <c r="J27" s="49" t="s">
        <v>155</v>
      </c>
      <c r="K27" s="49" t="s">
        <v>156</v>
      </c>
      <c r="L27" s="49"/>
      <c r="M27" s="49" t="s">
        <v>98</v>
      </c>
      <c r="N27" s="51">
        <v>3.0324074074074073E-3</v>
      </c>
      <c r="O27" s="52" t="s">
        <v>226</v>
      </c>
      <c r="P27" s="45" t="s">
        <v>67</v>
      </c>
      <c r="Q27" s="45"/>
      <c r="R27" s="52">
        <v>4</v>
      </c>
      <c r="S27" s="52">
        <v>22</v>
      </c>
    </row>
    <row r="28" spans="1:19" ht="16.5" customHeight="1" x14ac:dyDescent="0.25">
      <c r="A28" s="45">
        <v>20</v>
      </c>
      <c r="B28" s="46">
        <v>307</v>
      </c>
      <c r="C28" s="47" t="s">
        <v>224</v>
      </c>
      <c r="D28" s="48"/>
      <c r="E28" s="48"/>
      <c r="F28" s="49" t="s">
        <v>67</v>
      </c>
      <c r="G28" s="49" t="s">
        <v>67</v>
      </c>
      <c r="H28" s="49" t="s">
        <v>225</v>
      </c>
      <c r="I28" s="50">
        <v>38566</v>
      </c>
      <c r="J28" s="49" t="s">
        <v>119</v>
      </c>
      <c r="K28" s="49"/>
      <c r="L28" s="49"/>
      <c r="M28" s="49" t="s">
        <v>120</v>
      </c>
      <c r="N28" s="51">
        <v>3.4490740740740745E-3</v>
      </c>
      <c r="O28" s="52" t="s">
        <v>228</v>
      </c>
      <c r="P28" s="45" t="s">
        <v>67</v>
      </c>
      <c r="Q28" s="45"/>
      <c r="R28" s="52">
        <v>4</v>
      </c>
      <c r="S28" s="52">
        <v>58</v>
      </c>
    </row>
  </sheetData>
  <conditionalFormatting sqref="O15">
    <cfRule type="notContainsBlanks" dxfId="1" priority="1">
      <formula>LEN(TRIM(O15))&gt;0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/>
  </sheetViews>
  <sheetFormatPr defaultColWidth="17.28515625" defaultRowHeight="15" customHeight="1" x14ac:dyDescent="0.2"/>
  <cols>
    <col min="1" max="1" width="5.7109375" customWidth="1"/>
    <col min="2" max="3" width="7.140625" customWidth="1"/>
    <col min="4" max="5" width="8.28515625" customWidth="1"/>
    <col min="6" max="6" width="6.28515625" customWidth="1"/>
    <col min="7" max="7" width="6.85546875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customWidth="1"/>
    <col min="16" max="16" width="7.7109375" customWidth="1"/>
    <col min="17" max="19" width="7.42578125" customWidth="1"/>
  </cols>
  <sheetData>
    <row r="1" spans="1:19" ht="18.75" customHeight="1" x14ac:dyDescent="0.3">
      <c r="A1" s="6" t="str">
        <f>nbox!A1</f>
        <v>Lietuvos pavasario kroso čempionatas, jaunimo iki 23 m., jaunimo, jaunių, jaunučių ir vaikų pirmenybės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ht="17.25" customHeight="1" x14ac:dyDescent="0.3">
      <c r="A2" s="6" t="str">
        <f>nbox!A2</f>
        <v>2017 m.balandžio 28 d., Palanga</v>
      </c>
      <c r="B2" s="6"/>
      <c r="C2" s="6"/>
      <c r="D2" s="8"/>
      <c r="E2" s="8"/>
      <c r="F2" s="6"/>
      <c r="G2" s="6"/>
      <c r="H2" s="10"/>
      <c r="I2" s="12"/>
      <c r="J2" s="14"/>
      <c r="K2" s="14"/>
      <c r="L2" s="14"/>
      <c r="M2" s="14"/>
      <c r="N2" s="12"/>
      <c r="O2" s="12"/>
      <c r="P2" s="12"/>
      <c r="Q2" s="12"/>
      <c r="R2" s="12"/>
      <c r="S2" s="12"/>
    </row>
    <row r="3" spans="1:19" ht="21" customHeight="1" x14ac:dyDescent="0.25">
      <c r="A3" s="17">
        <v>1</v>
      </c>
      <c r="B3" s="19" t="str">
        <f>IF(ISBLANK(A3)," ",VLOOKUP(A3,progr,4,FALSE))</f>
        <v>m</v>
      </c>
      <c r="C3" s="19"/>
      <c r="D3" s="19">
        <f>IF(ISBLANK(A3)," ",VLOOKUP(A3,progr,6,FALSE))</f>
        <v>1</v>
      </c>
      <c r="E3" s="22">
        <f>IF(ISBLANK(A3)," ",VLOOKUP(A3,progr,5,FALSE))</f>
        <v>2</v>
      </c>
      <c r="F3" s="17" t="s">
        <v>44</v>
      </c>
      <c r="G3" s="24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0.25" customHeight="1" x14ac:dyDescent="0.3">
      <c r="A4" s="25" t="str">
        <f>IF(ISBLANK(A3)," ",VLOOKUP(A3,progr,3,FALSE))</f>
        <v>1000m mergaitės I bėgimas</v>
      </c>
      <c r="B4" s="26"/>
      <c r="C4" s="26"/>
      <c r="D4" s="27"/>
      <c r="E4" s="27"/>
      <c r="F4" s="26"/>
      <c r="G4" s="26"/>
      <c r="H4" s="28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13.5" customHeight="1" x14ac:dyDescent="0.25">
      <c r="A5" s="14"/>
      <c r="B5" s="26"/>
      <c r="C5" s="26"/>
      <c r="D5" s="27"/>
      <c r="E5" s="27"/>
      <c r="F5" s="14"/>
      <c r="G5" s="29">
        <v>1</v>
      </c>
      <c r="H5" s="30" t="str">
        <f>IF(ISBLANK($A$3)," ",CONCATENATE(D3," ",$F$3," ",$E$3))</f>
        <v>1 bėgimas iš 2</v>
      </c>
      <c r="I5" s="31" t="s">
        <v>47</v>
      </c>
      <c r="J5" s="32" t="str">
        <f>IF(ISBLANK(A3)," ",VLOOKUP(A3,progr,2,FALSE))</f>
        <v>13:00</v>
      </c>
      <c r="K5" s="14"/>
      <c r="L5" s="14"/>
      <c r="M5" s="14"/>
      <c r="N5" s="12"/>
      <c r="O5" s="12"/>
      <c r="P5" s="12"/>
      <c r="Q5" s="12"/>
      <c r="R5" s="12"/>
      <c r="S5" s="12"/>
    </row>
    <row r="6" spans="1:19" ht="9.75" customHeight="1" x14ac:dyDescent="0.2">
      <c r="A6" s="33"/>
      <c r="B6" s="33"/>
      <c r="C6" s="33"/>
      <c r="D6" s="33"/>
      <c r="E6" s="33"/>
      <c r="F6" s="33"/>
      <c r="G6" s="33"/>
      <c r="H6" s="34"/>
      <c r="I6" s="35"/>
      <c r="J6" s="33"/>
      <c r="K6" s="33"/>
      <c r="L6" s="33"/>
      <c r="M6" s="33"/>
      <c r="N6" s="35"/>
      <c r="O6" s="35"/>
      <c r="P6" s="35"/>
      <c r="Q6" s="35"/>
      <c r="R6" s="35"/>
      <c r="S6" s="35"/>
    </row>
    <row r="7" spans="1:19" ht="13.5" customHeight="1" x14ac:dyDescent="0.2">
      <c r="A7" s="36" t="s">
        <v>5</v>
      </c>
      <c r="B7" s="36" t="s">
        <v>48</v>
      </c>
      <c r="C7" s="36" t="s">
        <v>49</v>
      </c>
      <c r="D7" s="37" t="s">
        <v>50</v>
      </c>
      <c r="E7" s="37" t="s">
        <v>52</v>
      </c>
      <c r="F7" s="38" t="s">
        <v>53</v>
      </c>
      <c r="G7" s="36" t="s">
        <v>54</v>
      </c>
      <c r="H7" s="39" t="s">
        <v>55</v>
      </c>
      <c r="I7" s="40" t="s">
        <v>56</v>
      </c>
      <c r="J7" s="41" t="s">
        <v>57</v>
      </c>
      <c r="K7" s="41" t="s">
        <v>58</v>
      </c>
      <c r="L7" s="41" t="s">
        <v>59</v>
      </c>
      <c r="M7" s="41" t="s">
        <v>60</v>
      </c>
      <c r="N7" s="42" t="s">
        <v>61</v>
      </c>
      <c r="O7" s="43" t="s">
        <v>7</v>
      </c>
      <c r="P7" s="43" t="s">
        <v>62</v>
      </c>
      <c r="Q7" s="43" t="s">
        <v>63</v>
      </c>
      <c r="R7" s="43" t="s">
        <v>64</v>
      </c>
      <c r="S7" s="43" t="s">
        <v>65</v>
      </c>
    </row>
    <row r="8" spans="1:19" ht="16.5" customHeight="1" x14ac:dyDescent="0.25">
      <c r="A8" s="45">
        <v>1</v>
      </c>
      <c r="B8" s="47">
        <v>108</v>
      </c>
      <c r="C8" s="47" t="str">
        <f t="shared" ref="C8:C31" si="0">IF(ISBLANK(B8)," ",CONCATENATE($B$3,B8))</f>
        <v>m108</v>
      </c>
      <c r="D8" s="48"/>
      <c r="E8" s="48"/>
      <c r="F8" s="49" t="str">
        <f t="shared" ref="F8:F31" si="1">IF(ISBLANK(D8)," ",RANK(D8,$D$8:$D$31,1))</f>
        <v xml:space="preserve"> </v>
      </c>
      <c r="G8" s="49" t="str">
        <f t="shared" ref="G8:G31" si="2">IF(ISBLANK(E8)," ",RANK(E8,$E$8:$E$31,1))</f>
        <v xml:space="preserve"> </v>
      </c>
      <c r="H8" s="49" t="e">
        <f t="shared" ref="H8:H31" si="3">IF(ISBLANK(B8)," ",VLOOKUP(C8,list,2,FALSE))</f>
        <v>#N/A</v>
      </c>
      <c r="I8" s="50" t="e">
        <f t="shared" ref="I8:I31" si="4">IF(ISBLANK(B8)," ",VLOOKUP(C8,list,3,FALSE))</f>
        <v>#N/A</v>
      </c>
      <c r="J8" s="49" t="e">
        <f t="shared" ref="J8:J31" si="5">IF(ISBLANK(B8)," ",VLOOKUP(C8,list,4,FALSE))</f>
        <v>#N/A</v>
      </c>
      <c r="K8" s="49" t="e">
        <f t="shared" ref="K8:K31" si="6">IF(ISBLANK(B8)," ",VLOOKUP(C8,list,5,FALSE))</f>
        <v>#N/A</v>
      </c>
      <c r="L8" s="49" t="e">
        <f t="shared" ref="L8:L31" si="7">IF(ISBLANK(B8)," ",VLOOKUP(C8,list,6,FALSE))</f>
        <v>#N/A</v>
      </c>
      <c r="M8" s="49" t="e">
        <f t="shared" ref="M8:M31" si="8">IF(ISBLANK(B8)," ",VLOOKUP(C8,list,7,FALSE))</f>
        <v>#N/A</v>
      </c>
      <c r="N8" s="51" t="str">
        <f t="shared" ref="N8:N31" si="9">IF(ISBLANK(S8)," ",TIME(Q8,R8,S8))</f>
        <v xml:space="preserve"> </v>
      </c>
      <c r="O8" s="45" t="str">
        <f t="shared" ref="O8:O31" si="10">IF(ISBLANK(E8)," ",VLOOKUP(G8,tsk,2,FALSE))</f>
        <v xml:space="preserve"> </v>
      </c>
      <c r="P8" s="45" t="str">
        <f t="shared" ref="P8:P31" si="11">IF(ISBLANK(D8)," ",VLOOKUP(N8,kvjc,2))</f>
        <v xml:space="preserve"> </v>
      </c>
      <c r="Q8" s="45"/>
      <c r="R8" s="45"/>
      <c r="S8" s="45"/>
    </row>
    <row r="9" spans="1:19" ht="16.5" customHeight="1" x14ac:dyDescent="0.25">
      <c r="A9" s="45">
        <v>2</v>
      </c>
      <c r="B9" s="47"/>
      <c r="C9" s="47" t="str">
        <f t="shared" si="0"/>
        <v xml:space="preserve"> </v>
      </c>
      <c r="D9" s="48"/>
      <c r="E9" s="48"/>
      <c r="F9" s="49" t="str">
        <f t="shared" si="1"/>
        <v xml:space="preserve"> </v>
      </c>
      <c r="G9" s="49" t="str">
        <f t="shared" si="2"/>
        <v xml:space="preserve"> </v>
      </c>
      <c r="H9" s="49" t="str">
        <f t="shared" si="3"/>
        <v xml:space="preserve"> </v>
      </c>
      <c r="I9" s="50" t="str">
        <f t="shared" si="4"/>
        <v xml:space="preserve"> </v>
      </c>
      <c r="J9" s="49" t="str">
        <f t="shared" si="5"/>
        <v xml:space="preserve"> </v>
      </c>
      <c r="K9" s="49" t="str">
        <f t="shared" si="6"/>
        <v xml:space="preserve"> </v>
      </c>
      <c r="L9" s="49" t="str">
        <f t="shared" si="7"/>
        <v xml:space="preserve"> </v>
      </c>
      <c r="M9" s="49" t="str">
        <f t="shared" si="8"/>
        <v xml:space="preserve"> </v>
      </c>
      <c r="N9" s="51" t="str">
        <f t="shared" si="9"/>
        <v xml:space="preserve"> </v>
      </c>
      <c r="O9" s="45" t="str">
        <f t="shared" si="10"/>
        <v xml:space="preserve"> </v>
      </c>
      <c r="P9" s="45" t="str">
        <f t="shared" si="11"/>
        <v xml:space="preserve"> </v>
      </c>
      <c r="Q9" s="45"/>
      <c r="R9" s="45"/>
      <c r="S9" s="45"/>
    </row>
    <row r="10" spans="1:19" ht="16.5" customHeight="1" x14ac:dyDescent="0.25">
      <c r="A10" s="45">
        <v>3</v>
      </c>
      <c r="B10" s="47"/>
      <c r="C10" s="47" t="str">
        <f t="shared" si="0"/>
        <v xml:space="preserve"> </v>
      </c>
      <c r="D10" s="48"/>
      <c r="E10" s="48"/>
      <c r="F10" s="49" t="str">
        <f t="shared" si="1"/>
        <v xml:space="preserve"> </v>
      </c>
      <c r="G10" s="49" t="str">
        <f t="shared" si="2"/>
        <v xml:space="preserve"> </v>
      </c>
      <c r="H10" s="49" t="str">
        <f t="shared" si="3"/>
        <v xml:space="preserve"> </v>
      </c>
      <c r="I10" s="50" t="str">
        <f t="shared" si="4"/>
        <v xml:space="preserve"> </v>
      </c>
      <c r="J10" s="49" t="str">
        <f t="shared" si="5"/>
        <v xml:space="preserve"> </v>
      </c>
      <c r="K10" s="49" t="str">
        <f t="shared" si="6"/>
        <v xml:space="preserve"> </v>
      </c>
      <c r="L10" s="49" t="str">
        <f t="shared" si="7"/>
        <v xml:space="preserve"> </v>
      </c>
      <c r="M10" s="49" t="str">
        <f t="shared" si="8"/>
        <v xml:space="preserve"> </v>
      </c>
      <c r="N10" s="51" t="str">
        <f t="shared" si="9"/>
        <v xml:space="preserve"> </v>
      </c>
      <c r="O10" s="45" t="str">
        <f t="shared" si="10"/>
        <v xml:space="preserve"> </v>
      </c>
      <c r="P10" s="45" t="str">
        <f t="shared" si="11"/>
        <v xml:space="preserve"> </v>
      </c>
      <c r="Q10" s="45"/>
      <c r="R10" s="45"/>
      <c r="S10" s="45"/>
    </row>
    <row r="11" spans="1:19" ht="16.5" customHeight="1" x14ac:dyDescent="0.25">
      <c r="A11" s="45">
        <v>4</v>
      </c>
      <c r="B11" s="47"/>
      <c r="C11" s="47" t="str">
        <f t="shared" si="0"/>
        <v xml:space="preserve"> </v>
      </c>
      <c r="D11" s="48"/>
      <c r="E11" s="48"/>
      <c r="F11" s="49" t="str">
        <f t="shared" si="1"/>
        <v xml:space="preserve"> </v>
      </c>
      <c r="G11" s="49" t="str">
        <f t="shared" si="2"/>
        <v xml:space="preserve"> </v>
      </c>
      <c r="H11" s="49" t="str">
        <f t="shared" si="3"/>
        <v xml:space="preserve"> </v>
      </c>
      <c r="I11" s="50" t="str">
        <f t="shared" si="4"/>
        <v xml:space="preserve"> </v>
      </c>
      <c r="J11" s="49" t="str">
        <f t="shared" si="5"/>
        <v xml:space="preserve"> </v>
      </c>
      <c r="K11" s="49" t="str">
        <f t="shared" si="6"/>
        <v xml:space="preserve"> </v>
      </c>
      <c r="L11" s="49" t="str">
        <f t="shared" si="7"/>
        <v xml:space="preserve"> </v>
      </c>
      <c r="M11" s="49" t="str">
        <f t="shared" si="8"/>
        <v xml:space="preserve"> </v>
      </c>
      <c r="N11" s="51" t="str">
        <f t="shared" si="9"/>
        <v xml:space="preserve"> </v>
      </c>
      <c r="O11" s="45" t="str">
        <f t="shared" si="10"/>
        <v xml:space="preserve"> </v>
      </c>
      <c r="P11" s="45" t="str">
        <f t="shared" si="11"/>
        <v xml:space="preserve"> </v>
      </c>
      <c r="Q11" s="45"/>
      <c r="R11" s="45"/>
      <c r="S11" s="45"/>
    </row>
    <row r="12" spans="1:19" ht="16.5" customHeight="1" x14ac:dyDescent="0.25">
      <c r="A12" s="45">
        <v>5</v>
      </c>
      <c r="B12" s="47"/>
      <c r="C12" s="47" t="str">
        <f t="shared" si="0"/>
        <v xml:space="preserve"> </v>
      </c>
      <c r="D12" s="48"/>
      <c r="E12" s="48"/>
      <c r="F12" s="49" t="str">
        <f t="shared" si="1"/>
        <v xml:space="preserve"> </v>
      </c>
      <c r="G12" s="49" t="str">
        <f t="shared" si="2"/>
        <v xml:space="preserve"> </v>
      </c>
      <c r="H12" s="49" t="str">
        <f t="shared" si="3"/>
        <v xml:space="preserve"> </v>
      </c>
      <c r="I12" s="50" t="str">
        <f t="shared" si="4"/>
        <v xml:space="preserve"> </v>
      </c>
      <c r="J12" s="49" t="str">
        <f t="shared" si="5"/>
        <v xml:space="preserve"> </v>
      </c>
      <c r="K12" s="49" t="str">
        <f t="shared" si="6"/>
        <v xml:space="preserve"> </v>
      </c>
      <c r="L12" s="49" t="str">
        <f t="shared" si="7"/>
        <v xml:space="preserve"> </v>
      </c>
      <c r="M12" s="49" t="str">
        <f t="shared" si="8"/>
        <v xml:space="preserve"> </v>
      </c>
      <c r="N12" s="51" t="str">
        <f t="shared" si="9"/>
        <v xml:space="preserve"> </v>
      </c>
      <c r="O12" s="45" t="str">
        <f t="shared" si="10"/>
        <v xml:space="preserve"> </v>
      </c>
      <c r="P12" s="45" t="str">
        <f t="shared" si="11"/>
        <v xml:space="preserve"> </v>
      </c>
      <c r="Q12" s="45"/>
      <c r="R12" s="45"/>
      <c r="S12" s="45"/>
    </row>
    <row r="13" spans="1:19" ht="16.5" customHeight="1" x14ac:dyDescent="0.25">
      <c r="A13" s="45">
        <v>6</v>
      </c>
      <c r="B13" s="47"/>
      <c r="C13" s="47" t="str">
        <f t="shared" si="0"/>
        <v xml:space="preserve"> </v>
      </c>
      <c r="D13" s="48"/>
      <c r="E13" s="48"/>
      <c r="F13" s="49" t="str">
        <f t="shared" si="1"/>
        <v xml:space="preserve"> </v>
      </c>
      <c r="G13" s="49" t="str">
        <f t="shared" si="2"/>
        <v xml:space="preserve"> </v>
      </c>
      <c r="H13" s="49" t="str">
        <f t="shared" si="3"/>
        <v xml:space="preserve"> </v>
      </c>
      <c r="I13" s="50" t="str">
        <f t="shared" si="4"/>
        <v xml:space="preserve"> </v>
      </c>
      <c r="J13" s="49" t="str">
        <f t="shared" si="5"/>
        <v xml:space="preserve"> </v>
      </c>
      <c r="K13" s="49" t="str">
        <f t="shared" si="6"/>
        <v xml:space="preserve"> </v>
      </c>
      <c r="L13" s="49" t="str">
        <f t="shared" si="7"/>
        <v xml:space="preserve"> </v>
      </c>
      <c r="M13" s="49" t="str">
        <f t="shared" si="8"/>
        <v xml:space="preserve"> </v>
      </c>
      <c r="N13" s="51" t="str">
        <f t="shared" si="9"/>
        <v xml:space="preserve"> </v>
      </c>
      <c r="O13" s="45" t="str">
        <f t="shared" si="10"/>
        <v xml:space="preserve"> </v>
      </c>
      <c r="P13" s="45" t="str">
        <f t="shared" si="11"/>
        <v xml:space="preserve"> </v>
      </c>
      <c r="Q13" s="45"/>
      <c r="R13" s="45"/>
      <c r="S13" s="45"/>
    </row>
    <row r="14" spans="1:19" ht="16.5" customHeight="1" x14ac:dyDescent="0.25">
      <c r="A14" s="45">
        <v>7</v>
      </c>
      <c r="B14" s="47"/>
      <c r="C14" s="47" t="str">
        <f t="shared" si="0"/>
        <v xml:space="preserve"> </v>
      </c>
      <c r="D14" s="48"/>
      <c r="E14" s="48"/>
      <c r="F14" s="49" t="str">
        <f t="shared" si="1"/>
        <v xml:space="preserve"> </v>
      </c>
      <c r="G14" s="49" t="str">
        <f t="shared" si="2"/>
        <v xml:space="preserve"> </v>
      </c>
      <c r="H14" s="49" t="str">
        <f t="shared" si="3"/>
        <v xml:space="preserve"> </v>
      </c>
      <c r="I14" s="50" t="str">
        <f t="shared" si="4"/>
        <v xml:space="preserve"> </v>
      </c>
      <c r="J14" s="49" t="str">
        <f t="shared" si="5"/>
        <v xml:space="preserve"> </v>
      </c>
      <c r="K14" s="49" t="str">
        <f t="shared" si="6"/>
        <v xml:space="preserve"> </v>
      </c>
      <c r="L14" s="49" t="str">
        <f t="shared" si="7"/>
        <v xml:space="preserve"> </v>
      </c>
      <c r="M14" s="49" t="str">
        <f t="shared" si="8"/>
        <v xml:space="preserve"> </v>
      </c>
      <c r="N14" s="51" t="str">
        <f t="shared" si="9"/>
        <v xml:space="preserve"> </v>
      </c>
      <c r="O14" s="45" t="str">
        <f t="shared" si="10"/>
        <v xml:space="preserve"> </v>
      </c>
      <c r="P14" s="45" t="str">
        <f t="shared" si="11"/>
        <v xml:space="preserve"> </v>
      </c>
      <c r="Q14" s="45"/>
      <c r="R14" s="45"/>
      <c r="S14" s="45"/>
    </row>
    <row r="15" spans="1:19" ht="16.5" customHeight="1" x14ac:dyDescent="0.25">
      <c r="A15" s="45">
        <v>8</v>
      </c>
      <c r="B15" s="47"/>
      <c r="C15" s="47" t="str">
        <f t="shared" si="0"/>
        <v xml:space="preserve"> </v>
      </c>
      <c r="D15" s="48"/>
      <c r="E15" s="48"/>
      <c r="F15" s="49" t="str">
        <f t="shared" si="1"/>
        <v xml:space="preserve"> </v>
      </c>
      <c r="G15" s="49" t="str">
        <f t="shared" si="2"/>
        <v xml:space="preserve"> </v>
      </c>
      <c r="H15" s="49" t="str">
        <f t="shared" si="3"/>
        <v xml:space="preserve"> </v>
      </c>
      <c r="I15" s="50" t="str">
        <f t="shared" si="4"/>
        <v xml:space="preserve"> </v>
      </c>
      <c r="J15" s="49" t="str">
        <f t="shared" si="5"/>
        <v xml:space="preserve"> </v>
      </c>
      <c r="K15" s="49" t="str">
        <f t="shared" si="6"/>
        <v xml:space="preserve"> </v>
      </c>
      <c r="L15" s="49" t="str">
        <f t="shared" si="7"/>
        <v xml:space="preserve"> </v>
      </c>
      <c r="M15" s="49" t="str">
        <f t="shared" si="8"/>
        <v xml:space="preserve"> </v>
      </c>
      <c r="N15" s="51" t="str">
        <f t="shared" si="9"/>
        <v xml:space="preserve"> </v>
      </c>
      <c r="O15" s="45" t="str">
        <f t="shared" si="10"/>
        <v xml:space="preserve"> </v>
      </c>
      <c r="P15" s="45" t="str">
        <f t="shared" si="11"/>
        <v xml:space="preserve"> </v>
      </c>
      <c r="Q15" s="45"/>
      <c r="R15" s="45"/>
      <c r="S15" s="45"/>
    </row>
    <row r="16" spans="1:19" ht="16.5" customHeight="1" x14ac:dyDescent="0.25">
      <c r="A16" s="45">
        <v>9</v>
      </c>
      <c r="B16" s="47"/>
      <c r="C16" s="47" t="str">
        <f t="shared" si="0"/>
        <v xml:space="preserve"> </v>
      </c>
      <c r="D16" s="48"/>
      <c r="E16" s="48"/>
      <c r="F16" s="49" t="str">
        <f t="shared" si="1"/>
        <v xml:space="preserve"> </v>
      </c>
      <c r="G16" s="49" t="str">
        <f t="shared" si="2"/>
        <v xml:space="preserve"> </v>
      </c>
      <c r="H16" s="49" t="str">
        <f t="shared" si="3"/>
        <v xml:space="preserve"> </v>
      </c>
      <c r="I16" s="50" t="str">
        <f t="shared" si="4"/>
        <v xml:space="preserve"> </v>
      </c>
      <c r="J16" s="49" t="str">
        <f t="shared" si="5"/>
        <v xml:space="preserve"> </v>
      </c>
      <c r="K16" s="49" t="str">
        <f t="shared" si="6"/>
        <v xml:space="preserve"> </v>
      </c>
      <c r="L16" s="49" t="str">
        <f t="shared" si="7"/>
        <v xml:space="preserve"> </v>
      </c>
      <c r="M16" s="49" t="str">
        <f t="shared" si="8"/>
        <v xml:space="preserve"> </v>
      </c>
      <c r="N16" s="51" t="str">
        <f t="shared" si="9"/>
        <v xml:space="preserve"> </v>
      </c>
      <c r="O16" s="45" t="str">
        <f t="shared" si="10"/>
        <v xml:space="preserve"> </v>
      </c>
      <c r="P16" s="45" t="str">
        <f t="shared" si="11"/>
        <v xml:space="preserve"> </v>
      </c>
      <c r="Q16" s="45"/>
      <c r="R16" s="45"/>
      <c r="S16" s="45"/>
    </row>
    <row r="17" spans="1:19" ht="16.5" customHeight="1" x14ac:dyDescent="0.25">
      <c r="A17" s="45">
        <v>10</v>
      </c>
      <c r="B17" s="47"/>
      <c r="C17" s="47" t="str">
        <f t="shared" si="0"/>
        <v xml:space="preserve"> </v>
      </c>
      <c r="D17" s="48"/>
      <c r="E17" s="48"/>
      <c r="F17" s="49" t="str">
        <f t="shared" si="1"/>
        <v xml:space="preserve"> </v>
      </c>
      <c r="G17" s="49" t="str">
        <f t="shared" si="2"/>
        <v xml:space="preserve"> </v>
      </c>
      <c r="H17" s="49" t="str">
        <f t="shared" si="3"/>
        <v xml:space="preserve"> </v>
      </c>
      <c r="I17" s="50" t="str">
        <f t="shared" si="4"/>
        <v xml:space="preserve"> </v>
      </c>
      <c r="J17" s="49" t="str">
        <f t="shared" si="5"/>
        <v xml:space="preserve"> </v>
      </c>
      <c r="K17" s="49" t="str">
        <f t="shared" si="6"/>
        <v xml:space="preserve"> </v>
      </c>
      <c r="L17" s="49" t="str">
        <f t="shared" si="7"/>
        <v xml:space="preserve"> </v>
      </c>
      <c r="M17" s="49" t="str">
        <f t="shared" si="8"/>
        <v xml:space="preserve"> </v>
      </c>
      <c r="N17" s="51" t="str">
        <f t="shared" si="9"/>
        <v xml:space="preserve"> </v>
      </c>
      <c r="O17" s="45" t="str">
        <f t="shared" si="10"/>
        <v xml:space="preserve"> </v>
      </c>
      <c r="P17" s="45" t="str">
        <f t="shared" si="11"/>
        <v xml:space="preserve"> </v>
      </c>
      <c r="Q17" s="45"/>
      <c r="R17" s="45"/>
      <c r="S17" s="45"/>
    </row>
    <row r="18" spans="1:19" ht="16.5" customHeight="1" x14ac:dyDescent="0.25">
      <c r="A18" s="45">
        <v>11</v>
      </c>
      <c r="B18" s="47"/>
      <c r="C18" s="47" t="str">
        <f t="shared" si="0"/>
        <v xml:space="preserve"> </v>
      </c>
      <c r="D18" s="48"/>
      <c r="E18" s="48"/>
      <c r="F18" s="49" t="str">
        <f t="shared" si="1"/>
        <v xml:space="preserve"> </v>
      </c>
      <c r="G18" s="49" t="str">
        <f t="shared" si="2"/>
        <v xml:space="preserve"> </v>
      </c>
      <c r="H18" s="49" t="str">
        <f t="shared" si="3"/>
        <v xml:space="preserve"> </v>
      </c>
      <c r="I18" s="50" t="str">
        <f t="shared" si="4"/>
        <v xml:space="preserve"> </v>
      </c>
      <c r="J18" s="49" t="str">
        <f t="shared" si="5"/>
        <v xml:space="preserve"> </v>
      </c>
      <c r="K18" s="49" t="str">
        <f t="shared" si="6"/>
        <v xml:space="preserve"> </v>
      </c>
      <c r="L18" s="49" t="str">
        <f t="shared" si="7"/>
        <v xml:space="preserve"> </v>
      </c>
      <c r="M18" s="49" t="str">
        <f t="shared" si="8"/>
        <v xml:space="preserve"> </v>
      </c>
      <c r="N18" s="51" t="str">
        <f t="shared" si="9"/>
        <v xml:space="preserve"> </v>
      </c>
      <c r="O18" s="45" t="str">
        <f t="shared" si="10"/>
        <v xml:space="preserve"> </v>
      </c>
      <c r="P18" s="45" t="str">
        <f t="shared" si="11"/>
        <v xml:space="preserve"> </v>
      </c>
      <c r="Q18" s="45"/>
      <c r="R18" s="45"/>
      <c r="S18" s="45"/>
    </row>
    <row r="19" spans="1:19" ht="16.5" customHeight="1" x14ac:dyDescent="0.25">
      <c r="A19" s="45">
        <v>12</v>
      </c>
      <c r="B19" s="47"/>
      <c r="C19" s="47" t="str">
        <f t="shared" si="0"/>
        <v xml:space="preserve"> </v>
      </c>
      <c r="D19" s="48"/>
      <c r="E19" s="48"/>
      <c r="F19" s="49" t="str">
        <f t="shared" si="1"/>
        <v xml:space="preserve"> </v>
      </c>
      <c r="G19" s="49" t="str">
        <f t="shared" si="2"/>
        <v xml:space="preserve"> </v>
      </c>
      <c r="H19" s="49" t="str">
        <f t="shared" si="3"/>
        <v xml:space="preserve"> </v>
      </c>
      <c r="I19" s="50" t="str">
        <f t="shared" si="4"/>
        <v xml:space="preserve"> </v>
      </c>
      <c r="J19" s="49" t="str">
        <f t="shared" si="5"/>
        <v xml:space="preserve"> </v>
      </c>
      <c r="K19" s="49" t="str">
        <f t="shared" si="6"/>
        <v xml:space="preserve"> </v>
      </c>
      <c r="L19" s="49" t="str">
        <f t="shared" si="7"/>
        <v xml:space="preserve"> </v>
      </c>
      <c r="M19" s="49" t="str">
        <f t="shared" si="8"/>
        <v xml:space="preserve"> </v>
      </c>
      <c r="N19" s="51" t="str">
        <f t="shared" si="9"/>
        <v xml:space="preserve"> </v>
      </c>
      <c r="O19" s="45" t="str">
        <f t="shared" si="10"/>
        <v xml:space="preserve"> </v>
      </c>
      <c r="P19" s="45" t="str">
        <f t="shared" si="11"/>
        <v xml:space="preserve"> </v>
      </c>
      <c r="Q19" s="45"/>
      <c r="R19" s="45"/>
      <c r="S19" s="45"/>
    </row>
    <row r="20" spans="1:19" ht="16.5" customHeight="1" x14ac:dyDescent="0.25">
      <c r="A20" s="45">
        <v>13</v>
      </c>
      <c r="B20" s="47"/>
      <c r="C20" s="47" t="str">
        <f t="shared" si="0"/>
        <v xml:space="preserve"> </v>
      </c>
      <c r="D20" s="48"/>
      <c r="E20" s="48"/>
      <c r="F20" s="49" t="str">
        <f t="shared" si="1"/>
        <v xml:space="preserve"> </v>
      </c>
      <c r="G20" s="49" t="str">
        <f t="shared" si="2"/>
        <v xml:space="preserve"> </v>
      </c>
      <c r="H20" s="49" t="str">
        <f t="shared" si="3"/>
        <v xml:space="preserve"> </v>
      </c>
      <c r="I20" s="50" t="str">
        <f t="shared" si="4"/>
        <v xml:space="preserve"> </v>
      </c>
      <c r="J20" s="49" t="str">
        <f t="shared" si="5"/>
        <v xml:space="preserve"> </v>
      </c>
      <c r="K20" s="49" t="str">
        <f t="shared" si="6"/>
        <v xml:space="preserve"> </v>
      </c>
      <c r="L20" s="49" t="str">
        <f t="shared" si="7"/>
        <v xml:space="preserve"> </v>
      </c>
      <c r="M20" s="49" t="str">
        <f t="shared" si="8"/>
        <v xml:space="preserve"> </v>
      </c>
      <c r="N20" s="51" t="str">
        <f t="shared" si="9"/>
        <v xml:space="preserve"> </v>
      </c>
      <c r="O20" s="45" t="str">
        <f t="shared" si="10"/>
        <v xml:space="preserve"> </v>
      </c>
      <c r="P20" s="45" t="str">
        <f t="shared" si="11"/>
        <v xml:space="preserve"> </v>
      </c>
      <c r="Q20" s="45"/>
      <c r="R20" s="45"/>
      <c r="S20" s="45"/>
    </row>
    <row r="21" spans="1:19" ht="16.5" customHeight="1" x14ac:dyDescent="0.25">
      <c r="A21" s="45">
        <v>14</v>
      </c>
      <c r="B21" s="47"/>
      <c r="C21" s="47" t="str">
        <f t="shared" si="0"/>
        <v xml:space="preserve"> </v>
      </c>
      <c r="D21" s="48"/>
      <c r="E21" s="48"/>
      <c r="F21" s="49" t="str">
        <f t="shared" si="1"/>
        <v xml:space="preserve"> </v>
      </c>
      <c r="G21" s="49" t="str">
        <f t="shared" si="2"/>
        <v xml:space="preserve"> </v>
      </c>
      <c r="H21" s="49" t="str">
        <f t="shared" si="3"/>
        <v xml:space="preserve"> </v>
      </c>
      <c r="I21" s="50" t="str">
        <f t="shared" si="4"/>
        <v xml:space="preserve"> </v>
      </c>
      <c r="J21" s="49" t="str">
        <f t="shared" si="5"/>
        <v xml:space="preserve"> </v>
      </c>
      <c r="K21" s="49" t="str">
        <f t="shared" si="6"/>
        <v xml:space="preserve"> </v>
      </c>
      <c r="L21" s="49" t="str">
        <f t="shared" si="7"/>
        <v xml:space="preserve"> </v>
      </c>
      <c r="M21" s="49" t="str">
        <f t="shared" si="8"/>
        <v xml:space="preserve"> </v>
      </c>
      <c r="N21" s="51" t="str">
        <f t="shared" si="9"/>
        <v xml:space="preserve"> </v>
      </c>
      <c r="O21" s="45" t="str">
        <f t="shared" si="10"/>
        <v xml:space="preserve"> </v>
      </c>
      <c r="P21" s="45" t="str">
        <f t="shared" si="11"/>
        <v xml:space="preserve"> </v>
      </c>
      <c r="Q21" s="45"/>
      <c r="R21" s="45"/>
      <c r="S21" s="45"/>
    </row>
    <row r="22" spans="1:19" ht="16.5" customHeight="1" x14ac:dyDescent="0.25">
      <c r="A22" s="45">
        <v>15</v>
      </c>
      <c r="B22" s="47"/>
      <c r="C22" s="47" t="str">
        <f t="shared" si="0"/>
        <v xml:space="preserve"> </v>
      </c>
      <c r="D22" s="48"/>
      <c r="E22" s="48"/>
      <c r="F22" s="49" t="str">
        <f t="shared" si="1"/>
        <v xml:space="preserve"> </v>
      </c>
      <c r="G22" s="49" t="str">
        <f t="shared" si="2"/>
        <v xml:space="preserve"> </v>
      </c>
      <c r="H22" s="49" t="str">
        <f t="shared" si="3"/>
        <v xml:space="preserve"> </v>
      </c>
      <c r="I22" s="50" t="str">
        <f t="shared" si="4"/>
        <v xml:space="preserve"> </v>
      </c>
      <c r="J22" s="49" t="str">
        <f t="shared" si="5"/>
        <v xml:space="preserve"> </v>
      </c>
      <c r="K22" s="49" t="str">
        <f t="shared" si="6"/>
        <v xml:space="preserve"> </v>
      </c>
      <c r="L22" s="49" t="str">
        <f t="shared" si="7"/>
        <v xml:space="preserve"> </v>
      </c>
      <c r="M22" s="49" t="str">
        <f t="shared" si="8"/>
        <v xml:space="preserve"> </v>
      </c>
      <c r="N22" s="51" t="str">
        <f t="shared" si="9"/>
        <v xml:space="preserve"> </v>
      </c>
      <c r="O22" s="45" t="str">
        <f t="shared" si="10"/>
        <v xml:space="preserve"> </v>
      </c>
      <c r="P22" s="45" t="str">
        <f t="shared" si="11"/>
        <v xml:space="preserve"> </v>
      </c>
      <c r="Q22" s="45"/>
      <c r="R22" s="45"/>
      <c r="S22" s="45"/>
    </row>
    <row r="23" spans="1:19" ht="16.5" customHeight="1" x14ac:dyDescent="0.25">
      <c r="A23" s="45">
        <v>16</v>
      </c>
      <c r="B23" s="47"/>
      <c r="C23" s="47" t="str">
        <f t="shared" si="0"/>
        <v xml:space="preserve"> </v>
      </c>
      <c r="D23" s="48"/>
      <c r="E23" s="48"/>
      <c r="F23" s="49" t="str">
        <f t="shared" si="1"/>
        <v xml:space="preserve"> </v>
      </c>
      <c r="G23" s="49" t="str">
        <f t="shared" si="2"/>
        <v xml:space="preserve"> </v>
      </c>
      <c r="H23" s="49" t="str">
        <f t="shared" si="3"/>
        <v xml:space="preserve"> </v>
      </c>
      <c r="I23" s="50" t="str">
        <f t="shared" si="4"/>
        <v xml:space="preserve"> </v>
      </c>
      <c r="J23" s="49" t="str">
        <f t="shared" si="5"/>
        <v xml:space="preserve"> </v>
      </c>
      <c r="K23" s="49" t="str">
        <f t="shared" si="6"/>
        <v xml:space="preserve"> </v>
      </c>
      <c r="L23" s="49" t="str">
        <f t="shared" si="7"/>
        <v xml:space="preserve"> </v>
      </c>
      <c r="M23" s="49" t="str">
        <f t="shared" si="8"/>
        <v xml:space="preserve"> </v>
      </c>
      <c r="N23" s="51" t="str">
        <f t="shared" si="9"/>
        <v xml:space="preserve"> </v>
      </c>
      <c r="O23" s="45" t="str">
        <f t="shared" si="10"/>
        <v xml:space="preserve"> </v>
      </c>
      <c r="P23" s="45" t="str">
        <f t="shared" si="11"/>
        <v xml:space="preserve"> </v>
      </c>
      <c r="Q23" s="45"/>
      <c r="R23" s="45"/>
      <c r="S23" s="45"/>
    </row>
    <row r="24" spans="1:19" ht="16.5" customHeight="1" x14ac:dyDescent="0.25">
      <c r="A24" s="45">
        <v>17</v>
      </c>
      <c r="B24" s="47"/>
      <c r="C24" s="47" t="str">
        <f t="shared" si="0"/>
        <v xml:space="preserve"> </v>
      </c>
      <c r="D24" s="48"/>
      <c r="E24" s="48"/>
      <c r="F24" s="49" t="str">
        <f t="shared" si="1"/>
        <v xml:space="preserve"> </v>
      </c>
      <c r="G24" s="49" t="str">
        <f t="shared" si="2"/>
        <v xml:space="preserve"> </v>
      </c>
      <c r="H24" s="49" t="str">
        <f t="shared" si="3"/>
        <v xml:space="preserve"> </v>
      </c>
      <c r="I24" s="50" t="str">
        <f t="shared" si="4"/>
        <v xml:space="preserve"> </v>
      </c>
      <c r="J24" s="49" t="str">
        <f t="shared" si="5"/>
        <v xml:space="preserve"> </v>
      </c>
      <c r="K24" s="49" t="str">
        <f t="shared" si="6"/>
        <v xml:space="preserve"> </v>
      </c>
      <c r="L24" s="49" t="str">
        <f t="shared" si="7"/>
        <v xml:space="preserve"> </v>
      </c>
      <c r="M24" s="49" t="str">
        <f t="shared" si="8"/>
        <v xml:space="preserve"> </v>
      </c>
      <c r="N24" s="51" t="str">
        <f t="shared" si="9"/>
        <v xml:space="preserve"> </v>
      </c>
      <c r="O24" s="45" t="str">
        <f t="shared" si="10"/>
        <v xml:space="preserve"> </v>
      </c>
      <c r="P24" s="45" t="str">
        <f t="shared" si="11"/>
        <v xml:space="preserve"> </v>
      </c>
      <c r="Q24" s="45"/>
      <c r="R24" s="45"/>
      <c r="S24" s="45"/>
    </row>
    <row r="25" spans="1:19" ht="16.5" customHeight="1" x14ac:dyDescent="0.25">
      <c r="A25" s="45">
        <v>18</v>
      </c>
      <c r="B25" s="47"/>
      <c r="C25" s="47" t="str">
        <f t="shared" si="0"/>
        <v xml:space="preserve"> </v>
      </c>
      <c r="D25" s="48"/>
      <c r="E25" s="48"/>
      <c r="F25" s="49" t="str">
        <f t="shared" si="1"/>
        <v xml:space="preserve"> </v>
      </c>
      <c r="G25" s="49" t="str">
        <f t="shared" si="2"/>
        <v xml:space="preserve"> </v>
      </c>
      <c r="H25" s="49" t="str">
        <f t="shared" si="3"/>
        <v xml:space="preserve"> </v>
      </c>
      <c r="I25" s="50" t="str">
        <f t="shared" si="4"/>
        <v xml:space="preserve"> </v>
      </c>
      <c r="J25" s="49" t="str">
        <f t="shared" si="5"/>
        <v xml:space="preserve"> </v>
      </c>
      <c r="K25" s="49" t="str">
        <f t="shared" si="6"/>
        <v xml:space="preserve"> </v>
      </c>
      <c r="L25" s="49" t="str">
        <f t="shared" si="7"/>
        <v xml:space="preserve"> </v>
      </c>
      <c r="M25" s="49" t="str">
        <f t="shared" si="8"/>
        <v xml:space="preserve"> </v>
      </c>
      <c r="N25" s="51" t="str">
        <f t="shared" si="9"/>
        <v xml:space="preserve"> </v>
      </c>
      <c r="O25" s="45" t="str">
        <f t="shared" si="10"/>
        <v xml:space="preserve"> </v>
      </c>
      <c r="P25" s="45" t="str">
        <f t="shared" si="11"/>
        <v xml:space="preserve"> </v>
      </c>
      <c r="Q25" s="45"/>
      <c r="R25" s="45"/>
      <c r="S25" s="45"/>
    </row>
    <row r="26" spans="1:19" ht="16.5" customHeight="1" x14ac:dyDescent="0.25">
      <c r="A26" s="45">
        <v>19</v>
      </c>
      <c r="B26" s="47"/>
      <c r="C26" s="47" t="str">
        <f t="shared" si="0"/>
        <v xml:space="preserve"> </v>
      </c>
      <c r="D26" s="48"/>
      <c r="E26" s="48"/>
      <c r="F26" s="49" t="str">
        <f t="shared" si="1"/>
        <v xml:space="preserve"> </v>
      </c>
      <c r="G26" s="49" t="str">
        <f t="shared" si="2"/>
        <v xml:space="preserve"> </v>
      </c>
      <c r="H26" s="49" t="str">
        <f t="shared" si="3"/>
        <v xml:space="preserve"> </v>
      </c>
      <c r="I26" s="50" t="str">
        <f t="shared" si="4"/>
        <v xml:space="preserve"> </v>
      </c>
      <c r="J26" s="49" t="str">
        <f t="shared" si="5"/>
        <v xml:space="preserve"> </v>
      </c>
      <c r="K26" s="49" t="str">
        <f t="shared" si="6"/>
        <v xml:space="preserve"> </v>
      </c>
      <c r="L26" s="49" t="str">
        <f t="shared" si="7"/>
        <v xml:space="preserve"> </v>
      </c>
      <c r="M26" s="49" t="str">
        <f t="shared" si="8"/>
        <v xml:space="preserve"> </v>
      </c>
      <c r="N26" s="51" t="str">
        <f t="shared" si="9"/>
        <v xml:space="preserve"> </v>
      </c>
      <c r="O26" s="45" t="str">
        <f t="shared" si="10"/>
        <v xml:space="preserve"> </v>
      </c>
      <c r="P26" s="45" t="str">
        <f t="shared" si="11"/>
        <v xml:space="preserve"> </v>
      </c>
      <c r="Q26" s="45"/>
      <c r="R26" s="45"/>
      <c r="S26" s="45"/>
    </row>
    <row r="27" spans="1:19" ht="16.5" customHeight="1" x14ac:dyDescent="0.25">
      <c r="A27" s="45">
        <v>20</v>
      </c>
      <c r="B27" s="47"/>
      <c r="C27" s="47" t="str">
        <f t="shared" si="0"/>
        <v xml:space="preserve"> </v>
      </c>
      <c r="D27" s="48"/>
      <c r="E27" s="48"/>
      <c r="F27" s="49" t="str">
        <f t="shared" si="1"/>
        <v xml:space="preserve"> </v>
      </c>
      <c r="G27" s="49" t="str">
        <f t="shared" si="2"/>
        <v xml:space="preserve"> </v>
      </c>
      <c r="H27" s="49" t="str">
        <f t="shared" si="3"/>
        <v xml:space="preserve"> </v>
      </c>
      <c r="I27" s="50" t="str">
        <f t="shared" si="4"/>
        <v xml:space="preserve"> </v>
      </c>
      <c r="J27" s="49" t="str">
        <f t="shared" si="5"/>
        <v xml:space="preserve"> </v>
      </c>
      <c r="K27" s="49" t="str">
        <f t="shared" si="6"/>
        <v xml:space="preserve"> </v>
      </c>
      <c r="L27" s="49" t="str">
        <f t="shared" si="7"/>
        <v xml:space="preserve"> </v>
      </c>
      <c r="M27" s="49" t="str">
        <f t="shared" si="8"/>
        <v xml:space="preserve"> </v>
      </c>
      <c r="N27" s="51" t="str">
        <f t="shared" si="9"/>
        <v xml:space="preserve"> </v>
      </c>
      <c r="O27" s="45" t="str">
        <f t="shared" si="10"/>
        <v xml:space="preserve"> </v>
      </c>
      <c r="P27" s="45" t="str">
        <f t="shared" si="11"/>
        <v xml:space="preserve"> </v>
      </c>
      <c r="Q27" s="45"/>
      <c r="R27" s="45"/>
      <c r="S27" s="45"/>
    </row>
    <row r="28" spans="1:19" ht="16.5" customHeight="1" x14ac:dyDescent="0.25">
      <c r="A28" s="45">
        <v>21</v>
      </c>
      <c r="B28" s="47"/>
      <c r="C28" s="47" t="str">
        <f t="shared" si="0"/>
        <v xml:space="preserve"> </v>
      </c>
      <c r="D28" s="48"/>
      <c r="E28" s="48"/>
      <c r="F28" s="49" t="str">
        <f t="shared" si="1"/>
        <v xml:space="preserve"> </v>
      </c>
      <c r="G28" s="49" t="str">
        <f t="shared" si="2"/>
        <v xml:space="preserve"> </v>
      </c>
      <c r="H28" s="49" t="str">
        <f t="shared" si="3"/>
        <v xml:space="preserve"> </v>
      </c>
      <c r="I28" s="50" t="str">
        <f t="shared" si="4"/>
        <v xml:space="preserve"> </v>
      </c>
      <c r="J28" s="49" t="str">
        <f t="shared" si="5"/>
        <v xml:space="preserve"> </v>
      </c>
      <c r="K28" s="49" t="str">
        <f t="shared" si="6"/>
        <v xml:space="preserve"> </v>
      </c>
      <c r="L28" s="49" t="str">
        <f t="shared" si="7"/>
        <v xml:space="preserve"> </v>
      </c>
      <c r="M28" s="49" t="str">
        <f t="shared" si="8"/>
        <v xml:space="preserve"> </v>
      </c>
      <c r="N28" s="51" t="str">
        <f t="shared" si="9"/>
        <v xml:space="preserve"> </v>
      </c>
      <c r="O28" s="45" t="str">
        <f t="shared" si="10"/>
        <v xml:space="preserve"> </v>
      </c>
      <c r="P28" s="45" t="str">
        <f t="shared" si="11"/>
        <v xml:space="preserve"> </v>
      </c>
      <c r="Q28" s="45"/>
      <c r="R28" s="45"/>
      <c r="S28" s="45"/>
    </row>
    <row r="29" spans="1:19" ht="16.5" customHeight="1" x14ac:dyDescent="0.25">
      <c r="A29" s="45">
        <v>22</v>
      </c>
      <c r="B29" s="47"/>
      <c r="C29" s="47" t="str">
        <f t="shared" si="0"/>
        <v xml:space="preserve"> </v>
      </c>
      <c r="D29" s="48"/>
      <c r="E29" s="48"/>
      <c r="F29" s="49" t="str">
        <f t="shared" si="1"/>
        <v xml:space="preserve"> </v>
      </c>
      <c r="G29" s="49" t="str">
        <f t="shared" si="2"/>
        <v xml:space="preserve"> </v>
      </c>
      <c r="H29" s="49" t="str">
        <f t="shared" si="3"/>
        <v xml:space="preserve"> </v>
      </c>
      <c r="I29" s="50" t="str">
        <f t="shared" si="4"/>
        <v xml:space="preserve"> </v>
      </c>
      <c r="J29" s="49" t="str">
        <f t="shared" si="5"/>
        <v xml:space="preserve"> </v>
      </c>
      <c r="K29" s="49" t="str">
        <f t="shared" si="6"/>
        <v xml:space="preserve"> </v>
      </c>
      <c r="L29" s="49" t="str">
        <f t="shared" si="7"/>
        <v xml:space="preserve"> </v>
      </c>
      <c r="M29" s="49" t="str">
        <f t="shared" si="8"/>
        <v xml:space="preserve"> </v>
      </c>
      <c r="N29" s="51" t="str">
        <f t="shared" si="9"/>
        <v xml:space="preserve"> </v>
      </c>
      <c r="O29" s="45" t="str">
        <f t="shared" si="10"/>
        <v xml:space="preserve"> </v>
      </c>
      <c r="P29" s="45" t="str">
        <f t="shared" si="11"/>
        <v xml:space="preserve"> </v>
      </c>
      <c r="Q29" s="45"/>
      <c r="R29" s="45"/>
      <c r="S29" s="45"/>
    </row>
    <row r="30" spans="1:19" ht="16.5" customHeight="1" x14ac:dyDescent="0.25">
      <c r="A30" s="45">
        <v>23</v>
      </c>
      <c r="B30" s="47"/>
      <c r="C30" s="47" t="str">
        <f t="shared" si="0"/>
        <v xml:space="preserve"> </v>
      </c>
      <c r="D30" s="48"/>
      <c r="E30" s="48"/>
      <c r="F30" s="49" t="str">
        <f t="shared" si="1"/>
        <v xml:space="preserve"> </v>
      </c>
      <c r="G30" s="49" t="str">
        <f t="shared" si="2"/>
        <v xml:space="preserve"> </v>
      </c>
      <c r="H30" s="49" t="str">
        <f t="shared" si="3"/>
        <v xml:space="preserve"> </v>
      </c>
      <c r="I30" s="50" t="str">
        <f t="shared" si="4"/>
        <v xml:space="preserve"> </v>
      </c>
      <c r="J30" s="49" t="str">
        <f t="shared" si="5"/>
        <v xml:space="preserve"> </v>
      </c>
      <c r="K30" s="49" t="str">
        <f t="shared" si="6"/>
        <v xml:space="preserve"> </v>
      </c>
      <c r="L30" s="49" t="str">
        <f t="shared" si="7"/>
        <v xml:space="preserve"> </v>
      </c>
      <c r="M30" s="49" t="str">
        <f t="shared" si="8"/>
        <v xml:space="preserve"> </v>
      </c>
      <c r="N30" s="51" t="str">
        <f t="shared" si="9"/>
        <v xml:space="preserve"> </v>
      </c>
      <c r="O30" s="45" t="str">
        <f t="shared" si="10"/>
        <v xml:space="preserve"> </v>
      </c>
      <c r="P30" s="45" t="str">
        <f t="shared" si="11"/>
        <v xml:space="preserve"> </v>
      </c>
      <c r="Q30" s="45"/>
      <c r="R30" s="45"/>
      <c r="S30" s="45"/>
    </row>
    <row r="31" spans="1:19" ht="16.5" customHeight="1" x14ac:dyDescent="0.25">
      <c r="A31" s="45">
        <v>24</v>
      </c>
      <c r="B31" s="47"/>
      <c r="C31" s="47" t="str">
        <f t="shared" si="0"/>
        <v xml:space="preserve"> </v>
      </c>
      <c r="D31" s="48"/>
      <c r="E31" s="48"/>
      <c r="F31" s="49" t="str">
        <f t="shared" si="1"/>
        <v xml:space="preserve"> </v>
      </c>
      <c r="G31" s="49" t="str">
        <f t="shared" si="2"/>
        <v xml:space="preserve"> </v>
      </c>
      <c r="H31" s="49" t="str">
        <f t="shared" si="3"/>
        <v xml:space="preserve"> </v>
      </c>
      <c r="I31" s="50" t="str">
        <f t="shared" si="4"/>
        <v xml:space="preserve"> </v>
      </c>
      <c r="J31" s="49" t="str">
        <f t="shared" si="5"/>
        <v xml:space="preserve"> </v>
      </c>
      <c r="K31" s="49" t="str">
        <f t="shared" si="6"/>
        <v xml:space="preserve"> </v>
      </c>
      <c r="L31" s="49" t="str">
        <f t="shared" si="7"/>
        <v xml:space="preserve"> </v>
      </c>
      <c r="M31" s="49" t="str">
        <f t="shared" si="8"/>
        <v xml:space="preserve"> </v>
      </c>
      <c r="N31" s="51" t="str">
        <f t="shared" si="9"/>
        <v xml:space="preserve"> </v>
      </c>
      <c r="O31" s="45" t="str">
        <f t="shared" si="10"/>
        <v xml:space="preserve"> </v>
      </c>
      <c r="P31" s="45" t="str">
        <f t="shared" si="11"/>
        <v xml:space="preserve"> </v>
      </c>
      <c r="Q31" s="45"/>
      <c r="R31" s="45"/>
      <c r="S31" s="45"/>
    </row>
    <row r="32" spans="1:19" ht="16.5" customHeight="1" x14ac:dyDescent="0.25">
      <c r="A32" s="45"/>
      <c r="B32" s="47"/>
      <c r="C32" s="47"/>
      <c r="D32" s="48"/>
      <c r="E32" s="48"/>
      <c r="F32" s="49"/>
      <c r="G32" s="49"/>
      <c r="H32" s="49"/>
      <c r="I32" s="50"/>
      <c r="J32" s="49"/>
      <c r="K32" s="49"/>
      <c r="L32" s="49"/>
      <c r="M32" s="49"/>
      <c r="N32" s="78"/>
      <c r="O32" s="45"/>
      <c r="P32" s="45"/>
      <c r="Q32" s="45"/>
      <c r="R32" s="45"/>
      <c r="S32" s="4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workbookViewId="0"/>
  </sheetViews>
  <sheetFormatPr defaultColWidth="17.28515625" defaultRowHeight="15" customHeight="1" x14ac:dyDescent="0.2"/>
  <cols>
    <col min="1" max="1" width="7.140625" customWidth="1"/>
    <col min="2" max="3" width="8.85546875" customWidth="1"/>
    <col min="4" max="4" width="5.5703125" customWidth="1"/>
    <col min="5" max="6" width="8.85546875" customWidth="1"/>
    <col min="7" max="7" width="6.85546875" customWidth="1"/>
    <col min="8" max="8" width="5.85546875" customWidth="1"/>
    <col min="9" max="13" width="8.85546875" customWidth="1"/>
    <col min="14" max="14" width="26.42578125" customWidth="1"/>
    <col min="15" max="15" width="8.140625" customWidth="1"/>
    <col min="16" max="17" width="7.85546875" customWidth="1"/>
    <col min="18" max="20" width="8.85546875" customWidth="1"/>
    <col min="21" max="21" width="5.42578125" customWidth="1"/>
    <col min="22" max="22" width="4.85546875" customWidth="1"/>
    <col min="23" max="25" width="8.85546875" customWidth="1"/>
  </cols>
  <sheetData>
    <row r="1" spans="1:25" ht="18.75" customHeight="1" x14ac:dyDescent="0.25">
      <c r="A1" s="157" t="s">
        <v>640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2"/>
      <c r="N1" s="14"/>
      <c r="O1" s="12"/>
      <c r="P1" s="12"/>
      <c r="Q1" s="12"/>
      <c r="R1" s="12"/>
      <c r="S1" s="14"/>
      <c r="T1" s="14"/>
      <c r="U1" s="14"/>
      <c r="V1" s="14"/>
      <c r="W1" s="14"/>
      <c r="X1" s="14"/>
      <c r="Y1" s="14"/>
    </row>
    <row r="2" spans="1:25" ht="18.75" customHeight="1" x14ac:dyDescent="0.3">
      <c r="A2" s="1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  <c r="N2" s="14"/>
      <c r="O2" s="12"/>
      <c r="P2" s="12"/>
      <c r="Q2" s="12"/>
      <c r="R2" s="12"/>
      <c r="S2" s="14"/>
      <c r="T2" s="14"/>
      <c r="U2" s="14"/>
      <c r="V2" s="14"/>
      <c r="W2" s="14"/>
      <c r="X2" s="14"/>
      <c r="Y2" s="14"/>
    </row>
    <row r="3" spans="1:25" ht="12.75" customHeight="1" x14ac:dyDescent="0.2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2"/>
      <c r="N3" s="14"/>
      <c r="O3" s="12"/>
      <c r="P3" s="12"/>
      <c r="Q3" s="12"/>
      <c r="R3" s="12"/>
      <c r="S3" s="12"/>
      <c r="T3" s="12"/>
      <c r="U3" s="14"/>
      <c r="V3" s="14"/>
      <c r="W3" s="33"/>
      <c r="X3" s="33"/>
      <c r="Y3" s="33"/>
    </row>
    <row r="4" spans="1:25" ht="12.75" customHeight="1" x14ac:dyDescent="0.2">
      <c r="A4" s="35"/>
      <c r="B4" s="33"/>
      <c r="C4" s="14"/>
      <c r="D4" s="14"/>
      <c r="E4" s="33"/>
      <c r="F4" s="33"/>
      <c r="G4" s="14"/>
      <c r="H4" s="14"/>
      <c r="I4" s="33"/>
      <c r="J4" s="33"/>
      <c r="K4" s="14"/>
      <c r="L4" s="12" t="s">
        <v>641</v>
      </c>
      <c r="M4" s="12"/>
      <c r="N4" s="14"/>
      <c r="O4" s="12"/>
      <c r="P4" s="12"/>
      <c r="Q4" s="12"/>
      <c r="R4" s="12"/>
      <c r="S4" s="12"/>
      <c r="T4" s="12"/>
      <c r="U4" s="14"/>
      <c r="V4" s="79"/>
      <c r="W4" s="80" t="s">
        <v>642</v>
      </c>
      <c r="X4" s="81"/>
      <c r="Y4" s="82"/>
    </row>
    <row r="5" spans="1:25" ht="15.75" customHeight="1" x14ac:dyDescent="0.25">
      <c r="A5" s="83">
        <v>1</v>
      </c>
      <c r="B5" s="45">
        <v>22</v>
      </c>
      <c r="C5" s="84"/>
      <c r="D5" s="79" t="s">
        <v>64</v>
      </c>
      <c r="E5" s="85" t="s">
        <v>643</v>
      </c>
      <c r="F5" s="86" t="s">
        <v>644</v>
      </c>
      <c r="G5" s="84"/>
      <c r="H5" s="79" t="s">
        <v>645</v>
      </c>
      <c r="I5" s="85" t="s">
        <v>643</v>
      </c>
      <c r="J5" s="86" t="s">
        <v>646</v>
      </c>
      <c r="K5" s="84"/>
      <c r="L5" s="12" t="s">
        <v>641</v>
      </c>
      <c r="M5" s="87">
        <v>0.53472222222222221</v>
      </c>
      <c r="N5" s="14" t="s">
        <v>647</v>
      </c>
      <c r="O5" s="12"/>
      <c r="P5" s="12" t="s">
        <v>648</v>
      </c>
      <c r="Q5" s="12" t="s">
        <v>649</v>
      </c>
      <c r="R5" s="12" t="s">
        <v>650</v>
      </c>
      <c r="S5" s="12"/>
      <c r="T5" s="12"/>
      <c r="U5" s="14"/>
      <c r="V5" s="79"/>
      <c r="W5" s="88" t="s">
        <v>651</v>
      </c>
      <c r="X5" s="89" t="s">
        <v>64</v>
      </c>
      <c r="Y5" s="90" t="s">
        <v>652</v>
      </c>
    </row>
    <row r="6" spans="1:25" ht="15.75" customHeight="1" x14ac:dyDescent="0.25">
      <c r="A6" s="83">
        <v>2</v>
      </c>
      <c r="B6" s="45">
        <v>18</v>
      </c>
      <c r="C6" s="84"/>
      <c r="D6" s="79"/>
      <c r="E6" s="91"/>
      <c r="F6" s="92"/>
      <c r="G6" s="93"/>
      <c r="H6" s="79"/>
      <c r="I6" s="91"/>
      <c r="J6" s="92"/>
      <c r="K6" s="84"/>
      <c r="L6" s="12">
        <v>1</v>
      </c>
      <c r="M6" s="87" t="s">
        <v>653</v>
      </c>
      <c r="N6" s="14" t="s">
        <v>654</v>
      </c>
      <c r="O6" s="12" t="s">
        <v>64</v>
      </c>
      <c r="P6" s="12">
        <v>2</v>
      </c>
      <c r="Q6" s="12">
        <v>1</v>
      </c>
      <c r="R6" s="87" t="s">
        <v>655</v>
      </c>
      <c r="S6" s="94" t="str">
        <f t="shared" ref="S6:S19" si="0">O6</f>
        <v>m</v>
      </c>
      <c r="T6" s="94" t="e">
        <f t="shared" ref="T6:T19" si="1">P6*R6+S6</f>
        <v>#VALUE!</v>
      </c>
      <c r="U6" s="14"/>
      <c r="V6" s="79"/>
      <c r="W6" s="84" t="s">
        <v>656</v>
      </c>
      <c r="X6" s="14" t="s">
        <v>657</v>
      </c>
      <c r="Y6" s="79" t="s">
        <v>658</v>
      </c>
    </row>
    <row r="7" spans="1:25" ht="15.75" customHeight="1" x14ac:dyDescent="0.25">
      <c r="A7" s="83">
        <v>3</v>
      </c>
      <c r="B7" s="45">
        <v>15</v>
      </c>
      <c r="C7" s="84"/>
      <c r="D7" s="79"/>
      <c r="E7" s="95"/>
      <c r="F7" s="96"/>
      <c r="G7" s="93"/>
      <c r="H7" s="79"/>
      <c r="I7" s="95"/>
      <c r="J7" s="96"/>
      <c r="K7" s="84"/>
      <c r="L7" s="12">
        <v>2</v>
      </c>
      <c r="M7" s="87">
        <v>0.54652777777777783</v>
      </c>
      <c r="N7" s="14" t="s">
        <v>659</v>
      </c>
      <c r="O7" s="12" t="s">
        <v>64</v>
      </c>
      <c r="P7" s="12">
        <v>2</v>
      </c>
      <c r="Q7" s="12">
        <v>2</v>
      </c>
      <c r="R7" s="87" t="s">
        <v>655</v>
      </c>
      <c r="S7" s="94" t="str">
        <f t="shared" si="0"/>
        <v>m</v>
      </c>
      <c r="T7" s="94" t="e">
        <f t="shared" si="1"/>
        <v>#VALUE!</v>
      </c>
      <c r="U7" s="14"/>
      <c r="V7" s="79"/>
      <c r="W7" s="84"/>
      <c r="X7" s="14" t="s">
        <v>660</v>
      </c>
      <c r="Y7" s="79" t="s">
        <v>661</v>
      </c>
    </row>
    <row r="8" spans="1:25" ht="15.75" customHeight="1" x14ac:dyDescent="0.25">
      <c r="A8" s="83">
        <v>4</v>
      </c>
      <c r="B8" s="45">
        <v>13</v>
      </c>
      <c r="C8" s="84"/>
      <c r="D8" s="79"/>
      <c r="E8" s="95"/>
      <c r="F8" s="96"/>
      <c r="G8" s="93"/>
      <c r="H8" s="79"/>
      <c r="I8" s="95"/>
      <c r="J8" s="96"/>
      <c r="K8" s="84"/>
      <c r="L8" s="12">
        <v>3</v>
      </c>
      <c r="M8" s="87">
        <v>0.55208333333333337</v>
      </c>
      <c r="N8" s="14" t="s">
        <v>662</v>
      </c>
      <c r="O8" s="12" t="s">
        <v>645</v>
      </c>
      <c r="P8" s="12">
        <v>2</v>
      </c>
      <c r="Q8" s="12">
        <v>1</v>
      </c>
      <c r="R8" s="87" t="s">
        <v>655</v>
      </c>
      <c r="S8" s="94" t="str">
        <f t="shared" si="0"/>
        <v>v</v>
      </c>
      <c r="T8" s="94" t="e">
        <f t="shared" si="1"/>
        <v>#VALUE!</v>
      </c>
      <c r="U8" s="14"/>
      <c r="V8" s="79"/>
      <c r="W8" s="84"/>
      <c r="X8" s="14" t="s">
        <v>663</v>
      </c>
      <c r="Y8" s="79" t="s">
        <v>664</v>
      </c>
    </row>
    <row r="9" spans="1:25" ht="15.75" customHeight="1" x14ac:dyDescent="0.25">
      <c r="A9" s="83">
        <v>5</v>
      </c>
      <c r="B9" s="45">
        <v>12</v>
      </c>
      <c r="C9" s="84"/>
      <c r="D9" s="79"/>
      <c r="E9" s="95"/>
      <c r="F9" s="96"/>
      <c r="G9" s="93"/>
      <c r="H9" s="79"/>
      <c r="I9" s="95"/>
      <c r="J9" s="96"/>
      <c r="K9" s="84"/>
      <c r="L9" s="12">
        <v>4</v>
      </c>
      <c r="M9" s="87">
        <v>0.55694444444444446</v>
      </c>
      <c r="N9" s="14" t="s">
        <v>665</v>
      </c>
      <c r="O9" s="12" t="s">
        <v>645</v>
      </c>
      <c r="P9" s="12">
        <v>2</v>
      </c>
      <c r="Q9" s="12">
        <v>2</v>
      </c>
      <c r="R9" s="87" t="s">
        <v>655</v>
      </c>
      <c r="S9" s="94" t="str">
        <f t="shared" si="0"/>
        <v>v</v>
      </c>
      <c r="T9" s="94" t="e">
        <f t="shared" si="1"/>
        <v>#VALUE!</v>
      </c>
      <c r="U9" s="14"/>
      <c r="V9" s="79"/>
      <c r="W9" s="84"/>
      <c r="X9" s="14" t="s">
        <v>666</v>
      </c>
      <c r="Y9" s="79"/>
    </row>
    <row r="10" spans="1:25" ht="15.75" customHeight="1" x14ac:dyDescent="0.25">
      <c r="A10" s="83">
        <v>6</v>
      </c>
      <c r="B10" s="45">
        <v>11</v>
      </c>
      <c r="C10" s="84"/>
      <c r="D10" s="79"/>
      <c r="E10" s="95">
        <v>6.9456018518500003E-4</v>
      </c>
      <c r="F10" s="96" t="s">
        <v>667</v>
      </c>
      <c r="G10" s="93"/>
      <c r="H10" s="79"/>
      <c r="I10" s="95">
        <v>1.81724537037E-3</v>
      </c>
      <c r="J10" s="96" t="s">
        <v>667</v>
      </c>
      <c r="K10" s="84"/>
      <c r="L10" s="12">
        <v>5</v>
      </c>
      <c r="M10" s="87">
        <v>0.5625</v>
      </c>
      <c r="N10" s="14" t="s">
        <v>668</v>
      </c>
      <c r="O10" s="12" t="s">
        <v>64</v>
      </c>
      <c r="P10" s="12">
        <v>2</v>
      </c>
      <c r="Q10" s="12">
        <v>1</v>
      </c>
      <c r="R10" s="87">
        <v>5.5555555555555558E-3</v>
      </c>
      <c r="S10" s="94" t="str">
        <f t="shared" si="0"/>
        <v>m</v>
      </c>
      <c r="T10" s="94" t="e">
        <f t="shared" si="1"/>
        <v>#VALUE!</v>
      </c>
      <c r="U10" s="14"/>
      <c r="V10" s="79"/>
      <c r="W10" s="84"/>
      <c r="X10" s="14" t="s">
        <v>669</v>
      </c>
      <c r="Y10" s="79"/>
    </row>
    <row r="11" spans="1:25" ht="15.75" customHeight="1" x14ac:dyDescent="0.25">
      <c r="A11" s="83">
        <v>7</v>
      </c>
      <c r="B11" s="45">
        <v>10</v>
      </c>
      <c r="C11" s="84"/>
      <c r="D11" s="79"/>
      <c r="E11" s="95">
        <v>9.9548611111100003E-4</v>
      </c>
      <c r="F11" s="96" t="s">
        <v>670</v>
      </c>
      <c r="G11" s="93"/>
      <c r="H11" s="79"/>
      <c r="I11" s="95">
        <v>1.9098379629630001E-3</v>
      </c>
      <c r="J11" s="96" t="s">
        <v>670</v>
      </c>
      <c r="K11" s="84"/>
      <c r="L11" s="12">
        <v>6</v>
      </c>
      <c r="M11" s="87">
        <v>0.57291666666666663</v>
      </c>
      <c r="N11" s="14" t="s">
        <v>671</v>
      </c>
      <c r="O11" s="12" t="s">
        <v>64</v>
      </c>
      <c r="P11" s="12">
        <v>2</v>
      </c>
      <c r="Q11" s="12">
        <v>2</v>
      </c>
      <c r="R11" s="87">
        <v>9.0277777777777787E-3</v>
      </c>
      <c r="S11" s="94" t="str">
        <f t="shared" si="0"/>
        <v>m</v>
      </c>
      <c r="T11" s="94" t="e">
        <f t="shared" si="1"/>
        <v>#VALUE!</v>
      </c>
      <c r="U11" s="14"/>
      <c r="V11" s="79"/>
      <c r="W11" s="84"/>
      <c r="X11" s="14" t="s">
        <v>672</v>
      </c>
      <c r="Y11" s="79"/>
    </row>
    <row r="12" spans="1:25" ht="15.75" customHeight="1" x14ac:dyDescent="0.25">
      <c r="A12" s="83">
        <v>8</v>
      </c>
      <c r="B12" s="45">
        <v>9</v>
      </c>
      <c r="C12" s="84"/>
      <c r="D12" s="79"/>
      <c r="E12" s="95">
        <v>1.0880787037039999E-3</v>
      </c>
      <c r="F12" s="96" t="s">
        <v>673</v>
      </c>
      <c r="G12" s="93"/>
      <c r="H12" s="79"/>
      <c r="I12" s="95">
        <v>2.0255787037040001E-3</v>
      </c>
      <c r="J12" s="96" t="s">
        <v>673</v>
      </c>
      <c r="K12" s="84"/>
      <c r="L12" s="12">
        <v>7</v>
      </c>
      <c r="M12" s="87">
        <v>0.58333333333333337</v>
      </c>
      <c r="N12" s="14" t="s">
        <v>674</v>
      </c>
      <c r="O12" s="12" t="s">
        <v>645</v>
      </c>
      <c r="P12" s="12">
        <v>2</v>
      </c>
      <c r="Q12" s="12">
        <v>1</v>
      </c>
      <c r="R12" s="87">
        <v>9.0277777777777787E-3</v>
      </c>
      <c r="S12" s="94" t="str">
        <f t="shared" si="0"/>
        <v>v</v>
      </c>
      <c r="T12" s="94" t="e">
        <f t="shared" si="1"/>
        <v>#VALUE!</v>
      </c>
      <c r="U12" s="14"/>
      <c r="V12" s="79"/>
      <c r="W12" s="84"/>
      <c r="X12" s="14" t="s">
        <v>675</v>
      </c>
      <c r="Y12" s="79"/>
    </row>
    <row r="13" spans="1:25" ht="15.75" customHeight="1" x14ac:dyDescent="0.25">
      <c r="A13" s="83">
        <v>9</v>
      </c>
      <c r="B13" s="45">
        <v>8</v>
      </c>
      <c r="C13" s="84"/>
      <c r="D13" s="79"/>
      <c r="E13" s="95">
        <v>1.1575231481480001E-3</v>
      </c>
      <c r="F13" s="96" t="s">
        <v>676</v>
      </c>
      <c r="G13" s="93"/>
      <c r="H13" s="79"/>
      <c r="I13" s="95">
        <v>2.1413194444439999E-3</v>
      </c>
      <c r="J13" s="96" t="s">
        <v>676</v>
      </c>
      <c r="K13" s="84"/>
      <c r="L13" s="12">
        <v>8</v>
      </c>
      <c r="M13" s="87">
        <v>0.59375</v>
      </c>
      <c r="N13" s="14" t="s">
        <v>677</v>
      </c>
      <c r="O13" s="12" t="s">
        <v>645</v>
      </c>
      <c r="P13" s="12">
        <v>2</v>
      </c>
      <c r="Q13" s="97">
        <v>2</v>
      </c>
      <c r="R13" s="87">
        <v>6.9444444444444441E-3</v>
      </c>
      <c r="S13" s="94" t="str">
        <f t="shared" si="0"/>
        <v>v</v>
      </c>
      <c r="T13" s="94" t="e">
        <f t="shared" si="1"/>
        <v>#VALUE!</v>
      </c>
      <c r="U13" s="14"/>
      <c r="V13" s="79"/>
      <c r="W13" s="84"/>
      <c r="X13" s="14" t="s">
        <v>64</v>
      </c>
      <c r="Y13" s="79"/>
    </row>
    <row r="14" spans="1:25" ht="15.75" customHeight="1" x14ac:dyDescent="0.25">
      <c r="A14" s="83">
        <v>10</v>
      </c>
      <c r="B14" s="45">
        <v>7</v>
      </c>
      <c r="C14" s="84"/>
      <c r="D14" s="79"/>
      <c r="E14" s="95">
        <v>1.2732638888889999E-3</v>
      </c>
      <c r="F14" s="96" t="s">
        <v>678</v>
      </c>
      <c r="G14" s="93"/>
      <c r="H14" s="79"/>
      <c r="I14" s="95">
        <v>2.2223379629630001E-3</v>
      </c>
      <c r="J14" s="96" t="s">
        <v>678</v>
      </c>
      <c r="K14" s="84"/>
      <c r="L14" s="12">
        <v>9</v>
      </c>
      <c r="M14" s="87">
        <v>0.60416666666666663</v>
      </c>
      <c r="N14" s="14" t="s">
        <v>679</v>
      </c>
      <c r="O14" s="12" t="s">
        <v>64</v>
      </c>
      <c r="P14" s="12">
        <v>1</v>
      </c>
      <c r="Q14" s="12">
        <v>1</v>
      </c>
      <c r="R14" s="87">
        <v>6.9444444444444441E-3</v>
      </c>
      <c r="S14" s="94" t="str">
        <f t="shared" si="0"/>
        <v>m</v>
      </c>
      <c r="T14" s="94" t="e">
        <f t="shared" si="1"/>
        <v>#VALUE!</v>
      </c>
      <c r="U14" s="14"/>
      <c r="V14" s="79"/>
      <c r="W14" s="98"/>
      <c r="X14" s="33" t="s">
        <v>645</v>
      </c>
      <c r="Y14" s="99"/>
    </row>
    <row r="15" spans="1:25" ht="15.75" customHeight="1" x14ac:dyDescent="0.25">
      <c r="A15" s="83">
        <v>11</v>
      </c>
      <c r="B15" s="45">
        <v>6</v>
      </c>
      <c r="C15" s="84"/>
      <c r="D15" s="79"/>
      <c r="E15" s="100">
        <v>1.3890046296299999E-3</v>
      </c>
      <c r="F15" s="99"/>
      <c r="G15" s="84"/>
      <c r="H15" s="79"/>
      <c r="I15" s="100">
        <v>2.3149305555559998E-3</v>
      </c>
      <c r="J15" s="99"/>
      <c r="K15" s="84"/>
      <c r="L15" s="12">
        <v>10</v>
      </c>
      <c r="M15" s="87">
        <v>0.61805555555555558</v>
      </c>
      <c r="N15" s="14" t="s">
        <v>680</v>
      </c>
      <c r="O15" s="12" t="s">
        <v>645</v>
      </c>
      <c r="P15" s="12">
        <v>1</v>
      </c>
      <c r="Q15" s="12">
        <v>1</v>
      </c>
      <c r="R15" s="87">
        <v>6.9444444444444441E-3</v>
      </c>
      <c r="S15" s="94" t="str">
        <f t="shared" si="0"/>
        <v>v</v>
      </c>
      <c r="T15" s="94" t="e">
        <f t="shared" si="1"/>
        <v>#VALUE!</v>
      </c>
      <c r="U15" s="14"/>
      <c r="V15" s="14"/>
      <c r="W15" s="89"/>
      <c r="X15" s="89"/>
      <c r="Y15" s="89"/>
    </row>
    <row r="16" spans="1:25" ht="15.75" customHeight="1" x14ac:dyDescent="0.25">
      <c r="A16" s="83">
        <v>12</v>
      </c>
      <c r="B16" s="45">
        <v>5</v>
      </c>
      <c r="C16" s="84"/>
      <c r="D16" s="14"/>
      <c r="E16" s="89"/>
      <c r="F16" s="89"/>
      <c r="G16" s="14"/>
      <c r="H16" s="14"/>
      <c r="I16" s="89"/>
      <c r="J16" s="89"/>
      <c r="K16" s="14"/>
      <c r="L16" s="12">
        <v>11</v>
      </c>
      <c r="M16" s="87">
        <v>0.63541666666666663</v>
      </c>
      <c r="N16" s="14" t="s">
        <v>681</v>
      </c>
      <c r="O16" s="12" t="s">
        <v>64</v>
      </c>
      <c r="P16" s="12">
        <v>1</v>
      </c>
      <c r="Q16" s="12">
        <v>1</v>
      </c>
      <c r="R16" s="87">
        <v>1.1805555555555555E-2</v>
      </c>
      <c r="S16" s="94" t="str">
        <f t="shared" si="0"/>
        <v>m</v>
      </c>
      <c r="T16" s="94" t="e">
        <f t="shared" si="1"/>
        <v>#VALUE!</v>
      </c>
      <c r="U16" s="14"/>
      <c r="V16" s="14"/>
      <c r="W16" s="14"/>
      <c r="X16" s="14"/>
      <c r="Y16" s="14"/>
    </row>
    <row r="17" spans="1:25" ht="15.75" customHeight="1" x14ac:dyDescent="0.25">
      <c r="A17" s="83">
        <v>13</v>
      </c>
      <c r="B17" s="45">
        <v>4</v>
      </c>
      <c r="C17" s="84"/>
      <c r="D17" s="14"/>
      <c r="E17" s="33"/>
      <c r="F17" s="33"/>
      <c r="G17" s="14"/>
      <c r="H17" s="14"/>
      <c r="I17" s="33"/>
      <c r="J17" s="33"/>
      <c r="K17" s="14"/>
      <c r="L17" s="12">
        <v>12</v>
      </c>
      <c r="M17" s="87">
        <v>0.65277777777777779</v>
      </c>
      <c r="N17" s="14" t="s">
        <v>682</v>
      </c>
      <c r="O17" s="12" t="s">
        <v>64</v>
      </c>
      <c r="P17" s="12">
        <v>1</v>
      </c>
      <c r="Q17" s="12">
        <v>1</v>
      </c>
      <c r="R17" s="87">
        <v>1.3888888888888888E-2</v>
      </c>
      <c r="S17" s="94" t="str">
        <f t="shared" si="0"/>
        <v>m</v>
      </c>
      <c r="T17" s="94" t="e">
        <f t="shared" si="1"/>
        <v>#VALUE!</v>
      </c>
      <c r="U17" s="14"/>
      <c r="V17" s="14"/>
      <c r="W17" s="14"/>
      <c r="X17" s="14"/>
      <c r="Y17" s="14"/>
    </row>
    <row r="18" spans="1:25" ht="16.5" customHeight="1" x14ac:dyDescent="0.25">
      <c r="A18" s="83">
        <v>14</v>
      </c>
      <c r="B18" s="45">
        <v>3</v>
      </c>
      <c r="C18" s="84"/>
      <c r="D18" s="79"/>
      <c r="E18" s="85" t="s">
        <v>643</v>
      </c>
      <c r="F18" s="86" t="s">
        <v>683</v>
      </c>
      <c r="G18" s="84"/>
      <c r="H18" s="79"/>
      <c r="I18" s="85" t="s">
        <v>643</v>
      </c>
      <c r="J18" s="86" t="s">
        <v>684</v>
      </c>
      <c r="K18" s="84"/>
      <c r="L18" s="12">
        <v>13</v>
      </c>
      <c r="M18" s="87">
        <v>0.67708333333333337</v>
      </c>
      <c r="N18" s="14" t="s">
        <v>685</v>
      </c>
      <c r="O18" s="12" t="s">
        <v>645</v>
      </c>
      <c r="P18" s="12">
        <v>1</v>
      </c>
      <c r="Q18" s="12">
        <v>1</v>
      </c>
      <c r="R18" s="87">
        <v>1.3888888888888888E-2</v>
      </c>
      <c r="S18" s="94" t="str">
        <f t="shared" si="0"/>
        <v>v</v>
      </c>
      <c r="T18" s="94" t="e">
        <f t="shared" si="1"/>
        <v>#VALUE!</v>
      </c>
      <c r="U18" s="14"/>
      <c r="V18" s="14"/>
      <c r="W18" s="14"/>
      <c r="X18" s="14"/>
      <c r="Y18" s="14"/>
    </row>
    <row r="19" spans="1:25" ht="16.5" customHeight="1" x14ac:dyDescent="0.25">
      <c r="A19" s="83">
        <v>15</v>
      </c>
      <c r="B19" s="45">
        <v>2</v>
      </c>
      <c r="C19" s="84"/>
      <c r="D19" s="79"/>
      <c r="E19" s="91"/>
      <c r="F19" s="92"/>
      <c r="G19" s="93"/>
      <c r="H19" s="79"/>
      <c r="I19" s="91"/>
      <c r="J19" s="92"/>
      <c r="K19" s="84"/>
      <c r="L19" s="12">
        <v>14</v>
      </c>
      <c r="M19" s="87">
        <v>0.69791666666666663</v>
      </c>
      <c r="N19" s="14" t="s">
        <v>686</v>
      </c>
      <c r="O19" s="12" t="s">
        <v>645</v>
      </c>
      <c r="P19" s="12">
        <v>1</v>
      </c>
      <c r="Q19" s="12">
        <v>1</v>
      </c>
      <c r="R19" s="87">
        <v>2.0833333333333332E-2</v>
      </c>
      <c r="S19" s="94" t="str">
        <f t="shared" si="0"/>
        <v>v</v>
      </c>
      <c r="T19" s="94" t="e">
        <f t="shared" si="1"/>
        <v>#VALUE!</v>
      </c>
      <c r="U19" s="14"/>
      <c r="V19" s="14"/>
      <c r="W19" s="14"/>
      <c r="X19" s="14"/>
      <c r="Y19" s="14"/>
    </row>
    <row r="20" spans="1:25" ht="15.75" customHeight="1" x14ac:dyDescent="0.25">
      <c r="A20" s="83">
        <v>16</v>
      </c>
      <c r="B20" s="45">
        <v>1</v>
      </c>
      <c r="C20" s="84"/>
      <c r="D20" s="79"/>
      <c r="E20" s="95"/>
      <c r="F20" s="96"/>
      <c r="G20" s="93"/>
      <c r="H20" s="79"/>
      <c r="I20" s="95"/>
      <c r="J20" s="96"/>
      <c r="K20" s="84"/>
      <c r="L20" s="12"/>
      <c r="M20" s="87"/>
      <c r="N20" s="14"/>
      <c r="O20" s="12"/>
      <c r="P20" s="12"/>
      <c r="Q20" s="12"/>
      <c r="R20" s="87"/>
      <c r="S20" s="94"/>
      <c r="T20" s="94"/>
      <c r="U20" s="14"/>
      <c r="V20" s="14"/>
      <c r="W20" s="14"/>
      <c r="X20" s="14"/>
      <c r="Y20" s="14"/>
    </row>
    <row r="21" spans="1:25" ht="15.75" customHeight="1" x14ac:dyDescent="0.25">
      <c r="A21" s="83">
        <v>17</v>
      </c>
      <c r="B21" s="45"/>
      <c r="C21" s="84"/>
      <c r="D21" s="79"/>
      <c r="E21" s="95">
        <v>1.5972222222220001E-3</v>
      </c>
      <c r="F21" s="96" t="s">
        <v>687</v>
      </c>
      <c r="G21" s="93"/>
      <c r="H21" s="79"/>
      <c r="I21" s="95"/>
      <c r="J21" s="96"/>
      <c r="K21" s="84"/>
      <c r="L21" s="12"/>
      <c r="M21" s="87"/>
      <c r="N21" s="14"/>
      <c r="O21" s="12"/>
      <c r="P21" s="12"/>
      <c r="Q21" s="12"/>
      <c r="R21" s="87"/>
      <c r="S21" s="94"/>
      <c r="T21" s="94"/>
      <c r="U21" s="14"/>
      <c r="V21" s="14"/>
      <c r="W21" s="14"/>
      <c r="X21" s="14"/>
      <c r="Y21" s="14"/>
    </row>
    <row r="22" spans="1:25" ht="15.75" customHeight="1" x14ac:dyDescent="0.25">
      <c r="A22" s="83">
        <v>18</v>
      </c>
      <c r="B22" s="45"/>
      <c r="C22" s="84"/>
      <c r="D22" s="79"/>
      <c r="E22" s="95">
        <v>3.2408564814809999E-3</v>
      </c>
      <c r="F22" s="96" t="s">
        <v>688</v>
      </c>
      <c r="G22" s="93"/>
      <c r="H22" s="79"/>
      <c r="I22" s="95"/>
      <c r="J22" s="96"/>
      <c r="K22" s="84"/>
      <c r="L22" s="12"/>
      <c r="M22" s="87"/>
      <c r="N22" s="14"/>
      <c r="O22" s="12"/>
      <c r="P22" s="12"/>
      <c r="Q22" s="12"/>
      <c r="R22" s="87"/>
      <c r="S22" s="94"/>
      <c r="T22" s="94"/>
      <c r="U22" s="14"/>
      <c r="V22" s="14"/>
      <c r="W22" s="14"/>
      <c r="X22" s="14"/>
      <c r="Y22" s="14"/>
    </row>
    <row r="23" spans="1:25" ht="15.75" customHeight="1" x14ac:dyDescent="0.25">
      <c r="A23" s="83">
        <v>19</v>
      </c>
      <c r="B23" s="45"/>
      <c r="C23" s="84"/>
      <c r="D23" s="79"/>
      <c r="E23" s="95">
        <v>3.3565972222220001E-3</v>
      </c>
      <c r="F23" s="96" t="s">
        <v>667</v>
      </c>
      <c r="G23" s="93"/>
      <c r="H23" s="79"/>
      <c r="I23" s="95">
        <v>1.81724537037E-3</v>
      </c>
      <c r="J23" s="96" t="s">
        <v>667</v>
      </c>
      <c r="K23" s="84"/>
      <c r="L23" s="14"/>
      <c r="M23" s="35"/>
      <c r="N23" s="33"/>
      <c r="O23" s="12"/>
      <c r="P23" s="12"/>
      <c r="Q23" s="12"/>
      <c r="R23" s="12"/>
      <c r="S23" s="14"/>
      <c r="T23" s="14"/>
      <c r="U23" s="14"/>
      <c r="V23" s="14"/>
      <c r="W23" s="14"/>
      <c r="X23" s="14"/>
      <c r="Y23" s="14"/>
    </row>
    <row r="24" spans="1:25" ht="15.75" customHeight="1" x14ac:dyDescent="0.25">
      <c r="A24" s="83">
        <v>20</v>
      </c>
      <c r="B24" s="45"/>
      <c r="C24" s="84"/>
      <c r="D24" s="79"/>
      <c r="E24" s="95">
        <v>3.5880787037040002E-3</v>
      </c>
      <c r="F24" s="96" t="s">
        <v>670</v>
      </c>
      <c r="G24" s="93"/>
      <c r="H24" s="79"/>
      <c r="I24" s="95">
        <v>4.1667824074069996E-3</v>
      </c>
      <c r="J24" s="96" t="s">
        <v>670</v>
      </c>
      <c r="K24" s="84"/>
      <c r="L24" s="79"/>
      <c r="M24" s="102" t="s">
        <v>5</v>
      </c>
      <c r="N24" s="103" t="s">
        <v>6</v>
      </c>
      <c r="O24" s="28"/>
      <c r="P24" s="12"/>
      <c r="Q24" s="12"/>
      <c r="R24" s="12"/>
      <c r="S24" s="14"/>
      <c r="T24" s="14"/>
      <c r="U24" s="14"/>
      <c r="V24" s="14"/>
      <c r="W24" s="14"/>
      <c r="X24" s="14"/>
      <c r="Y24" s="14"/>
    </row>
    <row r="25" spans="1:25" ht="15.75" customHeight="1" x14ac:dyDescent="0.25">
      <c r="A25" s="83">
        <v>21</v>
      </c>
      <c r="B25" s="45"/>
      <c r="C25" s="84"/>
      <c r="D25" s="79"/>
      <c r="E25" s="95">
        <v>3.935300925926E-3</v>
      </c>
      <c r="F25" s="96" t="s">
        <v>673</v>
      </c>
      <c r="G25" s="93"/>
      <c r="H25" s="79"/>
      <c r="I25" s="95">
        <v>4.4561342592590002E-3</v>
      </c>
      <c r="J25" s="96" t="s">
        <v>673</v>
      </c>
      <c r="K25" s="84"/>
      <c r="L25" s="79"/>
      <c r="M25" s="102">
        <v>1</v>
      </c>
      <c r="N25" s="104" t="s">
        <v>20</v>
      </c>
      <c r="O25" s="105"/>
      <c r="P25" s="93"/>
      <c r="Q25" s="12"/>
      <c r="R25" s="12"/>
      <c r="S25" s="14"/>
      <c r="T25" s="14"/>
      <c r="U25" s="14"/>
      <c r="V25" s="14"/>
      <c r="W25" s="14"/>
      <c r="X25" s="14"/>
      <c r="Y25" s="14"/>
    </row>
    <row r="26" spans="1:25" ht="15.75" customHeight="1" x14ac:dyDescent="0.25">
      <c r="A26" s="83">
        <v>22</v>
      </c>
      <c r="B26" s="45"/>
      <c r="C26" s="84"/>
      <c r="D26" s="79"/>
      <c r="E26" s="95">
        <v>4.2825231481479998E-3</v>
      </c>
      <c r="F26" s="96" t="s">
        <v>676</v>
      </c>
      <c r="G26" s="93"/>
      <c r="H26" s="79"/>
      <c r="I26" s="95">
        <v>4.7454861111109999E-3</v>
      </c>
      <c r="J26" s="96" t="s">
        <v>676</v>
      </c>
      <c r="K26" s="84"/>
      <c r="L26" s="79"/>
      <c r="M26" s="102">
        <v>2</v>
      </c>
      <c r="N26" s="104" t="s">
        <v>17</v>
      </c>
      <c r="O26" s="105"/>
      <c r="P26" s="93"/>
      <c r="Q26" s="12"/>
      <c r="R26" s="12"/>
      <c r="S26" s="14"/>
      <c r="T26" s="14"/>
      <c r="U26" s="14"/>
      <c r="V26" s="14"/>
      <c r="W26" s="14"/>
      <c r="X26" s="14"/>
      <c r="Y26" s="14"/>
    </row>
    <row r="27" spans="1:25" ht="15.75" customHeight="1" x14ac:dyDescent="0.25">
      <c r="A27" s="83">
        <v>23</v>
      </c>
      <c r="B27" s="45"/>
      <c r="C27" s="84"/>
      <c r="D27" s="79"/>
      <c r="E27" s="95">
        <v>4.6297453703699996E-3</v>
      </c>
      <c r="F27" s="96" t="s">
        <v>678</v>
      </c>
      <c r="G27" s="93"/>
      <c r="H27" s="79"/>
      <c r="I27" s="95">
        <v>4.9769675925930004E-3</v>
      </c>
      <c r="J27" s="96" t="s">
        <v>678</v>
      </c>
      <c r="K27" s="84"/>
      <c r="L27" s="79"/>
      <c r="M27" s="102">
        <v>3</v>
      </c>
      <c r="N27" s="104" t="s">
        <v>689</v>
      </c>
      <c r="O27" s="105"/>
      <c r="P27" s="93"/>
      <c r="Q27" s="12"/>
      <c r="R27" s="12"/>
      <c r="S27" s="14"/>
      <c r="T27" s="14"/>
      <c r="U27" s="14"/>
      <c r="V27" s="14"/>
      <c r="W27" s="14"/>
      <c r="X27" s="14"/>
      <c r="Y27" s="14"/>
    </row>
    <row r="28" spans="1:25" ht="15.75" customHeight="1" x14ac:dyDescent="0.25">
      <c r="A28" s="83">
        <v>24</v>
      </c>
      <c r="B28" s="45"/>
      <c r="C28" s="84"/>
      <c r="D28" s="79"/>
      <c r="E28" s="100">
        <v>4.9769675925930004E-3</v>
      </c>
      <c r="F28" s="99"/>
      <c r="G28" s="84"/>
      <c r="H28" s="79"/>
      <c r="I28" s="100">
        <v>5.3241898148150002E-3</v>
      </c>
      <c r="J28" s="99"/>
      <c r="K28" s="84"/>
      <c r="L28" s="79"/>
      <c r="M28" s="102">
        <v>4</v>
      </c>
      <c r="N28" s="104" t="s">
        <v>23</v>
      </c>
      <c r="O28" s="105"/>
      <c r="P28" s="93"/>
      <c r="Q28" s="12"/>
      <c r="R28" s="12"/>
      <c r="S28" s="14"/>
      <c r="T28" s="14"/>
      <c r="U28" s="14"/>
      <c r="V28" s="14"/>
      <c r="W28" s="14"/>
      <c r="X28" s="14"/>
      <c r="Y28" s="14"/>
    </row>
    <row r="29" spans="1:25" ht="15.75" customHeight="1" x14ac:dyDescent="0.25">
      <c r="A29" s="83">
        <v>25</v>
      </c>
      <c r="B29" s="45"/>
      <c r="C29" s="84"/>
      <c r="D29" s="14"/>
      <c r="E29" s="89"/>
      <c r="F29" s="89"/>
      <c r="G29" s="14"/>
      <c r="H29" s="14"/>
      <c r="I29" s="89"/>
      <c r="J29" s="89"/>
      <c r="K29" s="14"/>
      <c r="L29" s="79"/>
      <c r="M29" s="102">
        <v>5</v>
      </c>
      <c r="N29" s="104" t="s">
        <v>11</v>
      </c>
      <c r="O29" s="105"/>
      <c r="P29" s="93"/>
      <c r="Q29" s="12"/>
      <c r="R29" s="12"/>
      <c r="S29" s="14"/>
      <c r="T29" s="14"/>
      <c r="U29" s="14"/>
      <c r="V29" s="14"/>
      <c r="W29" s="14"/>
      <c r="X29" s="14"/>
      <c r="Y29" s="14"/>
    </row>
    <row r="30" spans="1:25" ht="15.75" customHeight="1" x14ac:dyDescent="0.25">
      <c r="A30" s="83">
        <v>26</v>
      </c>
      <c r="B30" s="45"/>
      <c r="C30" s="84"/>
      <c r="D30" s="14"/>
      <c r="E30" s="33"/>
      <c r="F30" s="33"/>
      <c r="G30" s="14"/>
      <c r="H30" s="14"/>
      <c r="I30" s="33"/>
      <c r="J30" s="33"/>
      <c r="K30" s="14"/>
      <c r="L30" s="79"/>
      <c r="M30" s="102">
        <v>6</v>
      </c>
      <c r="N30" s="104" t="s">
        <v>14</v>
      </c>
      <c r="O30" s="105"/>
      <c r="P30" s="93"/>
      <c r="Q30" s="12"/>
      <c r="R30" s="12"/>
      <c r="S30" s="14"/>
      <c r="T30" s="14"/>
      <c r="U30" s="14"/>
      <c r="V30" s="14"/>
      <c r="W30" s="14"/>
      <c r="X30" s="14"/>
      <c r="Y30" s="14"/>
    </row>
    <row r="31" spans="1:25" ht="15.75" customHeight="1" x14ac:dyDescent="0.25">
      <c r="A31" s="83">
        <v>27</v>
      </c>
      <c r="B31" s="45"/>
      <c r="C31" s="84"/>
      <c r="D31" s="79"/>
      <c r="E31" s="85" t="s">
        <v>643</v>
      </c>
      <c r="F31" s="86" t="s">
        <v>684</v>
      </c>
      <c r="G31" s="84"/>
      <c r="H31" s="79"/>
      <c r="I31" s="85" t="s">
        <v>643</v>
      </c>
      <c r="J31" s="86" t="s">
        <v>690</v>
      </c>
      <c r="K31" s="84"/>
      <c r="L31" s="14"/>
      <c r="M31" s="106"/>
      <c r="N31" s="108"/>
      <c r="O31" s="28"/>
      <c r="P31" s="12"/>
      <c r="Q31" s="12"/>
      <c r="R31" s="12"/>
      <c r="S31" s="14"/>
      <c r="T31" s="14"/>
      <c r="U31" s="14"/>
      <c r="V31" s="14"/>
      <c r="W31" s="14"/>
      <c r="X31" s="14"/>
      <c r="Y31" s="14"/>
    </row>
    <row r="32" spans="1:25" ht="15.75" customHeight="1" x14ac:dyDescent="0.25">
      <c r="A32" s="83">
        <v>28</v>
      </c>
      <c r="B32" s="45"/>
      <c r="C32" s="84"/>
      <c r="D32" s="79"/>
      <c r="E32" s="91"/>
      <c r="F32" s="92"/>
      <c r="G32" s="93"/>
      <c r="H32" s="79"/>
      <c r="I32" s="91"/>
      <c r="J32" s="92"/>
      <c r="K32" s="84"/>
      <c r="L32" s="79"/>
      <c r="M32" s="102">
        <v>1</v>
      </c>
      <c r="N32" s="110" t="s">
        <v>691</v>
      </c>
      <c r="O32" s="105"/>
      <c r="P32" s="93"/>
      <c r="Q32" s="12"/>
      <c r="R32" s="12"/>
      <c r="S32" s="14"/>
      <c r="T32" s="14"/>
      <c r="U32" s="14"/>
      <c r="V32" s="14"/>
      <c r="W32" s="14"/>
      <c r="X32" s="14"/>
      <c r="Y32" s="14"/>
    </row>
    <row r="33" spans="1:25" ht="15.75" customHeight="1" x14ac:dyDescent="0.25">
      <c r="A33" s="83">
        <v>29</v>
      </c>
      <c r="B33" s="45"/>
      <c r="C33" s="84"/>
      <c r="D33" s="79"/>
      <c r="E33" s="95"/>
      <c r="F33" s="96"/>
      <c r="G33" s="93"/>
      <c r="H33" s="79"/>
      <c r="I33" s="95"/>
      <c r="J33" s="96"/>
      <c r="K33" s="84"/>
      <c r="L33" s="79"/>
      <c r="M33" s="102">
        <v>2</v>
      </c>
      <c r="N33" s="110" t="s">
        <v>33</v>
      </c>
      <c r="O33" s="105"/>
      <c r="P33" s="93"/>
      <c r="Q33" s="12"/>
      <c r="R33" s="12"/>
      <c r="S33" s="14"/>
      <c r="T33" s="14"/>
      <c r="U33" s="14"/>
      <c r="V33" s="14"/>
      <c r="W33" s="14"/>
      <c r="X33" s="14"/>
      <c r="Y33" s="14"/>
    </row>
    <row r="34" spans="1:25" ht="15.75" customHeight="1" x14ac:dyDescent="0.25">
      <c r="A34" s="83">
        <v>30</v>
      </c>
      <c r="B34" s="45"/>
      <c r="C34" s="84"/>
      <c r="D34" s="79"/>
      <c r="E34" s="95">
        <v>1.5972222222220001E-3</v>
      </c>
      <c r="F34" s="96" t="s">
        <v>687</v>
      </c>
      <c r="G34" s="93"/>
      <c r="H34" s="79"/>
      <c r="I34" s="95">
        <v>1.5972222222220001E-3</v>
      </c>
      <c r="J34" s="96" t="s">
        <v>687</v>
      </c>
      <c r="K34" s="84"/>
      <c r="L34" s="79"/>
      <c r="M34" s="102">
        <v>3</v>
      </c>
      <c r="N34" s="110" t="s">
        <v>692</v>
      </c>
      <c r="O34" s="105"/>
      <c r="P34" s="93"/>
      <c r="Q34" s="12"/>
      <c r="R34" s="12"/>
      <c r="S34" s="14"/>
      <c r="T34" s="14"/>
      <c r="U34" s="14"/>
      <c r="V34" s="14"/>
      <c r="W34" s="14"/>
      <c r="X34" s="14"/>
      <c r="Y34" s="14"/>
    </row>
    <row r="35" spans="1:25" ht="15.75" customHeight="1" x14ac:dyDescent="0.25">
      <c r="A35" s="83">
        <v>31</v>
      </c>
      <c r="B35" s="45"/>
      <c r="C35" s="84"/>
      <c r="D35" s="79"/>
      <c r="E35" s="95">
        <v>4.3982638888890001E-3</v>
      </c>
      <c r="F35" s="96" t="s">
        <v>688</v>
      </c>
      <c r="G35" s="93"/>
      <c r="H35" s="79"/>
      <c r="I35" s="95">
        <v>5.9028935185189996E-3</v>
      </c>
      <c r="J35" s="96" t="s">
        <v>688</v>
      </c>
      <c r="K35" s="84"/>
      <c r="L35" s="79"/>
      <c r="M35" s="102">
        <v>4</v>
      </c>
      <c r="N35" s="110" t="s">
        <v>693</v>
      </c>
      <c r="O35" s="105"/>
      <c r="P35" s="93"/>
      <c r="Q35" s="12"/>
      <c r="R35" s="12"/>
      <c r="S35" s="14"/>
      <c r="T35" s="14"/>
      <c r="U35" s="14"/>
      <c r="V35" s="14"/>
      <c r="W35" s="14"/>
      <c r="X35" s="14"/>
      <c r="Y35" s="14"/>
    </row>
    <row r="36" spans="1:25" ht="15.75" customHeight="1" x14ac:dyDescent="0.25">
      <c r="A36" s="83">
        <v>32</v>
      </c>
      <c r="B36" s="45"/>
      <c r="C36" s="84"/>
      <c r="D36" s="79"/>
      <c r="E36" s="95">
        <v>4.6876157407409998E-3</v>
      </c>
      <c r="F36" s="96" t="s">
        <v>667</v>
      </c>
      <c r="G36" s="93"/>
      <c r="H36" s="79"/>
      <c r="I36" s="95">
        <v>6.1343750000000001E-3</v>
      </c>
      <c r="J36" s="96" t="s">
        <v>667</v>
      </c>
      <c r="K36" s="84"/>
      <c r="L36" s="79"/>
      <c r="M36" s="102">
        <v>5</v>
      </c>
      <c r="N36" s="110" t="s">
        <v>694</v>
      </c>
      <c r="O36" s="105"/>
      <c r="P36" s="93"/>
      <c r="Q36" s="12"/>
      <c r="R36" s="12"/>
      <c r="S36" s="14"/>
      <c r="T36" s="14"/>
      <c r="U36" s="14"/>
      <c r="V36" s="14"/>
      <c r="W36" s="14"/>
      <c r="X36" s="14"/>
      <c r="Y36" s="14"/>
    </row>
    <row r="37" spans="1:25" ht="15.75" customHeight="1" x14ac:dyDescent="0.25">
      <c r="A37" s="83">
        <v>33</v>
      </c>
      <c r="B37" s="45"/>
      <c r="C37" s="84"/>
      <c r="D37" s="79"/>
      <c r="E37" s="95">
        <v>5.0348379629629996E-3</v>
      </c>
      <c r="F37" s="96" t="s">
        <v>670</v>
      </c>
      <c r="G37" s="93"/>
      <c r="H37" s="79"/>
      <c r="I37" s="95">
        <v>6.5973379629630001E-3</v>
      </c>
      <c r="J37" s="96" t="s">
        <v>670</v>
      </c>
      <c r="K37" s="84"/>
      <c r="L37" s="79"/>
      <c r="M37" s="102">
        <v>6</v>
      </c>
      <c r="N37" s="110" t="s">
        <v>695</v>
      </c>
      <c r="O37" s="105"/>
      <c r="P37" s="93"/>
      <c r="Q37" s="12"/>
      <c r="R37" s="12"/>
      <c r="S37" s="14"/>
      <c r="T37" s="14"/>
      <c r="U37" s="14"/>
      <c r="V37" s="14"/>
      <c r="W37" s="14"/>
      <c r="X37" s="14"/>
      <c r="Y37" s="14"/>
    </row>
    <row r="38" spans="1:25" ht="15.75" customHeight="1" x14ac:dyDescent="0.25">
      <c r="A38" s="83">
        <v>34</v>
      </c>
      <c r="B38" s="45"/>
      <c r="C38" s="84"/>
      <c r="D38" s="79"/>
      <c r="E38" s="95">
        <v>5.4399305555559996E-3</v>
      </c>
      <c r="F38" s="96" t="s">
        <v>673</v>
      </c>
      <c r="G38" s="93"/>
      <c r="H38" s="79"/>
      <c r="I38" s="95">
        <v>6.9445601851849999E-3</v>
      </c>
      <c r="J38" s="96" t="s">
        <v>673</v>
      </c>
      <c r="K38" s="84"/>
      <c r="L38" s="79"/>
      <c r="M38" s="102">
        <v>7</v>
      </c>
      <c r="N38" s="110" t="s">
        <v>18</v>
      </c>
      <c r="O38" s="105"/>
      <c r="P38" s="93"/>
      <c r="Q38" s="12"/>
      <c r="R38" s="12"/>
      <c r="S38" s="14"/>
      <c r="T38" s="14"/>
      <c r="U38" s="14"/>
      <c r="V38" s="14"/>
      <c r="W38" s="14"/>
      <c r="X38" s="14"/>
      <c r="Y38" s="14"/>
    </row>
    <row r="39" spans="1:25" ht="15.75" customHeight="1" x14ac:dyDescent="0.25">
      <c r="A39" s="83">
        <v>35</v>
      </c>
      <c r="B39" s="45"/>
      <c r="C39" s="84"/>
      <c r="D39" s="79"/>
      <c r="E39" s="95">
        <v>5.671412037037E-3</v>
      </c>
      <c r="F39" s="96" t="s">
        <v>676</v>
      </c>
      <c r="G39" s="93"/>
      <c r="H39" s="79"/>
      <c r="I39" s="95">
        <v>7.407523148148E-3</v>
      </c>
      <c r="J39" s="96" t="s">
        <v>676</v>
      </c>
      <c r="K39" s="84"/>
      <c r="L39" s="79"/>
      <c r="M39" s="102">
        <v>8</v>
      </c>
      <c r="N39" s="110" t="s">
        <v>35</v>
      </c>
      <c r="O39" s="105"/>
      <c r="P39" s="93"/>
      <c r="Q39" s="12"/>
      <c r="R39" s="12"/>
      <c r="S39" s="14"/>
      <c r="T39" s="14"/>
      <c r="U39" s="14"/>
      <c r="V39" s="14"/>
      <c r="W39" s="14"/>
      <c r="X39" s="14"/>
      <c r="Y39" s="14"/>
    </row>
    <row r="40" spans="1:25" ht="15.75" customHeight="1" x14ac:dyDescent="0.25">
      <c r="A40" s="83">
        <v>36</v>
      </c>
      <c r="B40" s="45"/>
      <c r="C40" s="84"/>
      <c r="D40" s="79"/>
      <c r="E40" s="95">
        <v>5.9607638888889997E-3</v>
      </c>
      <c r="F40" s="96" t="s">
        <v>678</v>
      </c>
      <c r="G40" s="93"/>
      <c r="H40" s="79"/>
      <c r="I40" s="95">
        <v>7.8704861111110001E-3</v>
      </c>
      <c r="J40" s="96" t="s">
        <v>678</v>
      </c>
      <c r="K40" s="84"/>
      <c r="L40" s="79"/>
      <c r="M40" s="102">
        <v>9</v>
      </c>
      <c r="N40" s="110" t="s">
        <v>696</v>
      </c>
      <c r="O40" s="105"/>
      <c r="P40" s="93"/>
      <c r="Q40" s="12"/>
      <c r="R40" s="12"/>
      <c r="S40" s="14"/>
      <c r="T40" s="14"/>
      <c r="U40" s="14"/>
      <c r="V40" s="14"/>
      <c r="W40" s="14"/>
      <c r="X40" s="14"/>
      <c r="Y40" s="14"/>
    </row>
    <row r="41" spans="1:25" ht="15.75" customHeight="1" x14ac:dyDescent="0.25">
      <c r="A41" s="83">
        <v>37</v>
      </c>
      <c r="B41" s="45"/>
      <c r="C41" s="84"/>
      <c r="D41" s="79"/>
      <c r="E41" s="100">
        <v>6.3658564814809996E-3</v>
      </c>
      <c r="F41" s="99"/>
      <c r="G41" s="84"/>
      <c r="H41" s="79"/>
      <c r="I41" s="100">
        <v>8.2177083333330007E-3</v>
      </c>
      <c r="J41" s="99"/>
      <c r="K41" s="84"/>
      <c r="L41" s="79"/>
      <c r="M41" s="102">
        <v>10</v>
      </c>
      <c r="N41" s="110" t="s">
        <v>305</v>
      </c>
      <c r="O41" s="105"/>
      <c r="P41" s="93"/>
      <c r="Q41" s="12"/>
      <c r="R41" s="12"/>
      <c r="S41" s="14"/>
      <c r="T41" s="14"/>
      <c r="U41" s="14"/>
      <c r="V41" s="14"/>
      <c r="W41" s="14"/>
      <c r="X41" s="14"/>
      <c r="Y41" s="14"/>
    </row>
    <row r="42" spans="1:25" ht="15.75" customHeight="1" x14ac:dyDescent="0.25">
      <c r="A42" s="83">
        <v>38</v>
      </c>
      <c r="B42" s="45"/>
      <c r="C42" s="84"/>
      <c r="D42" s="14"/>
      <c r="E42" s="89"/>
      <c r="F42" s="89"/>
      <c r="G42" s="14"/>
      <c r="H42" s="14"/>
      <c r="I42" s="89"/>
      <c r="J42" s="89"/>
      <c r="K42" s="14"/>
      <c r="L42" s="79"/>
      <c r="M42" s="102">
        <v>11</v>
      </c>
      <c r="N42" s="110" t="s">
        <v>697</v>
      </c>
      <c r="O42" s="105"/>
      <c r="P42" s="93"/>
      <c r="Q42" s="12"/>
      <c r="R42" s="12"/>
      <c r="S42" s="14"/>
      <c r="T42" s="14"/>
      <c r="U42" s="14"/>
      <c r="V42" s="14"/>
      <c r="W42" s="14"/>
      <c r="X42" s="14"/>
      <c r="Y42" s="14"/>
    </row>
    <row r="43" spans="1:25" ht="15.75" customHeight="1" x14ac:dyDescent="0.25">
      <c r="A43" s="83">
        <v>39</v>
      </c>
      <c r="B43" s="45"/>
      <c r="C43" s="84"/>
      <c r="D43" s="14"/>
      <c r="E43" s="14"/>
      <c r="F43" s="14"/>
      <c r="G43" s="14"/>
      <c r="H43" s="14"/>
      <c r="I43" s="14"/>
      <c r="J43" s="14"/>
      <c r="K43" s="14"/>
      <c r="L43" s="79"/>
      <c r="M43" s="102">
        <v>12</v>
      </c>
      <c r="N43" s="110" t="s">
        <v>698</v>
      </c>
      <c r="O43" s="105"/>
      <c r="P43" s="93"/>
      <c r="Q43" s="12"/>
      <c r="R43" s="12"/>
      <c r="S43" s="14"/>
      <c r="T43" s="14"/>
      <c r="U43" s="14"/>
      <c r="V43" s="14"/>
      <c r="W43" s="14"/>
      <c r="X43" s="14"/>
      <c r="Y43" s="14"/>
    </row>
    <row r="44" spans="1:25" ht="15.75" customHeight="1" x14ac:dyDescent="0.25">
      <c r="A44" s="83">
        <v>40</v>
      </c>
      <c r="B44" s="45"/>
      <c r="C44" s="84"/>
      <c r="D44" s="14"/>
      <c r="E44" s="33"/>
      <c r="F44" s="33"/>
      <c r="G44" s="14"/>
      <c r="H44" s="14"/>
      <c r="I44" s="33"/>
      <c r="J44" s="33"/>
      <c r="K44" s="14"/>
      <c r="L44" s="79"/>
      <c r="M44" s="102">
        <v>13</v>
      </c>
      <c r="N44" s="110" t="s">
        <v>699</v>
      </c>
      <c r="O44" s="105"/>
      <c r="P44" s="93"/>
      <c r="Q44" s="12"/>
      <c r="R44" s="12"/>
      <c r="S44" s="14"/>
      <c r="T44" s="14"/>
      <c r="U44" s="14"/>
      <c r="V44" s="14"/>
      <c r="W44" s="14"/>
      <c r="X44" s="14"/>
      <c r="Y44" s="14"/>
    </row>
    <row r="45" spans="1:25" ht="15.75" customHeight="1" x14ac:dyDescent="0.25">
      <c r="A45" s="83">
        <v>41</v>
      </c>
      <c r="B45" s="45"/>
      <c r="C45" s="84"/>
      <c r="D45" s="79"/>
      <c r="E45" s="85" t="s">
        <v>643</v>
      </c>
      <c r="F45" s="86" t="s">
        <v>700</v>
      </c>
      <c r="G45" s="84"/>
      <c r="H45" s="79"/>
      <c r="I45" s="85" t="s">
        <v>643</v>
      </c>
      <c r="J45" s="86" t="s">
        <v>701</v>
      </c>
      <c r="K45" s="84"/>
      <c r="L45" s="79"/>
      <c r="M45" s="102">
        <v>14</v>
      </c>
      <c r="N45" s="110" t="s">
        <v>702</v>
      </c>
      <c r="O45" s="105"/>
      <c r="P45" s="93"/>
      <c r="Q45" s="12"/>
      <c r="R45" s="12"/>
      <c r="S45" s="14"/>
      <c r="T45" s="14"/>
      <c r="U45" s="14"/>
      <c r="V45" s="14"/>
      <c r="W45" s="14"/>
      <c r="X45" s="14"/>
      <c r="Y45" s="14"/>
    </row>
    <row r="46" spans="1:25" ht="15.75" customHeight="1" x14ac:dyDescent="0.25">
      <c r="A46" s="83">
        <v>42</v>
      </c>
      <c r="B46" s="45"/>
      <c r="C46" s="84"/>
      <c r="D46" s="79"/>
      <c r="E46" s="91"/>
      <c r="F46" s="92"/>
      <c r="G46" s="93"/>
      <c r="H46" s="79"/>
      <c r="I46" s="91"/>
      <c r="J46" s="92"/>
      <c r="K46" s="84"/>
      <c r="L46" s="79"/>
      <c r="M46" s="102">
        <v>15</v>
      </c>
      <c r="N46" s="110" t="s">
        <v>199</v>
      </c>
      <c r="O46" s="105"/>
      <c r="P46" s="93"/>
      <c r="Q46" s="12"/>
      <c r="R46" s="12"/>
      <c r="S46" s="14"/>
      <c r="T46" s="14"/>
      <c r="U46" s="14"/>
      <c r="V46" s="14"/>
      <c r="W46" s="14"/>
      <c r="X46" s="14"/>
      <c r="Y46" s="14"/>
    </row>
    <row r="47" spans="1:25" ht="15.75" customHeight="1" x14ac:dyDescent="0.25">
      <c r="A47" s="83">
        <v>43</v>
      </c>
      <c r="B47" s="45"/>
      <c r="C47" s="84"/>
      <c r="D47" s="79"/>
      <c r="E47" s="95"/>
      <c r="F47" s="96"/>
      <c r="G47" s="93"/>
      <c r="H47" s="79"/>
      <c r="I47" s="95"/>
      <c r="J47" s="96"/>
      <c r="K47" s="84"/>
      <c r="L47" s="79"/>
      <c r="M47" s="102">
        <v>16</v>
      </c>
      <c r="N47" s="110" t="s">
        <v>703</v>
      </c>
      <c r="O47" s="105"/>
      <c r="P47" s="93"/>
      <c r="Q47" s="12"/>
      <c r="R47" s="12"/>
      <c r="S47" s="14"/>
      <c r="T47" s="14"/>
      <c r="U47" s="14"/>
      <c r="V47" s="14"/>
      <c r="W47" s="14"/>
      <c r="X47" s="14"/>
      <c r="Y47" s="14"/>
    </row>
    <row r="48" spans="1:25" ht="15.75" customHeight="1" x14ac:dyDescent="0.25">
      <c r="A48" s="83">
        <v>44</v>
      </c>
      <c r="B48" s="45"/>
      <c r="C48" s="84"/>
      <c r="D48" s="79"/>
      <c r="E48" s="95">
        <v>1.5972222222220001E-3</v>
      </c>
      <c r="F48" s="96" t="s">
        <v>687</v>
      </c>
      <c r="G48" s="93"/>
      <c r="H48" s="79"/>
      <c r="I48" s="95">
        <v>1.5972222222220001E-3</v>
      </c>
      <c r="J48" s="96" t="s">
        <v>687</v>
      </c>
      <c r="K48" s="84"/>
      <c r="L48" s="79"/>
      <c r="M48" s="102">
        <v>17</v>
      </c>
      <c r="N48" s="110" t="s">
        <v>704</v>
      </c>
      <c r="O48" s="105"/>
      <c r="P48" s="93"/>
      <c r="Q48" s="12"/>
      <c r="R48" s="12"/>
      <c r="S48" s="14"/>
      <c r="T48" s="14"/>
      <c r="U48" s="14"/>
      <c r="V48" s="14"/>
      <c r="W48" s="14"/>
      <c r="X48" s="14"/>
      <c r="Y48" s="14"/>
    </row>
    <row r="49" spans="1:25" ht="15.75" customHeight="1" x14ac:dyDescent="0.25">
      <c r="A49" s="83">
        <v>45</v>
      </c>
      <c r="B49" s="45"/>
      <c r="C49" s="84"/>
      <c r="D49" s="79"/>
      <c r="E49" s="95">
        <v>9.3751157407409996E-3</v>
      </c>
      <c r="F49" s="96" t="s">
        <v>688</v>
      </c>
      <c r="G49" s="93"/>
      <c r="H49" s="79"/>
      <c r="I49" s="95">
        <v>1.0185300925926E-2</v>
      </c>
      <c r="J49" s="96" t="s">
        <v>688</v>
      </c>
      <c r="K49" s="84"/>
      <c r="L49" s="79"/>
      <c r="M49" s="102">
        <v>18</v>
      </c>
      <c r="N49" s="110" t="s">
        <v>102</v>
      </c>
      <c r="O49" s="105"/>
      <c r="P49" s="93"/>
      <c r="Q49" s="12"/>
      <c r="R49" s="12"/>
      <c r="S49" s="14"/>
      <c r="T49" s="14"/>
      <c r="U49" s="14"/>
      <c r="V49" s="14"/>
      <c r="W49" s="14"/>
      <c r="X49" s="14"/>
      <c r="Y49" s="14"/>
    </row>
    <row r="50" spans="1:25" ht="15.75" customHeight="1" x14ac:dyDescent="0.25">
      <c r="A50" s="83">
        <v>46</v>
      </c>
      <c r="B50" s="45"/>
      <c r="C50" s="84"/>
      <c r="D50" s="79"/>
      <c r="E50" s="95">
        <v>1.0069560185184999E-2</v>
      </c>
      <c r="F50" s="96" t="s">
        <v>667</v>
      </c>
      <c r="G50" s="93"/>
      <c r="H50" s="79"/>
      <c r="I50" s="95">
        <v>1.0648263888889E-2</v>
      </c>
      <c r="J50" s="96" t="s">
        <v>667</v>
      </c>
      <c r="K50" s="84"/>
      <c r="L50" s="79"/>
      <c r="M50" s="102">
        <v>19</v>
      </c>
      <c r="N50" s="110" t="s">
        <v>709</v>
      </c>
      <c r="O50" s="105"/>
      <c r="P50" s="93"/>
      <c r="Q50" s="12"/>
      <c r="R50" s="12"/>
      <c r="S50" s="14"/>
      <c r="T50" s="14"/>
      <c r="U50" s="14"/>
      <c r="V50" s="14"/>
      <c r="W50" s="14"/>
      <c r="X50" s="14"/>
      <c r="Y50" s="14"/>
    </row>
    <row r="51" spans="1:25" ht="15.75" customHeight="1" x14ac:dyDescent="0.25">
      <c r="A51" s="83">
        <v>47</v>
      </c>
      <c r="B51" s="45"/>
      <c r="C51" s="84"/>
      <c r="D51" s="79"/>
      <c r="E51" s="95">
        <v>1.076400462963E-2</v>
      </c>
      <c r="F51" s="96" t="s">
        <v>670</v>
      </c>
      <c r="G51" s="93"/>
      <c r="H51" s="79"/>
      <c r="I51" s="95">
        <v>1.1458449074073999E-2</v>
      </c>
      <c r="J51" s="96" t="s">
        <v>670</v>
      </c>
      <c r="K51" s="84"/>
      <c r="L51" s="79"/>
      <c r="M51" s="102">
        <v>20</v>
      </c>
      <c r="N51" s="110"/>
      <c r="O51" s="105"/>
      <c r="P51" s="93"/>
      <c r="Q51" s="12"/>
      <c r="R51" s="12"/>
      <c r="S51" s="14"/>
      <c r="T51" s="14"/>
      <c r="U51" s="14"/>
      <c r="V51" s="14"/>
      <c r="W51" s="14"/>
      <c r="X51" s="14"/>
      <c r="Y51" s="14"/>
    </row>
    <row r="52" spans="1:25" ht="15.75" customHeight="1" x14ac:dyDescent="0.25">
      <c r="A52" s="83">
        <v>48</v>
      </c>
      <c r="B52" s="45"/>
      <c r="C52" s="84"/>
      <c r="D52" s="79"/>
      <c r="E52" s="95">
        <v>1.1574189814815001E-2</v>
      </c>
      <c r="F52" s="96" t="s">
        <v>673</v>
      </c>
      <c r="G52" s="93"/>
      <c r="H52" s="79"/>
      <c r="I52" s="95">
        <v>1.2152893518518001E-2</v>
      </c>
      <c r="J52" s="96" t="s">
        <v>673</v>
      </c>
      <c r="K52" s="84"/>
      <c r="L52" s="79"/>
      <c r="M52" s="102">
        <v>21</v>
      </c>
      <c r="N52" s="110"/>
      <c r="O52" s="105"/>
      <c r="P52" s="93"/>
      <c r="Q52" s="12"/>
      <c r="R52" s="12"/>
      <c r="S52" s="14"/>
      <c r="T52" s="14"/>
      <c r="U52" s="14"/>
      <c r="V52" s="14"/>
      <c r="W52" s="14"/>
      <c r="X52" s="14"/>
      <c r="Y52" s="14"/>
    </row>
    <row r="53" spans="1:25" ht="15.75" customHeight="1" x14ac:dyDescent="0.25">
      <c r="A53" s="83">
        <v>49</v>
      </c>
      <c r="B53" s="45"/>
      <c r="C53" s="84"/>
      <c r="D53" s="79"/>
      <c r="E53" s="95">
        <v>1.2037152777778001E-2</v>
      </c>
      <c r="F53" s="96" t="s">
        <v>676</v>
      </c>
      <c r="G53" s="93"/>
      <c r="H53" s="79"/>
      <c r="I53" s="95">
        <v>1.2847337962963E-2</v>
      </c>
      <c r="J53" s="96" t="s">
        <v>676</v>
      </c>
      <c r="K53" s="84"/>
      <c r="L53" s="79"/>
      <c r="M53" s="102">
        <v>22</v>
      </c>
      <c r="N53" s="110"/>
      <c r="O53" s="105"/>
      <c r="P53" s="93"/>
      <c r="Q53" s="12"/>
      <c r="R53" s="12"/>
      <c r="S53" s="14"/>
      <c r="T53" s="14"/>
      <c r="U53" s="14"/>
      <c r="V53" s="14"/>
      <c r="W53" s="14"/>
      <c r="X53" s="14"/>
      <c r="Y53" s="14"/>
    </row>
    <row r="54" spans="1:25" ht="15.75" customHeight="1" x14ac:dyDescent="0.25">
      <c r="A54" s="83">
        <v>50</v>
      </c>
      <c r="B54" s="45"/>
      <c r="C54" s="84"/>
      <c r="D54" s="79"/>
      <c r="E54" s="95">
        <v>1.2731597222222E-2</v>
      </c>
      <c r="F54" s="96"/>
      <c r="G54" s="93"/>
      <c r="H54" s="79"/>
      <c r="I54" s="95">
        <v>1.3541782407406999E-2</v>
      </c>
      <c r="J54" s="96" t="s">
        <v>678</v>
      </c>
      <c r="K54" s="84"/>
      <c r="L54" s="79"/>
      <c r="M54" s="102">
        <v>23</v>
      </c>
      <c r="N54" s="110"/>
      <c r="O54" s="105"/>
      <c r="P54" s="93"/>
      <c r="Q54" s="12"/>
      <c r="R54" s="12"/>
      <c r="S54" s="14"/>
      <c r="T54" s="14"/>
      <c r="U54" s="14"/>
      <c r="V54" s="14"/>
      <c r="W54" s="14"/>
      <c r="X54" s="14"/>
      <c r="Y54" s="14"/>
    </row>
    <row r="55" spans="1:25" ht="15.75" customHeight="1" x14ac:dyDescent="0.25">
      <c r="A55" s="83">
        <v>51</v>
      </c>
      <c r="B55" s="45"/>
      <c r="C55" s="84"/>
      <c r="D55" s="79"/>
      <c r="E55" s="100"/>
      <c r="F55" s="99"/>
      <c r="G55" s="84"/>
      <c r="H55" s="79"/>
      <c r="I55" s="100">
        <v>1.4236226851852E-2</v>
      </c>
      <c r="J55" s="99"/>
      <c r="K55" s="84"/>
      <c r="L55" s="79"/>
      <c r="M55" s="102">
        <v>24</v>
      </c>
      <c r="N55" s="110"/>
      <c r="O55" s="105"/>
      <c r="P55" s="93"/>
      <c r="Q55" s="12"/>
      <c r="R55" s="12"/>
      <c r="S55" s="14"/>
      <c r="T55" s="14"/>
      <c r="U55" s="14"/>
      <c r="V55" s="14"/>
      <c r="W55" s="14"/>
      <c r="X55" s="14"/>
      <c r="Y55" s="14"/>
    </row>
    <row r="56" spans="1:25" ht="15.75" customHeight="1" x14ac:dyDescent="0.25">
      <c r="A56" s="83">
        <v>52</v>
      </c>
      <c r="B56" s="45"/>
      <c r="C56" s="84"/>
      <c r="D56" s="14"/>
      <c r="E56" s="89"/>
      <c r="F56" s="89"/>
      <c r="G56" s="14"/>
      <c r="H56" s="14"/>
      <c r="I56" s="89"/>
      <c r="J56" s="89"/>
      <c r="K56" s="14"/>
      <c r="L56" s="79"/>
      <c r="M56" s="102">
        <v>25</v>
      </c>
      <c r="N56" s="110"/>
      <c r="O56" s="105"/>
      <c r="P56" s="93"/>
      <c r="Q56" s="12"/>
      <c r="R56" s="12"/>
      <c r="S56" s="14"/>
      <c r="T56" s="14"/>
      <c r="U56" s="14"/>
      <c r="V56" s="14"/>
      <c r="W56" s="14"/>
      <c r="X56" s="14"/>
      <c r="Y56" s="14"/>
    </row>
    <row r="57" spans="1:25" ht="15.75" customHeight="1" x14ac:dyDescent="0.25">
      <c r="A57" s="83">
        <v>53</v>
      </c>
      <c r="B57" s="45"/>
      <c r="C57" s="84"/>
      <c r="D57" s="14"/>
      <c r="E57" s="14"/>
      <c r="F57" s="14"/>
      <c r="G57" s="14"/>
      <c r="H57" s="14"/>
      <c r="I57" s="14"/>
      <c r="J57" s="14"/>
      <c r="K57" s="14"/>
      <c r="L57" s="79"/>
      <c r="M57" s="102">
        <v>26</v>
      </c>
      <c r="N57" s="110"/>
      <c r="O57" s="105"/>
      <c r="P57" s="93"/>
      <c r="Q57" s="12"/>
      <c r="R57" s="12"/>
      <c r="S57" s="14"/>
      <c r="T57" s="14"/>
      <c r="U57" s="14"/>
      <c r="V57" s="14"/>
      <c r="W57" s="14"/>
      <c r="X57" s="14"/>
      <c r="Y57" s="14"/>
    </row>
    <row r="58" spans="1:25" ht="15.75" customHeight="1" x14ac:dyDescent="0.25">
      <c r="A58" s="83">
        <v>54</v>
      </c>
      <c r="B58" s="45"/>
      <c r="C58" s="84"/>
      <c r="D58" s="14"/>
      <c r="E58" s="14"/>
      <c r="F58" s="14"/>
      <c r="G58" s="14"/>
      <c r="H58" s="14"/>
      <c r="I58" s="14"/>
      <c r="J58" s="14"/>
      <c r="K58" s="14"/>
      <c r="L58" s="79"/>
      <c r="M58" s="102">
        <v>27</v>
      </c>
      <c r="N58" s="110"/>
      <c r="O58" s="105"/>
      <c r="P58" s="93"/>
      <c r="Q58" s="12"/>
      <c r="R58" s="12"/>
      <c r="S58" s="14"/>
      <c r="T58" s="14"/>
      <c r="U58" s="14"/>
      <c r="V58" s="14"/>
      <c r="W58" s="14"/>
      <c r="X58" s="14"/>
      <c r="Y58" s="14"/>
    </row>
    <row r="59" spans="1:25" ht="16.5" customHeight="1" x14ac:dyDescent="0.25">
      <c r="A59" s="83">
        <v>55</v>
      </c>
      <c r="B59" s="45"/>
      <c r="C59" s="84"/>
      <c r="D59" s="14"/>
      <c r="E59" s="14"/>
      <c r="F59" s="14"/>
      <c r="G59" s="14"/>
      <c r="H59" s="14"/>
      <c r="I59" s="14"/>
      <c r="J59" s="14"/>
      <c r="K59" s="14"/>
      <c r="L59" s="79"/>
      <c r="M59" s="102">
        <v>28</v>
      </c>
      <c r="N59" s="110"/>
      <c r="O59" s="105"/>
      <c r="P59" s="93"/>
      <c r="Q59" s="12"/>
      <c r="R59" s="12"/>
      <c r="S59" s="14"/>
      <c r="T59" s="14"/>
      <c r="U59" s="14"/>
      <c r="V59" s="14"/>
      <c r="W59" s="14"/>
      <c r="X59" s="14"/>
      <c r="Y59" s="14"/>
    </row>
    <row r="60" spans="1:25" ht="16.5" customHeight="1" x14ac:dyDescent="0.25">
      <c r="A60" s="83">
        <v>56</v>
      </c>
      <c r="B60" s="45"/>
      <c r="C60" s="84"/>
      <c r="D60" s="14"/>
      <c r="E60" s="14"/>
      <c r="F60" s="14"/>
      <c r="G60" s="14"/>
      <c r="H60" s="14"/>
      <c r="I60" s="14"/>
      <c r="J60" s="14"/>
      <c r="K60" s="14"/>
      <c r="L60" s="79"/>
      <c r="M60" s="102">
        <v>29</v>
      </c>
      <c r="N60" s="110"/>
      <c r="O60" s="105"/>
      <c r="P60" s="93"/>
      <c r="Q60" s="12"/>
      <c r="R60" s="12"/>
      <c r="S60" s="14"/>
      <c r="T60" s="14"/>
      <c r="U60" s="14"/>
      <c r="V60" s="14"/>
      <c r="W60" s="14"/>
      <c r="X60" s="14"/>
      <c r="Y60" s="14"/>
    </row>
    <row r="61" spans="1:25" ht="15.75" customHeight="1" x14ac:dyDescent="0.25">
      <c r="A61" s="83">
        <v>57</v>
      </c>
      <c r="B61" s="45"/>
      <c r="C61" s="84"/>
      <c r="D61" s="14"/>
      <c r="E61" s="14"/>
      <c r="F61" s="14"/>
      <c r="G61" s="14"/>
      <c r="H61" s="14"/>
      <c r="I61" s="14"/>
      <c r="J61" s="14"/>
      <c r="K61" s="14"/>
      <c r="L61" s="79"/>
      <c r="M61" s="102">
        <v>30</v>
      </c>
      <c r="N61" s="110"/>
      <c r="O61" s="105"/>
      <c r="P61" s="93"/>
      <c r="Q61" s="12"/>
      <c r="R61" s="12"/>
      <c r="S61" s="14"/>
      <c r="T61" s="14"/>
      <c r="U61" s="14"/>
      <c r="V61" s="14"/>
      <c r="W61" s="14"/>
      <c r="X61" s="14"/>
      <c r="Y61" s="14"/>
    </row>
    <row r="62" spans="1:25" ht="15.75" customHeight="1" x14ac:dyDescent="0.25">
      <c r="A62" s="83">
        <v>58</v>
      </c>
      <c r="B62" s="45"/>
      <c r="C62" s="84"/>
      <c r="D62" s="14"/>
      <c r="E62" s="14"/>
      <c r="F62" s="14"/>
      <c r="G62" s="14"/>
      <c r="H62" s="14"/>
      <c r="I62" s="14"/>
      <c r="J62" s="14"/>
      <c r="K62" s="14"/>
      <c r="L62" s="79"/>
      <c r="M62" s="102">
        <v>31</v>
      </c>
      <c r="N62" s="110"/>
      <c r="O62" s="105"/>
      <c r="P62" s="93"/>
      <c r="Q62" s="12"/>
      <c r="R62" s="12"/>
      <c r="S62" s="14"/>
      <c r="T62" s="14"/>
      <c r="U62" s="14"/>
      <c r="V62" s="14"/>
      <c r="W62" s="14"/>
      <c r="X62" s="14"/>
      <c r="Y62" s="14"/>
    </row>
    <row r="63" spans="1:25" ht="15.75" customHeight="1" x14ac:dyDescent="0.25">
      <c r="A63" s="83">
        <v>59</v>
      </c>
      <c r="B63" s="45"/>
      <c r="C63" s="84"/>
      <c r="D63" s="14"/>
      <c r="E63" s="14"/>
      <c r="F63" s="14"/>
      <c r="G63" s="14"/>
      <c r="H63" s="14"/>
      <c r="I63" s="14"/>
      <c r="J63" s="14"/>
      <c r="K63" s="14"/>
      <c r="L63" s="14"/>
      <c r="M63" s="117"/>
      <c r="N63" s="89"/>
      <c r="O63" s="12"/>
      <c r="P63" s="12"/>
      <c r="Q63" s="12"/>
      <c r="R63" s="12"/>
      <c r="S63" s="14"/>
      <c r="T63" s="14"/>
      <c r="U63" s="14"/>
      <c r="V63" s="14"/>
      <c r="W63" s="14"/>
      <c r="X63" s="14"/>
      <c r="Y63" s="14"/>
    </row>
    <row r="64" spans="1:25" ht="15.75" customHeight="1" x14ac:dyDescent="0.25">
      <c r="A64" s="83">
        <v>60</v>
      </c>
      <c r="B64" s="45"/>
      <c r="C64" s="84"/>
      <c r="D64" s="14"/>
      <c r="E64" s="14"/>
      <c r="F64" s="14"/>
      <c r="G64" s="14"/>
      <c r="H64" s="14"/>
      <c r="I64" s="14"/>
      <c r="J64" s="14"/>
      <c r="K64" s="14"/>
      <c r="L64" s="14"/>
      <c r="M64" s="119"/>
      <c r="N64" s="121" t="s">
        <v>4</v>
      </c>
      <c r="O64" s="28"/>
      <c r="P64" s="12"/>
      <c r="Q64" s="12"/>
      <c r="R64" s="12"/>
      <c r="S64" s="14"/>
      <c r="T64" s="14"/>
      <c r="U64" s="14"/>
      <c r="V64" s="14"/>
      <c r="W64" s="14"/>
      <c r="X64" s="14"/>
      <c r="Y64" s="14"/>
    </row>
    <row r="65" spans="1:25" ht="15.75" customHeight="1" x14ac:dyDescent="0.25">
      <c r="A65" s="83">
        <v>61</v>
      </c>
      <c r="B65" s="45"/>
      <c r="C65" s="84"/>
      <c r="D65" s="14"/>
      <c r="E65" s="14"/>
      <c r="F65" s="14"/>
      <c r="G65" s="14"/>
      <c r="H65" s="14"/>
      <c r="I65" s="14"/>
      <c r="J65" s="14"/>
      <c r="K65" s="14"/>
      <c r="L65" s="79"/>
      <c r="M65" s="102" t="s">
        <v>5</v>
      </c>
      <c r="N65" s="103" t="s">
        <v>6</v>
      </c>
      <c r="O65" s="28"/>
      <c r="P65" s="12"/>
      <c r="Q65" s="12"/>
      <c r="R65" s="12"/>
      <c r="S65" s="14"/>
      <c r="T65" s="14"/>
      <c r="U65" s="14"/>
      <c r="V65" s="14"/>
      <c r="W65" s="14"/>
      <c r="X65" s="14"/>
      <c r="Y65" s="14"/>
    </row>
    <row r="66" spans="1:25" ht="15.75" customHeight="1" x14ac:dyDescent="0.25">
      <c r="A66" s="83">
        <v>62</v>
      </c>
      <c r="B66" s="45"/>
      <c r="C66" s="84"/>
      <c r="D66" s="14"/>
      <c r="E66" s="14"/>
      <c r="F66" s="14"/>
      <c r="G66" s="14"/>
      <c r="H66" s="14"/>
      <c r="I66" s="14"/>
      <c r="J66" s="14"/>
      <c r="K66" s="14"/>
      <c r="L66" s="79"/>
      <c r="M66" s="102">
        <v>1</v>
      </c>
      <c r="N66" s="110" t="s">
        <v>722</v>
      </c>
      <c r="O66" s="105"/>
      <c r="P66" s="93"/>
      <c r="Q66" s="12"/>
      <c r="R66" s="12"/>
      <c r="S66" s="14"/>
      <c r="T66" s="14"/>
      <c r="U66" s="14"/>
      <c r="V66" s="14"/>
      <c r="W66" s="14"/>
      <c r="X66" s="14"/>
      <c r="Y66" s="14"/>
    </row>
    <row r="67" spans="1:25" ht="15.75" customHeight="1" x14ac:dyDescent="0.25">
      <c r="A67" s="83">
        <v>63</v>
      </c>
      <c r="B67" s="45"/>
      <c r="C67" s="84"/>
      <c r="D67" s="14"/>
      <c r="E67" s="14"/>
      <c r="F67" s="14"/>
      <c r="G67" s="14"/>
      <c r="H67" s="14"/>
      <c r="I67" s="14"/>
      <c r="J67" s="14"/>
      <c r="K67" s="14"/>
      <c r="L67" s="79"/>
      <c r="M67" s="102">
        <v>2</v>
      </c>
      <c r="N67" s="110" t="s">
        <v>723</v>
      </c>
      <c r="O67" s="105"/>
      <c r="P67" s="93"/>
      <c r="Q67" s="12"/>
      <c r="R67" s="12"/>
      <c r="S67" s="14"/>
      <c r="T67" s="14"/>
      <c r="U67" s="14"/>
      <c r="V67" s="14"/>
      <c r="W67" s="14"/>
      <c r="X67" s="14"/>
      <c r="Y67" s="14"/>
    </row>
    <row r="68" spans="1:25" ht="15.75" customHeight="1" x14ac:dyDescent="0.25">
      <c r="A68" s="83">
        <v>64</v>
      </c>
      <c r="B68" s="45"/>
      <c r="C68" s="84"/>
      <c r="D68" s="14"/>
      <c r="E68" s="14"/>
      <c r="F68" s="14"/>
      <c r="G68" s="14"/>
      <c r="H68" s="14"/>
      <c r="I68" s="14"/>
      <c r="J68" s="14"/>
      <c r="K68" s="14"/>
      <c r="L68" s="79"/>
      <c r="M68" s="102">
        <v>3</v>
      </c>
      <c r="N68" s="110" t="s">
        <v>726</v>
      </c>
      <c r="O68" s="105"/>
      <c r="P68" s="93"/>
      <c r="Q68" s="12"/>
      <c r="R68" s="12"/>
      <c r="S68" s="14"/>
      <c r="T68" s="14"/>
      <c r="U68" s="14"/>
      <c r="V68" s="14"/>
      <c r="W68" s="14"/>
      <c r="X68" s="14"/>
      <c r="Y68" s="14"/>
    </row>
    <row r="69" spans="1:25" ht="15.75" customHeight="1" x14ac:dyDescent="0.25">
      <c r="A69" s="83">
        <v>65</v>
      </c>
      <c r="B69" s="45"/>
      <c r="C69" s="84"/>
      <c r="D69" s="14"/>
      <c r="E69" s="14"/>
      <c r="F69" s="14"/>
      <c r="G69" s="14"/>
      <c r="H69" s="14"/>
      <c r="I69" s="14"/>
      <c r="J69" s="14"/>
      <c r="K69" s="14"/>
      <c r="L69" s="79"/>
      <c r="M69" s="102">
        <v>4</v>
      </c>
      <c r="N69" s="110" t="s">
        <v>727</v>
      </c>
      <c r="O69" s="105"/>
      <c r="P69" s="93"/>
      <c r="Q69" s="12"/>
      <c r="R69" s="12"/>
      <c r="S69" s="14"/>
      <c r="T69" s="14"/>
      <c r="U69" s="14"/>
      <c r="V69" s="14"/>
      <c r="W69" s="14"/>
      <c r="X69" s="14"/>
      <c r="Y69" s="14"/>
    </row>
    <row r="70" spans="1:25" ht="15.75" customHeight="1" x14ac:dyDescent="0.25">
      <c r="A70" s="83">
        <v>66</v>
      </c>
      <c r="B70" s="45"/>
      <c r="C70" s="84"/>
      <c r="D70" s="14"/>
      <c r="E70" s="14"/>
      <c r="F70" s="14"/>
      <c r="G70" s="14"/>
      <c r="H70" s="14"/>
      <c r="I70" s="14"/>
      <c r="J70" s="14"/>
      <c r="K70" s="14"/>
      <c r="L70" s="79"/>
      <c r="M70" s="102">
        <v>5</v>
      </c>
      <c r="N70" s="110" t="s">
        <v>728</v>
      </c>
      <c r="O70" s="105"/>
      <c r="P70" s="93"/>
      <c r="Q70" s="12"/>
      <c r="R70" s="12"/>
      <c r="S70" s="14"/>
      <c r="T70" s="14"/>
      <c r="U70" s="14"/>
      <c r="V70" s="14"/>
      <c r="W70" s="14"/>
      <c r="X70" s="14"/>
      <c r="Y70" s="14"/>
    </row>
    <row r="71" spans="1:25" ht="15.75" customHeight="1" x14ac:dyDescent="0.25">
      <c r="A71" s="83">
        <v>67</v>
      </c>
      <c r="B71" s="45"/>
      <c r="C71" s="84"/>
      <c r="D71" s="14"/>
      <c r="E71" s="14"/>
      <c r="F71" s="14"/>
      <c r="G71" s="14"/>
      <c r="H71" s="14"/>
      <c r="I71" s="14"/>
      <c r="J71" s="14"/>
      <c r="K71" s="14"/>
      <c r="L71" s="79"/>
      <c r="M71" s="102">
        <v>6</v>
      </c>
      <c r="N71" s="110" t="s">
        <v>729</v>
      </c>
      <c r="O71" s="105"/>
      <c r="P71" s="93"/>
      <c r="Q71" s="12"/>
      <c r="R71" s="12"/>
      <c r="S71" s="14"/>
      <c r="T71" s="14"/>
      <c r="U71" s="14"/>
      <c r="V71" s="14"/>
      <c r="W71" s="14"/>
      <c r="X71" s="14"/>
      <c r="Y71" s="14"/>
    </row>
    <row r="72" spans="1:25" ht="15.75" customHeight="1" x14ac:dyDescent="0.25">
      <c r="A72" s="83">
        <v>68</v>
      </c>
      <c r="B72" s="45"/>
      <c r="C72" s="84"/>
      <c r="D72" s="14"/>
      <c r="E72" s="14"/>
      <c r="F72" s="14"/>
      <c r="G72" s="14"/>
      <c r="H72" s="14"/>
      <c r="I72" s="14"/>
      <c r="J72" s="14"/>
      <c r="K72" s="14"/>
      <c r="L72" s="79"/>
      <c r="M72" s="102">
        <v>7</v>
      </c>
      <c r="N72" s="110" t="s">
        <v>730</v>
      </c>
      <c r="O72" s="105"/>
      <c r="P72" s="93"/>
      <c r="Q72" s="12"/>
      <c r="R72" s="12"/>
      <c r="S72" s="14"/>
      <c r="T72" s="14"/>
      <c r="U72" s="14"/>
      <c r="V72" s="14"/>
      <c r="W72" s="14"/>
      <c r="X72" s="14"/>
      <c r="Y72" s="14"/>
    </row>
    <row r="73" spans="1:25" ht="15.75" customHeight="1" x14ac:dyDescent="0.25">
      <c r="A73" s="83">
        <v>69</v>
      </c>
      <c r="B73" s="45"/>
      <c r="C73" s="84"/>
      <c r="D73" s="14"/>
      <c r="E73" s="14"/>
      <c r="F73" s="14"/>
      <c r="G73" s="14"/>
      <c r="H73" s="14"/>
      <c r="I73" s="14"/>
      <c r="J73" s="14"/>
      <c r="K73" s="14"/>
      <c r="L73" s="79"/>
      <c r="M73" s="102">
        <v>8</v>
      </c>
      <c r="N73" s="110" t="s">
        <v>732</v>
      </c>
      <c r="O73" s="105"/>
      <c r="P73" s="93"/>
      <c r="Q73" s="12"/>
      <c r="R73" s="12"/>
      <c r="S73" s="14"/>
      <c r="T73" s="14"/>
      <c r="U73" s="14"/>
      <c r="V73" s="14"/>
      <c r="W73" s="14"/>
      <c r="X73" s="14"/>
      <c r="Y73" s="14"/>
    </row>
    <row r="74" spans="1:25" ht="15.75" customHeight="1" x14ac:dyDescent="0.25">
      <c r="A74" s="83">
        <v>70</v>
      </c>
      <c r="B74" s="45"/>
      <c r="C74" s="84"/>
      <c r="D74" s="14"/>
      <c r="E74" s="14"/>
      <c r="F74" s="14"/>
      <c r="G74" s="14"/>
      <c r="H74" s="14"/>
      <c r="I74" s="14"/>
      <c r="J74" s="14"/>
      <c r="K74" s="14"/>
      <c r="L74" s="79"/>
      <c r="M74" s="102">
        <v>9</v>
      </c>
      <c r="N74" s="110" t="s">
        <v>733</v>
      </c>
      <c r="O74" s="105"/>
      <c r="P74" s="93"/>
      <c r="Q74" s="12"/>
      <c r="R74" s="12"/>
      <c r="S74" s="14"/>
      <c r="T74" s="14"/>
      <c r="U74" s="14"/>
      <c r="V74" s="14"/>
      <c r="W74" s="14"/>
      <c r="X74" s="14"/>
      <c r="Y74" s="14"/>
    </row>
    <row r="75" spans="1:25" ht="15.75" customHeight="1" x14ac:dyDescent="0.25">
      <c r="A75" s="83">
        <v>71</v>
      </c>
      <c r="B75" s="45"/>
      <c r="C75" s="84"/>
      <c r="D75" s="14"/>
      <c r="E75" s="14"/>
      <c r="F75" s="14"/>
      <c r="G75" s="14"/>
      <c r="H75" s="14"/>
      <c r="I75" s="14"/>
      <c r="J75" s="14"/>
      <c r="K75" s="14"/>
      <c r="L75" s="79"/>
      <c r="M75" s="102">
        <v>10</v>
      </c>
      <c r="N75" s="110" t="s">
        <v>734</v>
      </c>
      <c r="O75" s="105"/>
      <c r="P75" s="93"/>
      <c r="Q75" s="12"/>
      <c r="R75" s="12"/>
      <c r="S75" s="14"/>
      <c r="T75" s="14"/>
      <c r="U75" s="14"/>
      <c r="V75" s="14"/>
      <c r="W75" s="14"/>
      <c r="X75" s="14"/>
      <c r="Y75" s="14"/>
    </row>
    <row r="76" spans="1:25" ht="15.75" customHeight="1" x14ac:dyDescent="0.25">
      <c r="A76" s="83">
        <v>72</v>
      </c>
      <c r="B76" s="45"/>
      <c r="C76" s="84"/>
      <c r="D76" s="14"/>
      <c r="E76" s="14"/>
      <c r="F76" s="14"/>
      <c r="G76" s="14"/>
      <c r="H76" s="14"/>
      <c r="I76" s="14"/>
      <c r="J76" s="14"/>
      <c r="K76" s="14"/>
      <c r="L76" s="79"/>
      <c r="M76" s="102">
        <v>11</v>
      </c>
      <c r="N76" s="110" t="s">
        <v>735</v>
      </c>
      <c r="O76" s="105"/>
      <c r="P76" s="93"/>
      <c r="Q76" s="12"/>
      <c r="R76" s="12"/>
      <c r="S76" s="14"/>
      <c r="T76" s="14"/>
      <c r="U76" s="14"/>
      <c r="V76" s="14"/>
      <c r="W76" s="14"/>
      <c r="X76" s="14"/>
      <c r="Y76" s="14"/>
    </row>
    <row r="77" spans="1:25" ht="15.75" customHeight="1" x14ac:dyDescent="0.25">
      <c r="A77" s="83">
        <v>73</v>
      </c>
      <c r="B77" s="45"/>
      <c r="C77" s="84"/>
      <c r="D77" s="14"/>
      <c r="E77" s="14"/>
      <c r="F77" s="14"/>
      <c r="G77" s="14"/>
      <c r="H77" s="14"/>
      <c r="I77" s="14"/>
      <c r="J77" s="14"/>
      <c r="K77" s="14"/>
      <c r="L77" s="79"/>
      <c r="M77" s="102">
        <v>12</v>
      </c>
      <c r="N77" s="110" t="s">
        <v>737</v>
      </c>
      <c r="O77" s="105"/>
      <c r="P77" s="93"/>
      <c r="Q77" s="12"/>
      <c r="R77" s="12"/>
      <c r="S77" s="14"/>
      <c r="T77" s="14"/>
      <c r="U77" s="14"/>
      <c r="V77" s="14"/>
      <c r="W77" s="14"/>
      <c r="X77" s="14"/>
      <c r="Y77" s="14"/>
    </row>
    <row r="78" spans="1:25" ht="15.75" customHeight="1" x14ac:dyDescent="0.25">
      <c r="A78" s="83">
        <v>74</v>
      </c>
      <c r="B78" s="45"/>
      <c r="C78" s="84"/>
      <c r="D78" s="14"/>
      <c r="E78" s="14"/>
      <c r="F78" s="14"/>
      <c r="G78" s="14"/>
      <c r="H78" s="14"/>
      <c r="I78" s="14"/>
      <c r="J78" s="14"/>
      <c r="K78" s="14"/>
      <c r="L78" s="79"/>
      <c r="M78" s="102">
        <v>13</v>
      </c>
      <c r="N78" s="110" t="s">
        <v>739</v>
      </c>
      <c r="O78" s="105"/>
      <c r="P78" s="93"/>
      <c r="Q78" s="12"/>
      <c r="R78" s="12"/>
      <c r="S78" s="14"/>
      <c r="T78" s="14"/>
      <c r="U78" s="14"/>
      <c r="V78" s="14"/>
      <c r="W78" s="14"/>
      <c r="X78" s="14"/>
      <c r="Y78" s="14"/>
    </row>
    <row r="79" spans="1:25" ht="15.75" customHeight="1" x14ac:dyDescent="0.25">
      <c r="A79" s="83">
        <v>75</v>
      </c>
      <c r="B79" s="45"/>
      <c r="C79" s="84"/>
      <c r="D79" s="14"/>
      <c r="E79" s="14"/>
      <c r="F79" s="14"/>
      <c r="G79" s="14"/>
      <c r="H79" s="14"/>
      <c r="I79" s="14"/>
      <c r="J79" s="14"/>
      <c r="K79" s="14"/>
      <c r="L79" s="79"/>
      <c r="M79" s="102">
        <v>14</v>
      </c>
      <c r="N79" s="110" t="s">
        <v>740</v>
      </c>
      <c r="O79" s="105"/>
      <c r="P79" s="93"/>
      <c r="Q79" s="12"/>
      <c r="R79" s="12"/>
      <c r="S79" s="14"/>
      <c r="T79" s="14"/>
      <c r="U79" s="14"/>
      <c r="V79" s="14"/>
      <c r="W79" s="14"/>
      <c r="X79" s="14"/>
      <c r="Y79" s="14"/>
    </row>
    <row r="80" spans="1:25" ht="15.75" customHeight="1" x14ac:dyDescent="0.25">
      <c r="A80" s="83">
        <v>76</v>
      </c>
      <c r="B80" s="45"/>
      <c r="C80" s="84"/>
      <c r="D80" s="14"/>
      <c r="E80" s="14"/>
      <c r="F80" s="14"/>
      <c r="G80" s="14"/>
      <c r="H80" s="14"/>
      <c r="I80" s="14"/>
      <c r="J80" s="14"/>
      <c r="K80" s="14"/>
      <c r="L80" s="79"/>
      <c r="M80" s="102">
        <v>15</v>
      </c>
      <c r="N80" s="110" t="s">
        <v>741</v>
      </c>
      <c r="O80" s="105"/>
      <c r="P80" s="93"/>
      <c r="Q80" s="12"/>
      <c r="R80" s="12"/>
      <c r="S80" s="14"/>
      <c r="T80" s="14"/>
      <c r="U80" s="14"/>
      <c r="V80" s="14"/>
      <c r="W80" s="14"/>
      <c r="X80" s="14"/>
      <c r="Y80" s="14"/>
    </row>
    <row r="81" spans="1:25" ht="15.75" customHeight="1" x14ac:dyDescent="0.25">
      <c r="A81" s="83">
        <v>77</v>
      </c>
      <c r="B81" s="45"/>
      <c r="C81" s="84"/>
      <c r="D81" s="14"/>
      <c r="E81" s="14"/>
      <c r="F81" s="14"/>
      <c r="G81" s="14"/>
      <c r="H81" s="14"/>
      <c r="I81" s="14"/>
      <c r="J81" s="14"/>
      <c r="K81" s="14"/>
      <c r="L81" s="79"/>
      <c r="M81" s="102">
        <v>16</v>
      </c>
      <c r="N81" s="110" t="s">
        <v>742</v>
      </c>
      <c r="O81" s="105"/>
      <c r="P81" s="93"/>
      <c r="Q81" s="12"/>
      <c r="R81" s="12"/>
      <c r="S81" s="14"/>
      <c r="T81" s="14"/>
      <c r="U81" s="14"/>
      <c r="V81" s="14"/>
      <c r="W81" s="14"/>
      <c r="X81" s="14"/>
      <c r="Y81" s="14"/>
    </row>
    <row r="82" spans="1:25" ht="15.75" customHeight="1" x14ac:dyDescent="0.25">
      <c r="A82" s="83">
        <v>78</v>
      </c>
      <c r="B82" s="45"/>
      <c r="C82" s="84"/>
      <c r="D82" s="14"/>
      <c r="E82" s="14"/>
      <c r="F82" s="14"/>
      <c r="G82" s="14"/>
      <c r="H82" s="14"/>
      <c r="I82" s="14"/>
      <c r="J82" s="14"/>
      <c r="K82" s="14"/>
      <c r="L82" s="79"/>
      <c r="M82" s="102">
        <v>17</v>
      </c>
      <c r="N82" s="110" t="s">
        <v>103</v>
      </c>
      <c r="O82" s="105"/>
      <c r="P82" s="93"/>
      <c r="Q82" s="12"/>
      <c r="R82" s="12"/>
      <c r="S82" s="14"/>
      <c r="T82" s="14"/>
      <c r="U82" s="14"/>
      <c r="V82" s="14"/>
      <c r="W82" s="14"/>
      <c r="X82" s="14"/>
      <c r="Y82" s="14"/>
    </row>
    <row r="83" spans="1:25" ht="15.75" customHeight="1" x14ac:dyDescent="0.25">
      <c r="A83" s="83">
        <v>79</v>
      </c>
      <c r="B83" s="45"/>
      <c r="C83" s="84"/>
      <c r="D83" s="14"/>
      <c r="E83" s="14"/>
      <c r="F83" s="14"/>
      <c r="G83" s="14"/>
      <c r="H83" s="14"/>
      <c r="I83" s="14"/>
      <c r="J83" s="14"/>
      <c r="K83" s="14"/>
      <c r="L83" s="79"/>
      <c r="M83" s="102">
        <v>18</v>
      </c>
      <c r="N83" s="110"/>
      <c r="O83" s="105"/>
      <c r="P83" s="93"/>
      <c r="Q83" s="12"/>
      <c r="R83" s="12"/>
      <c r="S83" s="14"/>
      <c r="T83" s="14"/>
      <c r="U83" s="14"/>
      <c r="V83" s="14"/>
      <c r="W83" s="14"/>
      <c r="X83" s="14"/>
      <c r="Y83" s="14"/>
    </row>
    <row r="84" spans="1:25" ht="15.75" customHeight="1" x14ac:dyDescent="0.25">
      <c r="A84" s="83">
        <v>80</v>
      </c>
      <c r="B84" s="45"/>
      <c r="C84" s="84"/>
      <c r="D84" s="14"/>
      <c r="E84" s="14"/>
      <c r="F84" s="14"/>
      <c r="G84" s="14"/>
      <c r="H84" s="14"/>
      <c r="I84" s="14"/>
      <c r="J84" s="14"/>
      <c r="K84" s="14"/>
      <c r="L84" s="79"/>
      <c r="M84" s="102">
        <v>19</v>
      </c>
      <c r="N84" s="110"/>
      <c r="O84" s="105"/>
      <c r="P84" s="93"/>
      <c r="Q84" s="12"/>
      <c r="R84" s="12"/>
      <c r="S84" s="14"/>
      <c r="T84" s="14"/>
      <c r="U84" s="14"/>
      <c r="V84" s="14"/>
      <c r="W84" s="14"/>
      <c r="X84" s="14"/>
      <c r="Y84" s="14"/>
    </row>
    <row r="85" spans="1:25" ht="15.75" customHeight="1" x14ac:dyDescent="0.25">
      <c r="A85" s="83">
        <v>81</v>
      </c>
      <c r="B85" s="45"/>
      <c r="C85" s="84"/>
      <c r="D85" s="14"/>
      <c r="E85" s="14"/>
      <c r="F85" s="14"/>
      <c r="G85" s="14"/>
      <c r="H85" s="14"/>
      <c r="I85" s="14"/>
      <c r="J85" s="14"/>
      <c r="K85" s="14"/>
      <c r="L85" s="79"/>
      <c r="M85" s="102">
        <v>20</v>
      </c>
      <c r="N85" s="110"/>
      <c r="O85" s="105"/>
      <c r="P85" s="93"/>
      <c r="Q85" s="12"/>
      <c r="R85" s="12"/>
      <c r="S85" s="14"/>
      <c r="T85" s="14"/>
      <c r="U85" s="14"/>
      <c r="V85" s="14"/>
      <c r="W85" s="14"/>
      <c r="X85" s="14"/>
      <c r="Y85" s="14"/>
    </row>
    <row r="86" spans="1:25" ht="15.75" customHeight="1" x14ac:dyDescent="0.25">
      <c r="A86" s="83">
        <v>82</v>
      </c>
      <c r="B86" s="45"/>
      <c r="C86" s="84"/>
      <c r="D86" s="14"/>
      <c r="E86" s="14"/>
      <c r="F86" s="14"/>
      <c r="G86" s="14"/>
      <c r="H86" s="14"/>
      <c r="I86" s="14"/>
      <c r="J86" s="14"/>
      <c r="K86" s="14"/>
      <c r="L86" s="79"/>
      <c r="M86" s="102">
        <v>21</v>
      </c>
      <c r="N86" s="110"/>
      <c r="O86" s="105"/>
      <c r="P86" s="93"/>
      <c r="Q86" s="12"/>
      <c r="R86" s="12"/>
      <c r="S86" s="14"/>
      <c r="T86" s="14"/>
      <c r="U86" s="14"/>
      <c r="V86" s="14"/>
      <c r="W86" s="14"/>
      <c r="X86" s="14"/>
      <c r="Y86" s="14"/>
    </row>
    <row r="87" spans="1:25" ht="15.75" customHeight="1" x14ac:dyDescent="0.25">
      <c r="A87" s="83">
        <v>83</v>
      </c>
      <c r="B87" s="45"/>
      <c r="C87" s="84"/>
      <c r="D87" s="14"/>
      <c r="E87" s="14"/>
      <c r="F87" s="14"/>
      <c r="G87" s="14"/>
      <c r="H87" s="14"/>
      <c r="I87" s="14"/>
      <c r="J87" s="14"/>
      <c r="K87" s="14"/>
      <c r="L87" s="79"/>
      <c r="M87" s="102">
        <v>22</v>
      </c>
      <c r="N87" s="110"/>
      <c r="O87" s="105"/>
      <c r="P87" s="93"/>
      <c r="Q87" s="12"/>
      <c r="R87" s="12"/>
      <c r="S87" s="14"/>
      <c r="T87" s="14"/>
      <c r="U87" s="14"/>
      <c r="V87" s="14"/>
      <c r="W87" s="14"/>
      <c r="X87" s="14"/>
      <c r="Y87" s="14"/>
    </row>
    <row r="88" spans="1:25" ht="15.75" customHeight="1" x14ac:dyDescent="0.25">
      <c r="A88" s="83">
        <v>84</v>
      </c>
      <c r="B88" s="45"/>
      <c r="C88" s="84"/>
      <c r="D88" s="14"/>
      <c r="E88" s="14"/>
      <c r="F88" s="14"/>
      <c r="G88" s="14"/>
      <c r="H88" s="14"/>
      <c r="I88" s="14"/>
      <c r="J88" s="14"/>
      <c r="K88" s="14"/>
      <c r="L88" s="79"/>
      <c r="M88" s="102">
        <v>23</v>
      </c>
      <c r="N88" s="110"/>
      <c r="O88" s="105"/>
      <c r="P88" s="93"/>
      <c r="Q88" s="12"/>
      <c r="R88" s="12"/>
      <c r="S88" s="14"/>
      <c r="T88" s="14"/>
      <c r="U88" s="14"/>
      <c r="V88" s="14"/>
      <c r="W88" s="14"/>
      <c r="X88" s="14"/>
      <c r="Y88" s="14"/>
    </row>
    <row r="89" spans="1:25" ht="15.75" customHeight="1" x14ac:dyDescent="0.25">
      <c r="A89" s="83">
        <v>85</v>
      </c>
      <c r="B89" s="45"/>
      <c r="C89" s="84"/>
      <c r="D89" s="14"/>
      <c r="E89" s="14"/>
      <c r="F89" s="14"/>
      <c r="G89" s="14"/>
      <c r="H89" s="14"/>
      <c r="I89" s="14"/>
      <c r="J89" s="14"/>
      <c r="K89" s="14"/>
      <c r="L89" s="79"/>
      <c r="M89" s="102">
        <v>24</v>
      </c>
      <c r="N89" s="110"/>
      <c r="O89" s="105"/>
      <c r="P89" s="93"/>
      <c r="Q89" s="12"/>
      <c r="R89" s="12"/>
      <c r="S89" s="14"/>
      <c r="T89" s="14"/>
      <c r="U89" s="14"/>
      <c r="V89" s="14"/>
      <c r="W89" s="14"/>
      <c r="X89" s="14"/>
      <c r="Y89" s="14"/>
    </row>
    <row r="90" spans="1:25" ht="15.75" customHeight="1" x14ac:dyDescent="0.25">
      <c r="A90" s="83">
        <v>86</v>
      </c>
      <c r="B90" s="45"/>
      <c r="C90" s="84"/>
      <c r="D90" s="14"/>
      <c r="E90" s="14"/>
      <c r="F90" s="14"/>
      <c r="G90" s="14"/>
      <c r="H90" s="14"/>
      <c r="I90" s="14"/>
      <c r="J90" s="14"/>
      <c r="K90" s="14"/>
      <c r="L90" s="79"/>
      <c r="M90" s="102">
        <v>25</v>
      </c>
      <c r="N90" s="110"/>
      <c r="O90" s="105"/>
      <c r="P90" s="93"/>
      <c r="Q90" s="12"/>
      <c r="R90" s="12"/>
      <c r="S90" s="14"/>
      <c r="T90" s="14"/>
      <c r="U90" s="14"/>
      <c r="V90" s="14"/>
      <c r="W90" s="14"/>
      <c r="X90" s="14"/>
      <c r="Y90" s="14"/>
    </row>
    <row r="91" spans="1:25" ht="15.75" customHeight="1" x14ac:dyDescent="0.25">
      <c r="A91" s="83">
        <v>87</v>
      </c>
      <c r="B91" s="45"/>
      <c r="C91" s="84"/>
      <c r="D91" s="14"/>
      <c r="E91" s="14"/>
      <c r="F91" s="14"/>
      <c r="G91" s="14"/>
      <c r="H91" s="14"/>
      <c r="I91" s="14"/>
      <c r="J91" s="14"/>
      <c r="K91" s="14"/>
      <c r="L91" s="79"/>
      <c r="M91" s="102">
        <v>26</v>
      </c>
      <c r="N91" s="110"/>
      <c r="O91" s="105"/>
      <c r="P91" s="93"/>
      <c r="Q91" s="12"/>
      <c r="R91" s="12"/>
      <c r="S91" s="14"/>
      <c r="T91" s="14"/>
      <c r="U91" s="14"/>
      <c r="V91" s="14"/>
      <c r="W91" s="14"/>
      <c r="X91" s="14"/>
      <c r="Y91" s="14"/>
    </row>
    <row r="92" spans="1:25" ht="15.75" customHeight="1" x14ac:dyDescent="0.25">
      <c r="A92" s="83">
        <v>88</v>
      </c>
      <c r="B92" s="45"/>
      <c r="C92" s="84"/>
      <c r="D92" s="14"/>
      <c r="E92" s="14"/>
      <c r="F92" s="14"/>
      <c r="G92" s="14"/>
      <c r="H92" s="14"/>
      <c r="I92" s="14"/>
      <c r="J92" s="14"/>
      <c r="K92" s="14"/>
      <c r="L92" s="79"/>
      <c r="M92" s="102">
        <v>27</v>
      </c>
      <c r="N92" s="110"/>
      <c r="O92" s="105"/>
      <c r="P92" s="93"/>
      <c r="Q92" s="12"/>
      <c r="R92" s="12"/>
      <c r="S92" s="14"/>
      <c r="T92" s="14"/>
      <c r="U92" s="14"/>
      <c r="V92" s="14"/>
      <c r="W92" s="14"/>
      <c r="X92" s="14"/>
      <c r="Y92" s="14"/>
    </row>
    <row r="93" spans="1:25" ht="15.75" customHeight="1" x14ac:dyDescent="0.25">
      <c r="A93" s="83">
        <v>89</v>
      </c>
      <c r="B93" s="45"/>
      <c r="C93" s="84"/>
      <c r="D93" s="14"/>
      <c r="E93" s="14"/>
      <c r="F93" s="14"/>
      <c r="G93" s="14"/>
      <c r="H93" s="14"/>
      <c r="I93" s="14"/>
      <c r="J93" s="14"/>
      <c r="K93" s="14"/>
      <c r="L93" s="79"/>
      <c r="M93" s="102">
        <v>28</v>
      </c>
      <c r="N93" s="110"/>
      <c r="O93" s="105"/>
      <c r="P93" s="93"/>
      <c r="Q93" s="12"/>
      <c r="R93" s="12"/>
      <c r="S93" s="14"/>
      <c r="T93" s="14"/>
      <c r="U93" s="14"/>
      <c r="V93" s="14"/>
      <c r="W93" s="14"/>
      <c r="X93" s="14"/>
      <c r="Y93" s="14"/>
    </row>
    <row r="94" spans="1:25" ht="15.75" customHeight="1" x14ac:dyDescent="0.25">
      <c r="A94" s="83">
        <v>90</v>
      </c>
      <c r="B94" s="45"/>
      <c r="C94" s="84"/>
      <c r="D94" s="14"/>
      <c r="E94" s="14"/>
      <c r="F94" s="14"/>
      <c r="G94" s="14"/>
      <c r="H94" s="14"/>
      <c r="I94" s="14"/>
      <c r="J94" s="14"/>
      <c r="K94" s="14"/>
      <c r="L94" s="79"/>
      <c r="M94" s="102">
        <v>29</v>
      </c>
      <c r="N94" s="110"/>
      <c r="O94" s="105"/>
      <c r="P94" s="93"/>
      <c r="Q94" s="12"/>
      <c r="R94" s="12"/>
      <c r="S94" s="14"/>
      <c r="T94" s="14"/>
      <c r="U94" s="14"/>
      <c r="V94" s="14"/>
      <c r="W94" s="14"/>
      <c r="X94" s="14"/>
      <c r="Y94" s="14"/>
    </row>
    <row r="95" spans="1:25" ht="15.75" customHeight="1" x14ac:dyDescent="0.25">
      <c r="A95" s="83">
        <v>91</v>
      </c>
      <c r="B95" s="45"/>
      <c r="C95" s="84"/>
      <c r="D95" s="14"/>
      <c r="E95" s="14"/>
      <c r="F95" s="14"/>
      <c r="G95" s="14"/>
      <c r="H95" s="14"/>
      <c r="I95" s="14"/>
      <c r="J95" s="14"/>
      <c r="K95" s="14"/>
      <c r="L95" s="79"/>
      <c r="M95" s="102">
        <v>30</v>
      </c>
      <c r="N95" s="110"/>
      <c r="O95" s="105"/>
      <c r="P95" s="93"/>
      <c r="Q95" s="12"/>
      <c r="R95" s="12"/>
      <c r="S95" s="14"/>
      <c r="T95" s="14"/>
      <c r="U95" s="14"/>
      <c r="V95" s="14"/>
      <c r="W95" s="14"/>
      <c r="X95" s="14"/>
      <c r="Y95" s="14"/>
    </row>
    <row r="96" spans="1:25" ht="15.75" customHeight="1" x14ac:dyDescent="0.25">
      <c r="A96" s="83">
        <v>92</v>
      </c>
      <c r="B96" s="45"/>
      <c r="C96" s="84"/>
      <c r="D96" s="14"/>
      <c r="E96" s="14"/>
      <c r="F96" s="14"/>
      <c r="G96" s="14"/>
      <c r="H96" s="14"/>
      <c r="I96" s="14"/>
      <c r="J96" s="14"/>
      <c r="K96" s="14"/>
      <c r="L96" s="79"/>
      <c r="M96" s="102">
        <v>31</v>
      </c>
      <c r="N96" s="110"/>
      <c r="O96" s="105"/>
      <c r="P96" s="93"/>
      <c r="Q96" s="12"/>
      <c r="R96" s="12"/>
      <c r="S96" s="14"/>
      <c r="T96" s="14"/>
      <c r="U96" s="14"/>
      <c r="V96" s="14"/>
      <c r="W96" s="14"/>
      <c r="X96" s="14"/>
      <c r="Y96" s="14"/>
    </row>
    <row r="97" spans="1:25" ht="15.75" customHeight="1" x14ac:dyDescent="0.25">
      <c r="A97" s="83">
        <v>93</v>
      </c>
      <c r="B97" s="45"/>
      <c r="C97" s="84"/>
      <c r="D97" s="14"/>
      <c r="E97" s="14"/>
      <c r="F97" s="14"/>
      <c r="G97" s="14"/>
      <c r="H97" s="14"/>
      <c r="I97" s="14"/>
      <c r="J97" s="14"/>
      <c r="K97" s="14"/>
      <c r="L97" s="79"/>
      <c r="M97" s="102">
        <v>32</v>
      </c>
      <c r="N97" s="110"/>
      <c r="O97" s="105"/>
      <c r="P97" s="93"/>
      <c r="Q97" s="12"/>
      <c r="R97" s="12"/>
      <c r="S97" s="14"/>
      <c r="T97" s="14"/>
      <c r="U97" s="14"/>
      <c r="V97" s="14"/>
      <c r="W97" s="14"/>
      <c r="X97" s="14"/>
      <c r="Y97" s="14"/>
    </row>
    <row r="98" spans="1:25" ht="15.75" customHeight="1" x14ac:dyDescent="0.25">
      <c r="A98" s="83">
        <v>94</v>
      </c>
      <c r="B98" s="45"/>
      <c r="C98" s="84"/>
      <c r="D98" s="14"/>
      <c r="E98" s="14"/>
      <c r="F98" s="14"/>
      <c r="G98" s="14"/>
      <c r="H98" s="14"/>
      <c r="I98" s="14"/>
      <c r="J98" s="14"/>
      <c r="K98" s="14"/>
      <c r="L98" s="79"/>
      <c r="M98" s="102">
        <v>33</v>
      </c>
      <c r="N98" s="110"/>
      <c r="O98" s="105"/>
      <c r="P98" s="93"/>
      <c r="Q98" s="12"/>
      <c r="R98" s="12"/>
      <c r="S98" s="14"/>
      <c r="T98" s="14"/>
      <c r="U98" s="14"/>
      <c r="V98" s="14"/>
      <c r="W98" s="14"/>
      <c r="X98" s="14"/>
      <c r="Y98" s="14"/>
    </row>
    <row r="99" spans="1:25" ht="15.75" customHeight="1" x14ac:dyDescent="0.25">
      <c r="A99" s="83">
        <v>95</v>
      </c>
      <c r="B99" s="45"/>
      <c r="C99" s="84"/>
      <c r="D99" s="14"/>
      <c r="E99" s="14"/>
      <c r="F99" s="14"/>
      <c r="G99" s="14"/>
      <c r="H99" s="14"/>
      <c r="I99" s="14"/>
      <c r="J99" s="14"/>
      <c r="K99" s="14"/>
      <c r="L99" s="79"/>
      <c r="M99" s="102">
        <v>34</v>
      </c>
      <c r="N99" s="110"/>
      <c r="O99" s="105"/>
      <c r="P99" s="93"/>
      <c r="Q99" s="12"/>
      <c r="R99" s="12"/>
      <c r="S99" s="14"/>
      <c r="T99" s="14"/>
      <c r="U99" s="14"/>
      <c r="V99" s="14"/>
      <c r="W99" s="14"/>
      <c r="X99" s="14"/>
      <c r="Y99" s="14"/>
    </row>
    <row r="100" spans="1:25" ht="15.75" customHeight="1" x14ac:dyDescent="0.25">
      <c r="A100" s="83">
        <v>96</v>
      </c>
      <c r="B100" s="45"/>
      <c r="C100" s="84"/>
      <c r="D100" s="14"/>
      <c r="E100" s="14"/>
      <c r="F100" s="14"/>
      <c r="G100" s="14"/>
      <c r="H100" s="14"/>
      <c r="I100" s="14"/>
      <c r="J100" s="14"/>
      <c r="K100" s="14"/>
      <c r="L100" s="79"/>
      <c r="M100" s="102">
        <v>35</v>
      </c>
      <c r="N100" s="110"/>
      <c r="O100" s="105"/>
      <c r="P100" s="93"/>
      <c r="Q100" s="12"/>
      <c r="R100" s="12"/>
      <c r="S100" s="14"/>
      <c r="T100" s="14"/>
      <c r="U100" s="14"/>
      <c r="V100" s="14"/>
      <c r="W100" s="14"/>
      <c r="X100" s="14"/>
      <c r="Y100" s="14"/>
    </row>
    <row r="101" spans="1:25" ht="15.75" customHeight="1" x14ac:dyDescent="0.25">
      <c r="A101" s="83">
        <v>97</v>
      </c>
      <c r="B101" s="45"/>
      <c r="C101" s="84"/>
      <c r="D101" s="14"/>
      <c r="E101" s="14"/>
      <c r="F101" s="14"/>
      <c r="G101" s="14"/>
      <c r="H101" s="14"/>
      <c r="I101" s="14"/>
      <c r="J101" s="14"/>
      <c r="K101" s="14"/>
      <c r="L101" s="79"/>
      <c r="M101" s="102">
        <v>36</v>
      </c>
      <c r="N101" s="110"/>
      <c r="O101" s="105"/>
      <c r="P101" s="93"/>
      <c r="Q101" s="12"/>
      <c r="R101" s="12"/>
      <c r="S101" s="14"/>
      <c r="T101" s="14"/>
      <c r="U101" s="14"/>
      <c r="V101" s="14"/>
      <c r="W101" s="14"/>
      <c r="X101" s="14"/>
      <c r="Y101" s="14"/>
    </row>
    <row r="102" spans="1:25" ht="15.75" customHeight="1" x14ac:dyDescent="0.25">
      <c r="A102" s="83">
        <v>98</v>
      </c>
      <c r="B102" s="45"/>
      <c r="C102" s="84"/>
      <c r="D102" s="14"/>
      <c r="E102" s="14"/>
      <c r="F102" s="14"/>
      <c r="G102" s="14"/>
      <c r="H102" s="14"/>
      <c r="I102" s="14"/>
      <c r="J102" s="14"/>
      <c r="K102" s="14"/>
      <c r="L102" s="79"/>
      <c r="M102" s="102">
        <v>37</v>
      </c>
      <c r="N102" s="110"/>
      <c r="O102" s="105"/>
      <c r="P102" s="93"/>
      <c r="Q102" s="12"/>
      <c r="R102" s="12"/>
      <c r="S102" s="14"/>
      <c r="T102" s="14"/>
      <c r="U102" s="14"/>
      <c r="V102" s="14"/>
      <c r="W102" s="14"/>
      <c r="X102" s="14"/>
      <c r="Y102" s="14"/>
    </row>
    <row r="103" spans="1:25" ht="15.75" customHeight="1" x14ac:dyDescent="0.25">
      <c r="A103" s="83" t="s">
        <v>743</v>
      </c>
      <c r="B103" s="45"/>
      <c r="C103" s="84"/>
      <c r="D103" s="14"/>
      <c r="E103" s="14"/>
      <c r="F103" s="14"/>
      <c r="G103" s="14"/>
      <c r="H103" s="14"/>
      <c r="I103" s="14"/>
      <c r="J103" s="14"/>
      <c r="K103" s="14"/>
      <c r="L103" s="79"/>
      <c r="M103" s="102">
        <v>38</v>
      </c>
      <c r="N103" s="110"/>
      <c r="O103" s="105"/>
      <c r="P103" s="93"/>
      <c r="Q103" s="12"/>
      <c r="R103" s="12"/>
      <c r="S103" s="14"/>
      <c r="T103" s="14"/>
      <c r="U103" s="14"/>
      <c r="V103" s="14"/>
      <c r="W103" s="14"/>
      <c r="X103" s="14"/>
      <c r="Y103" s="14"/>
    </row>
    <row r="104" spans="1:25" ht="15.75" customHeight="1" x14ac:dyDescent="0.25">
      <c r="A104" s="83" t="s">
        <v>328</v>
      </c>
      <c r="B104" s="45"/>
      <c r="C104" s="84"/>
      <c r="D104" s="14"/>
      <c r="E104" s="14"/>
      <c r="F104" s="14"/>
      <c r="G104" s="14"/>
      <c r="H104" s="14"/>
      <c r="I104" s="14"/>
      <c r="J104" s="14"/>
      <c r="K104" s="14"/>
      <c r="L104" s="79"/>
      <c r="M104" s="102">
        <v>39</v>
      </c>
      <c r="N104" s="110"/>
      <c r="O104" s="105"/>
      <c r="P104" s="93"/>
      <c r="Q104" s="12"/>
      <c r="R104" s="12"/>
      <c r="S104" s="14"/>
      <c r="T104" s="14"/>
      <c r="U104" s="14"/>
      <c r="V104" s="14"/>
      <c r="W104" s="14"/>
      <c r="X104" s="14"/>
      <c r="Y104" s="14"/>
    </row>
    <row r="105" spans="1:25" ht="12.75" customHeight="1" x14ac:dyDescent="0.2">
      <c r="A105" s="136"/>
      <c r="B105" s="89"/>
      <c r="C105" s="14"/>
      <c r="D105" s="14"/>
      <c r="E105" s="14"/>
      <c r="F105" s="14"/>
      <c r="G105" s="14"/>
      <c r="H105" s="14"/>
      <c r="I105" s="14"/>
      <c r="J105" s="14"/>
      <c r="K105" s="14"/>
      <c r="L105" s="79"/>
      <c r="M105" s="102">
        <v>40</v>
      </c>
      <c r="N105" s="110"/>
      <c r="O105" s="105"/>
      <c r="P105" s="93"/>
      <c r="Q105" s="12"/>
      <c r="R105" s="12"/>
      <c r="S105" s="14"/>
      <c r="T105" s="14"/>
      <c r="U105" s="14"/>
      <c r="V105" s="14"/>
      <c r="W105" s="14"/>
      <c r="X105" s="14"/>
      <c r="Y105" s="14"/>
    </row>
    <row r="106" spans="1:25" ht="12.75" customHeight="1" x14ac:dyDescent="0.2">
      <c r="A106" s="1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79"/>
      <c r="M106" s="102">
        <v>41</v>
      </c>
      <c r="N106" s="110"/>
      <c r="O106" s="105"/>
      <c r="P106" s="93"/>
      <c r="Q106" s="12"/>
      <c r="R106" s="12"/>
      <c r="S106" s="14"/>
      <c r="T106" s="14"/>
      <c r="U106" s="14"/>
      <c r="V106" s="14"/>
      <c r="W106" s="14"/>
      <c r="X106" s="14"/>
      <c r="Y106" s="14"/>
    </row>
    <row r="107" spans="1:25" ht="12.75" customHeight="1" x14ac:dyDescent="0.2">
      <c r="A107" s="1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79"/>
      <c r="M107" s="102">
        <v>42</v>
      </c>
      <c r="N107" s="110"/>
      <c r="O107" s="105"/>
      <c r="P107" s="93"/>
      <c r="Q107" s="12"/>
      <c r="R107" s="12"/>
      <c r="S107" s="14"/>
      <c r="T107" s="14"/>
      <c r="U107" s="14"/>
      <c r="V107" s="14"/>
      <c r="W107" s="14"/>
      <c r="X107" s="14"/>
      <c r="Y107" s="14"/>
    </row>
    <row r="108" spans="1:25" ht="12.75" customHeight="1" x14ac:dyDescent="0.2">
      <c r="A108" s="1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79"/>
      <c r="M108" s="102">
        <v>43</v>
      </c>
      <c r="N108" s="110"/>
      <c r="O108" s="105"/>
      <c r="P108" s="93"/>
      <c r="Q108" s="12"/>
      <c r="R108" s="12"/>
      <c r="S108" s="14"/>
      <c r="T108" s="14"/>
      <c r="U108" s="14"/>
      <c r="V108" s="14"/>
      <c r="W108" s="14"/>
      <c r="X108" s="14"/>
      <c r="Y108" s="14"/>
    </row>
    <row r="109" spans="1:25" ht="12.75" customHeight="1" x14ac:dyDescent="0.2">
      <c r="A109" s="1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79"/>
      <c r="M109" s="102">
        <v>44</v>
      </c>
      <c r="N109" s="110"/>
      <c r="O109" s="105"/>
      <c r="P109" s="93"/>
      <c r="Q109" s="12"/>
      <c r="R109" s="12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2">
      <c r="A110" s="1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79"/>
      <c r="M110" s="102">
        <v>45</v>
      </c>
      <c r="N110" s="110"/>
      <c r="O110" s="105"/>
      <c r="P110" s="93"/>
      <c r="Q110" s="12"/>
      <c r="R110" s="12"/>
      <c r="S110" s="14"/>
      <c r="T110" s="14"/>
      <c r="U110" s="14"/>
      <c r="V110" s="14"/>
      <c r="W110" s="14"/>
      <c r="X110" s="14"/>
      <c r="Y110" s="14"/>
    </row>
    <row r="111" spans="1:25" ht="12.75" customHeight="1" x14ac:dyDescent="0.2">
      <c r="A111" s="1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79"/>
      <c r="M111" s="102">
        <v>46</v>
      </c>
      <c r="N111" s="110"/>
      <c r="O111" s="105"/>
      <c r="P111" s="93"/>
      <c r="Q111" s="12"/>
      <c r="R111" s="12"/>
      <c r="S111" s="14"/>
      <c r="T111" s="14"/>
      <c r="U111" s="14"/>
      <c r="V111" s="14"/>
      <c r="W111" s="14"/>
      <c r="X111" s="14"/>
      <c r="Y111" s="14"/>
    </row>
    <row r="112" spans="1:25" ht="12.75" customHeight="1" x14ac:dyDescent="0.2">
      <c r="A112" s="1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36"/>
      <c r="N112" s="89"/>
      <c r="O112" s="12"/>
      <c r="P112" s="12"/>
      <c r="Q112" s="12"/>
      <c r="R112" s="12"/>
      <c r="S112" s="14"/>
      <c r="T112" s="14"/>
      <c r="U112" s="14"/>
      <c r="V112" s="14"/>
      <c r="W112" s="14"/>
      <c r="X112" s="14"/>
      <c r="Y112" s="14"/>
    </row>
    <row r="113" spans="1:25" ht="12.75" customHeight="1" x14ac:dyDescent="0.2">
      <c r="A113" s="1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2"/>
      <c r="N113" s="14"/>
      <c r="O113" s="12"/>
      <c r="P113" s="12"/>
      <c r="Q113" s="12"/>
      <c r="R113" s="12"/>
      <c r="S113" s="14"/>
      <c r="T113" s="14"/>
      <c r="U113" s="14"/>
      <c r="V113" s="14"/>
      <c r="W113" s="14"/>
      <c r="X113" s="14"/>
      <c r="Y113" s="14"/>
    </row>
    <row r="114" spans="1:25" ht="12.75" customHeight="1" x14ac:dyDescent="0.2">
      <c r="A114" s="1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2"/>
      <c r="N114" s="14"/>
      <c r="O114" s="12"/>
      <c r="P114" s="12"/>
      <c r="Q114" s="12"/>
      <c r="R114" s="12"/>
      <c r="S114" s="14"/>
      <c r="T114" s="14"/>
      <c r="U114" s="14"/>
      <c r="V114" s="14"/>
      <c r="W114" s="14"/>
      <c r="X114" s="14"/>
      <c r="Y114" s="14"/>
    </row>
    <row r="115" spans="1:25" ht="12.75" customHeight="1" x14ac:dyDescent="0.2">
      <c r="A115" s="1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2"/>
      <c r="N115" s="14"/>
      <c r="O115" s="12"/>
      <c r="P115" s="12"/>
      <c r="Q115" s="12"/>
      <c r="R115" s="12"/>
      <c r="S115" s="14"/>
      <c r="T115" s="14"/>
      <c r="U115" s="14"/>
      <c r="V115" s="14"/>
      <c r="W115" s="14"/>
      <c r="X115" s="14"/>
      <c r="Y115" s="14"/>
    </row>
    <row r="116" spans="1:25" ht="12.75" customHeight="1" x14ac:dyDescent="0.2">
      <c r="A116" s="1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2"/>
      <c r="N116" s="14"/>
      <c r="O116" s="12"/>
      <c r="P116" s="12"/>
      <c r="Q116" s="12"/>
      <c r="R116" s="12"/>
      <c r="S116" s="14"/>
      <c r="T116" s="14"/>
      <c r="U116" s="14"/>
      <c r="V116" s="14"/>
      <c r="W116" s="14"/>
      <c r="X116" s="14"/>
      <c r="Y116" s="14"/>
    </row>
    <row r="117" spans="1:25" ht="12.75" customHeight="1" x14ac:dyDescent="0.2">
      <c r="A117" s="1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2"/>
      <c r="N117" s="14"/>
      <c r="O117" s="12"/>
      <c r="P117" s="12"/>
      <c r="Q117" s="12"/>
      <c r="R117" s="12"/>
      <c r="S117" s="14"/>
      <c r="T117" s="14"/>
      <c r="U117" s="14"/>
      <c r="V117" s="14"/>
      <c r="W117" s="14"/>
      <c r="X117" s="14"/>
      <c r="Y117" s="14"/>
    </row>
    <row r="118" spans="1:25" ht="12.75" customHeight="1" x14ac:dyDescent="0.2">
      <c r="A118" s="1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2"/>
      <c r="N118" s="14"/>
      <c r="O118" s="12"/>
      <c r="P118" s="12"/>
      <c r="Q118" s="12"/>
      <c r="R118" s="12"/>
      <c r="S118" s="14"/>
      <c r="T118" s="14"/>
      <c r="U118" s="14"/>
      <c r="V118" s="14"/>
      <c r="W118" s="14"/>
      <c r="X118" s="14"/>
      <c r="Y118" s="14"/>
    </row>
    <row r="119" spans="1:25" ht="12.75" customHeight="1" x14ac:dyDescent="0.2">
      <c r="A119" s="1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2"/>
      <c r="N119" s="14"/>
      <c r="O119" s="12"/>
      <c r="P119" s="12"/>
      <c r="Q119" s="12"/>
      <c r="R119" s="12"/>
      <c r="S119" s="14"/>
      <c r="T119" s="14"/>
      <c r="U119" s="14"/>
      <c r="V119" s="14"/>
      <c r="W119" s="14"/>
      <c r="X119" s="14"/>
      <c r="Y119" s="14"/>
    </row>
    <row r="120" spans="1:25" ht="12.75" customHeight="1" x14ac:dyDescent="0.2">
      <c r="A120" s="1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2"/>
      <c r="N120" s="14"/>
      <c r="O120" s="12"/>
      <c r="P120" s="12"/>
      <c r="Q120" s="12"/>
      <c r="R120" s="12"/>
      <c r="S120" s="14"/>
      <c r="T120" s="14"/>
      <c r="U120" s="14"/>
      <c r="V120" s="14"/>
      <c r="W120" s="14"/>
      <c r="X120" s="14"/>
      <c r="Y120" s="14"/>
    </row>
    <row r="121" spans="1:25" ht="12.75" customHeight="1" x14ac:dyDescent="0.2">
      <c r="A121" s="1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2"/>
      <c r="N121" s="14"/>
      <c r="O121" s="12"/>
      <c r="P121" s="12"/>
      <c r="Q121" s="12"/>
      <c r="R121" s="12"/>
      <c r="S121" s="14"/>
      <c r="T121" s="14"/>
      <c r="U121" s="14"/>
      <c r="V121" s="14"/>
      <c r="W121" s="14"/>
      <c r="X121" s="14"/>
      <c r="Y121" s="14"/>
    </row>
    <row r="122" spans="1:25" ht="12.75" customHeight="1" x14ac:dyDescent="0.2">
      <c r="A122" s="1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2"/>
      <c r="N122" s="14"/>
      <c r="O122" s="12"/>
      <c r="P122" s="12"/>
      <c r="Q122" s="12"/>
      <c r="R122" s="12"/>
      <c r="S122" s="14"/>
      <c r="T122" s="14"/>
      <c r="U122" s="14"/>
      <c r="V122" s="14"/>
      <c r="W122" s="14"/>
      <c r="X122" s="14"/>
      <c r="Y122" s="14"/>
    </row>
    <row r="123" spans="1:25" ht="12.75" customHeight="1" x14ac:dyDescent="0.2">
      <c r="A123" s="1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2"/>
      <c r="N123" s="14"/>
      <c r="O123" s="12"/>
      <c r="P123" s="12"/>
      <c r="Q123" s="12"/>
      <c r="R123" s="12"/>
      <c r="S123" s="14"/>
      <c r="T123" s="14"/>
      <c r="U123" s="14"/>
      <c r="V123" s="14"/>
      <c r="W123" s="14"/>
      <c r="X123" s="14"/>
      <c r="Y123" s="14"/>
    </row>
    <row r="124" spans="1:25" ht="12.75" customHeight="1" x14ac:dyDescent="0.2">
      <c r="A124" s="1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2"/>
      <c r="N124" s="14"/>
      <c r="O124" s="12"/>
      <c r="P124" s="12"/>
      <c r="Q124" s="12"/>
      <c r="R124" s="12"/>
      <c r="S124" s="14"/>
      <c r="T124" s="14"/>
      <c r="U124" s="14"/>
      <c r="V124" s="14"/>
      <c r="W124" s="14"/>
      <c r="X124" s="14"/>
      <c r="Y124" s="14"/>
    </row>
    <row r="125" spans="1:25" ht="12.75" customHeight="1" x14ac:dyDescent="0.2">
      <c r="A125" s="1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2"/>
      <c r="N125" s="14"/>
      <c r="O125" s="12"/>
      <c r="P125" s="12"/>
      <c r="Q125" s="12"/>
      <c r="R125" s="12"/>
      <c r="S125" s="14"/>
      <c r="T125" s="14"/>
      <c r="U125" s="14"/>
      <c r="V125" s="14"/>
      <c r="W125" s="14"/>
      <c r="X125" s="14"/>
      <c r="Y125" s="14"/>
    </row>
    <row r="126" spans="1:25" ht="12.75" customHeight="1" x14ac:dyDescent="0.2">
      <c r="A126" s="1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2"/>
      <c r="N126" s="14"/>
      <c r="O126" s="12"/>
      <c r="P126" s="12"/>
      <c r="Q126" s="12"/>
      <c r="R126" s="12"/>
      <c r="S126" s="14"/>
      <c r="T126" s="14"/>
      <c r="U126" s="14"/>
      <c r="V126" s="14"/>
      <c r="W126" s="14"/>
      <c r="X126" s="14"/>
      <c r="Y126" s="14"/>
    </row>
    <row r="127" spans="1:25" ht="12.75" customHeight="1" x14ac:dyDescent="0.2">
      <c r="A127" s="1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2"/>
      <c r="N127" s="14"/>
      <c r="O127" s="12"/>
      <c r="P127" s="12"/>
      <c r="Q127" s="12"/>
      <c r="R127" s="12"/>
      <c r="S127" s="14"/>
      <c r="T127" s="14"/>
      <c r="U127" s="14"/>
      <c r="V127" s="14"/>
      <c r="W127" s="14"/>
      <c r="X127" s="14"/>
      <c r="Y127" s="14"/>
    </row>
    <row r="128" spans="1:25" ht="12.75" customHeight="1" x14ac:dyDescent="0.2">
      <c r="A128" s="1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2"/>
      <c r="N128" s="14"/>
      <c r="O128" s="12"/>
      <c r="P128" s="12"/>
      <c r="Q128" s="12"/>
      <c r="R128" s="12"/>
      <c r="S128" s="14"/>
      <c r="T128" s="14"/>
      <c r="U128" s="14"/>
      <c r="V128" s="14"/>
      <c r="W128" s="14"/>
      <c r="X128" s="14"/>
      <c r="Y128" s="14"/>
    </row>
    <row r="129" spans="1:25" ht="12.75" customHeight="1" x14ac:dyDescent="0.2">
      <c r="A129" s="12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2"/>
      <c r="N129" s="14"/>
      <c r="O129" s="12"/>
      <c r="P129" s="12"/>
      <c r="Q129" s="12"/>
      <c r="R129" s="12"/>
      <c r="S129" s="14"/>
      <c r="T129" s="14"/>
      <c r="U129" s="14"/>
      <c r="V129" s="14"/>
      <c r="W129" s="14"/>
      <c r="X129" s="14"/>
      <c r="Y129" s="14"/>
    </row>
    <row r="130" spans="1:25" ht="12.75" customHeight="1" x14ac:dyDescent="0.2">
      <c r="A130" s="1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2"/>
      <c r="N130" s="14"/>
      <c r="O130" s="12"/>
      <c r="P130" s="12"/>
      <c r="Q130" s="12"/>
      <c r="R130" s="12"/>
      <c r="S130" s="14"/>
      <c r="T130" s="14"/>
      <c r="U130" s="14"/>
      <c r="V130" s="14"/>
      <c r="W130" s="14"/>
      <c r="X130" s="14"/>
      <c r="Y130" s="14"/>
    </row>
    <row r="131" spans="1:25" ht="12.75" customHeight="1" x14ac:dyDescent="0.2">
      <c r="A131" s="12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2"/>
      <c r="N131" s="14"/>
      <c r="O131" s="12"/>
      <c r="P131" s="12"/>
      <c r="Q131" s="12"/>
      <c r="R131" s="12"/>
      <c r="S131" s="14"/>
      <c r="T131" s="14"/>
      <c r="U131" s="14"/>
      <c r="V131" s="14"/>
      <c r="W131" s="14"/>
      <c r="X131" s="14"/>
      <c r="Y131" s="14"/>
    </row>
    <row r="132" spans="1:25" ht="12.75" customHeight="1" x14ac:dyDescent="0.2">
      <c r="A132" s="1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2"/>
      <c r="N132" s="14"/>
      <c r="O132" s="12"/>
      <c r="P132" s="12"/>
      <c r="Q132" s="12"/>
      <c r="R132" s="12"/>
      <c r="S132" s="14"/>
      <c r="T132" s="14"/>
      <c r="U132" s="14"/>
      <c r="V132" s="14"/>
      <c r="W132" s="14"/>
      <c r="X132" s="14"/>
      <c r="Y132" s="14"/>
    </row>
    <row r="133" spans="1:25" ht="12.75" customHeight="1" x14ac:dyDescent="0.2">
      <c r="A133" s="1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2"/>
      <c r="N133" s="14"/>
      <c r="O133" s="12"/>
      <c r="P133" s="12"/>
      <c r="Q133" s="12"/>
      <c r="R133" s="12"/>
      <c r="S133" s="14"/>
      <c r="T133" s="14"/>
      <c r="U133" s="14"/>
      <c r="V133" s="14"/>
      <c r="W133" s="14"/>
      <c r="X133" s="14"/>
      <c r="Y133" s="14"/>
    </row>
    <row r="134" spans="1:25" ht="12.75" customHeight="1" x14ac:dyDescent="0.2">
      <c r="A134" s="1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2"/>
      <c r="N134" s="14"/>
      <c r="O134" s="12"/>
      <c r="P134" s="12"/>
      <c r="Q134" s="12"/>
      <c r="R134" s="12"/>
      <c r="S134" s="14"/>
      <c r="T134" s="14"/>
      <c r="U134" s="14"/>
      <c r="V134" s="14"/>
      <c r="W134" s="14"/>
      <c r="X134" s="14"/>
      <c r="Y134" s="14"/>
    </row>
    <row r="135" spans="1:25" ht="12.75" customHeight="1" x14ac:dyDescent="0.2">
      <c r="A135" s="12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2"/>
      <c r="N135" s="14"/>
      <c r="O135" s="12"/>
      <c r="P135" s="12"/>
      <c r="Q135" s="12"/>
      <c r="R135" s="12"/>
      <c r="S135" s="14"/>
      <c r="T135" s="14"/>
      <c r="U135" s="14"/>
      <c r="V135" s="14"/>
      <c r="W135" s="14"/>
      <c r="X135" s="14"/>
      <c r="Y135" s="14"/>
    </row>
    <row r="136" spans="1:25" ht="12.75" customHeight="1" x14ac:dyDescent="0.2">
      <c r="A136" s="12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2"/>
      <c r="N136" s="14"/>
      <c r="O136" s="12"/>
      <c r="P136" s="12"/>
      <c r="Q136" s="12"/>
      <c r="R136" s="12"/>
      <c r="S136" s="14"/>
      <c r="T136" s="14"/>
      <c r="U136" s="14"/>
      <c r="V136" s="14"/>
      <c r="W136" s="14"/>
      <c r="X136" s="14"/>
      <c r="Y136" s="14"/>
    </row>
    <row r="137" spans="1:25" ht="12.75" customHeight="1" x14ac:dyDescent="0.2">
      <c r="A137" s="12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2"/>
      <c r="N137" s="14"/>
      <c r="O137" s="12"/>
      <c r="P137" s="12"/>
      <c r="Q137" s="12"/>
      <c r="R137" s="12"/>
      <c r="S137" s="14"/>
      <c r="T137" s="14"/>
      <c r="U137" s="14"/>
      <c r="V137" s="14"/>
      <c r="W137" s="14"/>
      <c r="X137" s="14"/>
      <c r="Y137" s="14"/>
    </row>
    <row r="138" spans="1:25" ht="12.75" customHeight="1" x14ac:dyDescent="0.2">
      <c r="A138" s="12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2"/>
      <c r="N138" s="14"/>
      <c r="O138" s="12"/>
      <c r="P138" s="12"/>
      <c r="Q138" s="12"/>
      <c r="R138" s="12"/>
      <c r="S138" s="14"/>
      <c r="T138" s="14"/>
      <c r="U138" s="14"/>
      <c r="V138" s="14"/>
      <c r="W138" s="14"/>
      <c r="X138" s="14"/>
      <c r="Y138" s="14"/>
    </row>
    <row r="139" spans="1:25" ht="12.75" customHeight="1" x14ac:dyDescent="0.2">
      <c r="A139" s="1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2"/>
      <c r="N139" s="14"/>
      <c r="O139" s="12"/>
      <c r="P139" s="12"/>
      <c r="Q139" s="12"/>
      <c r="R139" s="12"/>
      <c r="S139" s="14"/>
      <c r="T139" s="14"/>
      <c r="U139" s="14"/>
      <c r="V139" s="14"/>
      <c r="W139" s="14"/>
      <c r="X139" s="14"/>
      <c r="Y139" s="14"/>
    </row>
    <row r="140" spans="1:25" ht="12.75" customHeight="1" x14ac:dyDescent="0.2">
      <c r="A140" s="12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2"/>
      <c r="N140" s="14"/>
      <c r="O140" s="12"/>
      <c r="P140" s="12"/>
      <c r="Q140" s="12"/>
      <c r="R140" s="12"/>
      <c r="S140" s="14"/>
      <c r="T140" s="14"/>
      <c r="U140" s="14"/>
      <c r="V140" s="14"/>
      <c r="W140" s="14"/>
      <c r="X140" s="14"/>
      <c r="Y140" s="14"/>
    </row>
    <row r="141" spans="1:25" ht="12.75" customHeight="1" x14ac:dyDescent="0.2">
      <c r="A141" s="12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2"/>
      <c r="N141" s="14"/>
      <c r="O141" s="12"/>
      <c r="P141" s="12"/>
      <c r="Q141" s="12"/>
      <c r="R141" s="12"/>
      <c r="S141" s="14"/>
      <c r="T141" s="14"/>
      <c r="U141" s="14"/>
      <c r="V141" s="14"/>
      <c r="W141" s="14"/>
      <c r="X141" s="14"/>
      <c r="Y141" s="14"/>
    </row>
    <row r="142" spans="1:25" ht="12.75" customHeight="1" x14ac:dyDescent="0.2">
      <c r="A142" s="12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2"/>
      <c r="N142" s="14"/>
      <c r="O142" s="12"/>
      <c r="P142" s="12"/>
      <c r="Q142" s="12"/>
      <c r="R142" s="12"/>
      <c r="S142" s="14"/>
      <c r="T142" s="14"/>
      <c r="U142" s="14"/>
      <c r="V142" s="14"/>
      <c r="W142" s="14"/>
      <c r="X142" s="14"/>
      <c r="Y142" s="14"/>
    </row>
    <row r="143" spans="1:25" ht="12.75" customHeight="1" x14ac:dyDescent="0.2">
      <c r="A143" s="12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2"/>
      <c r="N143" s="14"/>
      <c r="O143" s="12"/>
      <c r="P143" s="12"/>
      <c r="Q143" s="12"/>
      <c r="R143" s="12"/>
      <c r="S143" s="14"/>
      <c r="T143" s="14"/>
      <c r="U143" s="14"/>
      <c r="V143" s="14"/>
      <c r="W143" s="14"/>
      <c r="X143" s="14"/>
      <c r="Y143" s="14"/>
    </row>
    <row r="144" spans="1:25" ht="12.75" customHeight="1" x14ac:dyDescent="0.2">
      <c r="A144" s="12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2"/>
      <c r="N144" s="14"/>
      <c r="O144" s="12"/>
      <c r="P144" s="12"/>
      <c r="Q144" s="12"/>
      <c r="R144" s="12"/>
      <c r="S144" s="14"/>
      <c r="T144" s="14"/>
      <c r="U144" s="14"/>
      <c r="V144" s="14"/>
      <c r="W144" s="14"/>
      <c r="X144" s="14"/>
      <c r="Y144" s="14"/>
    </row>
    <row r="145" spans="1:25" ht="12.75" customHeight="1" x14ac:dyDescent="0.2">
      <c r="A145" s="12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2"/>
      <c r="N145" s="14"/>
      <c r="O145" s="12"/>
      <c r="P145" s="12"/>
      <c r="Q145" s="12"/>
      <c r="R145" s="12"/>
      <c r="S145" s="14"/>
      <c r="T145" s="14"/>
      <c r="U145" s="14"/>
      <c r="V145" s="14"/>
      <c r="W145" s="14"/>
      <c r="X145" s="14"/>
      <c r="Y145" s="14"/>
    </row>
    <row r="146" spans="1:25" ht="12.75" customHeight="1" x14ac:dyDescent="0.2">
      <c r="A146" s="12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2"/>
      <c r="N146" s="14"/>
      <c r="O146" s="12"/>
      <c r="P146" s="12"/>
      <c r="Q146" s="12"/>
      <c r="R146" s="12"/>
      <c r="S146" s="14"/>
      <c r="T146" s="14"/>
      <c r="U146" s="14"/>
      <c r="V146" s="14"/>
      <c r="W146" s="14"/>
      <c r="X146" s="14"/>
      <c r="Y146" s="14"/>
    </row>
    <row r="147" spans="1:25" ht="12.75" customHeight="1" x14ac:dyDescent="0.2">
      <c r="A147" s="12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2"/>
      <c r="N147" s="14"/>
      <c r="O147" s="12"/>
      <c r="P147" s="12"/>
      <c r="Q147" s="12"/>
      <c r="R147" s="12"/>
      <c r="S147" s="14"/>
      <c r="T147" s="14"/>
      <c r="U147" s="14"/>
      <c r="V147" s="14"/>
      <c r="W147" s="14"/>
      <c r="X147" s="14"/>
      <c r="Y147" s="14"/>
    </row>
    <row r="148" spans="1:25" ht="12.75" customHeight="1" x14ac:dyDescent="0.2">
      <c r="A148" s="12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2"/>
      <c r="N148" s="14"/>
      <c r="O148" s="12"/>
      <c r="P148" s="12"/>
      <c r="Q148" s="12"/>
      <c r="R148" s="12"/>
      <c r="S148" s="14"/>
      <c r="T148" s="14"/>
      <c r="U148" s="14"/>
      <c r="V148" s="14"/>
      <c r="W148" s="14"/>
      <c r="X148" s="14"/>
      <c r="Y148" s="14"/>
    </row>
    <row r="149" spans="1:25" ht="12.75" customHeight="1" x14ac:dyDescent="0.2">
      <c r="A149" s="12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2"/>
      <c r="N149" s="14"/>
      <c r="O149" s="12"/>
      <c r="P149" s="12"/>
      <c r="Q149" s="12"/>
      <c r="R149" s="12"/>
      <c r="S149" s="14"/>
      <c r="T149" s="14"/>
      <c r="U149" s="14"/>
      <c r="V149" s="14"/>
      <c r="W149" s="14"/>
      <c r="X149" s="14"/>
      <c r="Y149" s="14"/>
    </row>
    <row r="150" spans="1:25" ht="12.75" customHeight="1" x14ac:dyDescent="0.2">
      <c r="A150" s="12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2"/>
      <c r="N150" s="14"/>
      <c r="O150" s="12"/>
      <c r="P150" s="12"/>
      <c r="Q150" s="12"/>
      <c r="R150" s="12"/>
      <c r="S150" s="14"/>
      <c r="T150" s="14"/>
      <c r="U150" s="14"/>
      <c r="V150" s="14"/>
      <c r="W150" s="14"/>
      <c r="X150" s="14"/>
      <c r="Y150" s="14"/>
    </row>
    <row r="151" spans="1:25" ht="12.75" customHeight="1" x14ac:dyDescent="0.2">
      <c r="A151" s="12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2"/>
      <c r="N151" s="14"/>
      <c r="O151" s="12"/>
      <c r="P151" s="12"/>
      <c r="Q151" s="12"/>
      <c r="R151" s="12"/>
      <c r="S151" s="14"/>
      <c r="T151" s="14"/>
      <c r="U151" s="14"/>
      <c r="V151" s="14"/>
      <c r="W151" s="14"/>
      <c r="X151" s="14"/>
      <c r="Y151" s="14"/>
    </row>
    <row r="152" spans="1:25" ht="12.75" customHeight="1" x14ac:dyDescent="0.2">
      <c r="A152" s="1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2"/>
      <c r="N152" s="14"/>
      <c r="O152" s="12"/>
      <c r="P152" s="12"/>
      <c r="Q152" s="12"/>
      <c r="R152" s="12"/>
      <c r="S152" s="14"/>
      <c r="T152" s="14"/>
      <c r="U152" s="14"/>
      <c r="V152" s="14"/>
      <c r="W152" s="14"/>
      <c r="X152" s="14"/>
      <c r="Y152" s="14"/>
    </row>
    <row r="153" spans="1:25" ht="12.75" customHeight="1" x14ac:dyDescent="0.2">
      <c r="A153" s="1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2"/>
      <c r="N153" s="14"/>
      <c r="O153" s="12"/>
      <c r="P153" s="12"/>
      <c r="Q153" s="12"/>
      <c r="R153" s="12"/>
      <c r="S153" s="14"/>
      <c r="T153" s="14"/>
      <c r="U153" s="14"/>
      <c r="V153" s="14"/>
      <c r="W153" s="14"/>
      <c r="X153" s="14"/>
      <c r="Y153" s="14"/>
    </row>
    <row r="154" spans="1:25" ht="12.75" customHeight="1" x14ac:dyDescent="0.2">
      <c r="A154" s="1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2"/>
      <c r="N154" s="14"/>
      <c r="O154" s="12"/>
      <c r="P154" s="12"/>
      <c r="Q154" s="12"/>
      <c r="R154" s="12"/>
      <c r="S154" s="14"/>
      <c r="T154" s="14"/>
      <c r="U154" s="14"/>
      <c r="V154" s="14"/>
      <c r="W154" s="14"/>
      <c r="X154" s="14"/>
      <c r="Y154" s="14"/>
    </row>
    <row r="155" spans="1:25" ht="12.75" customHeight="1" x14ac:dyDescent="0.2">
      <c r="A155" s="1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2"/>
      <c r="N155" s="14"/>
      <c r="O155" s="12"/>
      <c r="P155" s="12"/>
      <c r="Q155" s="12"/>
      <c r="R155" s="12"/>
      <c r="S155" s="14"/>
      <c r="T155" s="14"/>
      <c r="U155" s="14"/>
      <c r="V155" s="14"/>
      <c r="W155" s="14"/>
      <c r="X155" s="14"/>
      <c r="Y155" s="14"/>
    </row>
    <row r="156" spans="1:25" ht="12.75" customHeight="1" x14ac:dyDescent="0.2">
      <c r="A156" s="12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2"/>
      <c r="N156" s="14"/>
      <c r="O156" s="12"/>
      <c r="P156" s="12"/>
      <c r="Q156" s="12"/>
      <c r="R156" s="12"/>
      <c r="S156" s="14"/>
      <c r="T156" s="14"/>
      <c r="U156" s="14"/>
      <c r="V156" s="14"/>
      <c r="W156" s="14"/>
      <c r="X156" s="14"/>
      <c r="Y156" s="14"/>
    </row>
    <row r="157" spans="1:25" ht="12.75" customHeight="1" x14ac:dyDescent="0.2">
      <c r="A157" s="1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2"/>
      <c r="N157" s="14"/>
      <c r="O157" s="12"/>
      <c r="P157" s="12"/>
      <c r="Q157" s="12"/>
      <c r="R157" s="12"/>
      <c r="S157" s="14"/>
      <c r="T157" s="14"/>
      <c r="U157" s="14"/>
      <c r="V157" s="14"/>
      <c r="W157" s="14"/>
      <c r="X157" s="14"/>
      <c r="Y157" s="14"/>
    </row>
    <row r="158" spans="1:25" ht="12.75" customHeight="1" x14ac:dyDescent="0.2">
      <c r="A158" s="1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2"/>
      <c r="N158" s="14"/>
      <c r="O158" s="12"/>
      <c r="P158" s="12"/>
      <c r="Q158" s="12"/>
      <c r="R158" s="12"/>
      <c r="S158" s="14"/>
      <c r="T158" s="14"/>
      <c r="U158" s="14"/>
      <c r="V158" s="14"/>
      <c r="W158" s="14"/>
      <c r="X158" s="14"/>
      <c r="Y158" s="14"/>
    </row>
    <row r="159" spans="1:25" ht="12.75" customHeight="1" x14ac:dyDescent="0.2">
      <c r="A159" s="12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2"/>
      <c r="N159" s="14"/>
      <c r="O159" s="12"/>
      <c r="P159" s="12"/>
      <c r="Q159" s="12"/>
      <c r="R159" s="12"/>
      <c r="S159" s="14"/>
      <c r="T159" s="14"/>
      <c r="U159" s="14"/>
      <c r="V159" s="14"/>
      <c r="W159" s="14"/>
      <c r="X159" s="14"/>
      <c r="Y159" s="14"/>
    </row>
    <row r="160" spans="1:25" ht="12.75" customHeight="1" x14ac:dyDescent="0.2">
      <c r="A160" s="1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2"/>
      <c r="N160" s="14"/>
      <c r="O160" s="12"/>
      <c r="P160" s="12"/>
      <c r="Q160" s="12"/>
      <c r="R160" s="12"/>
      <c r="S160" s="14"/>
      <c r="T160" s="14"/>
      <c r="U160" s="14"/>
      <c r="V160" s="14"/>
      <c r="W160" s="14"/>
      <c r="X160" s="14"/>
      <c r="Y160" s="14"/>
    </row>
    <row r="161" spans="1:25" ht="12.75" customHeight="1" x14ac:dyDescent="0.2">
      <c r="A161" s="12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2"/>
      <c r="N161" s="14"/>
      <c r="O161" s="12"/>
      <c r="P161" s="12"/>
      <c r="Q161" s="12"/>
      <c r="R161" s="12"/>
      <c r="S161" s="14"/>
      <c r="T161" s="14"/>
      <c r="U161" s="14"/>
      <c r="V161" s="14"/>
      <c r="W161" s="14"/>
      <c r="X161" s="14"/>
      <c r="Y161" s="14"/>
    </row>
    <row r="162" spans="1:25" ht="12.75" customHeight="1" x14ac:dyDescent="0.2">
      <c r="A162" s="12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2"/>
      <c r="N162" s="14"/>
      <c r="O162" s="12"/>
      <c r="P162" s="12"/>
      <c r="Q162" s="12"/>
      <c r="R162" s="12"/>
      <c r="S162" s="14"/>
      <c r="T162" s="14"/>
      <c r="U162" s="14"/>
      <c r="V162" s="14"/>
      <c r="W162" s="14"/>
      <c r="X162" s="14"/>
      <c r="Y162" s="14"/>
    </row>
    <row r="163" spans="1:25" ht="12.75" customHeight="1" x14ac:dyDescent="0.2">
      <c r="A163" s="12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2"/>
      <c r="N163" s="14"/>
      <c r="O163" s="12"/>
      <c r="P163" s="12"/>
      <c r="Q163" s="12"/>
      <c r="R163" s="12"/>
      <c r="S163" s="14"/>
      <c r="T163" s="14"/>
      <c r="U163" s="14"/>
      <c r="V163" s="14"/>
      <c r="W163" s="14"/>
      <c r="X163" s="14"/>
      <c r="Y163" s="14"/>
    </row>
    <row r="164" spans="1:25" ht="12.75" customHeight="1" x14ac:dyDescent="0.2">
      <c r="A164" s="1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2"/>
      <c r="N164" s="14"/>
      <c r="O164" s="12"/>
      <c r="P164" s="12"/>
      <c r="Q164" s="12"/>
      <c r="R164" s="12"/>
      <c r="S164" s="14"/>
      <c r="T164" s="14"/>
      <c r="U164" s="14"/>
      <c r="V164" s="14"/>
      <c r="W164" s="14"/>
      <c r="X164" s="14"/>
      <c r="Y164" s="14"/>
    </row>
    <row r="165" spans="1:25" ht="12.75" customHeight="1" x14ac:dyDescent="0.2">
      <c r="A165" s="12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2"/>
      <c r="N165" s="14"/>
      <c r="O165" s="12"/>
      <c r="P165" s="12"/>
      <c r="Q165" s="12"/>
      <c r="R165" s="12"/>
      <c r="S165" s="14"/>
      <c r="T165" s="14"/>
      <c r="U165" s="14"/>
      <c r="V165" s="14"/>
      <c r="W165" s="14"/>
      <c r="X165" s="14"/>
      <c r="Y165" s="14"/>
    </row>
    <row r="166" spans="1:25" ht="12.75" customHeight="1" x14ac:dyDescent="0.2">
      <c r="A166" s="12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2"/>
      <c r="N166" s="14"/>
      <c r="O166" s="12"/>
      <c r="P166" s="12"/>
      <c r="Q166" s="12"/>
      <c r="R166" s="12"/>
      <c r="S166" s="14"/>
      <c r="T166" s="14"/>
      <c r="U166" s="14"/>
      <c r="V166" s="14"/>
      <c r="W166" s="14"/>
      <c r="X166" s="14"/>
      <c r="Y166" s="14"/>
    </row>
    <row r="167" spans="1:25" ht="12.75" customHeight="1" x14ac:dyDescent="0.2">
      <c r="A167" s="12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2"/>
      <c r="N167" s="14"/>
      <c r="O167" s="12"/>
      <c r="P167" s="12"/>
      <c r="Q167" s="12"/>
      <c r="R167" s="12"/>
      <c r="S167" s="14"/>
      <c r="T167" s="14"/>
      <c r="U167" s="14"/>
      <c r="V167" s="14"/>
      <c r="W167" s="14"/>
      <c r="X167" s="14"/>
      <c r="Y167" s="14"/>
    </row>
    <row r="168" spans="1:25" ht="12.75" customHeight="1" x14ac:dyDescent="0.2">
      <c r="A168" s="12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2"/>
      <c r="N168" s="14"/>
      <c r="O168" s="12"/>
      <c r="P168" s="12"/>
      <c r="Q168" s="12"/>
      <c r="R168" s="12"/>
      <c r="S168" s="14"/>
      <c r="T168" s="14"/>
      <c r="U168" s="14"/>
      <c r="V168" s="14"/>
      <c r="W168" s="14"/>
      <c r="X168" s="14"/>
      <c r="Y168" s="14"/>
    </row>
    <row r="169" spans="1:25" ht="12.75" customHeight="1" x14ac:dyDescent="0.2">
      <c r="A169" s="12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2"/>
      <c r="N169" s="14"/>
      <c r="O169" s="12"/>
      <c r="P169" s="12"/>
      <c r="Q169" s="12"/>
      <c r="R169" s="12"/>
      <c r="S169" s="14"/>
      <c r="T169" s="14"/>
      <c r="U169" s="14"/>
      <c r="V169" s="14"/>
      <c r="W169" s="14"/>
      <c r="X169" s="14"/>
      <c r="Y169" s="14"/>
    </row>
    <row r="170" spans="1:25" ht="12.75" customHeight="1" x14ac:dyDescent="0.2">
      <c r="A170" s="12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2"/>
      <c r="N170" s="14"/>
      <c r="O170" s="12"/>
      <c r="P170" s="12"/>
      <c r="Q170" s="12"/>
      <c r="R170" s="12"/>
      <c r="S170" s="14"/>
      <c r="T170" s="14"/>
      <c r="U170" s="14"/>
      <c r="V170" s="14"/>
      <c r="W170" s="14"/>
      <c r="X170" s="14"/>
      <c r="Y170" s="14"/>
    </row>
    <row r="171" spans="1:25" ht="12.75" customHeight="1" x14ac:dyDescent="0.2">
      <c r="A171" s="12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2"/>
      <c r="N171" s="14"/>
      <c r="O171" s="12"/>
      <c r="P171" s="12"/>
      <c r="Q171" s="12"/>
      <c r="R171" s="12"/>
      <c r="S171" s="14"/>
      <c r="T171" s="14"/>
      <c r="U171" s="14"/>
      <c r="V171" s="14"/>
      <c r="W171" s="14"/>
      <c r="X171" s="14"/>
      <c r="Y171" s="14"/>
    </row>
    <row r="172" spans="1:25" ht="12.75" customHeight="1" x14ac:dyDescent="0.2">
      <c r="A172" s="1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2"/>
      <c r="N172" s="14"/>
      <c r="O172" s="12"/>
      <c r="P172" s="12"/>
      <c r="Q172" s="12"/>
      <c r="R172" s="12"/>
      <c r="S172" s="14"/>
      <c r="T172" s="14"/>
      <c r="U172" s="14"/>
      <c r="V172" s="14"/>
      <c r="W172" s="14"/>
      <c r="X172" s="14"/>
      <c r="Y172" s="14"/>
    </row>
    <row r="173" spans="1:25" ht="12.75" customHeight="1" x14ac:dyDescent="0.2">
      <c r="A173" s="1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2"/>
      <c r="N173" s="14"/>
      <c r="O173" s="12"/>
      <c r="P173" s="12"/>
      <c r="Q173" s="12"/>
      <c r="R173" s="12"/>
      <c r="S173" s="14"/>
      <c r="T173" s="14"/>
      <c r="U173" s="14"/>
      <c r="V173" s="14"/>
      <c r="W173" s="14"/>
      <c r="X173" s="14"/>
      <c r="Y173" s="14"/>
    </row>
    <row r="174" spans="1:25" ht="12.75" customHeight="1" x14ac:dyDescent="0.2">
      <c r="A174" s="1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2"/>
      <c r="N174" s="14"/>
      <c r="O174" s="12"/>
      <c r="P174" s="12"/>
      <c r="Q174" s="12"/>
      <c r="R174" s="12"/>
      <c r="S174" s="14"/>
      <c r="T174" s="14"/>
      <c r="U174" s="14"/>
      <c r="V174" s="14"/>
      <c r="W174" s="14"/>
      <c r="X174" s="14"/>
      <c r="Y174" s="14"/>
    </row>
    <row r="175" spans="1:25" ht="12.75" customHeight="1" x14ac:dyDescent="0.2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4"/>
      <c r="M175" s="12"/>
      <c r="N175" s="14"/>
      <c r="O175" s="12"/>
      <c r="P175" s="12"/>
      <c r="Q175" s="12"/>
      <c r="R175" s="12"/>
      <c r="S175" s="14"/>
      <c r="T175" s="14"/>
      <c r="U175" s="14"/>
      <c r="V175" s="14"/>
      <c r="W175" s="137"/>
      <c r="X175" s="137"/>
      <c r="Y175" s="137"/>
    </row>
    <row r="176" spans="1:25" ht="12.75" customHeight="1" x14ac:dyDescent="0.2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4"/>
      <c r="M176" s="12"/>
      <c r="N176" s="14"/>
      <c r="O176" s="12"/>
      <c r="P176" s="12"/>
      <c r="Q176" s="12"/>
      <c r="R176" s="12"/>
      <c r="S176" s="14"/>
      <c r="T176" s="14"/>
      <c r="U176" s="14"/>
      <c r="V176" s="137"/>
      <c r="W176" s="137"/>
      <c r="X176" s="137"/>
      <c r="Y176" s="137"/>
    </row>
    <row r="177" spans="1:25" ht="12.75" customHeight="1" x14ac:dyDescent="0.2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4"/>
      <c r="M177" s="12"/>
      <c r="N177" s="14"/>
      <c r="O177" s="12"/>
      <c r="P177" s="12"/>
      <c r="Q177" s="12"/>
      <c r="R177" s="12"/>
      <c r="S177" s="14"/>
      <c r="T177" s="14"/>
      <c r="U177" s="14"/>
      <c r="V177" s="137"/>
      <c r="W177" s="137"/>
      <c r="X177" s="137"/>
      <c r="Y177" s="137"/>
    </row>
    <row r="178" spans="1:25" ht="12.75" customHeight="1" x14ac:dyDescent="0.2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4"/>
      <c r="M178" s="12"/>
      <c r="N178" s="14"/>
      <c r="O178" s="12"/>
      <c r="P178" s="12"/>
      <c r="Q178" s="12"/>
      <c r="R178" s="12"/>
      <c r="S178" s="14"/>
      <c r="T178" s="14"/>
      <c r="U178" s="14"/>
      <c r="V178" s="137"/>
      <c r="W178" s="137"/>
      <c r="X178" s="137"/>
      <c r="Y178" s="137"/>
    </row>
    <row r="179" spans="1:25" ht="12.75" customHeight="1" x14ac:dyDescent="0.2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4"/>
      <c r="M179" s="12"/>
      <c r="N179" s="14"/>
      <c r="O179" s="12"/>
      <c r="P179" s="12"/>
      <c r="Q179" s="12"/>
      <c r="R179" s="12"/>
      <c r="S179" s="14"/>
      <c r="T179" s="14"/>
      <c r="U179" s="137"/>
      <c r="V179" s="137"/>
      <c r="W179" s="137"/>
      <c r="X179" s="137"/>
      <c r="Y179" s="137"/>
    </row>
  </sheetData>
  <pageMargins left="0.7" right="0.7" top="0.75" bottom="0.75" header="0.3" footer="0.3"/>
  <pageSetup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3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6.28515625" customWidth="1"/>
    <col min="2" max="2" width="7.42578125" hidden="1" customWidth="1"/>
    <col min="3" max="3" width="5.7109375" hidden="1" customWidth="1"/>
    <col min="4" max="4" width="7" customWidth="1"/>
    <col min="5" max="6" width="8.28515625" customWidth="1"/>
    <col min="7" max="8" width="16.85546875" customWidth="1"/>
    <col min="9" max="9" width="12.28515625" customWidth="1"/>
    <col min="10" max="10" width="15.7109375" customWidth="1"/>
    <col min="11" max="11" width="11.28515625" customWidth="1"/>
    <col min="12" max="12" width="10" customWidth="1"/>
    <col min="13" max="13" width="24.85546875" customWidth="1"/>
    <col min="14" max="14" width="7.5703125" customWidth="1"/>
    <col min="15" max="15" width="22.7109375" customWidth="1"/>
    <col min="16" max="16" width="11.42578125" customWidth="1"/>
    <col min="17" max="17" width="14.85546875" customWidth="1"/>
    <col min="18" max="18" width="15.5703125" customWidth="1"/>
    <col min="19" max="19" width="6" customWidth="1"/>
    <col min="20" max="20" width="28" customWidth="1"/>
    <col min="21" max="21" width="8.7109375" customWidth="1"/>
    <col min="22" max="22" width="8" customWidth="1"/>
    <col min="23" max="23" width="8.28515625" customWidth="1"/>
    <col min="24" max="24" width="10" customWidth="1"/>
    <col min="25" max="25" width="7.7109375" customWidth="1"/>
    <col min="26" max="27" width="10" customWidth="1"/>
  </cols>
  <sheetData>
    <row r="1" spans="1:27" ht="13.5" customHeight="1" x14ac:dyDescent="0.2">
      <c r="A1" s="74" t="s">
        <v>705</v>
      </c>
      <c r="B1" s="73" t="s">
        <v>706</v>
      </c>
      <c r="C1" s="74" t="s">
        <v>707</v>
      </c>
      <c r="D1" s="112" t="s">
        <v>708</v>
      </c>
      <c r="E1" s="113" t="s">
        <v>710</v>
      </c>
      <c r="F1" s="113" t="s">
        <v>711</v>
      </c>
      <c r="G1" s="114" t="s">
        <v>712</v>
      </c>
      <c r="H1" s="114" t="s">
        <v>713</v>
      </c>
      <c r="I1" s="115" t="s">
        <v>714</v>
      </c>
      <c r="J1" s="116" t="s">
        <v>57</v>
      </c>
      <c r="K1" s="116" t="s">
        <v>58</v>
      </c>
      <c r="L1" s="116" t="s">
        <v>715</v>
      </c>
      <c r="M1" s="116" t="s">
        <v>60</v>
      </c>
      <c r="N1" s="118" t="s">
        <v>716</v>
      </c>
      <c r="O1" s="118" t="s">
        <v>717</v>
      </c>
      <c r="P1" s="120" t="s">
        <v>718</v>
      </c>
      <c r="Q1" s="118" t="s">
        <v>57</v>
      </c>
      <c r="R1" s="118" t="s">
        <v>58</v>
      </c>
      <c r="S1" s="118" t="s">
        <v>719</v>
      </c>
      <c r="T1" s="118" t="s">
        <v>60</v>
      </c>
      <c r="U1" s="122" t="s">
        <v>720</v>
      </c>
      <c r="V1" s="123" t="s">
        <v>721</v>
      </c>
      <c r="W1" s="123" t="s">
        <v>724</v>
      </c>
      <c r="X1" s="124" t="s">
        <v>725</v>
      </c>
      <c r="Y1" s="125" t="s">
        <v>721</v>
      </c>
      <c r="Z1" s="126" t="s">
        <v>724</v>
      </c>
      <c r="AA1" s="126" t="s">
        <v>731</v>
      </c>
    </row>
    <row r="2" spans="1:27" ht="12.75" customHeight="1" x14ac:dyDescent="0.25">
      <c r="A2" s="127">
        <v>1</v>
      </c>
      <c r="B2" s="102">
        <v>2</v>
      </c>
      <c r="C2" s="104"/>
      <c r="D2" s="128" t="s">
        <v>64</v>
      </c>
      <c r="E2" s="128">
        <v>2000</v>
      </c>
      <c r="F2" s="128">
        <v>1</v>
      </c>
      <c r="G2" s="129" t="s">
        <v>736</v>
      </c>
      <c r="H2" s="129" t="s">
        <v>738</v>
      </c>
      <c r="I2" s="130">
        <v>37676</v>
      </c>
      <c r="J2" s="129" t="s">
        <v>191</v>
      </c>
      <c r="K2" s="131"/>
      <c r="L2" s="132"/>
      <c r="M2" s="129" t="s">
        <v>192</v>
      </c>
      <c r="N2" s="102" t="str">
        <f t="shared" ref="N2:N345" si="0">IF(ISBLANK(F2)," ",CONCATENATE(D2,F2))</f>
        <v>m1</v>
      </c>
      <c r="O2" s="133" t="str">
        <f t="shared" ref="O2:O413" si="1">IF(ISBLANK(F2)," ",CONCATENATE(G2," ",H2))</f>
        <v>Smiltė Simanavičiūtė</v>
      </c>
      <c r="P2" s="134">
        <f t="shared" ref="P2:P413" si="2">IF(ISBLANK(F2)," ",I2)</f>
        <v>37676</v>
      </c>
      <c r="Q2" s="135" t="str">
        <f t="shared" ref="Q2:Q413" si="3">IF(ISBLANK(F2)," ",J2)</f>
        <v>Marijampolė-Kalvarija</v>
      </c>
      <c r="R2" s="135">
        <f t="shared" ref="R2:R413" si="4">IF(ISBLANK(F2)," ",K2)</f>
        <v>0</v>
      </c>
      <c r="S2" s="110">
        <f t="shared" ref="S2:S160" si="5">IF(ISBLANK(F2)," ",L2)</f>
        <v>0</v>
      </c>
      <c r="T2" s="135" t="str">
        <f t="shared" ref="T2:T413" si="6">IF(ISBLANK(F2)," ",M2)</f>
        <v>V.Komisaraitis, J.Kasputienė</v>
      </c>
      <c r="U2" s="47" t="str">
        <f t="shared" ref="U2:U341" si="7">N2</f>
        <v>m1</v>
      </c>
      <c r="V2" s="47"/>
      <c r="W2" s="47"/>
      <c r="X2" s="83"/>
      <c r="Y2" s="47"/>
      <c r="Z2" s="83"/>
      <c r="AA2" s="83"/>
    </row>
    <row r="3" spans="1:27" ht="12.75" customHeight="1" x14ac:dyDescent="0.25">
      <c r="A3" s="127">
        <v>2</v>
      </c>
      <c r="B3" s="47">
        <v>2</v>
      </c>
      <c r="C3" s="104"/>
      <c r="D3" s="128" t="s">
        <v>64</v>
      </c>
      <c r="E3" s="128">
        <v>2000</v>
      </c>
      <c r="F3" s="128">
        <v>148</v>
      </c>
      <c r="G3" s="129" t="s">
        <v>744</v>
      </c>
      <c r="H3" s="129" t="s">
        <v>745</v>
      </c>
      <c r="I3" s="130">
        <v>37963</v>
      </c>
      <c r="J3" s="129" t="s">
        <v>33</v>
      </c>
      <c r="K3" s="131"/>
      <c r="L3" s="132"/>
      <c r="M3" s="129" t="s">
        <v>187</v>
      </c>
      <c r="N3" s="102" t="str">
        <f t="shared" si="0"/>
        <v>m148</v>
      </c>
      <c r="O3" s="133" t="str">
        <f t="shared" si="1"/>
        <v>Aistė Varnagirytė</v>
      </c>
      <c r="P3" s="134">
        <f t="shared" si="2"/>
        <v>37963</v>
      </c>
      <c r="Q3" s="135" t="str">
        <f t="shared" si="3"/>
        <v>Kalvarija</v>
      </c>
      <c r="R3" s="135">
        <f t="shared" si="4"/>
        <v>0</v>
      </c>
      <c r="S3" s="110">
        <f t="shared" si="5"/>
        <v>0</v>
      </c>
      <c r="T3" s="135" t="str">
        <f t="shared" si="6"/>
        <v>J.Kasputienė</v>
      </c>
      <c r="U3" s="47" t="str">
        <f t="shared" si="7"/>
        <v>m148</v>
      </c>
      <c r="V3" s="47"/>
      <c r="W3" s="47"/>
      <c r="X3" s="83"/>
      <c r="Y3" s="47">
        <v>2</v>
      </c>
      <c r="Z3" s="83"/>
      <c r="AA3" s="83"/>
    </row>
    <row r="4" spans="1:27" ht="12.75" customHeight="1" x14ac:dyDescent="0.25">
      <c r="A4" s="127">
        <v>3</v>
      </c>
      <c r="B4" s="47">
        <v>2</v>
      </c>
      <c r="C4" s="104"/>
      <c r="D4" s="128" t="s">
        <v>64</v>
      </c>
      <c r="E4" s="128">
        <v>1000</v>
      </c>
      <c r="F4" s="128">
        <v>149</v>
      </c>
      <c r="G4" s="129" t="s">
        <v>746</v>
      </c>
      <c r="H4" s="129" t="s">
        <v>747</v>
      </c>
      <c r="I4" s="130">
        <v>38464</v>
      </c>
      <c r="J4" s="129" t="s">
        <v>33</v>
      </c>
      <c r="K4" s="131"/>
      <c r="L4" s="132"/>
      <c r="M4" s="129" t="s">
        <v>187</v>
      </c>
      <c r="N4" s="102" t="str">
        <f t="shared" si="0"/>
        <v>m149</v>
      </c>
      <c r="O4" s="133" t="str">
        <f t="shared" si="1"/>
        <v>Ieva Staugaitytė</v>
      </c>
      <c r="P4" s="134">
        <f t="shared" si="2"/>
        <v>38464</v>
      </c>
      <c r="Q4" s="135" t="str">
        <f t="shared" si="3"/>
        <v>Kalvarija</v>
      </c>
      <c r="R4" s="135">
        <f t="shared" si="4"/>
        <v>0</v>
      </c>
      <c r="S4" s="110">
        <f t="shared" si="5"/>
        <v>0</v>
      </c>
      <c r="T4" s="135" t="str">
        <f t="shared" si="6"/>
        <v>J.Kasputienė</v>
      </c>
      <c r="U4" s="47" t="str">
        <f t="shared" si="7"/>
        <v>m149</v>
      </c>
      <c r="V4" s="47"/>
      <c r="W4" s="47"/>
      <c r="X4" s="83"/>
      <c r="Y4" s="47">
        <v>2</v>
      </c>
      <c r="Z4" s="83"/>
      <c r="AA4" s="83"/>
    </row>
    <row r="5" spans="1:27" ht="12.75" customHeight="1" x14ac:dyDescent="0.25">
      <c r="A5" s="127">
        <v>4</v>
      </c>
      <c r="B5" s="47">
        <v>2</v>
      </c>
      <c r="C5" s="104"/>
      <c r="D5" s="128" t="s">
        <v>64</v>
      </c>
      <c r="E5" s="128">
        <v>1000</v>
      </c>
      <c r="F5" s="128">
        <v>2</v>
      </c>
      <c r="G5" s="129" t="s">
        <v>748</v>
      </c>
      <c r="H5" s="129" t="s">
        <v>749</v>
      </c>
      <c r="I5" s="130">
        <v>38592</v>
      </c>
      <c r="J5" s="129" t="s">
        <v>191</v>
      </c>
      <c r="K5" s="131"/>
      <c r="L5" s="132"/>
      <c r="M5" s="129" t="s">
        <v>192</v>
      </c>
      <c r="N5" s="102" t="str">
        <f t="shared" si="0"/>
        <v>m2</v>
      </c>
      <c r="O5" s="133" t="str">
        <f t="shared" si="1"/>
        <v>Kamilė Koregina</v>
      </c>
      <c r="P5" s="134">
        <f t="shared" si="2"/>
        <v>38592</v>
      </c>
      <c r="Q5" s="135" t="str">
        <f t="shared" si="3"/>
        <v>Marijampolė-Kalvarija</v>
      </c>
      <c r="R5" s="135">
        <f t="shared" si="4"/>
        <v>0</v>
      </c>
      <c r="S5" s="110">
        <f t="shared" si="5"/>
        <v>0</v>
      </c>
      <c r="T5" s="135" t="str">
        <f t="shared" si="6"/>
        <v>V.Komisaraitis, J.Kasputienė</v>
      </c>
      <c r="U5" s="47" t="str">
        <f t="shared" si="7"/>
        <v>m2</v>
      </c>
      <c r="V5" s="47"/>
      <c r="W5" s="47"/>
      <c r="X5" s="83"/>
      <c r="Y5" s="47">
        <v>1</v>
      </c>
      <c r="Z5" s="83"/>
      <c r="AA5" s="83"/>
    </row>
    <row r="6" spans="1:27" ht="12.75" customHeight="1" x14ac:dyDescent="0.25">
      <c r="A6" s="127">
        <v>5</v>
      </c>
      <c r="B6" s="47">
        <v>2</v>
      </c>
      <c r="C6" s="104"/>
      <c r="D6" s="128" t="s">
        <v>64</v>
      </c>
      <c r="E6" s="128">
        <v>1000</v>
      </c>
      <c r="F6" s="128">
        <v>150</v>
      </c>
      <c r="G6" s="129" t="s">
        <v>750</v>
      </c>
      <c r="H6" s="129" t="s">
        <v>751</v>
      </c>
      <c r="I6" s="130">
        <v>38829</v>
      </c>
      <c r="J6" s="129" t="s">
        <v>33</v>
      </c>
      <c r="K6" s="131"/>
      <c r="L6" s="132"/>
      <c r="M6" s="129" t="s">
        <v>187</v>
      </c>
      <c r="N6" s="102" t="str">
        <f t="shared" si="0"/>
        <v>m150</v>
      </c>
      <c r="O6" s="133" t="str">
        <f t="shared" si="1"/>
        <v>Viktorija Tamošiūnaitė</v>
      </c>
      <c r="P6" s="134">
        <f t="shared" si="2"/>
        <v>38829</v>
      </c>
      <c r="Q6" s="135" t="str">
        <f t="shared" si="3"/>
        <v>Kalvarija</v>
      </c>
      <c r="R6" s="135">
        <f t="shared" si="4"/>
        <v>0</v>
      </c>
      <c r="S6" s="110">
        <f t="shared" si="5"/>
        <v>0</v>
      </c>
      <c r="T6" s="135" t="str">
        <f t="shared" si="6"/>
        <v>J.Kasputienė</v>
      </c>
      <c r="U6" s="47" t="str">
        <f t="shared" si="7"/>
        <v>m150</v>
      </c>
      <c r="V6" s="47"/>
      <c r="W6" s="47"/>
      <c r="X6" s="83"/>
      <c r="Y6" s="47">
        <v>2</v>
      </c>
      <c r="Z6" s="83"/>
      <c r="AA6" s="83"/>
    </row>
    <row r="7" spans="1:27" ht="12.75" customHeight="1" x14ac:dyDescent="0.25">
      <c r="A7" s="127">
        <v>6</v>
      </c>
      <c r="B7" s="47">
        <v>2</v>
      </c>
      <c r="C7" s="104"/>
      <c r="D7" s="128" t="s">
        <v>64</v>
      </c>
      <c r="E7" s="128">
        <v>3000</v>
      </c>
      <c r="F7" s="128"/>
      <c r="G7" s="129" t="s">
        <v>752</v>
      </c>
      <c r="H7" s="129" t="s">
        <v>753</v>
      </c>
      <c r="I7" s="130">
        <v>36590</v>
      </c>
      <c r="J7" s="129" t="s">
        <v>191</v>
      </c>
      <c r="K7" s="131"/>
      <c r="L7" s="132"/>
      <c r="M7" s="129" t="s">
        <v>754</v>
      </c>
      <c r="N7" s="102" t="str">
        <f t="shared" si="0"/>
        <v xml:space="preserve"> </v>
      </c>
      <c r="O7" s="133" t="str">
        <f t="shared" si="1"/>
        <v xml:space="preserve"> </v>
      </c>
      <c r="P7" s="134" t="str">
        <f t="shared" si="2"/>
        <v xml:space="preserve"> </v>
      </c>
      <c r="Q7" s="135" t="str">
        <f t="shared" si="3"/>
        <v xml:space="preserve"> </v>
      </c>
      <c r="R7" s="135" t="str">
        <f t="shared" si="4"/>
        <v xml:space="preserve"> </v>
      </c>
      <c r="S7" s="110" t="str">
        <f t="shared" si="5"/>
        <v xml:space="preserve"> </v>
      </c>
      <c r="T7" s="135" t="str">
        <f t="shared" si="6"/>
        <v xml:space="preserve"> </v>
      </c>
      <c r="U7" s="47" t="str">
        <f t="shared" si="7"/>
        <v xml:space="preserve"> </v>
      </c>
      <c r="V7" s="47"/>
      <c r="W7" s="47"/>
      <c r="X7" s="83"/>
      <c r="Y7" s="47">
        <v>3</v>
      </c>
      <c r="Z7" s="83"/>
      <c r="AA7" s="83"/>
    </row>
    <row r="8" spans="1:27" ht="12.75" customHeight="1" x14ac:dyDescent="0.25">
      <c r="A8" s="127">
        <v>7</v>
      </c>
      <c r="B8" s="47">
        <v>1</v>
      </c>
      <c r="C8" s="104"/>
      <c r="D8" s="128" t="s">
        <v>645</v>
      </c>
      <c r="E8" s="128">
        <v>2000</v>
      </c>
      <c r="F8" s="128">
        <v>4</v>
      </c>
      <c r="G8" s="129" t="s">
        <v>755</v>
      </c>
      <c r="H8" s="129" t="s">
        <v>756</v>
      </c>
      <c r="I8" s="130">
        <v>37867</v>
      </c>
      <c r="J8" s="129" t="s">
        <v>191</v>
      </c>
      <c r="K8" s="131"/>
      <c r="L8" s="132"/>
      <c r="M8" s="129" t="s">
        <v>568</v>
      </c>
      <c r="N8" s="102" t="str">
        <f t="shared" si="0"/>
        <v>v4</v>
      </c>
      <c r="O8" s="133" t="str">
        <f t="shared" si="1"/>
        <v>Ignas Pučinskas</v>
      </c>
      <c r="P8" s="134">
        <f t="shared" si="2"/>
        <v>37867</v>
      </c>
      <c r="Q8" s="135" t="str">
        <f t="shared" si="3"/>
        <v>Marijampolė-Kalvarija</v>
      </c>
      <c r="R8" s="135">
        <f t="shared" si="4"/>
        <v>0</v>
      </c>
      <c r="S8" s="110">
        <f t="shared" si="5"/>
        <v>0</v>
      </c>
      <c r="T8" s="135" t="str">
        <f t="shared" si="6"/>
        <v>V.Komisaraitis, A.Šalčius</v>
      </c>
      <c r="U8" s="47" t="str">
        <f t="shared" si="7"/>
        <v>v4</v>
      </c>
      <c r="V8" s="47"/>
      <c r="W8" s="47"/>
      <c r="X8" s="83"/>
      <c r="Y8" s="47">
        <v>2</v>
      </c>
      <c r="Z8" s="83"/>
      <c r="AA8" s="83"/>
    </row>
    <row r="9" spans="1:27" ht="12.75" customHeight="1" x14ac:dyDescent="0.25">
      <c r="A9" s="127">
        <v>8</v>
      </c>
      <c r="B9" s="47">
        <v>1</v>
      </c>
      <c r="C9" s="104"/>
      <c r="D9" s="128" t="s">
        <v>645</v>
      </c>
      <c r="E9" s="128">
        <v>2000</v>
      </c>
      <c r="F9" s="128">
        <v>151</v>
      </c>
      <c r="G9" s="129" t="s">
        <v>757</v>
      </c>
      <c r="H9" s="129" t="s">
        <v>758</v>
      </c>
      <c r="I9" s="130">
        <v>37759</v>
      </c>
      <c r="J9" s="129" t="s">
        <v>33</v>
      </c>
      <c r="K9" s="131"/>
      <c r="L9" s="132"/>
      <c r="M9" s="129" t="s">
        <v>612</v>
      </c>
      <c r="N9" s="102" t="str">
        <f t="shared" si="0"/>
        <v>v151</v>
      </c>
      <c r="O9" s="133" t="str">
        <f t="shared" si="1"/>
        <v>Liutauras Vaičiulis</v>
      </c>
      <c r="P9" s="134">
        <f t="shared" si="2"/>
        <v>37759</v>
      </c>
      <c r="Q9" s="135" t="str">
        <f t="shared" si="3"/>
        <v>Kalvarija</v>
      </c>
      <c r="R9" s="135">
        <f t="shared" si="4"/>
        <v>0</v>
      </c>
      <c r="S9" s="110">
        <f t="shared" si="5"/>
        <v>0</v>
      </c>
      <c r="T9" s="135" t="str">
        <f t="shared" si="6"/>
        <v>A.Šalčius</v>
      </c>
      <c r="U9" s="47" t="str">
        <f t="shared" si="7"/>
        <v>v151</v>
      </c>
      <c r="V9" s="47"/>
      <c r="W9" s="47"/>
      <c r="X9" s="83"/>
      <c r="Y9" s="47">
        <v>1</v>
      </c>
      <c r="Z9" s="83"/>
      <c r="AA9" s="83"/>
    </row>
    <row r="10" spans="1:27" ht="12.75" customHeight="1" x14ac:dyDescent="0.25">
      <c r="A10" s="127">
        <v>9</v>
      </c>
      <c r="B10" s="47">
        <v>1</v>
      </c>
      <c r="C10" s="104"/>
      <c r="D10" s="128" t="s">
        <v>645</v>
      </c>
      <c r="E10" s="128">
        <v>2000</v>
      </c>
      <c r="F10" s="128"/>
      <c r="G10" s="129" t="s">
        <v>759</v>
      </c>
      <c r="H10" s="129" t="s">
        <v>760</v>
      </c>
      <c r="I10" s="130">
        <v>37872</v>
      </c>
      <c r="J10" s="129" t="s">
        <v>33</v>
      </c>
      <c r="K10" s="131"/>
      <c r="L10" s="132"/>
      <c r="M10" s="129" t="s">
        <v>612</v>
      </c>
      <c r="N10" s="102" t="str">
        <f t="shared" si="0"/>
        <v xml:space="preserve"> </v>
      </c>
      <c r="O10" s="133" t="str">
        <f t="shared" si="1"/>
        <v xml:space="preserve"> </v>
      </c>
      <c r="P10" s="134" t="str">
        <f t="shared" si="2"/>
        <v xml:space="preserve"> </v>
      </c>
      <c r="Q10" s="135" t="str">
        <f t="shared" si="3"/>
        <v xml:space="preserve"> </v>
      </c>
      <c r="R10" s="135" t="str">
        <f t="shared" si="4"/>
        <v xml:space="preserve"> </v>
      </c>
      <c r="S10" s="110" t="str">
        <f t="shared" si="5"/>
        <v xml:space="preserve"> </v>
      </c>
      <c r="T10" s="135" t="str">
        <f t="shared" si="6"/>
        <v xml:space="preserve"> </v>
      </c>
      <c r="U10" s="47" t="str">
        <f t="shared" si="7"/>
        <v xml:space="preserve"> </v>
      </c>
      <c r="V10" s="47"/>
      <c r="W10" s="47"/>
      <c r="X10" s="83"/>
      <c r="Y10" s="47">
        <v>1</v>
      </c>
      <c r="Z10" s="83"/>
      <c r="AA10" s="83"/>
    </row>
    <row r="11" spans="1:27" ht="12.75" customHeight="1" x14ac:dyDescent="0.25">
      <c r="A11" s="127">
        <v>10</v>
      </c>
      <c r="B11" s="47">
        <v>1</v>
      </c>
      <c r="C11" s="104"/>
      <c r="D11" s="128" t="s">
        <v>645</v>
      </c>
      <c r="E11" s="128">
        <v>4000</v>
      </c>
      <c r="F11" s="128">
        <v>5</v>
      </c>
      <c r="G11" s="129" t="s">
        <v>761</v>
      </c>
      <c r="H11" s="129" t="s">
        <v>762</v>
      </c>
      <c r="I11" s="130">
        <v>36545</v>
      </c>
      <c r="J11" s="129" t="s">
        <v>191</v>
      </c>
      <c r="K11" s="131"/>
      <c r="L11" s="132"/>
      <c r="M11" s="129" t="s">
        <v>568</v>
      </c>
      <c r="N11" s="102" t="str">
        <f t="shared" si="0"/>
        <v>v5</v>
      </c>
      <c r="O11" s="133" t="str">
        <f t="shared" si="1"/>
        <v>Giedrius Valinčius</v>
      </c>
      <c r="P11" s="134">
        <f t="shared" si="2"/>
        <v>36545</v>
      </c>
      <c r="Q11" s="135" t="str">
        <f t="shared" si="3"/>
        <v>Marijampolė-Kalvarija</v>
      </c>
      <c r="R11" s="135">
        <f t="shared" si="4"/>
        <v>0</v>
      </c>
      <c r="S11" s="110">
        <f t="shared" si="5"/>
        <v>0</v>
      </c>
      <c r="T11" s="135" t="str">
        <f t="shared" si="6"/>
        <v>V.Komisaraitis, A.Šalčius</v>
      </c>
      <c r="U11" s="47" t="str">
        <f t="shared" si="7"/>
        <v>v5</v>
      </c>
      <c r="V11" s="47"/>
      <c r="W11" s="47"/>
      <c r="X11" s="83"/>
      <c r="Y11" s="47">
        <v>1</v>
      </c>
      <c r="Z11" s="83"/>
      <c r="AA11" s="83"/>
    </row>
    <row r="12" spans="1:27" ht="12.75" customHeight="1" x14ac:dyDescent="0.25">
      <c r="A12" s="127">
        <v>11</v>
      </c>
      <c r="B12" s="47">
        <v>1</v>
      </c>
      <c r="C12" s="104"/>
      <c r="D12" s="128" t="s">
        <v>645</v>
      </c>
      <c r="E12" s="128">
        <v>1000</v>
      </c>
      <c r="F12" s="128">
        <v>174</v>
      </c>
      <c r="G12" s="129" t="s">
        <v>763</v>
      </c>
      <c r="H12" s="129" t="s">
        <v>764</v>
      </c>
      <c r="I12" s="130">
        <v>38000</v>
      </c>
      <c r="J12" s="129" t="s">
        <v>305</v>
      </c>
      <c r="K12" s="131"/>
      <c r="L12" s="129" t="s">
        <v>765</v>
      </c>
      <c r="M12" s="129" t="s">
        <v>306</v>
      </c>
      <c r="N12" s="102" t="str">
        <f t="shared" si="0"/>
        <v>v174</v>
      </c>
      <c r="O12" s="133" t="str">
        <f t="shared" si="1"/>
        <v>Augustas Markas Grušas</v>
      </c>
      <c r="P12" s="134">
        <f t="shared" si="2"/>
        <v>38000</v>
      </c>
      <c r="Q12" s="135" t="str">
        <f t="shared" si="3"/>
        <v>Pakruojo raj.</v>
      </c>
      <c r="R12" s="135">
        <f t="shared" si="4"/>
        <v>0</v>
      </c>
      <c r="S12" s="110" t="str">
        <f t="shared" si="5"/>
        <v>stipresni</v>
      </c>
      <c r="T12" s="135" t="str">
        <f t="shared" si="6"/>
        <v>A.Macevičius</v>
      </c>
      <c r="U12" s="47" t="str">
        <f t="shared" si="7"/>
        <v>v174</v>
      </c>
      <c r="V12" s="47"/>
      <c r="W12" s="47"/>
      <c r="X12" s="83"/>
      <c r="Y12" s="47">
        <v>3</v>
      </c>
      <c r="Z12" s="83"/>
      <c r="AA12" s="83"/>
    </row>
    <row r="13" spans="1:27" ht="12.75" customHeight="1" x14ac:dyDescent="0.25">
      <c r="A13" s="127">
        <v>12</v>
      </c>
      <c r="B13" s="47">
        <v>1</v>
      </c>
      <c r="C13" s="104"/>
      <c r="D13" s="128" t="s">
        <v>64</v>
      </c>
      <c r="E13" s="128">
        <v>2000</v>
      </c>
      <c r="F13" s="128">
        <v>175</v>
      </c>
      <c r="G13" s="129" t="s">
        <v>766</v>
      </c>
      <c r="H13" s="129" t="s">
        <v>767</v>
      </c>
      <c r="I13" s="130">
        <v>37417</v>
      </c>
      <c r="J13" s="129" t="s">
        <v>305</v>
      </c>
      <c r="K13" s="131"/>
      <c r="L13" s="129" t="s">
        <v>765</v>
      </c>
      <c r="M13" s="129" t="s">
        <v>306</v>
      </c>
      <c r="N13" s="102" t="str">
        <f t="shared" si="0"/>
        <v>m175</v>
      </c>
      <c r="O13" s="133" t="str">
        <f t="shared" si="1"/>
        <v>Vika Vaitekūnaitė</v>
      </c>
      <c r="P13" s="134">
        <f t="shared" si="2"/>
        <v>37417</v>
      </c>
      <c r="Q13" s="135" t="str">
        <f t="shared" si="3"/>
        <v>Pakruojo raj.</v>
      </c>
      <c r="R13" s="135">
        <f t="shared" si="4"/>
        <v>0</v>
      </c>
      <c r="S13" s="110" t="str">
        <f t="shared" si="5"/>
        <v>stipresni</v>
      </c>
      <c r="T13" s="135" t="str">
        <f t="shared" si="6"/>
        <v>A.Macevičius</v>
      </c>
      <c r="U13" s="47" t="str">
        <f t="shared" si="7"/>
        <v>m175</v>
      </c>
      <c r="V13" s="47"/>
      <c r="W13" s="47"/>
      <c r="X13" s="83"/>
      <c r="Y13" s="47">
        <v>2</v>
      </c>
      <c r="Z13" s="83"/>
      <c r="AA13" s="83"/>
    </row>
    <row r="14" spans="1:27" ht="12.75" customHeight="1" x14ac:dyDescent="0.25">
      <c r="A14" s="127">
        <v>13</v>
      </c>
      <c r="B14" s="47">
        <v>1</v>
      </c>
      <c r="C14" s="104"/>
      <c r="D14" s="128" t="s">
        <v>64</v>
      </c>
      <c r="E14" s="128">
        <v>2000</v>
      </c>
      <c r="F14" s="128">
        <v>176</v>
      </c>
      <c r="G14" s="129" t="s">
        <v>768</v>
      </c>
      <c r="H14" s="129" t="s">
        <v>769</v>
      </c>
      <c r="I14" s="130">
        <v>37319</v>
      </c>
      <c r="J14" s="129" t="s">
        <v>305</v>
      </c>
      <c r="K14" s="131"/>
      <c r="L14" s="132"/>
      <c r="M14" s="129" t="s">
        <v>306</v>
      </c>
      <c r="N14" s="102" t="str">
        <f t="shared" si="0"/>
        <v>m176</v>
      </c>
      <c r="O14" s="133" t="str">
        <f t="shared" si="1"/>
        <v>Akvilė Sabaitė</v>
      </c>
      <c r="P14" s="134">
        <f t="shared" si="2"/>
        <v>37319</v>
      </c>
      <c r="Q14" s="135" t="str">
        <f t="shared" si="3"/>
        <v>Pakruojo raj.</v>
      </c>
      <c r="R14" s="135">
        <f t="shared" si="4"/>
        <v>0</v>
      </c>
      <c r="S14" s="110">
        <f t="shared" si="5"/>
        <v>0</v>
      </c>
      <c r="T14" s="135" t="str">
        <f t="shared" si="6"/>
        <v>A.Macevičius</v>
      </c>
      <c r="U14" s="47" t="str">
        <f t="shared" si="7"/>
        <v>m176</v>
      </c>
      <c r="V14" s="47"/>
      <c r="W14" s="47"/>
      <c r="X14" s="83"/>
      <c r="Y14" s="47">
        <v>1</v>
      </c>
      <c r="Z14" s="83"/>
      <c r="AA14" s="83"/>
    </row>
    <row r="15" spans="1:27" ht="12.75" customHeight="1" x14ac:dyDescent="0.25">
      <c r="A15" s="127">
        <v>14</v>
      </c>
      <c r="B15" s="47">
        <v>1</v>
      </c>
      <c r="C15" s="104"/>
      <c r="D15" s="128" t="s">
        <v>645</v>
      </c>
      <c r="E15" s="128">
        <v>2000</v>
      </c>
      <c r="F15" s="128">
        <v>177</v>
      </c>
      <c r="G15" s="129" t="s">
        <v>770</v>
      </c>
      <c r="H15" s="129" t="s">
        <v>771</v>
      </c>
      <c r="I15" s="130">
        <v>37980</v>
      </c>
      <c r="J15" s="129" t="s">
        <v>305</v>
      </c>
      <c r="K15" s="131"/>
      <c r="L15" s="129" t="s">
        <v>328</v>
      </c>
      <c r="M15" s="129" t="s">
        <v>306</v>
      </c>
      <c r="N15" s="102" t="str">
        <f t="shared" si="0"/>
        <v>v177</v>
      </c>
      <c r="O15" s="133" t="str">
        <f t="shared" si="1"/>
        <v>Gabrielius Požėla</v>
      </c>
      <c r="P15" s="134">
        <f t="shared" si="2"/>
        <v>37980</v>
      </c>
      <c r="Q15" s="135" t="str">
        <f t="shared" si="3"/>
        <v>Pakruojo raj.</v>
      </c>
      <c r="R15" s="135">
        <f t="shared" si="4"/>
        <v>0</v>
      </c>
      <c r="S15" s="110" t="str">
        <f t="shared" si="5"/>
        <v>ind</v>
      </c>
      <c r="T15" s="135" t="str">
        <f t="shared" si="6"/>
        <v>A.Macevičius</v>
      </c>
      <c r="U15" s="47" t="str">
        <f t="shared" si="7"/>
        <v>v177</v>
      </c>
      <c r="V15" s="47"/>
      <c r="W15" s="47"/>
      <c r="X15" s="83"/>
      <c r="Y15" s="47">
        <v>1</v>
      </c>
      <c r="Z15" s="83"/>
      <c r="AA15" s="83"/>
    </row>
    <row r="16" spans="1:27" ht="12.75" customHeight="1" x14ac:dyDescent="0.25">
      <c r="A16" s="127">
        <v>15</v>
      </c>
      <c r="B16" s="47">
        <v>1</v>
      </c>
      <c r="C16" s="104"/>
      <c r="D16" s="128" t="s">
        <v>645</v>
      </c>
      <c r="E16" s="128">
        <v>2000</v>
      </c>
      <c r="F16" s="128">
        <v>178</v>
      </c>
      <c r="G16" s="129" t="s">
        <v>772</v>
      </c>
      <c r="H16" s="129" t="s">
        <v>773</v>
      </c>
      <c r="I16" s="130">
        <v>37401</v>
      </c>
      <c r="J16" s="129" t="s">
        <v>305</v>
      </c>
      <c r="K16" s="131"/>
      <c r="L16" s="129" t="s">
        <v>765</v>
      </c>
      <c r="M16" s="129" t="s">
        <v>306</v>
      </c>
      <c r="N16" s="102" t="str">
        <f t="shared" si="0"/>
        <v>v178</v>
      </c>
      <c r="O16" s="133" t="str">
        <f t="shared" si="1"/>
        <v>Romualdas Miliauskas</v>
      </c>
      <c r="P16" s="134">
        <f t="shared" si="2"/>
        <v>37401</v>
      </c>
      <c r="Q16" s="135" t="str">
        <f t="shared" si="3"/>
        <v>Pakruojo raj.</v>
      </c>
      <c r="R16" s="135">
        <f t="shared" si="4"/>
        <v>0</v>
      </c>
      <c r="S16" s="110" t="str">
        <f t="shared" si="5"/>
        <v>stipresni</v>
      </c>
      <c r="T16" s="135" t="str">
        <f t="shared" si="6"/>
        <v>A.Macevičius</v>
      </c>
      <c r="U16" s="47" t="str">
        <f t="shared" si="7"/>
        <v>v178</v>
      </c>
      <c r="V16" s="47"/>
      <c r="W16" s="47"/>
      <c r="X16" s="83"/>
      <c r="Y16" s="47">
        <v>3</v>
      </c>
      <c r="Z16" s="83"/>
      <c r="AA16" s="83"/>
    </row>
    <row r="17" spans="1:27" ht="12.75" customHeight="1" x14ac:dyDescent="0.25">
      <c r="A17" s="127">
        <v>16</v>
      </c>
      <c r="B17" s="47">
        <v>1</v>
      </c>
      <c r="C17" s="104"/>
      <c r="D17" s="128" t="s">
        <v>645</v>
      </c>
      <c r="E17" s="128">
        <v>2000</v>
      </c>
      <c r="F17" s="128">
        <v>179</v>
      </c>
      <c r="G17" s="129" t="s">
        <v>774</v>
      </c>
      <c r="H17" s="129" t="s">
        <v>775</v>
      </c>
      <c r="I17" s="130">
        <v>37737</v>
      </c>
      <c r="J17" s="129" t="s">
        <v>305</v>
      </c>
      <c r="K17" s="131"/>
      <c r="L17" s="132"/>
      <c r="M17" s="129" t="s">
        <v>306</v>
      </c>
      <c r="N17" s="102" t="str">
        <f t="shared" si="0"/>
        <v>v179</v>
      </c>
      <c r="O17" s="133" t="str">
        <f t="shared" si="1"/>
        <v>Jonas Sakalauskas</v>
      </c>
      <c r="P17" s="134">
        <f t="shared" si="2"/>
        <v>37737</v>
      </c>
      <c r="Q17" s="135" t="str">
        <f t="shared" si="3"/>
        <v>Pakruojo raj.</v>
      </c>
      <c r="R17" s="135">
        <f t="shared" si="4"/>
        <v>0</v>
      </c>
      <c r="S17" s="110">
        <f t="shared" si="5"/>
        <v>0</v>
      </c>
      <c r="T17" s="135" t="str">
        <f t="shared" si="6"/>
        <v>A.Macevičius</v>
      </c>
      <c r="U17" s="47" t="str">
        <f t="shared" si="7"/>
        <v>v179</v>
      </c>
      <c r="V17" s="47"/>
      <c r="W17" s="47"/>
      <c r="X17" s="83"/>
      <c r="Y17" s="47">
        <v>1</v>
      </c>
      <c r="Z17" s="83"/>
      <c r="AA17" s="83"/>
    </row>
    <row r="18" spans="1:27" ht="12.75" customHeight="1" x14ac:dyDescent="0.25">
      <c r="A18" s="127">
        <v>17</v>
      </c>
      <c r="B18" s="47">
        <v>1</v>
      </c>
      <c r="C18" s="104"/>
      <c r="D18" s="128" t="s">
        <v>645</v>
      </c>
      <c r="E18" s="128">
        <v>2000</v>
      </c>
      <c r="F18" s="128">
        <v>180</v>
      </c>
      <c r="G18" s="129" t="s">
        <v>271</v>
      </c>
      <c r="H18" s="129" t="s">
        <v>776</v>
      </c>
      <c r="I18" s="130">
        <v>37350</v>
      </c>
      <c r="J18" s="129" t="s">
        <v>305</v>
      </c>
      <c r="K18" s="131"/>
      <c r="L18" s="129" t="s">
        <v>765</v>
      </c>
      <c r="M18" s="129" t="s">
        <v>306</v>
      </c>
      <c r="N18" s="102" t="str">
        <f t="shared" si="0"/>
        <v>v180</v>
      </c>
      <c r="O18" s="133" t="str">
        <f t="shared" si="1"/>
        <v>Lukas Stašys</v>
      </c>
      <c r="P18" s="134">
        <f t="shared" si="2"/>
        <v>37350</v>
      </c>
      <c r="Q18" s="135" t="str">
        <f t="shared" si="3"/>
        <v>Pakruojo raj.</v>
      </c>
      <c r="R18" s="135">
        <f t="shared" si="4"/>
        <v>0</v>
      </c>
      <c r="S18" s="110" t="str">
        <f t="shared" si="5"/>
        <v>stipresni</v>
      </c>
      <c r="T18" s="135" t="str">
        <f t="shared" si="6"/>
        <v>A.Macevičius</v>
      </c>
      <c r="U18" s="47" t="str">
        <f t="shared" si="7"/>
        <v>v180</v>
      </c>
      <c r="V18" s="47"/>
      <c r="W18" s="47"/>
      <c r="X18" s="83"/>
      <c r="Y18" s="47">
        <v>1</v>
      </c>
      <c r="Z18" s="83"/>
      <c r="AA18" s="83"/>
    </row>
    <row r="19" spans="1:27" ht="12.75" customHeight="1" x14ac:dyDescent="0.25">
      <c r="A19" s="127">
        <v>18</v>
      </c>
      <c r="B19" s="47">
        <v>1</v>
      </c>
      <c r="C19" s="104"/>
      <c r="D19" s="128" t="s">
        <v>64</v>
      </c>
      <c r="E19" s="128">
        <v>3000</v>
      </c>
      <c r="F19" s="128">
        <v>82</v>
      </c>
      <c r="G19" s="129" t="s">
        <v>777</v>
      </c>
      <c r="H19" s="129" t="s">
        <v>778</v>
      </c>
      <c r="I19" s="130">
        <v>36574</v>
      </c>
      <c r="J19" s="129" t="s">
        <v>779</v>
      </c>
      <c r="K19" s="131"/>
      <c r="L19" s="129" t="s">
        <v>328</v>
      </c>
      <c r="M19" s="129" t="s">
        <v>430</v>
      </c>
      <c r="N19" s="102" t="str">
        <f t="shared" si="0"/>
        <v>m82</v>
      </c>
      <c r="O19" s="133" t="str">
        <f t="shared" si="1"/>
        <v>Vidmantė Burbaitė</v>
      </c>
      <c r="P19" s="134">
        <f t="shared" si="2"/>
        <v>36574</v>
      </c>
      <c r="Q19" s="135" t="str">
        <f t="shared" si="3"/>
        <v>Šiauliai - Pakruojo raj.</v>
      </c>
      <c r="R19" s="135">
        <f t="shared" si="4"/>
        <v>0</v>
      </c>
      <c r="S19" s="110" t="str">
        <f t="shared" si="5"/>
        <v>ind</v>
      </c>
      <c r="T19" s="135" t="str">
        <f t="shared" si="6"/>
        <v>R.Razmaitė, A.Kitanov</v>
      </c>
      <c r="U19" s="47" t="str">
        <f t="shared" si="7"/>
        <v>m82</v>
      </c>
      <c r="V19" s="47"/>
      <c r="W19" s="47"/>
      <c r="X19" s="83"/>
      <c r="Y19" s="47">
        <v>2</v>
      </c>
      <c r="Z19" s="83"/>
      <c r="AA19" s="83"/>
    </row>
    <row r="20" spans="1:27" ht="12.75" customHeight="1" x14ac:dyDescent="0.25">
      <c r="A20" s="127">
        <v>19</v>
      </c>
      <c r="B20" s="47">
        <v>1</v>
      </c>
      <c r="C20" s="104"/>
      <c r="D20" s="128" t="s">
        <v>64</v>
      </c>
      <c r="E20" s="128">
        <v>3000</v>
      </c>
      <c r="F20" s="128">
        <v>181</v>
      </c>
      <c r="G20" s="129" t="s">
        <v>780</v>
      </c>
      <c r="H20" s="129" t="s">
        <v>781</v>
      </c>
      <c r="I20" s="130">
        <v>36788</v>
      </c>
      <c r="J20" s="129" t="s">
        <v>305</v>
      </c>
      <c r="K20" s="131"/>
      <c r="L20" s="132"/>
      <c r="M20" s="129" t="s">
        <v>306</v>
      </c>
      <c r="N20" s="102" t="str">
        <f t="shared" si="0"/>
        <v>m181</v>
      </c>
      <c r="O20" s="133" t="str">
        <f t="shared" si="1"/>
        <v>Erika Lukoševičiūtė</v>
      </c>
      <c r="P20" s="134">
        <f t="shared" si="2"/>
        <v>36788</v>
      </c>
      <c r="Q20" s="135" t="str">
        <f t="shared" si="3"/>
        <v>Pakruojo raj.</v>
      </c>
      <c r="R20" s="135">
        <f t="shared" si="4"/>
        <v>0</v>
      </c>
      <c r="S20" s="110">
        <f t="shared" si="5"/>
        <v>0</v>
      </c>
      <c r="T20" s="135" t="str">
        <f t="shared" si="6"/>
        <v>A.Macevičius</v>
      </c>
      <c r="U20" s="47" t="str">
        <f t="shared" si="7"/>
        <v>m181</v>
      </c>
      <c r="V20" s="47"/>
      <c r="W20" s="47"/>
      <c r="X20" s="83"/>
      <c r="Y20" s="47">
        <v>2</v>
      </c>
      <c r="Z20" s="83"/>
      <c r="AA20" s="83"/>
    </row>
    <row r="21" spans="1:27" ht="12.75" customHeight="1" x14ac:dyDescent="0.25">
      <c r="A21" s="127">
        <v>20</v>
      </c>
      <c r="B21" s="47">
        <v>1</v>
      </c>
      <c r="C21" s="104"/>
      <c r="D21" s="128" t="s">
        <v>645</v>
      </c>
      <c r="E21" s="128">
        <v>4000</v>
      </c>
      <c r="F21" s="128">
        <v>83</v>
      </c>
      <c r="G21" s="129" t="s">
        <v>759</v>
      </c>
      <c r="H21" s="129" t="s">
        <v>782</v>
      </c>
      <c r="I21" s="130">
        <v>36931</v>
      </c>
      <c r="J21" s="129" t="s">
        <v>779</v>
      </c>
      <c r="K21" s="131"/>
      <c r="L21" s="129" t="s">
        <v>328</v>
      </c>
      <c r="M21" s="129" t="s">
        <v>783</v>
      </c>
      <c r="N21" s="102" t="str">
        <f t="shared" si="0"/>
        <v>v83</v>
      </c>
      <c r="O21" s="133" t="str">
        <f t="shared" si="1"/>
        <v>Dominykas Smetonis</v>
      </c>
      <c r="P21" s="134">
        <f t="shared" si="2"/>
        <v>36931</v>
      </c>
      <c r="Q21" s="135" t="str">
        <f t="shared" si="3"/>
        <v>Šiauliai - Pakruojo raj.</v>
      </c>
      <c r="R21" s="135">
        <f t="shared" si="4"/>
        <v>0</v>
      </c>
      <c r="S21" s="110" t="str">
        <f t="shared" si="5"/>
        <v>ind</v>
      </c>
      <c r="T21" s="135" t="str">
        <f t="shared" si="6"/>
        <v>P.ŠiaučikovasA.Macevičius</v>
      </c>
      <c r="U21" s="47" t="str">
        <f t="shared" si="7"/>
        <v>v83</v>
      </c>
      <c r="V21" s="47"/>
      <c r="W21" s="47"/>
      <c r="X21" s="83"/>
      <c r="Y21" s="47">
        <v>1</v>
      </c>
      <c r="Z21" s="83"/>
      <c r="AA21" s="83"/>
    </row>
    <row r="22" spans="1:27" ht="12.75" customHeight="1" x14ac:dyDescent="0.25">
      <c r="A22" s="127">
        <v>21</v>
      </c>
      <c r="B22" s="47">
        <v>1</v>
      </c>
      <c r="C22" s="104"/>
      <c r="D22" s="128" t="s">
        <v>645</v>
      </c>
      <c r="E22" s="128">
        <v>4000</v>
      </c>
      <c r="F22" s="128">
        <v>182</v>
      </c>
      <c r="G22" s="129" t="s">
        <v>784</v>
      </c>
      <c r="H22" s="129" t="s">
        <v>785</v>
      </c>
      <c r="I22" s="130">
        <v>36536</v>
      </c>
      <c r="J22" s="129" t="s">
        <v>305</v>
      </c>
      <c r="K22" s="131"/>
      <c r="L22" s="132"/>
      <c r="M22" s="129" t="s">
        <v>306</v>
      </c>
      <c r="N22" s="102" t="str">
        <f t="shared" si="0"/>
        <v>v182</v>
      </c>
      <c r="O22" s="133" t="str">
        <f t="shared" si="1"/>
        <v>Edvinas Prociukas</v>
      </c>
      <c r="P22" s="134">
        <f t="shared" si="2"/>
        <v>36536</v>
      </c>
      <c r="Q22" s="135" t="str">
        <f t="shared" si="3"/>
        <v>Pakruojo raj.</v>
      </c>
      <c r="R22" s="135">
        <f t="shared" si="4"/>
        <v>0</v>
      </c>
      <c r="S22" s="110">
        <f t="shared" si="5"/>
        <v>0</v>
      </c>
      <c r="T22" s="135" t="str">
        <f t="shared" si="6"/>
        <v>A.Macevičius</v>
      </c>
      <c r="U22" s="47" t="str">
        <f t="shared" si="7"/>
        <v>v182</v>
      </c>
      <c r="V22" s="47"/>
      <c r="W22" s="47"/>
      <c r="X22" s="83"/>
      <c r="Y22" s="47">
        <v>3</v>
      </c>
      <c r="Z22" s="83"/>
      <c r="AA22" s="83"/>
    </row>
    <row r="23" spans="1:27" ht="12.75" customHeight="1" x14ac:dyDescent="0.25">
      <c r="A23" s="127">
        <v>22</v>
      </c>
      <c r="B23" s="47">
        <v>1</v>
      </c>
      <c r="C23" s="104"/>
      <c r="D23" s="128" t="s">
        <v>645</v>
      </c>
      <c r="E23" s="128">
        <v>4000</v>
      </c>
      <c r="F23" s="128">
        <v>183</v>
      </c>
      <c r="G23" s="129" t="s">
        <v>786</v>
      </c>
      <c r="H23" s="129" t="s">
        <v>787</v>
      </c>
      <c r="I23" s="130">
        <v>36705</v>
      </c>
      <c r="J23" s="129" t="s">
        <v>305</v>
      </c>
      <c r="K23" s="131"/>
      <c r="L23" s="132"/>
      <c r="M23" s="129" t="s">
        <v>306</v>
      </c>
      <c r="N23" s="102" t="str">
        <f t="shared" si="0"/>
        <v>v183</v>
      </c>
      <c r="O23" s="133" t="str">
        <f t="shared" si="1"/>
        <v>Faustas Marcinkevičius</v>
      </c>
      <c r="P23" s="134">
        <f t="shared" si="2"/>
        <v>36705</v>
      </c>
      <c r="Q23" s="135" t="str">
        <f t="shared" si="3"/>
        <v>Pakruojo raj.</v>
      </c>
      <c r="R23" s="135">
        <f t="shared" si="4"/>
        <v>0</v>
      </c>
      <c r="S23" s="110">
        <f t="shared" si="5"/>
        <v>0</v>
      </c>
      <c r="T23" s="135" t="str">
        <f t="shared" si="6"/>
        <v>A.Macevičius</v>
      </c>
      <c r="U23" s="47" t="str">
        <f t="shared" si="7"/>
        <v>v183</v>
      </c>
      <c r="V23" s="47"/>
      <c r="W23" s="47"/>
      <c r="X23" s="83"/>
      <c r="Y23" s="47">
        <v>1</v>
      </c>
      <c r="Z23" s="83"/>
      <c r="AA23" s="83"/>
    </row>
    <row r="24" spans="1:27" ht="12.75" customHeight="1" x14ac:dyDescent="0.25">
      <c r="A24" s="127">
        <v>23</v>
      </c>
      <c r="B24" s="47">
        <v>1</v>
      </c>
      <c r="C24" s="104"/>
      <c r="D24" s="128" t="s">
        <v>645</v>
      </c>
      <c r="E24" s="128">
        <v>4000</v>
      </c>
      <c r="F24" s="128">
        <v>184</v>
      </c>
      <c r="G24" s="129" t="s">
        <v>788</v>
      </c>
      <c r="H24" s="129" t="s">
        <v>789</v>
      </c>
      <c r="I24" s="130">
        <v>36588</v>
      </c>
      <c r="J24" s="129" t="s">
        <v>305</v>
      </c>
      <c r="K24" s="131"/>
      <c r="L24" s="132"/>
      <c r="M24" s="129" t="s">
        <v>306</v>
      </c>
      <c r="N24" s="102" t="str">
        <f t="shared" si="0"/>
        <v>v184</v>
      </c>
      <c r="O24" s="133" t="str">
        <f t="shared" si="1"/>
        <v>Tomas Jankauskis</v>
      </c>
      <c r="P24" s="134">
        <f t="shared" si="2"/>
        <v>36588</v>
      </c>
      <c r="Q24" s="135" t="str">
        <f t="shared" si="3"/>
        <v>Pakruojo raj.</v>
      </c>
      <c r="R24" s="135">
        <f t="shared" si="4"/>
        <v>0</v>
      </c>
      <c r="S24" s="110">
        <f t="shared" si="5"/>
        <v>0</v>
      </c>
      <c r="T24" s="135" t="str">
        <f t="shared" si="6"/>
        <v>A.Macevičius</v>
      </c>
      <c r="U24" s="47" t="str">
        <f t="shared" si="7"/>
        <v>v184</v>
      </c>
      <c r="V24" s="47"/>
      <c r="W24" s="47"/>
      <c r="X24" s="83"/>
      <c r="Y24" s="47">
        <v>1</v>
      </c>
      <c r="Z24" s="83"/>
      <c r="AA24" s="83"/>
    </row>
    <row r="25" spans="1:27" ht="12.75" customHeight="1" x14ac:dyDescent="0.25">
      <c r="A25" s="127">
        <v>24</v>
      </c>
      <c r="B25" s="47">
        <v>1</v>
      </c>
      <c r="C25" s="104"/>
      <c r="D25" s="128" t="s">
        <v>64</v>
      </c>
      <c r="E25" s="128">
        <v>4000</v>
      </c>
      <c r="F25" s="128">
        <v>185</v>
      </c>
      <c r="G25" s="129" t="s">
        <v>790</v>
      </c>
      <c r="H25" s="129" t="s">
        <v>791</v>
      </c>
      <c r="I25" s="130">
        <v>36348</v>
      </c>
      <c r="J25" s="129" t="s">
        <v>305</v>
      </c>
      <c r="K25" s="131"/>
      <c r="L25" s="132"/>
      <c r="M25" s="129" t="s">
        <v>306</v>
      </c>
      <c r="N25" s="102" t="str">
        <f t="shared" si="0"/>
        <v>m185</v>
      </c>
      <c r="O25" s="133" t="str">
        <f t="shared" si="1"/>
        <v>Ramunė Klybaitė</v>
      </c>
      <c r="P25" s="134">
        <f t="shared" si="2"/>
        <v>36348</v>
      </c>
      <c r="Q25" s="135" t="str">
        <f t="shared" si="3"/>
        <v>Pakruojo raj.</v>
      </c>
      <c r="R25" s="135">
        <f t="shared" si="4"/>
        <v>0</v>
      </c>
      <c r="S25" s="110">
        <f t="shared" si="5"/>
        <v>0</v>
      </c>
      <c r="T25" s="135" t="str">
        <f t="shared" si="6"/>
        <v>A.Macevičius</v>
      </c>
      <c r="U25" s="47" t="str">
        <f t="shared" si="7"/>
        <v>m185</v>
      </c>
      <c r="V25" s="47"/>
      <c r="W25" s="47"/>
      <c r="X25" s="83"/>
      <c r="Y25" s="47">
        <v>2</v>
      </c>
      <c r="Z25" s="83"/>
      <c r="AA25" s="83"/>
    </row>
    <row r="26" spans="1:27" ht="12.75" customHeight="1" x14ac:dyDescent="0.25">
      <c r="A26" s="127">
        <v>25</v>
      </c>
      <c r="B26" s="47">
        <v>1</v>
      </c>
      <c r="C26" s="104"/>
      <c r="D26" s="128" t="s">
        <v>64</v>
      </c>
      <c r="E26" s="128">
        <v>4000</v>
      </c>
      <c r="F26" s="128">
        <v>186</v>
      </c>
      <c r="G26" s="129" t="s">
        <v>792</v>
      </c>
      <c r="H26" s="129" t="s">
        <v>793</v>
      </c>
      <c r="I26" s="130">
        <v>36171</v>
      </c>
      <c r="J26" s="129" t="s">
        <v>305</v>
      </c>
      <c r="K26" s="131"/>
      <c r="L26" s="132"/>
      <c r="M26" s="129" t="s">
        <v>306</v>
      </c>
      <c r="N26" s="102" t="str">
        <f t="shared" si="0"/>
        <v>m186</v>
      </c>
      <c r="O26" s="133" t="str">
        <f t="shared" si="1"/>
        <v>Vilma Marcinkevičiūtė</v>
      </c>
      <c r="P26" s="134">
        <f t="shared" si="2"/>
        <v>36171</v>
      </c>
      <c r="Q26" s="135" t="str">
        <f t="shared" si="3"/>
        <v>Pakruojo raj.</v>
      </c>
      <c r="R26" s="135">
        <f t="shared" si="4"/>
        <v>0</v>
      </c>
      <c r="S26" s="110">
        <f t="shared" si="5"/>
        <v>0</v>
      </c>
      <c r="T26" s="135" t="str">
        <f t="shared" si="6"/>
        <v>A.Macevičius</v>
      </c>
      <c r="U26" s="47" t="str">
        <f t="shared" si="7"/>
        <v>m186</v>
      </c>
      <c r="V26" s="47"/>
      <c r="W26" s="47"/>
      <c r="X26" s="83"/>
      <c r="Y26" s="47">
        <v>1</v>
      </c>
      <c r="Z26" s="83"/>
      <c r="AA26" s="83"/>
    </row>
    <row r="27" spans="1:27" ht="12.75" customHeight="1" x14ac:dyDescent="0.25">
      <c r="A27" s="127">
        <v>26</v>
      </c>
      <c r="B27" s="102">
        <v>1</v>
      </c>
      <c r="C27" s="104"/>
      <c r="D27" s="128" t="s">
        <v>64</v>
      </c>
      <c r="E27" s="128">
        <v>4000</v>
      </c>
      <c r="F27" s="128">
        <v>84</v>
      </c>
      <c r="G27" s="129" t="s">
        <v>794</v>
      </c>
      <c r="H27" s="129" t="s">
        <v>795</v>
      </c>
      <c r="I27" s="130">
        <v>36061</v>
      </c>
      <c r="J27" s="129" t="s">
        <v>796</v>
      </c>
      <c r="K27" s="131"/>
      <c r="L27" s="132"/>
      <c r="M27" s="129" t="s">
        <v>430</v>
      </c>
      <c r="N27" s="102" t="str">
        <f t="shared" si="0"/>
        <v>m84</v>
      </c>
      <c r="O27" s="133" t="str">
        <f t="shared" si="1"/>
        <v>Gabrielė Magelinskaitė</v>
      </c>
      <c r="P27" s="134">
        <f t="shared" si="2"/>
        <v>36061</v>
      </c>
      <c r="Q27" s="135" t="str">
        <f t="shared" si="3"/>
        <v>Pakruojo raj.-Šiauliai ind</v>
      </c>
      <c r="R27" s="135">
        <f t="shared" si="4"/>
        <v>0</v>
      </c>
      <c r="S27" s="110">
        <f t="shared" si="5"/>
        <v>0</v>
      </c>
      <c r="T27" s="135" t="str">
        <f t="shared" si="6"/>
        <v>R.Razmaitė, A.Kitanov</v>
      </c>
      <c r="U27" s="47" t="str">
        <f t="shared" si="7"/>
        <v>m84</v>
      </c>
      <c r="V27" s="47"/>
      <c r="W27" s="47"/>
      <c r="X27" s="83"/>
      <c r="Y27" s="47"/>
      <c r="Z27" s="83"/>
      <c r="AA27" s="83"/>
    </row>
    <row r="28" spans="1:27" ht="12.75" customHeight="1" x14ac:dyDescent="0.25">
      <c r="A28" s="127">
        <v>27</v>
      </c>
      <c r="B28" s="102">
        <v>1</v>
      </c>
      <c r="C28" s="104"/>
      <c r="D28" s="128" t="s">
        <v>645</v>
      </c>
      <c r="E28" s="128">
        <v>8000</v>
      </c>
      <c r="F28" s="128">
        <v>187</v>
      </c>
      <c r="G28" s="129" t="s">
        <v>797</v>
      </c>
      <c r="H28" s="129" t="s">
        <v>798</v>
      </c>
      <c r="I28" s="130">
        <v>30889</v>
      </c>
      <c r="J28" s="129" t="s">
        <v>305</v>
      </c>
      <c r="K28" s="131"/>
      <c r="L28" s="132"/>
      <c r="M28" s="129" t="s">
        <v>306</v>
      </c>
      <c r="N28" s="102" t="str">
        <f t="shared" si="0"/>
        <v>v187</v>
      </c>
      <c r="O28" s="133" t="str">
        <f t="shared" si="1"/>
        <v>Marius Diliūnas</v>
      </c>
      <c r="P28" s="134">
        <f t="shared" si="2"/>
        <v>30889</v>
      </c>
      <c r="Q28" s="135" t="str">
        <f t="shared" si="3"/>
        <v>Pakruojo raj.</v>
      </c>
      <c r="R28" s="135">
        <f t="shared" si="4"/>
        <v>0</v>
      </c>
      <c r="S28" s="110">
        <f t="shared" si="5"/>
        <v>0</v>
      </c>
      <c r="T28" s="135" t="str">
        <f t="shared" si="6"/>
        <v>A.Macevičius</v>
      </c>
      <c r="U28" s="47" t="str">
        <f t="shared" si="7"/>
        <v>v187</v>
      </c>
      <c r="V28" s="47"/>
      <c r="W28" s="47"/>
      <c r="X28" s="83"/>
      <c r="Y28" s="47"/>
      <c r="Z28" s="83"/>
      <c r="AA28" s="83"/>
    </row>
    <row r="29" spans="1:27" ht="12.75" customHeight="1" x14ac:dyDescent="0.25">
      <c r="A29" s="127">
        <v>28</v>
      </c>
      <c r="B29" s="47">
        <v>1</v>
      </c>
      <c r="C29" s="104"/>
      <c r="D29" s="128" t="s">
        <v>645</v>
      </c>
      <c r="E29" s="128">
        <v>6000</v>
      </c>
      <c r="F29" s="128">
        <v>12</v>
      </c>
      <c r="G29" s="129" t="s">
        <v>799</v>
      </c>
      <c r="H29" s="129" t="s">
        <v>800</v>
      </c>
      <c r="I29" s="130">
        <v>36469</v>
      </c>
      <c r="J29" s="129" t="s">
        <v>395</v>
      </c>
      <c r="K29" s="131"/>
      <c r="L29" s="132"/>
      <c r="M29" s="129" t="s">
        <v>801</v>
      </c>
      <c r="N29" s="102" t="str">
        <f t="shared" si="0"/>
        <v>v12</v>
      </c>
      <c r="O29" s="133" t="str">
        <f t="shared" si="1"/>
        <v>Evaldas Daunoravičius</v>
      </c>
      <c r="P29" s="134">
        <f t="shared" si="2"/>
        <v>36469</v>
      </c>
      <c r="Q29" s="135" t="str">
        <f t="shared" si="3"/>
        <v>Alytaus m.</v>
      </c>
      <c r="R29" s="135">
        <f t="shared" si="4"/>
        <v>0</v>
      </c>
      <c r="S29" s="110">
        <f t="shared" si="5"/>
        <v>0</v>
      </c>
      <c r="T29" s="135" t="str">
        <f t="shared" si="6"/>
        <v>A. Klebauskas</v>
      </c>
      <c r="U29" s="47" t="str">
        <f t="shared" si="7"/>
        <v>v12</v>
      </c>
      <c r="V29" s="47"/>
      <c r="W29" s="47"/>
      <c r="X29" s="83"/>
      <c r="Y29" s="47"/>
      <c r="Z29" s="83"/>
      <c r="AA29" s="83"/>
    </row>
    <row r="30" spans="1:27" ht="12.75" customHeight="1" x14ac:dyDescent="0.25">
      <c r="A30" s="127">
        <v>29</v>
      </c>
      <c r="B30" s="47">
        <v>2</v>
      </c>
      <c r="C30" s="104"/>
      <c r="D30" s="128" t="s">
        <v>64</v>
      </c>
      <c r="E30" s="128">
        <v>4000</v>
      </c>
      <c r="F30" s="128">
        <v>13</v>
      </c>
      <c r="G30" s="129" t="s">
        <v>802</v>
      </c>
      <c r="H30" s="129" t="s">
        <v>803</v>
      </c>
      <c r="I30" s="130">
        <v>36284</v>
      </c>
      <c r="J30" s="129" t="s">
        <v>395</v>
      </c>
      <c r="K30" s="131"/>
      <c r="L30" s="132"/>
      <c r="M30" s="129" t="s">
        <v>801</v>
      </c>
      <c r="N30" s="102" t="str">
        <f t="shared" si="0"/>
        <v>m13</v>
      </c>
      <c r="O30" s="133" t="str">
        <f t="shared" si="1"/>
        <v>Ugnė Bagdžiūtė</v>
      </c>
      <c r="P30" s="134">
        <f t="shared" si="2"/>
        <v>36284</v>
      </c>
      <c r="Q30" s="135" t="str">
        <f t="shared" si="3"/>
        <v>Alytaus m.</v>
      </c>
      <c r="R30" s="135">
        <f t="shared" si="4"/>
        <v>0</v>
      </c>
      <c r="S30" s="110">
        <f t="shared" si="5"/>
        <v>0</v>
      </c>
      <c r="T30" s="135" t="str">
        <f t="shared" si="6"/>
        <v>A. Klebauskas</v>
      </c>
      <c r="U30" s="47" t="str">
        <f t="shared" si="7"/>
        <v>m13</v>
      </c>
      <c r="V30" s="47"/>
      <c r="W30" s="47"/>
      <c r="X30" s="83"/>
      <c r="Y30" s="47">
        <v>4</v>
      </c>
      <c r="Z30" s="83"/>
      <c r="AA30" s="83"/>
    </row>
    <row r="31" spans="1:27" ht="12.75" customHeight="1" x14ac:dyDescent="0.25">
      <c r="A31" s="127">
        <v>30</v>
      </c>
      <c r="B31" s="47">
        <v>1</v>
      </c>
      <c r="C31" s="104"/>
      <c r="D31" s="128" t="s">
        <v>645</v>
      </c>
      <c r="E31" s="128">
        <v>6000</v>
      </c>
      <c r="F31" s="128">
        <v>14</v>
      </c>
      <c r="G31" s="129" t="s">
        <v>271</v>
      </c>
      <c r="H31" s="129" t="s">
        <v>804</v>
      </c>
      <c r="I31" s="130">
        <v>36160</v>
      </c>
      <c r="J31" s="129" t="s">
        <v>395</v>
      </c>
      <c r="K31" s="131"/>
      <c r="L31" s="132"/>
      <c r="M31" s="129" t="s">
        <v>397</v>
      </c>
      <c r="N31" s="102" t="str">
        <f t="shared" si="0"/>
        <v>v14</v>
      </c>
      <c r="O31" s="133" t="str">
        <f t="shared" si="1"/>
        <v>Lukas Klimavičius</v>
      </c>
      <c r="P31" s="134">
        <f t="shared" si="2"/>
        <v>36160</v>
      </c>
      <c r="Q31" s="135" t="str">
        <f t="shared" si="3"/>
        <v>Alytaus m.</v>
      </c>
      <c r="R31" s="135">
        <f t="shared" si="4"/>
        <v>0</v>
      </c>
      <c r="S31" s="110">
        <f t="shared" si="5"/>
        <v>0</v>
      </c>
      <c r="T31" s="135" t="str">
        <f t="shared" si="6"/>
        <v>V. Šmidtas</v>
      </c>
      <c r="U31" s="47" t="str">
        <f t="shared" si="7"/>
        <v>v14</v>
      </c>
      <c r="V31" s="47"/>
      <c r="W31" s="47"/>
      <c r="X31" s="83"/>
      <c r="Y31" s="47"/>
      <c r="Z31" s="83"/>
      <c r="AA31" s="83"/>
    </row>
    <row r="32" spans="1:27" ht="12.75" customHeight="1" x14ac:dyDescent="0.25">
      <c r="A32" s="127">
        <v>31</v>
      </c>
      <c r="B32" s="47">
        <v>1</v>
      </c>
      <c r="C32" s="104"/>
      <c r="D32" s="128" t="s">
        <v>64</v>
      </c>
      <c r="E32" s="128">
        <v>2000</v>
      </c>
      <c r="F32" s="128">
        <v>15</v>
      </c>
      <c r="G32" s="129" t="s">
        <v>805</v>
      </c>
      <c r="H32" s="129" t="s">
        <v>806</v>
      </c>
      <c r="I32" s="130">
        <v>37293</v>
      </c>
      <c r="J32" s="129" t="s">
        <v>395</v>
      </c>
      <c r="K32" s="138" t="s">
        <v>70</v>
      </c>
      <c r="L32" s="132"/>
      <c r="M32" s="129" t="s">
        <v>397</v>
      </c>
      <c r="N32" s="102" t="str">
        <f t="shared" si="0"/>
        <v>m15</v>
      </c>
      <c r="O32" s="133" t="str">
        <f t="shared" si="1"/>
        <v>Deima Janušaitė</v>
      </c>
      <c r="P32" s="134">
        <f t="shared" si="2"/>
        <v>37293</v>
      </c>
      <c r="Q32" s="135" t="str">
        <f t="shared" si="3"/>
        <v>Alytaus m.</v>
      </c>
      <c r="R32" s="135" t="str">
        <f t="shared" si="4"/>
        <v>NIKĖ-1</v>
      </c>
      <c r="S32" s="110">
        <f t="shared" si="5"/>
        <v>0</v>
      </c>
      <c r="T32" s="135" t="str">
        <f t="shared" si="6"/>
        <v>V. Šmidtas</v>
      </c>
      <c r="U32" s="47" t="str">
        <f t="shared" si="7"/>
        <v>m15</v>
      </c>
      <c r="V32" s="47"/>
      <c r="W32" s="47"/>
      <c r="X32" s="83"/>
      <c r="Y32" s="47"/>
      <c r="Z32" s="83"/>
      <c r="AA32" s="83"/>
    </row>
    <row r="33" spans="1:27" ht="12.75" customHeight="1" x14ac:dyDescent="0.25">
      <c r="A33" s="127">
        <v>32</v>
      </c>
      <c r="B33" s="47">
        <v>1</v>
      </c>
      <c r="C33" s="104"/>
      <c r="D33" s="128" t="s">
        <v>64</v>
      </c>
      <c r="E33" s="128">
        <v>3000</v>
      </c>
      <c r="F33" s="128">
        <v>16</v>
      </c>
      <c r="G33" s="129" t="s">
        <v>807</v>
      </c>
      <c r="H33" s="129" t="s">
        <v>808</v>
      </c>
      <c r="I33" s="130">
        <v>37038</v>
      </c>
      <c r="J33" s="129" t="s">
        <v>395</v>
      </c>
      <c r="K33" s="138" t="s">
        <v>70</v>
      </c>
      <c r="L33" s="132"/>
      <c r="M33" s="129" t="s">
        <v>397</v>
      </c>
      <c r="N33" s="102" t="str">
        <f t="shared" si="0"/>
        <v>m16</v>
      </c>
      <c r="O33" s="133" t="str">
        <f t="shared" si="1"/>
        <v>Dominyka Petraškaitė</v>
      </c>
      <c r="P33" s="134">
        <f t="shared" si="2"/>
        <v>37038</v>
      </c>
      <c r="Q33" s="135" t="str">
        <f t="shared" si="3"/>
        <v>Alytaus m.</v>
      </c>
      <c r="R33" s="135" t="str">
        <f t="shared" si="4"/>
        <v>NIKĖ-1</v>
      </c>
      <c r="S33" s="110">
        <f t="shared" si="5"/>
        <v>0</v>
      </c>
      <c r="T33" s="135" t="str">
        <f t="shared" si="6"/>
        <v>V. Šmidtas</v>
      </c>
      <c r="U33" s="47" t="str">
        <f t="shared" si="7"/>
        <v>m16</v>
      </c>
      <c r="V33" s="47"/>
      <c r="W33" s="47"/>
      <c r="X33" s="83"/>
      <c r="Y33" s="47"/>
      <c r="Z33" s="83"/>
      <c r="AA33" s="83"/>
    </row>
    <row r="34" spans="1:27" ht="12.75" customHeight="1" x14ac:dyDescent="0.25">
      <c r="A34" s="127">
        <v>33</v>
      </c>
      <c r="B34" s="47">
        <v>1</v>
      </c>
      <c r="C34" s="104"/>
      <c r="D34" s="128" t="s">
        <v>645</v>
      </c>
      <c r="E34" s="128">
        <v>4000</v>
      </c>
      <c r="F34" s="128">
        <v>17</v>
      </c>
      <c r="G34" s="129" t="s">
        <v>809</v>
      </c>
      <c r="H34" s="129" t="s">
        <v>810</v>
      </c>
      <c r="I34" s="130">
        <v>36535</v>
      </c>
      <c r="J34" s="129" t="s">
        <v>395</v>
      </c>
      <c r="K34" s="131"/>
      <c r="L34" s="132"/>
      <c r="M34" s="129" t="s">
        <v>397</v>
      </c>
      <c r="N34" s="102" t="str">
        <f t="shared" si="0"/>
        <v>v17</v>
      </c>
      <c r="O34" s="133" t="str">
        <f t="shared" si="1"/>
        <v>Karolis Ščerbacho</v>
      </c>
      <c r="P34" s="134">
        <f t="shared" si="2"/>
        <v>36535</v>
      </c>
      <c r="Q34" s="135" t="str">
        <f t="shared" si="3"/>
        <v>Alytaus m.</v>
      </c>
      <c r="R34" s="135">
        <f t="shared" si="4"/>
        <v>0</v>
      </c>
      <c r="S34" s="110">
        <f t="shared" si="5"/>
        <v>0</v>
      </c>
      <c r="T34" s="135" t="str">
        <f t="shared" si="6"/>
        <v>V. Šmidtas</v>
      </c>
      <c r="U34" s="47" t="str">
        <f t="shared" si="7"/>
        <v>v17</v>
      </c>
      <c r="V34" s="47"/>
      <c r="W34" s="47"/>
      <c r="X34" s="83"/>
      <c r="Y34" s="47"/>
      <c r="Z34" s="83"/>
      <c r="AA34" s="83"/>
    </row>
    <row r="35" spans="1:27" ht="12.75" customHeight="1" x14ac:dyDescent="0.25">
      <c r="A35" s="127">
        <v>34</v>
      </c>
      <c r="B35" s="47">
        <v>1</v>
      </c>
      <c r="C35" s="104"/>
      <c r="D35" s="128" t="s">
        <v>645</v>
      </c>
      <c r="E35" s="128">
        <v>6000</v>
      </c>
      <c r="F35" s="128">
        <v>194</v>
      </c>
      <c r="G35" s="129" t="s">
        <v>811</v>
      </c>
      <c r="H35" s="129" t="s">
        <v>812</v>
      </c>
      <c r="I35" s="130">
        <v>36488</v>
      </c>
      <c r="J35" s="129" t="s">
        <v>358</v>
      </c>
      <c r="K35" s="131"/>
      <c r="L35" s="132"/>
      <c r="M35" s="129" t="s">
        <v>359</v>
      </c>
      <c r="N35" s="102" t="str">
        <f t="shared" si="0"/>
        <v>v194</v>
      </c>
      <c r="O35" s="133" t="str">
        <f t="shared" si="1"/>
        <v>Dovydas Kryževičius</v>
      </c>
      <c r="P35" s="134">
        <f t="shared" si="2"/>
        <v>36488</v>
      </c>
      <c r="Q35" s="135" t="str">
        <f t="shared" si="3"/>
        <v>Plungė</v>
      </c>
      <c r="R35" s="135">
        <f t="shared" si="4"/>
        <v>0</v>
      </c>
      <c r="S35" s="110">
        <f t="shared" si="5"/>
        <v>0</v>
      </c>
      <c r="T35" s="135" t="str">
        <f t="shared" si="6"/>
        <v>E.Zaniauskas</v>
      </c>
      <c r="U35" s="47" t="str">
        <f t="shared" si="7"/>
        <v>v194</v>
      </c>
      <c r="V35" s="47"/>
      <c r="W35" s="47"/>
      <c r="X35" s="83"/>
      <c r="Y35" s="47"/>
      <c r="Z35" s="83"/>
      <c r="AA35" s="83"/>
    </row>
    <row r="36" spans="1:27" ht="12.75" customHeight="1" x14ac:dyDescent="0.25">
      <c r="A36" s="127">
        <v>35</v>
      </c>
      <c r="B36" s="47">
        <v>1</v>
      </c>
      <c r="C36" s="104"/>
      <c r="D36" s="128" t="s">
        <v>645</v>
      </c>
      <c r="E36" s="128">
        <v>4000</v>
      </c>
      <c r="F36" s="128">
        <v>195</v>
      </c>
      <c r="G36" s="129" t="s">
        <v>813</v>
      </c>
      <c r="H36" s="129" t="s">
        <v>814</v>
      </c>
      <c r="I36" s="130">
        <v>37209</v>
      </c>
      <c r="J36" s="129" t="s">
        <v>358</v>
      </c>
      <c r="K36" s="131"/>
      <c r="L36" s="132"/>
      <c r="M36" s="129" t="s">
        <v>359</v>
      </c>
      <c r="N36" s="102" t="str">
        <f t="shared" si="0"/>
        <v>v195</v>
      </c>
      <c r="O36" s="133" t="str">
        <f t="shared" si="1"/>
        <v>Deimantas Navodvorskas</v>
      </c>
      <c r="P36" s="134">
        <f t="shared" si="2"/>
        <v>37209</v>
      </c>
      <c r="Q36" s="135" t="str">
        <f t="shared" si="3"/>
        <v>Plungė</v>
      </c>
      <c r="R36" s="135">
        <f t="shared" si="4"/>
        <v>0</v>
      </c>
      <c r="S36" s="110">
        <f t="shared" si="5"/>
        <v>0</v>
      </c>
      <c r="T36" s="135" t="str">
        <f t="shared" si="6"/>
        <v>E.Zaniauskas</v>
      </c>
      <c r="U36" s="47" t="str">
        <f t="shared" si="7"/>
        <v>v195</v>
      </c>
      <c r="V36" s="47"/>
      <c r="W36" s="47"/>
      <c r="X36" s="83"/>
      <c r="Y36" s="47"/>
      <c r="Z36" s="83"/>
      <c r="AA36" s="83"/>
    </row>
    <row r="37" spans="1:27" ht="12.75" customHeight="1" x14ac:dyDescent="0.25">
      <c r="A37" s="127">
        <v>36</v>
      </c>
      <c r="B37" s="47">
        <v>1</v>
      </c>
      <c r="C37" s="104"/>
      <c r="D37" s="128" t="s">
        <v>645</v>
      </c>
      <c r="E37" s="128">
        <v>2000</v>
      </c>
      <c r="F37" s="128">
        <v>196</v>
      </c>
      <c r="G37" s="129" t="s">
        <v>815</v>
      </c>
      <c r="H37" s="129" t="s">
        <v>816</v>
      </c>
      <c r="I37" s="130">
        <v>37477</v>
      </c>
      <c r="J37" s="129" t="s">
        <v>358</v>
      </c>
      <c r="K37" s="131"/>
      <c r="L37" s="132"/>
      <c r="M37" s="129" t="s">
        <v>359</v>
      </c>
      <c r="N37" s="102" t="str">
        <f t="shared" si="0"/>
        <v>v196</v>
      </c>
      <c r="O37" s="133" t="str">
        <f t="shared" si="1"/>
        <v>Ovidijus Buta</v>
      </c>
      <c r="P37" s="134">
        <f t="shared" si="2"/>
        <v>37477</v>
      </c>
      <c r="Q37" s="135" t="str">
        <f t="shared" si="3"/>
        <v>Plungė</v>
      </c>
      <c r="R37" s="135">
        <f t="shared" si="4"/>
        <v>0</v>
      </c>
      <c r="S37" s="110">
        <f t="shared" si="5"/>
        <v>0</v>
      </c>
      <c r="T37" s="135" t="str">
        <f t="shared" si="6"/>
        <v>E.Zaniauskas</v>
      </c>
      <c r="U37" s="47" t="str">
        <f t="shared" si="7"/>
        <v>v196</v>
      </c>
      <c r="V37" s="47"/>
      <c r="W37" s="47"/>
      <c r="X37" s="83"/>
      <c r="Y37" s="47"/>
      <c r="Z37" s="83"/>
      <c r="AA37" s="83"/>
    </row>
    <row r="38" spans="1:27" ht="12.75" customHeight="1" x14ac:dyDescent="0.25">
      <c r="A38" s="127">
        <v>37</v>
      </c>
      <c r="B38" s="47">
        <v>1</v>
      </c>
      <c r="C38" s="104"/>
      <c r="D38" s="128" t="s">
        <v>645</v>
      </c>
      <c r="E38" s="128">
        <v>2000</v>
      </c>
      <c r="F38" s="128">
        <v>197</v>
      </c>
      <c r="G38" s="129" t="s">
        <v>817</v>
      </c>
      <c r="H38" s="129" t="s">
        <v>818</v>
      </c>
      <c r="I38" s="130">
        <v>37298</v>
      </c>
      <c r="J38" s="129" t="s">
        <v>358</v>
      </c>
      <c r="K38" s="131"/>
      <c r="L38" s="132"/>
      <c r="M38" s="129" t="s">
        <v>359</v>
      </c>
      <c r="N38" s="102" t="str">
        <f t="shared" si="0"/>
        <v>v197</v>
      </c>
      <c r="O38" s="133" t="str">
        <f t="shared" si="1"/>
        <v>Deividas Krikotinas</v>
      </c>
      <c r="P38" s="134">
        <f t="shared" si="2"/>
        <v>37298</v>
      </c>
      <c r="Q38" s="135" t="str">
        <f t="shared" si="3"/>
        <v>Plungė</v>
      </c>
      <c r="R38" s="135">
        <f t="shared" si="4"/>
        <v>0</v>
      </c>
      <c r="S38" s="110">
        <f t="shared" si="5"/>
        <v>0</v>
      </c>
      <c r="T38" s="135" t="str">
        <f t="shared" si="6"/>
        <v>E.Zaniauskas</v>
      </c>
      <c r="U38" s="47" t="str">
        <f t="shared" si="7"/>
        <v>v197</v>
      </c>
      <c r="V38" s="47"/>
      <c r="W38" s="47"/>
      <c r="X38" s="83"/>
      <c r="Y38" s="47">
        <v>2</v>
      </c>
      <c r="Z38" s="83"/>
      <c r="AA38" s="83"/>
    </row>
    <row r="39" spans="1:27" ht="12.75" customHeight="1" x14ac:dyDescent="0.25">
      <c r="A39" s="127">
        <v>38</v>
      </c>
      <c r="B39" s="47">
        <v>1</v>
      </c>
      <c r="C39" s="104"/>
      <c r="D39" s="128" t="s">
        <v>645</v>
      </c>
      <c r="E39" s="128">
        <v>8000</v>
      </c>
      <c r="F39" s="128">
        <v>198</v>
      </c>
      <c r="G39" s="129" t="s">
        <v>819</v>
      </c>
      <c r="H39" s="129" t="s">
        <v>820</v>
      </c>
      <c r="I39" s="130">
        <v>35436</v>
      </c>
      <c r="J39" s="129" t="s">
        <v>358</v>
      </c>
      <c r="K39" s="131"/>
      <c r="L39" s="132"/>
      <c r="M39" s="129" t="s">
        <v>359</v>
      </c>
      <c r="N39" s="102" t="str">
        <f t="shared" si="0"/>
        <v>v198</v>
      </c>
      <c r="O39" s="133" t="str">
        <f t="shared" si="1"/>
        <v>Vytautas Grimalis</v>
      </c>
      <c r="P39" s="134">
        <f t="shared" si="2"/>
        <v>35436</v>
      </c>
      <c r="Q39" s="135" t="str">
        <f t="shared" si="3"/>
        <v>Plungė</v>
      </c>
      <c r="R39" s="135">
        <f t="shared" si="4"/>
        <v>0</v>
      </c>
      <c r="S39" s="110">
        <f t="shared" si="5"/>
        <v>0</v>
      </c>
      <c r="T39" s="135" t="str">
        <f t="shared" si="6"/>
        <v>E.Zaniauskas</v>
      </c>
      <c r="U39" s="47" t="str">
        <f t="shared" si="7"/>
        <v>v198</v>
      </c>
      <c r="V39" s="47"/>
      <c r="W39" s="47"/>
      <c r="X39" s="83"/>
      <c r="Y39" s="47">
        <v>2</v>
      </c>
      <c r="Z39" s="83"/>
      <c r="AA39" s="83"/>
    </row>
    <row r="40" spans="1:27" ht="12.75" customHeight="1" x14ac:dyDescent="0.25">
      <c r="A40" s="127">
        <v>39</v>
      </c>
      <c r="B40" s="47">
        <v>2</v>
      </c>
      <c r="C40" s="104"/>
      <c r="D40" s="128" t="s">
        <v>645</v>
      </c>
      <c r="E40" s="128">
        <v>1000</v>
      </c>
      <c r="F40" s="128">
        <v>199</v>
      </c>
      <c r="G40" s="129" t="s">
        <v>821</v>
      </c>
      <c r="H40" s="129" t="s">
        <v>822</v>
      </c>
      <c r="I40" s="130">
        <v>38004</v>
      </c>
      <c r="J40" s="129" t="s">
        <v>358</v>
      </c>
      <c r="K40" s="131"/>
      <c r="L40" s="132"/>
      <c r="M40" s="129" t="s">
        <v>359</v>
      </c>
      <c r="N40" s="102" t="str">
        <f t="shared" si="0"/>
        <v>v199</v>
      </c>
      <c r="O40" s="133" t="str">
        <f t="shared" si="1"/>
        <v>Nojus Jonušas</v>
      </c>
      <c r="P40" s="134">
        <f t="shared" si="2"/>
        <v>38004</v>
      </c>
      <c r="Q40" s="135" t="str">
        <f t="shared" si="3"/>
        <v>Plungė</v>
      </c>
      <c r="R40" s="135">
        <f t="shared" si="4"/>
        <v>0</v>
      </c>
      <c r="S40" s="110">
        <f t="shared" si="5"/>
        <v>0</v>
      </c>
      <c r="T40" s="135" t="str">
        <f t="shared" si="6"/>
        <v>E.Zaniauskas</v>
      </c>
      <c r="U40" s="47" t="str">
        <f t="shared" si="7"/>
        <v>v199</v>
      </c>
      <c r="V40" s="47"/>
      <c r="W40" s="47"/>
      <c r="X40" s="83"/>
      <c r="Y40" s="47">
        <v>2</v>
      </c>
      <c r="Z40" s="83"/>
      <c r="AA40" s="83"/>
    </row>
    <row r="41" spans="1:27" ht="12.75" customHeight="1" x14ac:dyDescent="0.25">
      <c r="A41" s="127">
        <v>40</v>
      </c>
      <c r="B41" s="47">
        <v>1</v>
      </c>
      <c r="C41" s="104"/>
      <c r="D41" s="128" t="s">
        <v>645</v>
      </c>
      <c r="E41" s="128">
        <v>1000</v>
      </c>
      <c r="F41" s="128">
        <v>200</v>
      </c>
      <c r="G41" s="129" t="s">
        <v>823</v>
      </c>
      <c r="H41" s="129" t="s">
        <v>824</v>
      </c>
      <c r="I41" s="130">
        <v>38705</v>
      </c>
      <c r="J41" s="129" t="s">
        <v>358</v>
      </c>
      <c r="K41" s="131"/>
      <c r="L41" s="132"/>
      <c r="M41" s="129" t="s">
        <v>359</v>
      </c>
      <c r="N41" s="102" t="str">
        <f t="shared" si="0"/>
        <v>v200</v>
      </c>
      <c r="O41" s="133" t="str">
        <f t="shared" si="1"/>
        <v>Mantas Lukšas</v>
      </c>
      <c r="P41" s="134">
        <f t="shared" si="2"/>
        <v>38705</v>
      </c>
      <c r="Q41" s="135" t="str">
        <f t="shared" si="3"/>
        <v>Plungė</v>
      </c>
      <c r="R41" s="135">
        <f t="shared" si="4"/>
        <v>0</v>
      </c>
      <c r="S41" s="110">
        <f t="shared" si="5"/>
        <v>0</v>
      </c>
      <c r="T41" s="135" t="str">
        <f t="shared" si="6"/>
        <v>E.Zaniauskas</v>
      </c>
      <c r="U41" s="47" t="str">
        <f t="shared" si="7"/>
        <v>v200</v>
      </c>
      <c r="V41" s="47"/>
      <c r="W41" s="47"/>
      <c r="X41" s="83"/>
      <c r="Y41" s="47">
        <v>4</v>
      </c>
      <c r="Z41" s="83"/>
      <c r="AA41" s="83"/>
    </row>
    <row r="42" spans="1:27" ht="12.75" customHeight="1" x14ac:dyDescent="0.25">
      <c r="A42" s="127">
        <v>41</v>
      </c>
      <c r="B42" s="47">
        <v>1</v>
      </c>
      <c r="C42" s="104"/>
      <c r="D42" s="128" t="s">
        <v>64</v>
      </c>
      <c r="E42" s="128">
        <v>2000</v>
      </c>
      <c r="F42" s="128">
        <v>202</v>
      </c>
      <c r="G42" s="129" t="s">
        <v>825</v>
      </c>
      <c r="H42" s="129" t="s">
        <v>826</v>
      </c>
      <c r="I42" s="130">
        <v>37264</v>
      </c>
      <c r="J42" s="129" t="s">
        <v>102</v>
      </c>
      <c r="K42" s="139" t="s">
        <v>103</v>
      </c>
      <c r="L42" s="129" t="s">
        <v>827</v>
      </c>
      <c r="M42" s="129" t="s">
        <v>104</v>
      </c>
      <c r="N42" s="102" t="str">
        <f t="shared" si="0"/>
        <v>m202</v>
      </c>
      <c r="O42" s="133" t="str">
        <f t="shared" si="1"/>
        <v>Austėja Astrauskaitė</v>
      </c>
      <c r="P42" s="134">
        <f t="shared" si="2"/>
        <v>37264</v>
      </c>
      <c r="Q42" s="135" t="str">
        <f t="shared" si="3"/>
        <v>Vilkaviškio raj.</v>
      </c>
      <c r="R42" s="135" t="str">
        <f t="shared" si="4"/>
        <v>Vilkaviškio LASK</v>
      </c>
      <c r="S42" s="110" t="str">
        <f t="shared" si="5"/>
        <v>stipr</v>
      </c>
      <c r="T42" s="135" t="str">
        <f t="shared" si="6"/>
        <v>M. Saldukaitis</v>
      </c>
      <c r="U42" s="47" t="str">
        <f t="shared" si="7"/>
        <v>m202</v>
      </c>
      <c r="V42" s="47"/>
      <c r="W42" s="47"/>
      <c r="X42" s="83"/>
      <c r="Y42" s="47">
        <v>2</v>
      </c>
      <c r="Z42" s="83"/>
      <c r="AA42" s="83"/>
    </row>
    <row r="43" spans="1:27" ht="12.75" customHeight="1" x14ac:dyDescent="0.25">
      <c r="A43" s="127">
        <v>42</v>
      </c>
      <c r="B43" s="47">
        <v>1</v>
      </c>
      <c r="C43" s="104"/>
      <c r="D43" s="128" t="s">
        <v>64</v>
      </c>
      <c r="E43" s="128">
        <v>2000</v>
      </c>
      <c r="F43" s="128">
        <v>203</v>
      </c>
      <c r="G43" s="129" t="s">
        <v>828</v>
      </c>
      <c r="H43" s="129" t="s">
        <v>829</v>
      </c>
      <c r="I43" s="130">
        <v>37398</v>
      </c>
      <c r="J43" s="129" t="s">
        <v>102</v>
      </c>
      <c r="K43" s="139" t="s">
        <v>103</v>
      </c>
      <c r="L43" s="129" t="s">
        <v>827</v>
      </c>
      <c r="M43" s="129" t="s">
        <v>104</v>
      </c>
      <c r="N43" s="102" t="str">
        <f t="shared" si="0"/>
        <v>m203</v>
      </c>
      <c r="O43" s="133" t="str">
        <f t="shared" si="1"/>
        <v>Paulina Berkevičiūtė</v>
      </c>
      <c r="P43" s="134">
        <f t="shared" si="2"/>
        <v>37398</v>
      </c>
      <c r="Q43" s="135" t="str">
        <f t="shared" si="3"/>
        <v>Vilkaviškio raj.</v>
      </c>
      <c r="R43" s="135" t="str">
        <f t="shared" si="4"/>
        <v>Vilkaviškio LASK</v>
      </c>
      <c r="S43" s="110" t="str">
        <f t="shared" si="5"/>
        <v>stipr</v>
      </c>
      <c r="T43" s="135" t="str">
        <f t="shared" si="6"/>
        <v>M. Saldukaitis</v>
      </c>
      <c r="U43" s="47" t="str">
        <f t="shared" si="7"/>
        <v>m203</v>
      </c>
      <c r="V43" s="47"/>
      <c r="W43" s="47"/>
      <c r="X43" s="83"/>
      <c r="Y43" s="47">
        <v>2</v>
      </c>
      <c r="Z43" s="83"/>
      <c r="AA43" s="83"/>
    </row>
    <row r="44" spans="1:27" ht="12.75" customHeight="1" x14ac:dyDescent="0.25">
      <c r="A44" s="127">
        <v>43</v>
      </c>
      <c r="B44" s="47">
        <v>1</v>
      </c>
      <c r="C44" s="104"/>
      <c r="D44" s="128" t="s">
        <v>64</v>
      </c>
      <c r="E44" s="128">
        <v>4000</v>
      </c>
      <c r="F44" s="128">
        <v>204</v>
      </c>
      <c r="G44" s="129" t="s">
        <v>830</v>
      </c>
      <c r="H44" s="129" t="s">
        <v>831</v>
      </c>
      <c r="I44" s="130">
        <v>36418</v>
      </c>
      <c r="J44" s="129" t="s">
        <v>102</v>
      </c>
      <c r="K44" s="139" t="s">
        <v>103</v>
      </c>
      <c r="L44" s="132"/>
      <c r="M44" s="129" t="s">
        <v>279</v>
      </c>
      <c r="N44" s="102" t="str">
        <f t="shared" si="0"/>
        <v>m204</v>
      </c>
      <c r="O44" s="133" t="str">
        <f t="shared" si="1"/>
        <v>Inga Skilčiūtė</v>
      </c>
      <c r="P44" s="134">
        <f t="shared" si="2"/>
        <v>36418</v>
      </c>
      <c r="Q44" s="135" t="str">
        <f t="shared" si="3"/>
        <v>Vilkaviškio raj.</v>
      </c>
      <c r="R44" s="135" t="str">
        <f t="shared" si="4"/>
        <v>Vilkaviškio LASK</v>
      </c>
      <c r="S44" s="110">
        <f t="shared" si="5"/>
        <v>0</v>
      </c>
      <c r="T44" s="135" t="str">
        <f t="shared" si="6"/>
        <v>R. Akucevičiūtė</v>
      </c>
      <c r="U44" s="47" t="str">
        <f t="shared" si="7"/>
        <v>m204</v>
      </c>
      <c r="V44" s="47"/>
      <c r="W44" s="47"/>
      <c r="X44" s="83"/>
      <c r="Y44" s="47">
        <v>2</v>
      </c>
      <c r="Z44" s="83"/>
      <c r="AA44" s="83"/>
    </row>
    <row r="45" spans="1:27" ht="12.75" customHeight="1" x14ac:dyDescent="0.25">
      <c r="A45" s="127">
        <v>44</v>
      </c>
      <c r="B45" s="47">
        <v>1</v>
      </c>
      <c r="C45" s="104"/>
      <c r="D45" s="128" t="s">
        <v>645</v>
      </c>
      <c r="E45" s="128">
        <v>2000</v>
      </c>
      <c r="F45" s="128">
        <v>207</v>
      </c>
      <c r="G45" s="129" t="s">
        <v>832</v>
      </c>
      <c r="H45" s="129" t="s">
        <v>833</v>
      </c>
      <c r="I45" s="130">
        <v>37459</v>
      </c>
      <c r="J45" s="129" t="s">
        <v>102</v>
      </c>
      <c r="K45" s="139" t="s">
        <v>103</v>
      </c>
      <c r="L45" s="129" t="s">
        <v>834</v>
      </c>
      <c r="M45" s="129" t="s">
        <v>104</v>
      </c>
      <c r="N45" s="102" t="str">
        <f t="shared" si="0"/>
        <v>v207</v>
      </c>
      <c r="O45" s="133" t="str">
        <f t="shared" si="1"/>
        <v>Martynas Šimkus</v>
      </c>
      <c r="P45" s="134">
        <f t="shared" si="2"/>
        <v>37459</v>
      </c>
      <c r="Q45" s="135" t="str">
        <f t="shared" si="3"/>
        <v>Vilkaviškio raj.</v>
      </c>
      <c r="R45" s="135" t="str">
        <f t="shared" si="4"/>
        <v>Vilkaviškio LASK</v>
      </c>
      <c r="S45" s="110" t="str">
        <f t="shared" si="5"/>
        <v>stip</v>
      </c>
      <c r="T45" s="135" t="str">
        <f t="shared" si="6"/>
        <v>M. Saldukaitis</v>
      </c>
      <c r="U45" s="47" t="str">
        <f t="shared" si="7"/>
        <v>v207</v>
      </c>
      <c r="V45" s="47"/>
      <c r="W45" s="47"/>
      <c r="X45" s="83"/>
      <c r="Y45" s="47">
        <v>1</v>
      </c>
      <c r="Z45" s="83"/>
      <c r="AA45" s="83"/>
    </row>
    <row r="46" spans="1:27" ht="12.75" customHeight="1" x14ac:dyDescent="0.25">
      <c r="A46" s="127">
        <v>45</v>
      </c>
      <c r="B46" s="47">
        <v>1</v>
      </c>
      <c r="C46" s="104"/>
      <c r="D46" s="128" t="s">
        <v>645</v>
      </c>
      <c r="E46" s="128">
        <v>2000</v>
      </c>
      <c r="F46" s="128">
        <v>208</v>
      </c>
      <c r="G46" s="129" t="s">
        <v>835</v>
      </c>
      <c r="H46" s="129" t="s">
        <v>836</v>
      </c>
      <c r="I46" s="130">
        <v>37404</v>
      </c>
      <c r="J46" s="129" t="s">
        <v>102</v>
      </c>
      <c r="K46" s="139" t="s">
        <v>103</v>
      </c>
      <c r="L46" s="132"/>
      <c r="M46" s="129" t="s">
        <v>129</v>
      </c>
      <c r="N46" s="102" t="str">
        <f t="shared" si="0"/>
        <v>v208</v>
      </c>
      <c r="O46" s="133" t="str">
        <f t="shared" si="1"/>
        <v>Justas Paškauskas</v>
      </c>
      <c r="P46" s="134">
        <f t="shared" si="2"/>
        <v>37404</v>
      </c>
      <c r="Q46" s="135" t="str">
        <f t="shared" si="3"/>
        <v>Vilkaviškio raj.</v>
      </c>
      <c r="R46" s="135" t="str">
        <f t="shared" si="4"/>
        <v>Vilkaviškio LASK</v>
      </c>
      <c r="S46" s="110">
        <f t="shared" si="5"/>
        <v>0</v>
      </c>
      <c r="T46" s="135" t="str">
        <f t="shared" si="6"/>
        <v>R. Kiškėnienė</v>
      </c>
      <c r="U46" s="47" t="str">
        <f t="shared" si="7"/>
        <v>v208</v>
      </c>
      <c r="V46" s="47"/>
      <c r="W46" s="47"/>
      <c r="X46" s="83"/>
      <c r="Y46" s="47">
        <v>1</v>
      </c>
      <c r="Z46" s="83"/>
      <c r="AA46" s="83"/>
    </row>
    <row r="47" spans="1:27" ht="12.75" customHeight="1" x14ac:dyDescent="0.25">
      <c r="A47" s="127">
        <v>46</v>
      </c>
      <c r="B47" s="47">
        <v>1</v>
      </c>
      <c r="C47" s="104"/>
      <c r="D47" s="128" t="s">
        <v>645</v>
      </c>
      <c r="E47" s="128">
        <v>2000</v>
      </c>
      <c r="F47" s="128">
        <v>216</v>
      </c>
      <c r="G47" s="129" t="s">
        <v>837</v>
      </c>
      <c r="H47" s="129" t="s">
        <v>838</v>
      </c>
      <c r="I47" s="130">
        <v>37826</v>
      </c>
      <c r="J47" s="129" t="s">
        <v>102</v>
      </c>
      <c r="K47" s="139" t="s">
        <v>103</v>
      </c>
      <c r="L47" s="129" t="s">
        <v>827</v>
      </c>
      <c r="M47" s="129" t="s">
        <v>540</v>
      </c>
      <c r="N47" s="102" t="str">
        <f t="shared" si="0"/>
        <v>v216</v>
      </c>
      <c r="O47" s="133" t="str">
        <f t="shared" si="1"/>
        <v>Žilvinas Navickas</v>
      </c>
      <c r="P47" s="134">
        <f t="shared" si="2"/>
        <v>37826</v>
      </c>
      <c r="Q47" s="135" t="str">
        <f t="shared" si="3"/>
        <v>Vilkaviškio raj.</v>
      </c>
      <c r="R47" s="135" t="str">
        <f t="shared" si="4"/>
        <v>Vilkaviškio LASK</v>
      </c>
      <c r="S47" s="110" t="str">
        <f t="shared" si="5"/>
        <v>stipr</v>
      </c>
      <c r="T47" s="135" t="str">
        <f t="shared" si="6"/>
        <v>R Akucevičiūtė</v>
      </c>
      <c r="U47" s="47" t="str">
        <f t="shared" si="7"/>
        <v>v216</v>
      </c>
      <c r="V47" s="47"/>
      <c r="W47" s="47"/>
      <c r="X47" s="83"/>
      <c r="Y47" s="47">
        <v>4</v>
      </c>
      <c r="Z47" s="83"/>
      <c r="AA47" s="83"/>
    </row>
    <row r="48" spans="1:27" ht="12.75" customHeight="1" x14ac:dyDescent="0.25">
      <c r="A48" s="127">
        <v>47</v>
      </c>
      <c r="B48" s="47">
        <v>2</v>
      </c>
      <c r="C48" s="104"/>
      <c r="D48" s="128" t="s">
        <v>645</v>
      </c>
      <c r="E48" s="128">
        <v>2000</v>
      </c>
      <c r="F48" s="128">
        <v>217</v>
      </c>
      <c r="G48" s="129" t="s">
        <v>839</v>
      </c>
      <c r="H48" s="129" t="s">
        <v>840</v>
      </c>
      <c r="I48" s="130">
        <v>37889</v>
      </c>
      <c r="J48" s="129" t="s">
        <v>102</v>
      </c>
      <c r="K48" s="139" t="s">
        <v>103</v>
      </c>
      <c r="L48" s="129" t="s">
        <v>328</v>
      </c>
      <c r="M48" s="129" t="s">
        <v>540</v>
      </c>
      <c r="N48" s="102" t="str">
        <f t="shared" si="0"/>
        <v>v217</v>
      </c>
      <c r="O48" s="133" t="str">
        <f t="shared" si="1"/>
        <v>Erlandas Markauskas</v>
      </c>
      <c r="P48" s="134">
        <f t="shared" si="2"/>
        <v>37889</v>
      </c>
      <c r="Q48" s="135" t="str">
        <f t="shared" si="3"/>
        <v>Vilkaviškio raj.</v>
      </c>
      <c r="R48" s="135" t="str">
        <f t="shared" si="4"/>
        <v>Vilkaviškio LASK</v>
      </c>
      <c r="S48" s="110" t="str">
        <f t="shared" si="5"/>
        <v>ind</v>
      </c>
      <c r="T48" s="135" t="str">
        <f t="shared" si="6"/>
        <v>R Akucevičiūtė</v>
      </c>
      <c r="U48" s="47" t="str">
        <f t="shared" si="7"/>
        <v>v217</v>
      </c>
      <c r="V48" s="47"/>
      <c r="W48" s="47"/>
      <c r="X48" s="83"/>
      <c r="Y48" s="47">
        <v>2</v>
      </c>
      <c r="Z48" s="83"/>
      <c r="AA48" s="83"/>
    </row>
    <row r="49" spans="1:27" ht="12.75" customHeight="1" x14ac:dyDescent="0.25">
      <c r="A49" s="127">
        <v>48</v>
      </c>
      <c r="B49" s="47">
        <v>2</v>
      </c>
      <c r="C49" s="104"/>
      <c r="D49" s="128" t="s">
        <v>64</v>
      </c>
      <c r="E49" s="128">
        <v>1000</v>
      </c>
      <c r="F49" s="128">
        <v>218</v>
      </c>
      <c r="G49" s="129" t="s">
        <v>841</v>
      </c>
      <c r="H49" s="129" t="s">
        <v>842</v>
      </c>
      <c r="I49" s="130">
        <v>38323</v>
      </c>
      <c r="J49" s="129" t="s">
        <v>102</v>
      </c>
      <c r="K49" s="139" t="s">
        <v>103</v>
      </c>
      <c r="L49" s="132"/>
      <c r="M49" s="129" t="s">
        <v>129</v>
      </c>
      <c r="N49" s="102" t="str">
        <f t="shared" si="0"/>
        <v>m218</v>
      </c>
      <c r="O49" s="133" t="str">
        <f t="shared" si="1"/>
        <v>Karolina Šimkutė</v>
      </c>
      <c r="P49" s="134">
        <f t="shared" si="2"/>
        <v>38323</v>
      </c>
      <c r="Q49" s="135" t="str">
        <f t="shared" si="3"/>
        <v>Vilkaviškio raj.</v>
      </c>
      <c r="R49" s="135" t="str">
        <f t="shared" si="4"/>
        <v>Vilkaviškio LASK</v>
      </c>
      <c r="S49" s="110">
        <f t="shared" si="5"/>
        <v>0</v>
      </c>
      <c r="T49" s="135" t="str">
        <f t="shared" si="6"/>
        <v>R. Kiškėnienė</v>
      </c>
      <c r="U49" s="47" t="str">
        <f t="shared" si="7"/>
        <v>m218</v>
      </c>
      <c r="V49" s="47"/>
      <c r="W49" s="47"/>
      <c r="X49" s="83"/>
      <c r="Y49" s="47">
        <v>2</v>
      </c>
      <c r="Z49" s="83"/>
      <c r="AA49" s="83"/>
    </row>
    <row r="50" spans="1:27" ht="12.75" customHeight="1" x14ac:dyDescent="0.25">
      <c r="A50" s="127">
        <v>49</v>
      </c>
      <c r="B50" s="47">
        <v>1</v>
      </c>
      <c r="C50" s="104"/>
      <c r="D50" s="128" t="s">
        <v>64</v>
      </c>
      <c r="E50" s="128">
        <v>3000</v>
      </c>
      <c r="F50" s="128">
        <v>224</v>
      </c>
      <c r="G50" s="129" t="s">
        <v>843</v>
      </c>
      <c r="H50" s="129" t="s">
        <v>844</v>
      </c>
      <c r="I50" s="130">
        <v>37169</v>
      </c>
      <c r="J50" s="129" t="s">
        <v>102</v>
      </c>
      <c r="K50" s="139" t="s">
        <v>103</v>
      </c>
      <c r="L50" s="132"/>
      <c r="M50" s="129" t="s">
        <v>279</v>
      </c>
      <c r="N50" s="102" t="str">
        <f t="shared" si="0"/>
        <v>m224</v>
      </c>
      <c r="O50" s="133" t="str">
        <f t="shared" si="1"/>
        <v>Eglė Bajoraitė</v>
      </c>
      <c r="P50" s="134">
        <f t="shared" si="2"/>
        <v>37169</v>
      </c>
      <c r="Q50" s="135" t="str">
        <f t="shared" si="3"/>
        <v>Vilkaviškio raj.</v>
      </c>
      <c r="R50" s="135" t="str">
        <f t="shared" si="4"/>
        <v>Vilkaviškio LASK</v>
      </c>
      <c r="S50" s="110">
        <f t="shared" si="5"/>
        <v>0</v>
      </c>
      <c r="T50" s="135" t="str">
        <f t="shared" si="6"/>
        <v>R. Akucevičiūtė</v>
      </c>
      <c r="U50" s="47" t="str">
        <f t="shared" si="7"/>
        <v>m224</v>
      </c>
      <c r="V50" s="47"/>
      <c r="W50" s="47"/>
      <c r="X50" s="83"/>
      <c r="Y50" s="47">
        <v>3</v>
      </c>
      <c r="Z50" s="83"/>
      <c r="AA50" s="83"/>
    </row>
    <row r="51" spans="1:27" ht="12.75" customHeight="1" x14ac:dyDescent="0.25">
      <c r="A51" s="127">
        <v>50</v>
      </c>
      <c r="B51" s="47">
        <v>1</v>
      </c>
      <c r="C51" s="104"/>
      <c r="D51" s="128" t="s">
        <v>645</v>
      </c>
      <c r="E51" s="128">
        <v>1000</v>
      </c>
      <c r="F51" s="128">
        <v>225</v>
      </c>
      <c r="G51" s="129" t="s">
        <v>837</v>
      </c>
      <c r="H51" s="129" t="s">
        <v>845</v>
      </c>
      <c r="I51" s="130">
        <v>38051</v>
      </c>
      <c r="J51" s="129" t="s">
        <v>102</v>
      </c>
      <c r="K51" s="139" t="s">
        <v>103</v>
      </c>
      <c r="L51" s="129" t="s">
        <v>827</v>
      </c>
      <c r="M51" s="129" t="s">
        <v>279</v>
      </c>
      <c r="N51" s="102" t="str">
        <f t="shared" si="0"/>
        <v>v225</v>
      </c>
      <c r="O51" s="133" t="str">
        <f t="shared" si="1"/>
        <v>Žilvinas Žilinskas</v>
      </c>
      <c r="P51" s="134">
        <f t="shared" si="2"/>
        <v>38051</v>
      </c>
      <c r="Q51" s="135" t="str">
        <f t="shared" si="3"/>
        <v>Vilkaviškio raj.</v>
      </c>
      <c r="R51" s="135" t="str">
        <f t="shared" si="4"/>
        <v>Vilkaviškio LASK</v>
      </c>
      <c r="S51" s="110" t="str">
        <f t="shared" si="5"/>
        <v>stipr</v>
      </c>
      <c r="T51" s="135" t="str">
        <f t="shared" si="6"/>
        <v>R. Akucevičiūtė</v>
      </c>
      <c r="U51" s="47" t="str">
        <f t="shared" si="7"/>
        <v>v225</v>
      </c>
      <c r="V51" s="47"/>
      <c r="W51" s="47"/>
      <c r="X51" s="83"/>
      <c r="Y51" s="47">
        <v>2</v>
      </c>
      <c r="Z51" s="83"/>
      <c r="AA51" s="83"/>
    </row>
    <row r="52" spans="1:27" ht="12.75" customHeight="1" x14ac:dyDescent="0.25">
      <c r="A52" s="127">
        <v>51</v>
      </c>
      <c r="B52" s="47">
        <v>1</v>
      </c>
      <c r="C52" s="104"/>
      <c r="D52" s="128" t="s">
        <v>64</v>
      </c>
      <c r="E52" s="128">
        <v>4000</v>
      </c>
      <c r="F52" s="128">
        <v>226</v>
      </c>
      <c r="G52" s="129" t="s">
        <v>846</v>
      </c>
      <c r="H52" s="129" t="s">
        <v>847</v>
      </c>
      <c r="I52" s="130">
        <v>36244</v>
      </c>
      <c r="J52" s="129" t="s">
        <v>102</v>
      </c>
      <c r="K52" s="139" t="s">
        <v>103</v>
      </c>
      <c r="L52" s="132"/>
      <c r="M52" s="129" t="s">
        <v>279</v>
      </c>
      <c r="N52" s="102" t="str">
        <f t="shared" si="0"/>
        <v>m226</v>
      </c>
      <c r="O52" s="133" t="str">
        <f t="shared" si="1"/>
        <v>Giedrė Račiukaitytė</v>
      </c>
      <c r="P52" s="134">
        <f t="shared" si="2"/>
        <v>36244</v>
      </c>
      <c r="Q52" s="135" t="str">
        <f t="shared" si="3"/>
        <v>Vilkaviškio raj.</v>
      </c>
      <c r="R52" s="135" t="str">
        <f t="shared" si="4"/>
        <v>Vilkaviškio LASK</v>
      </c>
      <c r="S52" s="110">
        <f t="shared" si="5"/>
        <v>0</v>
      </c>
      <c r="T52" s="135" t="str">
        <f t="shared" si="6"/>
        <v>R. Akucevičiūtė</v>
      </c>
      <c r="U52" s="47" t="str">
        <f t="shared" si="7"/>
        <v>m226</v>
      </c>
      <c r="V52" s="47"/>
      <c r="W52" s="47"/>
      <c r="X52" s="83"/>
      <c r="Y52" s="47">
        <v>4</v>
      </c>
      <c r="Z52" s="83"/>
      <c r="AA52" s="83"/>
    </row>
    <row r="53" spans="1:27" ht="12.75" customHeight="1" x14ac:dyDescent="0.25">
      <c r="A53" s="127">
        <v>52</v>
      </c>
      <c r="B53" s="47">
        <v>1</v>
      </c>
      <c r="C53" s="104"/>
      <c r="D53" s="128" t="s">
        <v>64</v>
      </c>
      <c r="E53" s="128">
        <v>3000</v>
      </c>
      <c r="F53" s="128">
        <v>230</v>
      </c>
      <c r="G53" s="129" t="s">
        <v>848</v>
      </c>
      <c r="H53" s="129" t="s">
        <v>849</v>
      </c>
      <c r="I53" s="130">
        <v>36953</v>
      </c>
      <c r="J53" s="129" t="s">
        <v>102</v>
      </c>
      <c r="K53" s="139" t="s">
        <v>103</v>
      </c>
      <c r="L53" s="132"/>
      <c r="M53" s="129" t="s">
        <v>104</v>
      </c>
      <c r="N53" s="102" t="str">
        <f t="shared" si="0"/>
        <v>m230</v>
      </c>
      <c r="O53" s="133" t="str">
        <f t="shared" si="1"/>
        <v>Diana Kizlaitytė</v>
      </c>
      <c r="P53" s="134">
        <f t="shared" si="2"/>
        <v>36953</v>
      </c>
      <c r="Q53" s="135" t="str">
        <f t="shared" si="3"/>
        <v>Vilkaviškio raj.</v>
      </c>
      <c r="R53" s="135" t="str">
        <f t="shared" si="4"/>
        <v>Vilkaviškio LASK</v>
      </c>
      <c r="S53" s="110">
        <f t="shared" si="5"/>
        <v>0</v>
      </c>
      <c r="T53" s="135" t="str">
        <f t="shared" si="6"/>
        <v>M. Saldukaitis</v>
      </c>
      <c r="U53" s="47" t="str">
        <f t="shared" si="7"/>
        <v>m230</v>
      </c>
      <c r="V53" s="47"/>
      <c r="W53" s="47"/>
      <c r="X53" s="83"/>
      <c r="Y53" s="47">
        <v>1</v>
      </c>
      <c r="Z53" s="83"/>
      <c r="AA53" s="83"/>
    </row>
    <row r="54" spans="1:27" ht="12.75" customHeight="1" x14ac:dyDescent="0.25">
      <c r="A54" s="127">
        <v>53</v>
      </c>
      <c r="B54" s="47">
        <v>1</v>
      </c>
      <c r="C54" s="104"/>
      <c r="D54" s="128" t="s">
        <v>64</v>
      </c>
      <c r="E54" s="128">
        <v>1000</v>
      </c>
      <c r="F54" s="128">
        <v>232</v>
      </c>
      <c r="G54" s="129" t="s">
        <v>850</v>
      </c>
      <c r="H54" s="129" t="s">
        <v>851</v>
      </c>
      <c r="I54" s="130">
        <v>38000</v>
      </c>
      <c r="J54" s="129" t="s">
        <v>102</v>
      </c>
      <c r="K54" s="139" t="s">
        <v>103</v>
      </c>
      <c r="L54" s="132"/>
      <c r="M54" s="129" t="s">
        <v>129</v>
      </c>
      <c r="N54" s="102" t="str">
        <f t="shared" si="0"/>
        <v>m232</v>
      </c>
      <c r="O54" s="133" t="str">
        <f t="shared" si="1"/>
        <v>Iveta Šilmiežytė</v>
      </c>
      <c r="P54" s="134">
        <f t="shared" si="2"/>
        <v>38000</v>
      </c>
      <c r="Q54" s="135" t="str">
        <f t="shared" si="3"/>
        <v>Vilkaviškio raj.</v>
      </c>
      <c r="R54" s="135" t="str">
        <f t="shared" si="4"/>
        <v>Vilkaviškio LASK</v>
      </c>
      <c r="S54" s="110">
        <f t="shared" si="5"/>
        <v>0</v>
      </c>
      <c r="T54" s="135" t="str">
        <f t="shared" si="6"/>
        <v>R. Kiškėnienė</v>
      </c>
      <c r="U54" s="47" t="str">
        <f t="shared" si="7"/>
        <v>m232</v>
      </c>
      <c r="V54" s="47"/>
      <c r="W54" s="47"/>
      <c r="X54" s="83"/>
      <c r="Y54" s="47">
        <v>1</v>
      </c>
      <c r="Z54" s="83"/>
      <c r="AA54" s="83"/>
    </row>
    <row r="55" spans="1:27" ht="12.75" customHeight="1" x14ac:dyDescent="0.25">
      <c r="A55" s="127">
        <v>54</v>
      </c>
      <c r="B55" s="47">
        <v>1</v>
      </c>
      <c r="C55" s="104"/>
      <c r="D55" s="128" t="s">
        <v>64</v>
      </c>
      <c r="E55" s="128">
        <v>1000</v>
      </c>
      <c r="F55" s="128">
        <v>234</v>
      </c>
      <c r="G55" s="129" t="s">
        <v>852</v>
      </c>
      <c r="H55" s="129" t="s">
        <v>842</v>
      </c>
      <c r="I55" s="130">
        <v>38649</v>
      </c>
      <c r="J55" s="129" t="s">
        <v>102</v>
      </c>
      <c r="K55" s="139" t="s">
        <v>103</v>
      </c>
      <c r="L55" s="129" t="s">
        <v>827</v>
      </c>
      <c r="M55" s="129" t="s">
        <v>104</v>
      </c>
      <c r="N55" s="102" t="str">
        <f t="shared" si="0"/>
        <v>m234</v>
      </c>
      <c r="O55" s="133" t="str">
        <f t="shared" si="1"/>
        <v>Paula Šimkutė</v>
      </c>
      <c r="P55" s="134">
        <f t="shared" si="2"/>
        <v>38649</v>
      </c>
      <c r="Q55" s="135" t="str">
        <f t="shared" si="3"/>
        <v>Vilkaviškio raj.</v>
      </c>
      <c r="R55" s="135" t="str">
        <f t="shared" si="4"/>
        <v>Vilkaviškio LASK</v>
      </c>
      <c r="S55" s="110" t="str">
        <f t="shared" si="5"/>
        <v>stipr</v>
      </c>
      <c r="T55" s="135" t="str">
        <f t="shared" si="6"/>
        <v>M. Saldukaitis</v>
      </c>
      <c r="U55" s="47" t="str">
        <f t="shared" si="7"/>
        <v>m234</v>
      </c>
      <c r="V55" s="47"/>
      <c r="W55" s="47"/>
      <c r="X55" s="83"/>
      <c r="Y55" s="47">
        <v>1</v>
      </c>
      <c r="Z55" s="83"/>
      <c r="AA55" s="83"/>
    </row>
    <row r="56" spans="1:27" ht="12.75" customHeight="1" x14ac:dyDescent="0.25">
      <c r="A56" s="127">
        <v>55</v>
      </c>
      <c r="B56" s="102">
        <v>1</v>
      </c>
      <c r="C56" s="104"/>
      <c r="D56" s="128" t="s">
        <v>64</v>
      </c>
      <c r="E56" s="128">
        <v>4000</v>
      </c>
      <c r="F56" s="128">
        <v>237</v>
      </c>
      <c r="G56" s="129" t="s">
        <v>853</v>
      </c>
      <c r="H56" s="129" t="s">
        <v>854</v>
      </c>
      <c r="I56" s="130">
        <v>35831</v>
      </c>
      <c r="J56" s="129" t="s">
        <v>102</v>
      </c>
      <c r="K56" s="139" t="s">
        <v>103</v>
      </c>
      <c r="L56" s="132"/>
      <c r="M56" s="129" t="s">
        <v>279</v>
      </c>
      <c r="N56" s="102" t="str">
        <f t="shared" si="0"/>
        <v>m237</v>
      </c>
      <c r="O56" s="133" t="str">
        <f t="shared" si="1"/>
        <v>Snieguolė Lažauninkaitė</v>
      </c>
      <c r="P56" s="134">
        <f t="shared" si="2"/>
        <v>35831</v>
      </c>
      <c r="Q56" s="135" t="str">
        <f t="shared" si="3"/>
        <v>Vilkaviškio raj.</v>
      </c>
      <c r="R56" s="135" t="str">
        <f t="shared" si="4"/>
        <v>Vilkaviškio LASK</v>
      </c>
      <c r="S56" s="110">
        <f t="shared" si="5"/>
        <v>0</v>
      </c>
      <c r="T56" s="135" t="str">
        <f t="shared" si="6"/>
        <v>R. Akucevičiūtė</v>
      </c>
      <c r="U56" s="47" t="str">
        <f t="shared" si="7"/>
        <v>m237</v>
      </c>
      <c r="V56" s="47"/>
      <c r="W56" s="47"/>
      <c r="X56" s="83"/>
      <c r="Y56" s="47"/>
      <c r="Z56" s="83"/>
      <c r="AA56" s="83"/>
    </row>
    <row r="57" spans="1:27" ht="12.75" customHeight="1" x14ac:dyDescent="0.25">
      <c r="A57" s="127">
        <v>56</v>
      </c>
      <c r="B57" s="47">
        <v>1</v>
      </c>
      <c r="C57" s="104"/>
      <c r="D57" s="128" t="s">
        <v>645</v>
      </c>
      <c r="E57" s="128">
        <v>2000</v>
      </c>
      <c r="F57" s="128">
        <v>238</v>
      </c>
      <c r="G57" s="129" t="s">
        <v>855</v>
      </c>
      <c r="H57" s="129" t="s">
        <v>856</v>
      </c>
      <c r="I57" s="130">
        <v>37640</v>
      </c>
      <c r="J57" s="129" t="s">
        <v>102</v>
      </c>
      <c r="K57" s="139" t="s">
        <v>103</v>
      </c>
      <c r="L57" s="132"/>
      <c r="M57" s="129" t="s">
        <v>279</v>
      </c>
      <c r="N57" s="102" t="str">
        <f t="shared" si="0"/>
        <v>v238</v>
      </c>
      <c r="O57" s="133" t="str">
        <f t="shared" si="1"/>
        <v>Marijus Jankaitis</v>
      </c>
      <c r="P57" s="134">
        <f t="shared" si="2"/>
        <v>37640</v>
      </c>
      <c r="Q57" s="135" t="str">
        <f t="shared" si="3"/>
        <v>Vilkaviškio raj.</v>
      </c>
      <c r="R57" s="135" t="str">
        <f t="shared" si="4"/>
        <v>Vilkaviškio LASK</v>
      </c>
      <c r="S57" s="110">
        <f t="shared" si="5"/>
        <v>0</v>
      </c>
      <c r="T57" s="135" t="str">
        <f t="shared" si="6"/>
        <v>R. Akucevičiūtė</v>
      </c>
      <c r="U57" s="47" t="str">
        <f t="shared" si="7"/>
        <v>v238</v>
      </c>
      <c r="V57" s="47"/>
      <c r="W57" s="47"/>
      <c r="X57" s="83"/>
      <c r="Y57" s="47"/>
      <c r="Z57" s="83"/>
      <c r="AA57" s="83"/>
    </row>
    <row r="58" spans="1:27" ht="12.75" customHeight="1" x14ac:dyDescent="0.25">
      <c r="A58" s="127">
        <v>57</v>
      </c>
      <c r="B58" s="47">
        <v>2</v>
      </c>
      <c r="C58" s="104"/>
      <c r="D58" s="128" t="s">
        <v>645</v>
      </c>
      <c r="E58" s="128">
        <v>1000</v>
      </c>
      <c r="F58" s="128">
        <v>240</v>
      </c>
      <c r="G58" s="129" t="s">
        <v>823</v>
      </c>
      <c r="H58" s="129" t="s">
        <v>857</v>
      </c>
      <c r="I58" s="130">
        <v>38016</v>
      </c>
      <c r="J58" s="129" t="s">
        <v>102</v>
      </c>
      <c r="K58" s="139" t="s">
        <v>103</v>
      </c>
      <c r="L58" s="129" t="s">
        <v>328</v>
      </c>
      <c r="M58" s="129" t="s">
        <v>129</v>
      </c>
      <c r="N58" s="102" t="str">
        <f t="shared" si="0"/>
        <v>v240</v>
      </c>
      <c r="O58" s="133" t="str">
        <f t="shared" si="1"/>
        <v>Mantas Bujanauskas</v>
      </c>
      <c r="P58" s="134">
        <f t="shared" si="2"/>
        <v>38016</v>
      </c>
      <c r="Q58" s="135" t="str">
        <f t="shared" si="3"/>
        <v>Vilkaviškio raj.</v>
      </c>
      <c r="R58" s="135" t="str">
        <f t="shared" si="4"/>
        <v>Vilkaviškio LASK</v>
      </c>
      <c r="S58" s="110" t="str">
        <f t="shared" si="5"/>
        <v>ind</v>
      </c>
      <c r="T58" s="135" t="str">
        <f t="shared" si="6"/>
        <v>R. Kiškėnienė</v>
      </c>
      <c r="U58" s="47" t="str">
        <f t="shared" si="7"/>
        <v>v240</v>
      </c>
      <c r="V58" s="47"/>
      <c r="W58" s="47"/>
      <c r="X58" s="83"/>
      <c r="Y58" s="47">
        <v>1</v>
      </c>
      <c r="Z58" s="83"/>
      <c r="AA58" s="83"/>
    </row>
    <row r="59" spans="1:27" ht="12.75" customHeight="1" x14ac:dyDescent="0.25">
      <c r="A59" s="127">
        <v>58</v>
      </c>
      <c r="B59" s="102">
        <v>2</v>
      </c>
      <c r="C59" s="104"/>
      <c r="D59" s="128" t="s">
        <v>645</v>
      </c>
      <c r="E59" s="128">
        <v>6000</v>
      </c>
      <c r="F59" s="128">
        <v>153</v>
      </c>
      <c r="G59" s="129" t="s">
        <v>858</v>
      </c>
      <c r="H59" s="129" t="s">
        <v>859</v>
      </c>
      <c r="I59" s="130">
        <v>36334</v>
      </c>
      <c r="J59" s="129" t="s">
        <v>282</v>
      </c>
      <c r="K59" s="138" t="s">
        <v>70</v>
      </c>
      <c r="L59" s="132"/>
      <c r="M59" s="129" t="s">
        <v>316</v>
      </c>
      <c r="N59" s="102" t="str">
        <f t="shared" si="0"/>
        <v>v153</v>
      </c>
      <c r="O59" s="133" t="str">
        <f t="shared" si="1"/>
        <v>Ernestas Danilovas</v>
      </c>
      <c r="P59" s="134">
        <f t="shared" si="2"/>
        <v>36334</v>
      </c>
      <c r="Q59" s="135" t="str">
        <f t="shared" si="3"/>
        <v>Kelmės rajono</v>
      </c>
      <c r="R59" s="135" t="str">
        <f t="shared" si="4"/>
        <v>NIKĖ-1</v>
      </c>
      <c r="S59" s="110">
        <f t="shared" si="5"/>
        <v>0</v>
      </c>
      <c r="T59" s="135" t="str">
        <f t="shared" si="6"/>
        <v>G. Kasputis</v>
      </c>
      <c r="U59" s="47" t="str">
        <f t="shared" si="7"/>
        <v>v153</v>
      </c>
      <c r="V59" s="47"/>
      <c r="W59" s="47"/>
      <c r="X59" s="83"/>
      <c r="Y59" s="47"/>
      <c r="Z59" s="83"/>
      <c r="AA59" s="83"/>
    </row>
    <row r="60" spans="1:27" ht="12.75" customHeight="1" x14ac:dyDescent="0.25">
      <c r="A60" s="127">
        <v>59</v>
      </c>
      <c r="B60" s="102">
        <v>2</v>
      </c>
      <c r="C60" s="104"/>
      <c r="D60" s="128" t="s">
        <v>64</v>
      </c>
      <c r="E60" s="128">
        <v>2000</v>
      </c>
      <c r="F60" s="128">
        <v>154</v>
      </c>
      <c r="G60" s="129" t="s">
        <v>752</v>
      </c>
      <c r="H60" s="129" t="s">
        <v>860</v>
      </c>
      <c r="I60" s="130">
        <v>37755</v>
      </c>
      <c r="J60" s="129" t="s">
        <v>282</v>
      </c>
      <c r="K60" s="138" t="s">
        <v>97</v>
      </c>
      <c r="L60" s="132"/>
      <c r="M60" s="129" t="s">
        <v>316</v>
      </c>
      <c r="N60" s="102" t="str">
        <f t="shared" si="0"/>
        <v>m154</v>
      </c>
      <c r="O60" s="133" t="str">
        <f t="shared" si="1"/>
        <v>Deimantė Kneižytė</v>
      </c>
      <c r="P60" s="134">
        <f t="shared" si="2"/>
        <v>37755</v>
      </c>
      <c r="Q60" s="135" t="str">
        <f t="shared" si="3"/>
        <v>Kelmės rajono</v>
      </c>
      <c r="R60" s="135" t="str">
        <f t="shared" si="4"/>
        <v>NIKĖ-2</v>
      </c>
      <c r="S60" s="110">
        <f t="shared" si="5"/>
        <v>0</v>
      </c>
      <c r="T60" s="135" t="str">
        <f t="shared" si="6"/>
        <v>G. Kasputis</v>
      </c>
      <c r="U60" s="47" t="str">
        <f t="shared" si="7"/>
        <v>m154</v>
      </c>
      <c r="V60" s="47"/>
      <c r="W60" s="47"/>
      <c r="X60" s="83"/>
      <c r="Y60" s="47"/>
      <c r="Z60" s="83"/>
      <c r="AA60" s="83"/>
    </row>
    <row r="61" spans="1:27" ht="12.75" customHeight="1" x14ac:dyDescent="0.25">
      <c r="A61" s="127">
        <v>60</v>
      </c>
      <c r="B61" s="47">
        <v>2</v>
      </c>
      <c r="C61" s="104"/>
      <c r="D61" s="128" t="s">
        <v>645</v>
      </c>
      <c r="E61" s="128">
        <v>1000</v>
      </c>
      <c r="F61" s="128">
        <v>155</v>
      </c>
      <c r="G61" s="129" t="s">
        <v>861</v>
      </c>
      <c r="H61" s="129" t="s">
        <v>862</v>
      </c>
      <c r="I61" s="130">
        <v>37990</v>
      </c>
      <c r="J61" s="129" t="s">
        <v>282</v>
      </c>
      <c r="K61" s="131"/>
      <c r="L61" s="132"/>
      <c r="M61" s="129" t="s">
        <v>283</v>
      </c>
      <c r="N61" s="102" t="str">
        <f t="shared" si="0"/>
        <v>v155</v>
      </c>
      <c r="O61" s="133" t="str">
        <f t="shared" si="1"/>
        <v>Nedas Kasparas</v>
      </c>
      <c r="P61" s="134">
        <f t="shared" si="2"/>
        <v>37990</v>
      </c>
      <c r="Q61" s="135" t="str">
        <f t="shared" si="3"/>
        <v>Kelmės rajono</v>
      </c>
      <c r="R61" s="135">
        <f t="shared" si="4"/>
        <v>0</v>
      </c>
      <c r="S61" s="110">
        <f t="shared" si="5"/>
        <v>0</v>
      </c>
      <c r="T61" s="135" t="str">
        <f t="shared" si="6"/>
        <v>L. Balsytė</v>
      </c>
      <c r="U61" s="47" t="str">
        <f t="shared" si="7"/>
        <v>v155</v>
      </c>
      <c r="V61" s="47"/>
      <c r="W61" s="47"/>
      <c r="X61" s="83"/>
      <c r="Y61" s="47">
        <v>1</v>
      </c>
      <c r="Z61" s="83"/>
      <c r="AA61" s="83"/>
    </row>
    <row r="62" spans="1:27" ht="12.75" customHeight="1" x14ac:dyDescent="0.25">
      <c r="A62" s="127">
        <v>61</v>
      </c>
      <c r="B62" s="47">
        <v>1</v>
      </c>
      <c r="C62" s="104"/>
      <c r="D62" s="128" t="s">
        <v>645</v>
      </c>
      <c r="E62" s="128">
        <v>4000</v>
      </c>
      <c r="F62" s="128">
        <v>156</v>
      </c>
      <c r="G62" s="129" t="s">
        <v>809</v>
      </c>
      <c r="H62" s="129" t="s">
        <v>863</v>
      </c>
      <c r="I62" s="130">
        <v>36812</v>
      </c>
      <c r="J62" s="129" t="s">
        <v>282</v>
      </c>
      <c r="K62" s="131"/>
      <c r="L62" s="132"/>
      <c r="M62" s="129" t="s">
        <v>283</v>
      </c>
      <c r="N62" s="102" t="str">
        <f t="shared" si="0"/>
        <v>v156</v>
      </c>
      <c r="O62" s="133" t="str">
        <f t="shared" si="1"/>
        <v>Karolis Jankauskas</v>
      </c>
      <c r="P62" s="134">
        <f t="shared" si="2"/>
        <v>36812</v>
      </c>
      <c r="Q62" s="135" t="str">
        <f t="shared" si="3"/>
        <v>Kelmės rajono</v>
      </c>
      <c r="R62" s="135">
        <f t="shared" si="4"/>
        <v>0</v>
      </c>
      <c r="S62" s="110">
        <f t="shared" si="5"/>
        <v>0</v>
      </c>
      <c r="T62" s="135" t="str">
        <f t="shared" si="6"/>
        <v>L. Balsytė</v>
      </c>
      <c r="U62" s="47" t="str">
        <f t="shared" si="7"/>
        <v>v156</v>
      </c>
      <c r="V62" s="47"/>
      <c r="W62" s="47"/>
      <c r="X62" s="83"/>
      <c r="Y62" s="47">
        <v>2</v>
      </c>
      <c r="Z62" s="83"/>
      <c r="AA62" s="83"/>
    </row>
    <row r="63" spans="1:27" ht="12.75" customHeight="1" x14ac:dyDescent="0.25">
      <c r="A63" s="127">
        <v>62</v>
      </c>
      <c r="B63" s="47">
        <v>2</v>
      </c>
      <c r="C63" s="104"/>
      <c r="D63" s="128" t="s">
        <v>645</v>
      </c>
      <c r="E63" s="128">
        <v>2000</v>
      </c>
      <c r="F63" s="128">
        <v>157</v>
      </c>
      <c r="G63" s="129" t="s">
        <v>864</v>
      </c>
      <c r="H63" s="129" t="s">
        <v>865</v>
      </c>
      <c r="I63" s="130">
        <v>37299</v>
      </c>
      <c r="J63" s="129" t="s">
        <v>282</v>
      </c>
      <c r="K63" s="131"/>
      <c r="L63" s="132"/>
      <c r="M63" s="129" t="s">
        <v>316</v>
      </c>
      <c r="N63" s="102" t="str">
        <f t="shared" si="0"/>
        <v>v157</v>
      </c>
      <c r="O63" s="133" t="str">
        <f t="shared" si="1"/>
        <v>Valentas Urba</v>
      </c>
      <c r="P63" s="134">
        <f t="shared" si="2"/>
        <v>37299</v>
      </c>
      <c r="Q63" s="135" t="str">
        <f t="shared" si="3"/>
        <v>Kelmės rajono</v>
      </c>
      <c r="R63" s="135">
        <f t="shared" si="4"/>
        <v>0</v>
      </c>
      <c r="S63" s="110">
        <f t="shared" si="5"/>
        <v>0</v>
      </c>
      <c r="T63" s="135" t="str">
        <f t="shared" si="6"/>
        <v>G. Kasputis</v>
      </c>
      <c r="U63" s="47" t="str">
        <f t="shared" si="7"/>
        <v>v157</v>
      </c>
      <c r="V63" s="47"/>
      <c r="W63" s="47"/>
      <c r="X63" s="83"/>
      <c r="Y63" s="47">
        <v>1</v>
      </c>
      <c r="Z63" s="83"/>
      <c r="AA63" s="83"/>
    </row>
    <row r="64" spans="1:27" ht="12.75" customHeight="1" x14ac:dyDescent="0.25">
      <c r="A64" s="127">
        <v>63</v>
      </c>
      <c r="B64" s="102">
        <v>2</v>
      </c>
      <c r="C64" s="104"/>
      <c r="D64" s="128" t="s">
        <v>645</v>
      </c>
      <c r="E64" s="128">
        <v>1000</v>
      </c>
      <c r="F64" s="128">
        <v>158</v>
      </c>
      <c r="G64" s="129" t="s">
        <v>866</v>
      </c>
      <c r="H64" s="129" t="s">
        <v>859</v>
      </c>
      <c r="I64" s="130">
        <v>38802</v>
      </c>
      <c r="J64" s="129" t="s">
        <v>282</v>
      </c>
      <c r="K64" s="131"/>
      <c r="L64" s="132"/>
      <c r="M64" s="129" t="s">
        <v>316</v>
      </c>
      <c r="N64" s="102" t="str">
        <f t="shared" si="0"/>
        <v>v158</v>
      </c>
      <c r="O64" s="133" t="str">
        <f t="shared" si="1"/>
        <v>Vilius Danilovas</v>
      </c>
      <c r="P64" s="134">
        <f t="shared" si="2"/>
        <v>38802</v>
      </c>
      <c r="Q64" s="135" t="str">
        <f t="shared" si="3"/>
        <v>Kelmės rajono</v>
      </c>
      <c r="R64" s="135">
        <f t="shared" si="4"/>
        <v>0</v>
      </c>
      <c r="S64" s="110">
        <f t="shared" si="5"/>
        <v>0</v>
      </c>
      <c r="T64" s="135" t="str">
        <f t="shared" si="6"/>
        <v>G. Kasputis</v>
      </c>
      <c r="U64" s="47" t="str">
        <f t="shared" si="7"/>
        <v>v158</v>
      </c>
      <c r="V64" s="47"/>
      <c r="W64" s="47"/>
      <c r="X64" s="83"/>
      <c r="Y64" s="47"/>
      <c r="Z64" s="83"/>
      <c r="AA64" s="83"/>
    </row>
    <row r="65" spans="1:27" ht="12.75" customHeight="1" x14ac:dyDescent="0.25">
      <c r="A65" s="127">
        <v>64</v>
      </c>
      <c r="B65" s="47">
        <v>1</v>
      </c>
      <c r="C65" s="104"/>
      <c r="D65" s="128" t="s">
        <v>64</v>
      </c>
      <c r="E65" s="128">
        <v>3000</v>
      </c>
      <c r="F65" s="128">
        <v>159</v>
      </c>
      <c r="G65" s="129" t="s">
        <v>867</v>
      </c>
      <c r="H65" s="129" t="s">
        <v>868</v>
      </c>
      <c r="I65" s="130">
        <v>37054</v>
      </c>
      <c r="J65" s="129" t="s">
        <v>282</v>
      </c>
      <c r="K65" s="131"/>
      <c r="L65" s="132"/>
      <c r="M65" s="129" t="s">
        <v>869</v>
      </c>
      <c r="N65" s="102" t="str">
        <f t="shared" si="0"/>
        <v>m159</v>
      </c>
      <c r="O65" s="133" t="str">
        <f t="shared" si="1"/>
        <v>Roneta Urbutytė</v>
      </c>
      <c r="P65" s="134">
        <f t="shared" si="2"/>
        <v>37054</v>
      </c>
      <c r="Q65" s="135" t="str">
        <f t="shared" si="3"/>
        <v>Kelmės rajono</v>
      </c>
      <c r="R65" s="135">
        <f t="shared" si="4"/>
        <v>0</v>
      </c>
      <c r="S65" s="110">
        <f t="shared" si="5"/>
        <v>0</v>
      </c>
      <c r="T65" s="135" t="str">
        <f t="shared" si="6"/>
        <v>P. Sabaitis</v>
      </c>
      <c r="U65" s="47" t="str">
        <f t="shared" si="7"/>
        <v>m159</v>
      </c>
      <c r="V65" s="47"/>
      <c r="W65" s="47"/>
      <c r="X65" s="83"/>
      <c r="Y65" s="47">
        <v>2</v>
      </c>
      <c r="Z65" s="83"/>
      <c r="AA65" s="83"/>
    </row>
    <row r="66" spans="1:27" ht="12.75" customHeight="1" x14ac:dyDescent="0.25">
      <c r="A66" s="127">
        <v>65</v>
      </c>
      <c r="B66" s="102">
        <v>1</v>
      </c>
      <c r="C66" s="104"/>
      <c r="D66" s="128" t="s">
        <v>64</v>
      </c>
      <c r="E66" s="128">
        <v>2000</v>
      </c>
      <c r="F66" s="128"/>
      <c r="G66" s="129" t="s">
        <v>870</v>
      </c>
      <c r="H66" s="129" t="s">
        <v>871</v>
      </c>
      <c r="I66" s="130">
        <v>37955</v>
      </c>
      <c r="J66" s="129" t="s">
        <v>282</v>
      </c>
      <c r="K66" s="131"/>
      <c r="L66" s="132"/>
      <c r="M66" s="129" t="s">
        <v>869</v>
      </c>
      <c r="N66" s="102" t="str">
        <f t="shared" si="0"/>
        <v xml:space="preserve"> </v>
      </c>
      <c r="O66" s="133" t="str">
        <f t="shared" si="1"/>
        <v xml:space="preserve"> </v>
      </c>
      <c r="P66" s="134" t="str">
        <f t="shared" si="2"/>
        <v xml:space="preserve"> </v>
      </c>
      <c r="Q66" s="135" t="str">
        <f t="shared" si="3"/>
        <v xml:space="preserve"> </v>
      </c>
      <c r="R66" s="135" t="str">
        <f t="shared" si="4"/>
        <v xml:space="preserve"> </v>
      </c>
      <c r="S66" s="110" t="str">
        <f t="shared" si="5"/>
        <v xml:space="preserve"> </v>
      </c>
      <c r="T66" s="135" t="str">
        <f t="shared" si="6"/>
        <v xml:space="preserve"> </v>
      </c>
      <c r="U66" s="47" t="str">
        <f t="shared" si="7"/>
        <v xml:space="preserve"> </v>
      </c>
      <c r="V66" s="47"/>
      <c r="W66" s="47"/>
      <c r="X66" s="83"/>
      <c r="Y66" s="47"/>
      <c r="Z66" s="83"/>
      <c r="AA66" s="83"/>
    </row>
    <row r="67" spans="1:27" ht="12.75" customHeight="1" x14ac:dyDescent="0.25">
      <c r="A67" s="127">
        <v>66</v>
      </c>
      <c r="B67" s="102">
        <v>1</v>
      </c>
      <c r="C67" s="104"/>
      <c r="D67" s="128" t="s">
        <v>645</v>
      </c>
      <c r="E67" s="128">
        <v>2000</v>
      </c>
      <c r="F67" s="128">
        <v>161</v>
      </c>
      <c r="G67" s="129" t="s">
        <v>872</v>
      </c>
      <c r="H67" s="129" t="s">
        <v>859</v>
      </c>
      <c r="I67" s="130">
        <v>37979</v>
      </c>
      <c r="J67" s="129" t="s">
        <v>282</v>
      </c>
      <c r="K67" s="131"/>
      <c r="L67" s="132"/>
      <c r="M67" s="129" t="s">
        <v>622</v>
      </c>
      <c r="N67" s="102" t="str">
        <f t="shared" si="0"/>
        <v>v161</v>
      </c>
      <c r="O67" s="133" t="str">
        <f t="shared" si="1"/>
        <v>Adomas Danilovas</v>
      </c>
      <c r="P67" s="134">
        <f t="shared" si="2"/>
        <v>37979</v>
      </c>
      <c r="Q67" s="135" t="str">
        <f t="shared" si="3"/>
        <v>Kelmės rajono</v>
      </c>
      <c r="R67" s="135">
        <f t="shared" si="4"/>
        <v>0</v>
      </c>
      <c r="S67" s="110">
        <f t="shared" si="5"/>
        <v>0</v>
      </c>
      <c r="T67" s="135" t="str">
        <f t="shared" si="6"/>
        <v>G.Kasputis</v>
      </c>
      <c r="U67" s="47" t="str">
        <f t="shared" si="7"/>
        <v>v161</v>
      </c>
      <c r="V67" s="47"/>
      <c r="W67" s="47"/>
      <c r="X67" s="83"/>
      <c r="Y67" s="47"/>
      <c r="Z67" s="83"/>
      <c r="AA67" s="83"/>
    </row>
    <row r="68" spans="1:27" ht="12.75" customHeight="1" x14ac:dyDescent="0.25">
      <c r="A68" s="127">
        <v>67</v>
      </c>
      <c r="B68" s="47">
        <v>1</v>
      </c>
      <c r="C68" s="104"/>
      <c r="D68" s="128" t="s">
        <v>645</v>
      </c>
      <c r="E68" s="128">
        <v>2000</v>
      </c>
      <c r="F68" s="128">
        <v>162</v>
      </c>
      <c r="G68" s="129" t="s">
        <v>271</v>
      </c>
      <c r="H68" s="129" t="s">
        <v>873</v>
      </c>
      <c r="I68" s="130">
        <v>37675</v>
      </c>
      <c r="J68" s="129" t="s">
        <v>282</v>
      </c>
      <c r="K68" s="131"/>
      <c r="L68" s="132"/>
      <c r="M68" s="129" t="s">
        <v>283</v>
      </c>
      <c r="N68" s="102" t="str">
        <f t="shared" si="0"/>
        <v>v162</v>
      </c>
      <c r="O68" s="133" t="str">
        <f t="shared" si="1"/>
        <v>Lukas Arbačauskas</v>
      </c>
      <c r="P68" s="134">
        <f t="shared" si="2"/>
        <v>37675</v>
      </c>
      <c r="Q68" s="135" t="str">
        <f t="shared" si="3"/>
        <v>Kelmės rajono</v>
      </c>
      <c r="R68" s="135">
        <f t="shared" si="4"/>
        <v>0</v>
      </c>
      <c r="S68" s="110">
        <f t="shared" si="5"/>
        <v>0</v>
      </c>
      <c r="T68" s="135" t="str">
        <f t="shared" si="6"/>
        <v>L. Balsytė</v>
      </c>
      <c r="U68" s="47" t="str">
        <f t="shared" si="7"/>
        <v>v162</v>
      </c>
      <c r="V68" s="47"/>
      <c r="W68" s="47"/>
      <c r="X68" s="83"/>
      <c r="Y68" s="47">
        <v>2</v>
      </c>
      <c r="Z68" s="83"/>
      <c r="AA68" s="83"/>
    </row>
    <row r="69" spans="1:27" ht="12.75" customHeight="1" x14ac:dyDescent="0.25">
      <c r="A69" s="127">
        <v>68</v>
      </c>
      <c r="B69" s="47">
        <v>1</v>
      </c>
      <c r="C69" s="104"/>
      <c r="D69" s="128" t="s">
        <v>645</v>
      </c>
      <c r="E69" s="128">
        <v>8000</v>
      </c>
      <c r="F69" s="128">
        <v>242</v>
      </c>
      <c r="G69" s="129" t="s">
        <v>874</v>
      </c>
      <c r="H69" s="129" t="s">
        <v>875</v>
      </c>
      <c r="I69" s="130">
        <v>33693</v>
      </c>
      <c r="J69" s="129" t="s">
        <v>87</v>
      </c>
      <c r="K69" s="139" t="s">
        <v>88</v>
      </c>
      <c r="L69" s="132"/>
      <c r="M69" s="129" t="s">
        <v>262</v>
      </c>
      <c r="N69" s="102" t="str">
        <f t="shared" si="0"/>
        <v>v242</v>
      </c>
      <c r="O69" s="133" t="str">
        <f t="shared" si="1"/>
        <v>Modestas Dirsė</v>
      </c>
      <c r="P69" s="134">
        <f t="shared" si="2"/>
        <v>33693</v>
      </c>
      <c r="Q69" s="135" t="str">
        <f t="shared" si="3"/>
        <v>Švenčionių r.</v>
      </c>
      <c r="R69" s="135" t="str">
        <f t="shared" si="4"/>
        <v>SK Aitvaras</v>
      </c>
      <c r="S69" s="110">
        <f t="shared" si="5"/>
        <v>0</v>
      </c>
      <c r="T69" s="135" t="str">
        <f t="shared" si="6"/>
        <v>Z. Zenkevičius</v>
      </c>
      <c r="U69" s="47" t="str">
        <f t="shared" si="7"/>
        <v>v242</v>
      </c>
      <c r="V69" s="47"/>
      <c r="W69" s="47"/>
      <c r="X69" s="83"/>
      <c r="Y69" s="47">
        <v>2</v>
      </c>
      <c r="Z69" s="83"/>
      <c r="AA69" s="83"/>
    </row>
    <row r="70" spans="1:27" ht="12.75" customHeight="1" x14ac:dyDescent="0.25">
      <c r="A70" s="127">
        <v>69</v>
      </c>
      <c r="B70" s="47">
        <v>1</v>
      </c>
      <c r="C70" s="104"/>
      <c r="D70" s="128" t="s">
        <v>645</v>
      </c>
      <c r="E70" s="128">
        <v>8000</v>
      </c>
      <c r="F70" s="128">
        <v>245</v>
      </c>
      <c r="G70" s="129" t="s">
        <v>799</v>
      </c>
      <c r="H70" s="129" t="s">
        <v>876</v>
      </c>
      <c r="I70" s="130">
        <v>33918</v>
      </c>
      <c r="J70" s="129" t="s">
        <v>87</v>
      </c>
      <c r="K70" s="139" t="s">
        <v>88</v>
      </c>
      <c r="L70" s="132"/>
      <c r="M70" s="129" t="s">
        <v>262</v>
      </c>
      <c r="N70" s="102" t="str">
        <f t="shared" si="0"/>
        <v>v245</v>
      </c>
      <c r="O70" s="133" t="str">
        <f t="shared" si="1"/>
        <v>Evaldas Nausėda</v>
      </c>
      <c r="P70" s="134">
        <f t="shared" si="2"/>
        <v>33918</v>
      </c>
      <c r="Q70" s="135" t="str">
        <f t="shared" si="3"/>
        <v>Švenčionių r.</v>
      </c>
      <c r="R70" s="135" t="str">
        <f t="shared" si="4"/>
        <v>SK Aitvaras</v>
      </c>
      <c r="S70" s="110">
        <f t="shared" si="5"/>
        <v>0</v>
      </c>
      <c r="T70" s="135" t="str">
        <f t="shared" si="6"/>
        <v>Z. Zenkevičius</v>
      </c>
      <c r="U70" s="47" t="str">
        <f t="shared" si="7"/>
        <v>v245</v>
      </c>
      <c r="V70" s="47"/>
      <c r="W70" s="47"/>
      <c r="X70" s="83"/>
      <c r="Y70" s="47">
        <v>3</v>
      </c>
      <c r="Z70" s="83"/>
      <c r="AA70" s="83"/>
    </row>
    <row r="71" spans="1:27" ht="12.75" customHeight="1" x14ac:dyDescent="0.25">
      <c r="A71" s="127">
        <v>70</v>
      </c>
      <c r="B71" s="47">
        <v>2</v>
      </c>
      <c r="C71" s="104"/>
      <c r="D71" s="128" t="s">
        <v>64</v>
      </c>
      <c r="E71" s="128">
        <v>6000</v>
      </c>
      <c r="F71" s="128">
        <v>247</v>
      </c>
      <c r="G71" s="129" t="s">
        <v>877</v>
      </c>
      <c r="H71" s="129" t="s">
        <v>878</v>
      </c>
      <c r="I71" s="130">
        <v>34005</v>
      </c>
      <c r="J71" s="129" t="s">
        <v>87</v>
      </c>
      <c r="K71" s="139" t="s">
        <v>88</v>
      </c>
      <c r="L71" s="132"/>
      <c r="M71" s="129" t="s">
        <v>879</v>
      </c>
      <c r="N71" s="102" t="str">
        <f t="shared" si="0"/>
        <v>m247</v>
      </c>
      <c r="O71" s="133" t="str">
        <f t="shared" si="1"/>
        <v>Kristina Zajančkovskaja</v>
      </c>
      <c r="P71" s="134">
        <f t="shared" si="2"/>
        <v>34005</v>
      </c>
      <c r="Q71" s="135" t="str">
        <f t="shared" si="3"/>
        <v>Švenčionių r.</v>
      </c>
      <c r="R71" s="135" t="str">
        <f t="shared" si="4"/>
        <v>SK Aitvaras</v>
      </c>
      <c r="S71" s="110">
        <f t="shared" si="5"/>
        <v>0</v>
      </c>
      <c r="T71" s="135" t="str">
        <f t="shared" si="6"/>
        <v>Z.Zenkevičius,R.Turla</v>
      </c>
      <c r="U71" s="47" t="str">
        <f t="shared" si="7"/>
        <v>m247</v>
      </c>
      <c r="V71" s="47"/>
      <c r="W71" s="47"/>
      <c r="X71" s="83"/>
      <c r="Y71" s="47">
        <v>1</v>
      </c>
      <c r="Z71" s="83"/>
      <c r="AA71" s="83"/>
    </row>
    <row r="72" spans="1:27" ht="12.75" customHeight="1" x14ac:dyDescent="0.25">
      <c r="A72" s="127">
        <v>71</v>
      </c>
      <c r="B72" s="47">
        <v>2</v>
      </c>
      <c r="C72" s="104"/>
      <c r="D72" s="128" t="s">
        <v>645</v>
      </c>
      <c r="E72" s="128">
        <v>8000</v>
      </c>
      <c r="F72" s="128"/>
      <c r="G72" s="129" t="s">
        <v>880</v>
      </c>
      <c r="H72" s="129" t="s">
        <v>881</v>
      </c>
      <c r="I72" s="130">
        <v>35670</v>
      </c>
      <c r="J72" s="129" t="s">
        <v>87</v>
      </c>
      <c r="K72" s="139" t="s">
        <v>88</v>
      </c>
      <c r="L72" s="132"/>
      <c r="M72" s="129" t="s">
        <v>262</v>
      </c>
      <c r="N72" s="102" t="str">
        <f t="shared" si="0"/>
        <v xml:space="preserve"> </v>
      </c>
      <c r="O72" s="133" t="str">
        <f t="shared" si="1"/>
        <v xml:space="preserve"> </v>
      </c>
      <c r="P72" s="134" t="str">
        <f t="shared" si="2"/>
        <v xml:space="preserve"> </v>
      </c>
      <c r="Q72" s="135" t="str">
        <f t="shared" si="3"/>
        <v xml:space="preserve"> </v>
      </c>
      <c r="R72" s="135" t="str">
        <f t="shared" si="4"/>
        <v xml:space="preserve"> </v>
      </c>
      <c r="S72" s="110" t="str">
        <f t="shared" si="5"/>
        <v xml:space="preserve"> </v>
      </c>
      <c r="T72" s="135" t="str">
        <f t="shared" si="6"/>
        <v xml:space="preserve"> </v>
      </c>
      <c r="U72" s="47" t="str">
        <f t="shared" si="7"/>
        <v xml:space="preserve"> </v>
      </c>
      <c r="V72" s="47"/>
      <c r="W72" s="47"/>
      <c r="X72" s="83"/>
      <c r="Y72" s="47">
        <v>4</v>
      </c>
      <c r="Z72" s="83"/>
      <c r="AA72" s="83"/>
    </row>
    <row r="73" spans="1:27" ht="12.75" customHeight="1" x14ac:dyDescent="0.25">
      <c r="A73" s="127">
        <v>72</v>
      </c>
      <c r="B73" s="47">
        <v>1</v>
      </c>
      <c r="C73" s="104"/>
      <c r="D73" s="128" t="s">
        <v>64</v>
      </c>
      <c r="E73" s="128">
        <v>2000</v>
      </c>
      <c r="F73" s="128">
        <v>249</v>
      </c>
      <c r="G73" s="129" t="s">
        <v>750</v>
      </c>
      <c r="H73" s="129" t="s">
        <v>882</v>
      </c>
      <c r="I73" s="130">
        <v>37316</v>
      </c>
      <c r="J73" s="129" t="s">
        <v>87</v>
      </c>
      <c r="K73" s="139" t="s">
        <v>88</v>
      </c>
      <c r="L73" s="132"/>
      <c r="M73" s="129" t="s">
        <v>89</v>
      </c>
      <c r="N73" s="102" t="str">
        <f t="shared" si="0"/>
        <v>m249</v>
      </c>
      <c r="O73" s="133" t="str">
        <f t="shared" si="1"/>
        <v>Viktorija Karklelytė</v>
      </c>
      <c r="P73" s="134">
        <f t="shared" si="2"/>
        <v>37316</v>
      </c>
      <c r="Q73" s="135" t="str">
        <f t="shared" si="3"/>
        <v>Švenčionių r.</v>
      </c>
      <c r="R73" s="135" t="str">
        <f t="shared" si="4"/>
        <v>SK Aitvaras</v>
      </c>
      <c r="S73" s="110">
        <f t="shared" si="5"/>
        <v>0</v>
      </c>
      <c r="T73" s="135" t="str">
        <f t="shared" si="6"/>
        <v>R.Turla</v>
      </c>
      <c r="U73" s="47" t="str">
        <f t="shared" si="7"/>
        <v>m249</v>
      </c>
      <c r="V73" s="47"/>
      <c r="W73" s="47"/>
      <c r="X73" s="83"/>
      <c r="Y73" s="47"/>
      <c r="Z73" s="83"/>
      <c r="AA73" s="83"/>
    </row>
    <row r="74" spans="1:27" ht="12.75" customHeight="1" x14ac:dyDescent="0.25">
      <c r="A74" s="127">
        <v>73</v>
      </c>
      <c r="B74" s="102">
        <v>1</v>
      </c>
      <c r="C74" s="104"/>
      <c r="D74" s="128" t="s">
        <v>645</v>
      </c>
      <c r="E74" s="128">
        <v>2000</v>
      </c>
      <c r="F74" s="128">
        <v>250</v>
      </c>
      <c r="G74" s="129" t="s">
        <v>835</v>
      </c>
      <c r="H74" s="129" t="s">
        <v>883</v>
      </c>
      <c r="I74" s="130">
        <v>37381</v>
      </c>
      <c r="J74" s="129" t="s">
        <v>87</v>
      </c>
      <c r="K74" s="139" t="s">
        <v>88</v>
      </c>
      <c r="L74" s="132"/>
      <c r="M74" s="129" t="s">
        <v>89</v>
      </c>
      <c r="N74" s="102" t="str">
        <f t="shared" si="0"/>
        <v>v250</v>
      </c>
      <c r="O74" s="133" t="str">
        <f t="shared" si="1"/>
        <v>Justas Sažinas</v>
      </c>
      <c r="P74" s="134">
        <f t="shared" si="2"/>
        <v>37381</v>
      </c>
      <c r="Q74" s="135" t="str">
        <f t="shared" si="3"/>
        <v>Švenčionių r.</v>
      </c>
      <c r="R74" s="135" t="str">
        <f t="shared" si="4"/>
        <v>SK Aitvaras</v>
      </c>
      <c r="S74" s="110">
        <f t="shared" si="5"/>
        <v>0</v>
      </c>
      <c r="T74" s="135" t="str">
        <f t="shared" si="6"/>
        <v>R.Turla</v>
      </c>
      <c r="U74" s="47" t="str">
        <f t="shared" si="7"/>
        <v>v250</v>
      </c>
      <c r="V74" s="47"/>
      <c r="W74" s="47"/>
      <c r="X74" s="83"/>
      <c r="Y74" s="47"/>
      <c r="Z74" s="83"/>
      <c r="AA74" s="83"/>
    </row>
    <row r="75" spans="1:27" ht="12.75" customHeight="1" x14ac:dyDescent="0.25">
      <c r="A75" s="127">
        <v>74</v>
      </c>
      <c r="B75" s="47">
        <v>1</v>
      </c>
      <c r="C75" s="104"/>
      <c r="D75" s="128" t="s">
        <v>645</v>
      </c>
      <c r="E75" s="128">
        <v>2000</v>
      </c>
      <c r="F75" s="128">
        <v>251</v>
      </c>
      <c r="G75" s="129" t="s">
        <v>823</v>
      </c>
      <c r="H75" s="129" t="s">
        <v>884</v>
      </c>
      <c r="I75" s="130">
        <v>37520</v>
      </c>
      <c r="J75" s="129" t="s">
        <v>87</v>
      </c>
      <c r="K75" s="139" t="s">
        <v>88</v>
      </c>
      <c r="L75" s="132"/>
      <c r="M75" s="129" t="s">
        <v>89</v>
      </c>
      <c r="N75" s="102" t="str">
        <f t="shared" si="0"/>
        <v>v251</v>
      </c>
      <c r="O75" s="133" t="str">
        <f t="shared" si="1"/>
        <v>Mantas Zambžickis</v>
      </c>
      <c r="P75" s="134">
        <f t="shared" si="2"/>
        <v>37520</v>
      </c>
      <c r="Q75" s="135" t="str">
        <f t="shared" si="3"/>
        <v>Švenčionių r.</v>
      </c>
      <c r="R75" s="135" t="str">
        <f t="shared" si="4"/>
        <v>SK Aitvaras</v>
      </c>
      <c r="S75" s="110">
        <f t="shared" si="5"/>
        <v>0</v>
      </c>
      <c r="T75" s="135" t="str">
        <f t="shared" si="6"/>
        <v>R.Turla</v>
      </c>
      <c r="U75" s="47" t="str">
        <f t="shared" si="7"/>
        <v>v251</v>
      </c>
      <c r="V75" s="47"/>
      <c r="W75" s="47"/>
      <c r="X75" s="83"/>
      <c r="Y75" s="47">
        <v>1</v>
      </c>
      <c r="Z75" s="83"/>
      <c r="AA75" s="83"/>
    </row>
    <row r="76" spans="1:27" ht="12.75" customHeight="1" x14ac:dyDescent="0.25">
      <c r="A76" s="127">
        <v>75</v>
      </c>
      <c r="B76" s="47">
        <v>1</v>
      </c>
      <c r="C76" s="104"/>
      <c r="D76" s="128" t="s">
        <v>645</v>
      </c>
      <c r="E76" s="128">
        <v>8000</v>
      </c>
      <c r="F76" s="128">
        <v>252</v>
      </c>
      <c r="G76" s="129" t="s">
        <v>885</v>
      </c>
      <c r="H76" s="129" t="s">
        <v>886</v>
      </c>
      <c r="I76" s="130">
        <v>33864</v>
      </c>
      <c r="J76" s="129" t="s">
        <v>87</v>
      </c>
      <c r="K76" s="139" t="s">
        <v>88</v>
      </c>
      <c r="L76" s="132"/>
      <c r="M76" s="129" t="s">
        <v>262</v>
      </c>
      <c r="N76" s="102" t="str">
        <f t="shared" si="0"/>
        <v>v252</v>
      </c>
      <c r="O76" s="133" t="str">
        <f t="shared" si="1"/>
        <v>Aivaras Čekanavičius</v>
      </c>
      <c r="P76" s="134">
        <f t="shared" si="2"/>
        <v>33864</v>
      </c>
      <c r="Q76" s="135" t="str">
        <f t="shared" si="3"/>
        <v>Švenčionių r.</v>
      </c>
      <c r="R76" s="135" t="str">
        <f t="shared" si="4"/>
        <v>SK Aitvaras</v>
      </c>
      <c r="S76" s="110">
        <f t="shared" si="5"/>
        <v>0</v>
      </c>
      <c r="T76" s="135" t="str">
        <f t="shared" si="6"/>
        <v>Z. Zenkevičius</v>
      </c>
      <c r="U76" s="47" t="str">
        <f t="shared" si="7"/>
        <v>v252</v>
      </c>
      <c r="V76" s="47"/>
      <c r="W76" s="47"/>
      <c r="X76" s="83"/>
      <c r="Y76" s="47">
        <v>1</v>
      </c>
      <c r="Z76" s="83"/>
      <c r="AA76" s="83"/>
    </row>
    <row r="77" spans="1:27" ht="12.75" customHeight="1" x14ac:dyDescent="0.25">
      <c r="A77" s="127">
        <v>76</v>
      </c>
      <c r="B77" s="47">
        <v>1</v>
      </c>
      <c r="C77" s="104"/>
      <c r="D77" s="128" t="s">
        <v>64</v>
      </c>
      <c r="E77" s="128">
        <v>6000</v>
      </c>
      <c r="F77" s="128">
        <v>253</v>
      </c>
      <c r="G77" s="129" t="s">
        <v>887</v>
      </c>
      <c r="H77" s="129" t="s">
        <v>888</v>
      </c>
      <c r="I77" s="130">
        <v>35391</v>
      </c>
      <c r="J77" s="129" t="s">
        <v>87</v>
      </c>
      <c r="K77" s="139" t="s">
        <v>88</v>
      </c>
      <c r="L77" s="132"/>
      <c r="M77" s="132"/>
      <c r="N77" s="102" t="str">
        <f t="shared" si="0"/>
        <v>m253</v>
      </c>
      <c r="O77" s="133" t="str">
        <f t="shared" si="1"/>
        <v>Renata Butkytė</v>
      </c>
      <c r="P77" s="134">
        <f t="shared" si="2"/>
        <v>35391</v>
      </c>
      <c r="Q77" s="135" t="str">
        <f t="shared" si="3"/>
        <v>Švenčionių r.</v>
      </c>
      <c r="R77" s="135" t="str">
        <f t="shared" si="4"/>
        <v>SK Aitvaras</v>
      </c>
      <c r="S77" s="110">
        <f t="shared" si="5"/>
        <v>0</v>
      </c>
      <c r="T77" s="135">
        <f t="shared" si="6"/>
        <v>0</v>
      </c>
      <c r="U77" s="47" t="str">
        <f t="shared" si="7"/>
        <v>m253</v>
      </c>
      <c r="V77" s="47"/>
      <c r="W77" s="47"/>
      <c r="X77" s="83"/>
      <c r="Y77" s="47">
        <v>2</v>
      </c>
      <c r="Z77" s="83"/>
      <c r="AA77" s="83"/>
    </row>
    <row r="78" spans="1:27" ht="12.75" customHeight="1" x14ac:dyDescent="0.25">
      <c r="A78" s="127">
        <v>77</v>
      </c>
      <c r="B78" s="47">
        <v>1</v>
      </c>
      <c r="C78" s="104"/>
      <c r="D78" s="128" t="s">
        <v>645</v>
      </c>
      <c r="E78" s="128">
        <v>1000</v>
      </c>
      <c r="F78" s="128">
        <v>262</v>
      </c>
      <c r="G78" s="129" t="s">
        <v>889</v>
      </c>
      <c r="H78" s="129" t="s">
        <v>890</v>
      </c>
      <c r="I78" s="130">
        <v>38036</v>
      </c>
      <c r="J78" s="129" t="s">
        <v>87</v>
      </c>
      <c r="K78" s="139" t="s">
        <v>88</v>
      </c>
      <c r="L78" s="132"/>
      <c r="M78" s="129" t="s">
        <v>262</v>
      </c>
      <c r="N78" s="102" t="str">
        <f t="shared" si="0"/>
        <v>v262</v>
      </c>
      <c r="O78" s="133" t="str">
        <f t="shared" si="1"/>
        <v>Erik Černiavski</v>
      </c>
      <c r="P78" s="134">
        <f t="shared" si="2"/>
        <v>38036</v>
      </c>
      <c r="Q78" s="135" t="str">
        <f t="shared" si="3"/>
        <v>Švenčionių r.</v>
      </c>
      <c r="R78" s="135" t="str">
        <f t="shared" si="4"/>
        <v>SK Aitvaras</v>
      </c>
      <c r="S78" s="110">
        <f t="shared" si="5"/>
        <v>0</v>
      </c>
      <c r="T78" s="135" t="str">
        <f t="shared" si="6"/>
        <v>Z. Zenkevičius</v>
      </c>
      <c r="U78" s="47" t="str">
        <f t="shared" si="7"/>
        <v>v262</v>
      </c>
      <c r="V78" s="47"/>
      <c r="W78" s="47"/>
      <c r="X78" s="83"/>
      <c r="Y78" s="47">
        <v>2</v>
      </c>
      <c r="Z78" s="83"/>
      <c r="AA78" s="83"/>
    </row>
    <row r="79" spans="1:27" ht="12.75" customHeight="1" x14ac:dyDescent="0.25">
      <c r="A79" s="127">
        <v>78</v>
      </c>
      <c r="B79" s="47">
        <v>1</v>
      </c>
      <c r="C79" s="104"/>
      <c r="D79" s="128" t="s">
        <v>64</v>
      </c>
      <c r="E79" s="128">
        <v>1000</v>
      </c>
      <c r="F79" s="128">
        <v>263</v>
      </c>
      <c r="G79" s="129" t="s">
        <v>891</v>
      </c>
      <c r="H79" s="129" t="s">
        <v>892</v>
      </c>
      <c r="I79" s="130">
        <v>38026</v>
      </c>
      <c r="J79" s="129" t="s">
        <v>87</v>
      </c>
      <c r="K79" s="139" t="s">
        <v>88</v>
      </c>
      <c r="L79" s="132"/>
      <c r="M79" s="129" t="s">
        <v>89</v>
      </c>
      <c r="N79" s="102" t="str">
        <f t="shared" si="0"/>
        <v>m263</v>
      </c>
      <c r="O79" s="133" t="str">
        <f t="shared" si="1"/>
        <v>Dovilė Juršanaitė</v>
      </c>
      <c r="P79" s="134">
        <f t="shared" si="2"/>
        <v>38026</v>
      </c>
      <c r="Q79" s="135" t="str">
        <f t="shared" si="3"/>
        <v>Švenčionių r.</v>
      </c>
      <c r="R79" s="135" t="str">
        <f t="shared" si="4"/>
        <v>SK Aitvaras</v>
      </c>
      <c r="S79" s="110">
        <f t="shared" si="5"/>
        <v>0</v>
      </c>
      <c r="T79" s="135" t="str">
        <f t="shared" si="6"/>
        <v>R.Turla</v>
      </c>
      <c r="U79" s="47" t="str">
        <f t="shared" si="7"/>
        <v>m263</v>
      </c>
      <c r="V79" s="47"/>
      <c r="W79" s="47"/>
      <c r="X79" s="83"/>
      <c r="Y79" s="47">
        <v>2</v>
      </c>
      <c r="Z79" s="83"/>
      <c r="AA79" s="83"/>
    </row>
    <row r="80" spans="1:27" ht="12.75" customHeight="1" x14ac:dyDescent="0.25">
      <c r="A80" s="127">
        <v>79</v>
      </c>
      <c r="B80" s="47">
        <v>2</v>
      </c>
      <c r="C80" s="104"/>
      <c r="D80" s="128" t="s">
        <v>64</v>
      </c>
      <c r="E80" s="128">
        <v>1000</v>
      </c>
      <c r="F80" s="128">
        <v>264</v>
      </c>
      <c r="G80" s="129" t="s">
        <v>893</v>
      </c>
      <c r="H80" s="129" t="s">
        <v>894</v>
      </c>
      <c r="I80" s="130">
        <v>38343</v>
      </c>
      <c r="J80" s="129" t="s">
        <v>87</v>
      </c>
      <c r="K80" s="139" t="s">
        <v>88</v>
      </c>
      <c r="L80" s="132"/>
      <c r="M80" s="129" t="s">
        <v>89</v>
      </c>
      <c r="N80" s="102" t="str">
        <f t="shared" si="0"/>
        <v>m264</v>
      </c>
      <c r="O80" s="133" t="str">
        <f t="shared" si="1"/>
        <v>Justė Semėnaitė</v>
      </c>
      <c r="P80" s="134">
        <f t="shared" si="2"/>
        <v>38343</v>
      </c>
      <c r="Q80" s="135" t="str">
        <f t="shared" si="3"/>
        <v>Švenčionių r.</v>
      </c>
      <c r="R80" s="135" t="str">
        <f t="shared" si="4"/>
        <v>SK Aitvaras</v>
      </c>
      <c r="S80" s="110">
        <f t="shared" si="5"/>
        <v>0</v>
      </c>
      <c r="T80" s="135" t="str">
        <f t="shared" si="6"/>
        <v>R.Turla</v>
      </c>
      <c r="U80" s="47" t="str">
        <f t="shared" si="7"/>
        <v>m264</v>
      </c>
      <c r="V80" s="47"/>
      <c r="W80" s="47"/>
      <c r="X80" s="83"/>
      <c r="Y80" s="47">
        <v>3</v>
      </c>
      <c r="Z80" s="83"/>
      <c r="AA80" s="83"/>
    </row>
    <row r="81" spans="1:27" ht="12.75" customHeight="1" x14ac:dyDescent="0.25">
      <c r="A81" s="127">
        <v>80</v>
      </c>
      <c r="B81" s="102">
        <v>2</v>
      </c>
      <c r="C81" s="104"/>
      <c r="D81" s="128" t="s">
        <v>895</v>
      </c>
      <c r="E81" s="128">
        <v>3000</v>
      </c>
      <c r="F81" s="128">
        <v>265</v>
      </c>
      <c r="G81" s="129" t="s">
        <v>896</v>
      </c>
      <c r="H81" s="129" t="s">
        <v>897</v>
      </c>
      <c r="I81" s="130">
        <v>37044</v>
      </c>
      <c r="J81" s="129" t="s">
        <v>31</v>
      </c>
      <c r="K81" s="138" t="s">
        <v>97</v>
      </c>
      <c r="L81" s="132"/>
      <c r="M81" s="129" t="s">
        <v>898</v>
      </c>
      <c r="N81" s="102" t="str">
        <f t="shared" si="0"/>
        <v>M265</v>
      </c>
      <c r="O81" s="133" t="str">
        <f t="shared" si="1"/>
        <v>Roberta Žikaitė</v>
      </c>
      <c r="P81" s="134">
        <f t="shared" si="2"/>
        <v>37044</v>
      </c>
      <c r="Q81" s="135" t="str">
        <f t="shared" si="3"/>
        <v>Raseiniai</v>
      </c>
      <c r="R81" s="135" t="str">
        <f t="shared" si="4"/>
        <v>NIKĖ-2</v>
      </c>
      <c r="S81" s="110">
        <f t="shared" si="5"/>
        <v>0</v>
      </c>
      <c r="T81" s="135" t="str">
        <f t="shared" si="6"/>
        <v>M. Skamarakas</v>
      </c>
      <c r="U81" s="47" t="str">
        <f t="shared" si="7"/>
        <v>M265</v>
      </c>
      <c r="V81" s="47"/>
      <c r="W81" s="47"/>
      <c r="X81" s="83"/>
      <c r="Y81" s="47"/>
      <c r="Z81" s="83"/>
      <c r="AA81" s="83"/>
    </row>
    <row r="82" spans="1:27" ht="12.75" customHeight="1" x14ac:dyDescent="0.25">
      <c r="A82" s="127">
        <v>81</v>
      </c>
      <c r="B82" s="47">
        <v>1</v>
      </c>
      <c r="C82" s="104"/>
      <c r="D82" s="128" t="s">
        <v>895</v>
      </c>
      <c r="E82" s="128">
        <v>1000</v>
      </c>
      <c r="F82" s="128">
        <v>266</v>
      </c>
      <c r="G82" s="129" t="s">
        <v>899</v>
      </c>
      <c r="H82" s="129" t="s">
        <v>900</v>
      </c>
      <c r="I82" s="130">
        <v>38094</v>
      </c>
      <c r="J82" s="129" t="s">
        <v>31</v>
      </c>
      <c r="K82" s="131"/>
      <c r="L82" s="132"/>
      <c r="M82" s="129" t="s">
        <v>898</v>
      </c>
      <c r="N82" s="102" t="str">
        <f t="shared" si="0"/>
        <v>M266</v>
      </c>
      <c r="O82" s="133" t="str">
        <f t="shared" si="1"/>
        <v>Klaudija Petrauskaitė</v>
      </c>
      <c r="P82" s="134">
        <f t="shared" si="2"/>
        <v>38094</v>
      </c>
      <c r="Q82" s="135" t="str">
        <f t="shared" si="3"/>
        <v>Raseiniai</v>
      </c>
      <c r="R82" s="135">
        <f t="shared" si="4"/>
        <v>0</v>
      </c>
      <c r="S82" s="110">
        <f t="shared" si="5"/>
        <v>0</v>
      </c>
      <c r="T82" s="135" t="str">
        <f t="shared" si="6"/>
        <v>M. Skamarakas</v>
      </c>
      <c r="U82" s="47" t="str">
        <f t="shared" si="7"/>
        <v>M266</v>
      </c>
      <c r="V82" s="47"/>
      <c r="W82" s="47"/>
      <c r="X82" s="83"/>
      <c r="Y82" s="47">
        <v>2</v>
      </c>
      <c r="Z82" s="83"/>
      <c r="AA82" s="83"/>
    </row>
    <row r="83" spans="1:27" ht="12.75" customHeight="1" x14ac:dyDescent="0.25">
      <c r="A83" s="127">
        <v>82</v>
      </c>
      <c r="B83" s="102">
        <v>2</v>
      </c>
      <c r="C83" s="104"/>
      <c r="D83" s="128" t="s">
        <v>901</v>
      </c>
      <c r="E83" s="128">
        <v>8000</v>
      </c>
      <c r="F83" s="128">
        <v>267</v>
      </c>
      <c r="G83" s="129" t="s">
        <v>902</v>
      </c>
      <c r="H83" s="129" t="s">
        <v>903</v>
      </c>
      <c r="I83" s="130">
        <v>35493</v>
      </c>
      <c r="J83" s="129" t="s">
        <v>31</v>
      </c>
      <c r="K83" s="131"/>
      <c r="L83" s="132"/>
      <c r="M83" s="129" t="s">
        <v>904</v>
      </c>
      <c r="N83" s="102" t="str">
        <f t="shared" si="0"/>
        <v>V267</v>
      </c>
      <c r="O83" s="133" t="str">
        <f t="shared" si="1"/>
        <v>Laimonas Petraitis</v>
      </c>
      <c r="P83" s="134">
        <f t="shared" si="2"/>
        <v>35493</v>
      </c>
      <c r="Q83" s="135" t="str">
        <f t="shared" si="3"/>
        <v>Raseiniai</v>
      </c>
      <c r="R83" s="135">
        <f t="shared" si="4"/>
        <v>0</v>
      </c>
      <c r="S83" s="110">
        <f t="shared" si="5"/>
        <v>0</v>
      </c>
      <c r="T83" s="135" t="str">
        <f t="shared" si="6"/>
        <v>Z. Rajunčius</v>
      </c>
      <c r="U83" s="47" t="str">
        <f t="shared" si="7"/>
        <v>V267</v>
      </c>
      <c r="V83" s="47"/>
      <c r="W83" s="47"/>
      <c r="X83" s="83"/>
      <c r="Y83" s="47"/>
      <c r="Z83" s="83"/>
      <c r="AA83" s="83"/>
    </row>
    <row r="84" spans="1:27" ht="12.75" customHeight="1" x14ac:dyDescent="0.25">
      <c r="A84" s="127">
        <v>83</v>
      </c>
      <c r="B84" s="47">
        <v>1</v>
      </c>
      <c r="C84" s="104"/>
      <c r="D84" s="128" t="s">
        <v>895</v>
      </c>
      <c r="E84" s="128">
        <v>3000</v>
      </c>
      <c r="F84" s="128">
        <v>268</v>
      </c>
      <c r="G84" s="129" t="s">
        <v>905</v>
      </c>
      <c r="H84" s="129" t="s">
        <v>897</v>
      </c>
      <c r="I84" s="130">
        <v>37044</v>
      </c>
      <c r="J84" s="129" t="s">
        <v>31</v>
      </c>
      <c r="K84" s="138" t="s">
        <v>97</v>
      </c>
      <c r="L84" s="132"/>
      <c r="M84" s="129" t="s">
        <v>898</v>
      </c>
      <c r="N84" s="102" t="str">
        <f t="shared" si="0"/>
        <v>M268</v>
      </c>
      <c r="O84" s="133" t="str">
        <f t="shared" si="1"/>
        <v>Augustė Žikaitė</v>
      </c>
      <c r="P84" s="134">
        <f t="shared" si="2"/>
        <v>37044</v>
      </c>
      <c r="Q84" s="135" t="str">
        <f t="shared" si="3"/>
        <v>Raseiniai</v>
      </c>
      <c r="R84" s="135" t="str">
        <f t="shared" si="4"/>
        <v>NIKĖ-2</v>
      </c>
      <c r="S84" s="110">
        <f t="shared" si="5"/>
        <v>0</v>
      </c>
      <c r="T84" s="135" t="str">
        <f t="shared" si="6"/>
        <v>M. Skamarakas</v>
      </c>
      <c r="U84" s="47" t="str">
        <f t="shared" si="7"/>
        <v>M268</v>
      </c>
      <c r="V84" s="47"/>
      <c r="W84" s="47"/>
      <c r="X84" s="83"/>
      <c r="Y84" s="47">
        <v>1</v>
      </c>
      <c r="Z84" s="83"/>
      <c r="AA84" s="83"/>
    </row>
    <row r="85" spans="1:27" ht="12.75" customHeight="1" x14ac:dyDescent="0.25">
      <c r="A85" s="127">
        <v>84</v>
      </c>
      <c r="B85" s="47">
        <v>2</v>
      </c>
      <c r="C85" s="104"/>
      <c r="D85" s="128" t="s">
        <v>895</v>
      </c>
      <c r="E85" s="128">
        <v>2000</v>
      </c>
      <c r="F85" s="128">
        <v>269</v>
      </c>
      <c r="G85" s="129" t="s">
        <v>906</v>
      </c>
      <c r="H85" s="129" t="s">
        <v>907</v>
      </c>
      <c r="I85" s="130">
        <v>37315</v>
      </c>
      <c r="J85" s="129" t="s">
        <v>31</v>
      </c>
      <c r="K85" s="131"/>
      <c r="L85" s="132"/>
      <c r="M85" s="129" t="s">
        <v>458</v>
      </c>
      <c r="N85" s="102" t="str">
        <f t="shared" si="0"/>
        <v>M269</v>
      </c>
      <c r="O85" s="133" t="str">
        <f t="shared" si="1"/>
        <v>Gerda Ališauskaitė</v>
      </c>
      <c r="P85" s="134">
        <f t="shared" si="2"/>
        <v>37315</v>
      </c>
      <c r="Q85" s="135" t="str">
        <f t="shared" si="3"/>
        <v>Raseiniai</v>
      </c>
      <c r="R85" s="135">
        <f t="shared" si="4"/>
        <v>0</v>
      </c>
      <c r="S85" s="110">
        <f t="shared" si="5"/>
        <v>0</v>
      </c>
      <c r="T85" s="135" t="str">
        <f t="shared" si="6"/>
        <v>Petrokas,A.Pranckevičius</v>
      </c>
      <c r="U85" s="47" t="str">
        <f t="shared" si="7"/>
        <v>M269</v>
      </c>
      <c r="V85" s="47"/>
      <c r="W85" s="47"/>
      <c r="X85" s="83"/>
      <c r="Y85" s="47">
        <v>3</v>
      </c>
      <c r="Z85" s="83"/>
      <c r="AA85" s="83"/>
    </row>
    <row r="86" spans="1:27" ht="12.75" customHeight="1" x14ac:dyDescent="0.25">
      <c r="A86" s="127">
        <v>85</v>
      </c>
      <c r="B86" s="47">
        <v>1</v>
      </c>
      <c r="C86" s="104"/>
      <c r="D86" s="128" t="s">
        <v>895</v>
      </c>
      <c r="E86" s="128">
        <v>2000</v>
      </c>
      <c r="F86" s="128">
        <v>270</v>
      </c>
      <c r="G86" s="129" t="s">
        <v>891</v>
      </c>
      <c r="H86" s="129" t="s">
        <v>908</v>
      </c>
      <c r="I86" s="130">
        <v>37938</v>
      </c>
      <c r="J86" s="129" t="s">
        <v>31</v>
      </c>
      <c r="K86" s="131"/>
      <c r="L86" s="132"/>
      <c r="M86" s="129" t="s">
        <v>465</v>
      </c>
      <c r="N86" s="102" t="str">
        <f t="shared" si="0"/>
        <v>M270</v>
      </c>
      <c r="O86" s="133" t="str">
        <f t="shared" si="1"/>
        <v>Dovilė Pocevičiūtė</v>
      </c>
      <c r="P86" s="134">
        <f t="shared" si="2"/>
        <v>37938</v>
      </c>
      <c r="Q86" s="135" t="str">
        <f t="shared" si="3"/>
        <v>Raseiniai</v>
      </c>
      <c r="R86" s="135">
        <f t="shared" si="4"/>
        <v>0</v>
      </c>
      <c r="S86" s="110">
        <f t="shared" si="5"/>
        <v>0</v>
      </c>
      <c r="T86" s="135" t="str">
        <f t="shared" si="6"/>
        <v>E.Petrokas</v>
      </c>
      <c r="U86" s="47" t="str">
        <f t="shared" si="7"/>
        <v>M270</v>
      </c>
      <c r="V86" s="47"/>
      <c r="W86" s="47"/>
      <c r="X86" s="83"/>
      <c r="Y86" s="47">
        <v>1</v>
      </c>
      <c r="Z86" s="83"/>
      <c r="AA86" s="83"/>
    </row>
    <row r="87" spans="1:27" ht="12.75" customHeight="1" x14ac:dyDescent="0.25">
      <c r="A87" s="127">
        <v>86</v>
      </c>
      <c r="B87" s="47">
        <v>2</v>
      </c>
      <c r="C87" s="104"/>
      <c r="D87" s="128" t="s">
        <v>895</v>
      </c>
      <c r="E87" s="128">
        <v>3000</v>
      </c>
      <c r="F87" s="128">
        <v>271</v>
      </c>
      <c r="G87" s="129" t="s">
        <v>877</v>
      </c>
      <c r="H87" s="129" t="s">
        <v>909</v>
      </c>
      <c r="I87" s="130">
        <v>37113</v>
      </c>
      <c r="J87" s="129" t="s">
        <v>31</v>
      </c>
      <c r="K87" s="131"/>
      <c r="L87" s="132"/>
      <c r="M87" s="129" t="s">
        <v>465</v>
      </c>
      <c r="N87" s="102" t="str">
        <f t="shared" si="0"/>
        <v>M271</v>
      </c>
      <c r="O87" s="133" t="str">
        <f t="shared" si="1"/>
        <v>Kristina Kapliauskaitė</v>
      </c>
      <c r="P87" s="134">
        <f t="shared" si="2"/>
        <v>37113</v>
      </c>
      <c r="Q87" s="135" t="str">
        <f t="shared" si="3"/>
        <v>Raseiniai</v>
      </c>
      <c r="R87" s="135">
        <f t="shared" si="4"/>
        <v>0</v>
      </c>
      <c r="S87" s="110">
        <f t="shared" si="5"/>
        <v>0</v>
      </c>
      <c r="T87" s="135" t="str">
        <f t="shared" si="6"/>
        <v>E.Petrokas</v>
      </c>
      <c r="U87" s="47" t="str">
        <f t="shared" si="7"/>
        <v>M271</v>
      </c>
      <c r="V87" s="47"/>
      <c r="W87" s="47"/>
      <c r="X87" s="83"/>
      <c r="Y87" s="47">
        <v>1</v>
      </c>
      <c r="Z87" s="83"/>
      <c r="AA87" s="83"/>
    </row>
    <row r="88" spans="1:27" ht="12.75" customHeight="1" x14ac:dyDescent="0.25">
      <c r="A88" s="127">
        <v>87</v>
      </c>
      <c r="B88" s="47">
        <v>2</v>
      </c>
      <c r="C88" s="104"/>
      <c r="D88" s="128" t="s">
        <v>901</v>
      </c>
      <c r="E88" s="128">
        <v>6000</v>
      </c>
      <c r="F88" s="128">
        <v>272</v>
      </c>
      <c r="G88" s="129" t="s">
        <v>910</v>
      </c>
      <c r="H88" s="129" t="s">
        <v>911</v>
      </c>
      <c r="I88" s="130">
        <v>35927</v>
      </c>
      <c r="J88" s="129" t="s">
        <v>31</v>
      </c>
      <c r="K88" s="131"/>
      <c r="L88" s="132"/>
      <c r="M88" s="129" t="s">
        <v>465</v>
      </c>
      <c r="N88" s="102" t="str">
        <f t="shared" si="0"/>
        <v>V272</v>
      </c>
      <c r="O88" s="133" t="str">
        <f t="shared" si="1"/>
        <v>Vidmantas Kulišauskas</v>
      </c>
      <c r="P88" s="134">
        <f t="shared" si="2"/>
        <v>35927</v>
      </c>
      <c r="Q88" s="135" t="str">
        <f t="shared" si="3"/>
        <v>Raseiniai</v>
      </c>
      <c r="R88" s="135">
        <f t="shared" si="4"/>
        <v>0</v>
      </c>
      <c r="S88" s="110">
        <f t="shared" si="5"/>
        <v>0</v>
      </c>
      <c r="T88" s="135" t="str">
        <f t="shared" si="6"/>
        <v>E.Petrokas</v>
      </c>
      <c r="U88" s="47" t="str">
        <f t="shared" si="7"/>
        <v>V272</v>
      </c>
      <c r="V88" s="47"/>
      <c r="W88" s="47"/>
      <c r="X88" s="83"/>
      <c r="Y88" s="47">
        <v>1</v>
      </c>
      <c r="Z88" s="83"/>
      <c r="AA88" s="83"/>
    </row>
    <row r="89" spans="1:27" ht="12.75" customHeight="1" x14ac:dyDescent="0.25">
      <c r="A89" s="127">
        <v>88</v>
      </c>
      <c r="B89" s="102">
        <v>2</v>
      </c>
      <c r="C89" s="104"/>
      <c r="D89" s="128" t="s">
        <v>901</v>
      </c>
      <c r="E89" s="128">
        <v>6000</v>
      </c>
      <c r="F89" s="128">
        <v>273</v>
      </c>
      <c r="G89" s="129" t="s">
        <v>912</v>
      </c>
      <c r="H89" s="129" t="s">
        <v>913</v>
      </c>
      <c r="I89" s="130">
        <v>36345</v>
      </c>
      <c r="J89" s="129" t="s">
        <v>31</v>
      </c>
      <c r="K89" s="131"/>
      <c r="L89" s="132"/>
      <c r="M89" s="129" t="s">
        <v>465</v>
      </c>
      <c r="N89" s="102" t="str">
        <f t="shared" si="0"/>
        <v>V273</v>
      </c>
      <c r="O89" s="133" t="str">
        <f t="shared" si="1"/>
        <v>Robertas Mikšys</v>
      </c>
      <c r="P89" s="134">
        <f t="shared" si="2"/>
        <v>36345</v>
      </c>
      <c r="Q89" s="135" t="str">
        <f t="shared" si="3"/>
        <v>Raseiniai</v>
      </c>
      <c r="R89" s="135">
        <f t="shared" si="4"/>
        <v>0</v>
      </c>
      <c r="S89" s="110">
        <f t="shared" si="5"/>
        <v>0</v>
      </c>
      <c r="T89" s="135" t="str">
        <f t="shared" si="6"/>
        <v>E.Petrokas</v>
      </c>
      <c r="U89" s="47" t="str">
        <f t="shared" si="7"/>
        <v>V273</v>
      </c>
      <c r="V89" s="47"/>
      <c r="W89" s="47"/>
      <c r="X89" s="83"/>
      <c r="Y89" s="47"/>
      <c r="Z89" s="83"/>
      <c r="AA89" s="83"/>
    </row>
    <row r="90" spans="1:27" ht="12.75" customHeight="1" x14ac:dyDescent="0.25">
      <c r="A90" s="127">
        <v>89</v>
      </c>
      <c r="B90" s="47">
        <v>1</v>
      </c>
      <c r="C90" s="104"/>
      <c r="D90" s="128" t="s">
        <v>901</v>
      </c>
      <c r="E90" s="128">
        <v>2000</v>
      </c>
      <c r="F90" s="128">
        <v>275</v>
      </c>
      <c r="G90" s="129" t="s">
        <v>914</v>
      </c>
      <c r="H90" s="129" t="s">
        <v>915</v>
      </c>
      <c r="I90" s="130">
        <v>37423</v>
      </c>
      <c r="J90" s="129" t="s">
        <v>31</v>
      </c>
      <c r="K90" s="131"/>
      <c r="L90" s="132"/>
      <c r="M90" s="129" t="s">
        <v>608</v>
      </c>
      <c r="N90" s="102" t="str">
        <f t="shared" si="0"/>
        <v>V275</v>
      </c>
      <c r="O90" s="133" t="str">
        <f t="shared" si="1"/>
        <v>Erikas Svenciūnas</v>
      </c>
      <c r="P90" s="134">
        <f t="shared" si="2"/>
        <v>37423</v>
      </c>
      <c r="Q90" s="135" t="str">
        <f t="shared" si="3"/>
        <v>Raseiniai</v>
      </c>
      <c r="R90" s="135">
        <f t="shared" si="4"/>
        <v>0</v>
      </c>
      <c r="S90" s="110">
        <f t="shared" si="5"/>
        <v>0</v>
      </c>
      <c r="T90" s="135" t="str">
        <f t="shared" si="6"/>
        <v>S.Račenko,E.Petrokas</v>
      </c>
      <c r="U90" s="47" t="str">
        <f t="shared" si="7"/>
        <v>V275</v>
      </c>
      <c r="V90" s="47"/>
      <c r="W90" s="47"/>
      <c r="X90" s="83"/>
      <c r="Y90" s="47">
        <v>2</v>
      </c>
      <c r="Z90" s="83"/>
      <c r="AA90" s="83"/>
    </row>
    <row r="91" spans="1:27" ht="12.75" customHeight="1" x14ac:dyDescent="0.25">
      <c r="A91" s="127">
        <v>90</v>
      </c>
      <c r="B91" s="47">
        <v>2</v>
      </c>
      <c r="C91" s="104"/>
      <c r="D91" s="128" t="s">
        <v>645</v>
      </c>
      <c r="E91" s="128">
        <v>8000</v>
      </c>
      <c r="F91" s="128">
        <v>19</v>
      </c>
      <c r="G91" s="129" t="s">
        <v>916</v>
      </c>
      <c r="H91" s="129" t="s">
        <v>917</v>
      </c>
      <c r="I91" s="130">
        <v>31975</v>
      </c>
      <c r="J91" s="129" t="s">
        <v>17</v>
      </c>
      <c r="K91" s="131"/>
      <c r="L91" s="132"/>
      <c r="M91" s="129" t="s">
        <v>918</v>
      </c>
      <c r="N91" s="102" t="str">
        <f t="shared" si="0"/>
        <v>v19</v>
      </c>
      <c r="O91" s="133" t="str">
        <f t="shared" si="1"/>
        <v>Remigijus Kančys</v>
      </c>
      <c r="P91" s="134">
        <f t="shared" si="2"/>
        <v>31975</v>
      </c>
      <c r="Q91" s="135" t="str">
        <f t="shared" si="3"/>
        <v>Kaunas</v>
      </c>
      <c r="R91" s="135">
        <f t="shared" si="4"/>
        <v>0</v>
      </c>
      <c r="S91" s="110">
        <f t="shared" si="5"/>
        <v>0</v>
      </c>
      <c r="T91" s="135" t="str">
        <f t="shared" si="6"/>
        <v>I.Juodeškienė</v>
      </c>
      <c r="U91" s="47" t="str">
        <f t="shared" si="7"/>
        <v>v19</v>
      </c>
      <c r="V91" s="47"/>
      <c r="W91" s="47"/>
      <c r="X91" s="83"/>
      <c r="Y91" s="47">
        <v>1</v>
      </c>
      <c r="Z91" s="83"/>
      <c r="AA91" s="83"/>
    </row>
    <row r="92" spans="1:27" ht="12.75" customHeight="1" x14ac:dyDescent="0.25">
      <c r="A92" s="127">
        <v>91</v>
      </c>
      <c r="B92" s="47">
        <v>1</v>
      </c>
      <c r="C92" s="104"/>
      <c r="D92" s="128" t="s">
        <v>64</v>
      </c>
      <c r="E92" s="128">
        <v>6000</v>
      </c>
      <c r="F92" s="128">
        <v>18</v>
      </c>
      <c r="G92" s="129" t="s">
        <v>919</v>
      </c>
      <c r="H92" s="129" t="s">
        <v>920</v>
      </c>
      <c r="I92" s="130">
        <v>34535</v>
      </c>
      <c r="J92" s="129" t="s">
        <v>17</v>
      </c>
      <c r="K92" s="131"/>
      <c r="L92" s="132"/>
      <c r="M92" s="129" t="s">
        <v>921</v>
      </c>
      <c r="N92" s="102" t="str">
        <f t="shared" si="0"/>
        <v>m18</v>
      </c>
      <c r="O92" s="133" t="str">
        <f t="shared" si="1"/>
        <v>Loreta Kančytė</v>
      </c>
      <c r="P92" s="134">
        <f t="shared" si="2"/>
        <v>34535</v>
      </c>
      <c r="Q92" s="135" t="str">
        <f t="shared" si="3"/>
        <v>Kaunas</v>
      </c>
      <c r="R92" s="135">
        <f t="shared" si="4"/>
        <v>0</v>
      </c>
      <c r="S92" s="110">
        <f t="shared" si="5"/>
        <v>0</v>
      </c>
      <c r="T92" s="135" t="str">
        <f t="shared" si="6"/>
        <v>I.Juodeškienė,R.Kančys</v>
      </c>
      <c r="U92" s="47" t="str">
        <f t="shared" si="7"/>
        <v>m18</v>
      </c>
      <c r="V92" s="47"/>
      <c r="W92" s="47"/>
      <c r="X92" s="83"/>
      <c r="Y92" s="47">
        <v>1</v>
      </c>
      <c r="Z92" s="83"/>
      <c r="AA92" s="83"/>
    </row>
    <row r="93" spans="1:27" ht="12.75" customHeight="1" x14ac:dyDescent="0.25">
      <c r="A93" s="127">
        <v>92</v>
      </c>
      <c r="B93" s="102">
        <v>2</v>
      </c>
      <c r="C93" s="104"/>
      <c r="D93" s="128" t="s">
        <v>64</v>
      </c>
      <c r="E93" s="128">
        <v>2000</v>
      </c>
      <c r="F93" s="128">
        <v>20</v>
      </c>
      <c r="G93" s="129" t="s">
        <v>922</v>
      </c>
      <c r="H93" s="129" t="s">
        <v>923</v>
      </c>
      <c r="I93" s="130">
        <v>37761</v>
      </c>
      <c r="J93" s="129" t="s">
        <v>17</v>
      </c>
      <c r="K93" s="131"/>
      <c r="L93" s="132"/>
      <c r="M93" s="129" t="s">
        <v>392</v>
      </c>
      <c r="N93" s="102" t="str">
        <f t="shared" si="0"/>
        <v>m20</v>
      </c>
      <c r="O93" s="133" t="str">
        <f t="shared" si="1"/>
        <v>Marija Jekabsone</v>
      </c>
      <c r="P93" s="134">
        <f t="shared" si="2"/>
        <v>37761</v>
      </c>
      <c r="Q93" s="135" t="str">
        <f t="shared" si="3"/>
        <v>Kaunas</v>
      </c>
      <c r="R93" s="135">
        <f t="shared" si="4"/>
        <v>0</v>
      </c>
      <c r="S93" s="110">
        <f t="shared" si="5"/>
        <v>0</v>
      </c>
      <c r="T93" s="135" t="str">
        <f t="shared" si="6"/>
        <v>R.Kančys,D.Virbickas</v>
      </c>
      <c r="U93" s="47" t="str">
        <f t="shared" si="7"/>
        <v>m20</v>
      </c>
      <c r="V93" s="47"/>
      <c r="W93" s="47"/>
      <c r="X93" s="83"/>
      <c r="Y93" s="47"/>
      <c r="Z93" s="83"/>
      <c r="AA93" s="83"/>
    </row>
    <row r="94" spans="1:27" ht="12.75" customHeight="1" x14ac:dyDescent="0.25">
      <c r="A94" s="127">
        <v>93</v>
      </c>
      <c r="B94" s="47">
        <v>2</v>
      </c>
      <c r="C94" s="104"/>
      <c r="D94" s="128" t="s">
        <v>64</v>
      </c>
      <c r="E94" s="128">
        <v>2000</v>
      </c>
      <c r="F94" s="128">
        <v>21</v>
      </c>
      <c r="G94" s="129" t="s">
        <v>906</v>
      </c>
      <c r="H94" s="129" t="s">
        <v>924</v>
      </c>
      <c r="I94" s="130">
        <v>37794</v>
      </c>
      <c r="J94" s="129" t="s">
        <v>17</v>
      </c>
      <c r="K94" s="131"/>
      <c r="L94" s="132"/>
      <c r="M94" s="129" t="s">
        <v>416</v>
      </c>
      <c r="N94" s="102" t="str">
        <f t="shared" si="0"/>
        <v>m21</v>
      </c>
      <c r="O94" s="133" t="str">
        <f t="shared" si="1"/>
        <v>Gerda Bartkutė</v>
      </c>
      <c r="P94" s="134">
        <f t="shared" si="2"/>
        <v>37794</v>
      </c>
      <c r="Q94" s="135" t="str">
        <f t="shared" si="3"/>
        <v>Kaunas</v>
      </c>
      <c r="R94" s="135">
        <f t="shared" si="4"/>
        <v>0</v>
      </c>
      <c r="S94" s="110">
        <f t="shared" si="5"/>
        <v>0</v>
      </c>
      <c r="T94" s="135" t="str">
        <f t="shared" si="6"/>
        <v>R.Kančys,S.Oželis</v>
      </c>
      <c r="U94" s="47" t="str">
        <f t="shared" si="7"/>
        <v>m21</v>
      </c>
      <c r="V94" s="47"/>
      <c r="W94" s="47"/>
      <c r="X94" s="83"/>
      <c r="Y94" s="47">
        <v>2</v>
      </c>
      <c r="Z94" s="83"/>
      <c r="AA94" s="83"/>
    </row>
    <row r="95" spans="1:27" ht="12.75" customHeight="1" x14ac:dyDescent="0.25">
      <c r="A95" s="127">
        <v>94</v>
      </c>
      <c r="B95" s="47">
        <v>2</v>
      </c>
      <c r="C95" s="104"/>
      <c r="D95" s="128" t="s">
        <v>64</v>
      </c>
      <c r="E95" s="128">
        <v>3000</v>
      </c>
      <c r="F95" s="128"/>
      <c r="G95" s="129" t="s">
        <v>843</v>
      </c>
      <c r="H95" s="129" t="s">
        <v>925</v>
      </c>
      <c r="I95" s="130">
        <v>37252</v>
      </c>
      <c r="J95" s="129" t="s">
        <v>17</v>
      </c>
      <c r="K95" s="131"/>
      <c r="L95" s="132"/>
      <c r="M95" s="129" t="s">
        <v>926</v>
      </c>
      <c r="N95" s="102" t="str">
        <f t="shared" si="0"/>
        <v xml:space="preserve"> </v>
      </c>
      <c r="O95" s="133" t="str">
        <f t="shared" si="1"/>
        <v xml:space="preserve"> </v>
      </c>
      <c r="P95" s="134" t="str">
        <f t="shared" si="2"/>
        <v xml:space="preserve"> </v>
      </c>
      <c r="Q95" s="135" t="str">
        <f t="shared" si="3"/>
        <v xml:space="preserve"> </v>
      </c>
      <c r="R95" s="135" t="str">
        <f t="shared" si="4"/>
        <v xml:space="preserve"> </v>
      </c>
      <c r="S95" s="110" t="str">
        <f t="shared" si="5"/>
        <v xml:space="preserve"> </v>
      </c>
      <c r="T95" s="135" t="str">
        <f t="shared" si="6"/>
        <v xml:space="preserve"> </v>
      </c>
      <c r="U95" s="47" t="str">
        <f t="shared" si="7"/>
        <v xml:space="preserve"> </v>
      </c>
      <c r="V95" s="47"/>
      <c r="W95" s="47"/>
      <c r="X95" s="83"/>
      <c r="Y95" s="47">
        <v>2</v>
      </c>
      <c r="Z95" s="83"/>
      <c r="AA95" s="83"/>
    </row>
    <row r="96" spans="1:27" ht="12.75" customHeight="1" x14ac:dyDescent="0.25">
      <c r="A96" s="127">
        <v>95</v>
      </c>
      <c r="B96" s="47">
        <v>1</v>
      </c>
      <c r="C96" s="104"/>
      <c r="D96" s="128" t="s">
        <v>645</v>
      </c>
      <c r="E96" s="128">
        <v>2000</v>
      </c>
      <c r="F96" s="128">
        <v>23</v>
      </c>
      <c r="G96" s="129" t="s">
        <v>927</v>
      </c>
      <c r="H96" s="129" t="s">
        <v>928</v>
      </c>
      <c r="I96" s="130">
        <v>37535</v>
      </c>
      <c r="J96" s="129" t="s">
        <v>17</v>
      </c>
      <c r="K96" s="131"/>
      <c r="L96" s="132"/>
      <c r="M96" s="129" t="s">
        <v>521</v>
      </c>
      <c r="N96" s="102" t="str">
        <f t="shared" si="0"/>
        <v>v23</v>
      </c>
      <c r="O96" s="133" t="str">
        <f t="shared" si="1"/>
        <v>Rokas Sviderskis</v>
      </c>
      <c r="P96" s="134">
        <f t="shared" si="2"/>
        <v>37535</v>
      </c>
      <c r="Q96" s="135" t="str">
        <f t="shared" si="3"/>
        <v>Kaunas</v>
      </c>
      <c r="R96" s="135">
        <f t="shared" si="4"/>
        <v>0</v>
      </c>
      <c r="S96" s="110">
        <f t="shared" si="5"/>
        <v>0</v>
      </c>
      <c r="T96" s="135" t="str">
        <f t="shared" si="6"/>
        <v>R.Kančys,L.Kančytė</v>
      </c>
      <c r="U96" s="47" t="str">
        <f t="shared" si="7"/>
        <v>v23</v>
      </c>
      <c r="V96" s="47"/>
      <c r="W96" s="47"/>
      <c r="X96" s="83"/>
      <c r="Y96" s="47">
        <v>2</v>
      </c>
      <c r="Z96" s="83"/>
      <c r="AA96" s="83"/>
    </row>
    <row r="97" spans="1:27" ht="12.75" customHeight="1" x14ac:dyDescent="0.25">
      <c r="A97" s="127">
        <v>96</v>
      </c>
      <c r="B97" s="47">
        <v>1</v>
      </c>
      <c r="C97" s="104"/>
      <c r="D97" s="128" t="s">
        <v>64</v>
      </c>
      <c r="E97" s="128">
        <v>1000</v>
      </c>
      <c r="F97" s="128">
        <v>24</v>
      </c>
      <c r="G97" s="129" t="s">
        <v>929</v>
      </c>
      <c r="H97" s="129" t="s">
        <v>930</v>
      </c>
      <c r="I97" s="130">
        <v>38558</v>
      </c>
      <c r="J97" s="129" t="s">
        <v>17</v>
      </c>
      <c r="K97" s="131"/>
      <c r="L97" s="132"/>
      <c r="M97" s="129" t="s">
        <v>207</v>
      </c>
      <c r="N97" s="102" t="str">
        <f t="shared" si="0"/>
        <v>m24</v>
      </c>
      <c r="O97" s="133" t="str">
        <f t="shared" si="1"/>
        <v>Emilija Dautartaitė</v>
      </c>
      <c r="P97" s="134">
        <f t="shared" si="2"/>
        <v>38558</v>
      </c>
      <c r="Q97" s="135" t="str">
        <f t="shared" si="3"/>
        <v>Kaunas</v>
      </c>
      <c r="R97" s="135">
        <f t="shared" si="4"/>
        <v>0</v>
      </c>
      <c r="S97" s="110">
        <f t="shared" si="5"/>
        <v>0</v>
      </c>
      <c r="T97" s="135" t="str">
        <f t="shared" si="6"/>
        <v>R.Norkus</v>
      </c>
      <c r="U97" s="47" t="str">
        <f t="shared" si="7"/>
        <v>m24</v>
      </c>
      <c r="V97" s="47"/>
      <c r="W97" s="47"/>
      <c r="X97" s="83"/>
      <c r="Y97" s="47">
        <v>1</v>
      </c>
      <c r="Z97" s="83"/>
      <c r="AA97" s="83"/>
    </row>
    <row r="98" spans="1:27" ht="12.75" customHeight="1" x14ac:dyDescent="0.25">
      <c r="A98" s="127">
        <v>97</v>
      </c>
      <c r="B98" s="102">
        <v>1</v>
      </c>
      <c r="C98" s="104"/>
      <c r="D98" s="128" t="s">
        <v>64</v>
      </c>
      <c r="E98" s="128">
        <v>2000</v>
      </c>
      <c r="F98" s="128">
        <v>25</v>
      </c>
      <c r="G98" s="129" t="s">
        <v>850</v>
      </c>
      <c r="H98" s="129" t="s">
        <v>931</v>
      </c>
      <c r="I98" s="130">
        <v>37681</v>
      </c>
      <c r="J98" s="129" t="s">
        <v>17</v>
      </c>
      <c r="K98" s="131"/>
      <c r="L98" s="132"/>
      <c r="M98" s="129" t="s">
        <v>207</v>
      </c>
      <c r="N98" s="102" t="str">
        <f t="shared" si="0"/>
        <v>m25</v>
      </c>
      <c r="O98" s="133" t="str">
        <f t="shared" si="1"/>
        <v>Iveta Sadauskaitė</v>
      </c>
      <c r="P98" s="134">
        <f t="shared" si="2"/>
        <v>37681</v>
      </c>
      <c r="Q98" s="135" t="str">
        <f t="shared" si="3"/>
        <v>Kaunas</v>
      </c>
      <c r="R98" s="135">
        <f t="shared" si="4"/>
        <v>0</v>
      </c>
      <c r="S98" s="110">
        <f t="shared" si="5"/>
        <v>0</v>
      </c>
      <c r="T98" s="135" t="str">
        <f t="shared" si="6"/>
        <v>R.Norkus</v>
      </c>
      <c r="U98" s="47" t="str">
        <f t="shared" si="7"/>
        <v>m25</v>
      </c>
      <c r="V98" s="47"/>
      <c r="W98" s="47"/>
      <c r="X98" s="83"/>
      <c r="Y98" s="47"/>
      <c r="Z98" s="83"/>
      <c r="AA98" s="83"/>
    </row>
    <row r="99" spans="1:27" ht="12.75" customHeight="1" x14ac:dyDescent="0.25">
      <c r="A99" s="127">
        <v>98</v>
      </c>
      <c r="B99" s="47">
        <v>1</v>
      </c>
      <c r="C99" s="104"/>
      <c r="D99" s="128" t="s">
        <v>645</v>
      </c>
      <c r="E99" s="128">
        <v>1000</v>
      </c>
      <c r="F99" s="128">
        <v>26</v>
      </c>
      <c r="G99" s="129" t="s">
        <v>755</v>
      </c>
      <c r="H99" s="129" t="s">
        <v>932</v>
      </c>
      <c r="I99" s="130">
        <v>38042</v>
      </c>
      <c r="J99" s="129" t="s">
        <v>17</v>
      </c>
      <c r="K99" s="131"/>
      <c r="L99" s="132"/>
      <c r="M99" s="129" t="s">
        <v>207</v>
      </c>
      <c r="N99" s="102" t="str">
        <f t="shared" si="0"/>
        <v>v26</v>
      </c>
      <c r="O99" s="133" t="str">
        <f t="shared" si="1"/>
        <v>Ignas Čiginskas</v>
      </c>
      <c r="P99" s="134">
        <f t="shared" si="2"/>
        <v>38042</v>
      </c>
      <c r="Q99" s="135" t="str">
        <f t="shared" si="3"/>
        <v>Kaunas</v>
      </c>
      <c r="R99" s="135">
        <f t="shared" si="4"/>
        <v>0</v>
      </c>
      <c r="S99" s="110">
        <f t="shared" si="5"/>
        <v>0</v>
      </c>
      <c r="T99" s="135" t="str">
        <f t="shared" si="6"/>
        <v>R.Norkus</v>
      </c>
      <c r="U99" s="47" t="str">
        <f t="shared" si="7"/>
        <v>v26</v>
      </c>
      <c r="V99" s="47"/>
      <c r="W99" s="47"/>
      <c r="X99" s="83"/>
      <c r="Y99" s="47">
        <v>2</v>
      </c>
      <c r="Z99" s="83"/>
      <c r="AA99" s="83"/>
    </row>
    <row r="100" spans="1:27" ht="12.75" customHeight="1" x14ac:dyDescent="0.25">
      <c r="A100" s="127">
        <v>99</v>
      </c>
      <c r="B100" s="47">
        <v>1</v>
      </c>
      <c r="C100" s="104"/>
      <c r="D100" s="128" t="s">
        <v>645</v>
      </c>
      <c r="E100" s="128">
        <v>4000</v>
      </c>
      <c r="F100" s="128">
        <v>27</v>
      </c>
      <c r="G100" s="129" t="s">
        <v>755</v>
      </c>
      <c r="H100" s="129" t="s">
        <v>933</v>
      </c>
      <c r="I100" s="130">
        <v>36956</v>
      </c>
      <c r="J100" s="129" t="s">
        <v>17</v>
      </c>
      <c r="K100" s="131"/>
      <c r="L100" s="132"/>
      <c r="M100" s="129" t="s">
        <v>207</v>
      </c>
      <c r="N100" s="102" t="str">
        <f t="shared" si="0"/>
        <v>v27</v>
      </c>
      <c r="O100" s="133" t="str">
        <f t="shared" si="1"/>
        <v>Ignas Bartusevičius</v>
      </c>
      <c r="P100" s="134">
        <f t="shared" si="2"/>
        <v>36956</v>
      </c>
      <c r="Q100" s="135" t="str">
        <f t="shared" si="3"/>
        <v>Kaunas</v>
      </c>
      <c r="R100" s="135">
        <f t="shared" si="4"/>
        <v>0</v>
      </c>
      <c r="S100" s="110">
        <f t="shared" si="5"/>
        <v>0</v>
      </c>
      <c r="T100" s="135" t="str">
        <f t="shared" si="6"/>
        <v>R.Norkus</v>
      </c>
      <c r="U100" s="47" t="str">
        <f t="shared" si="7"/>
        <v>v27</v>
      </c>
      <c r="V100" s="47"/>
      <c r="W100" s="47"/>
      <c r="X100" s="83"/>
      <c r="Y100" s="47">
        <v>2</v>
      </c>
      <c r="Z100" s="83"/>
      <c r="AA100" s="83"/>
    </row>
    <row r="101" spans="1:27" ht="12.75" customHeight="1" x14ac:dyDescent="0.25">
      <c r="A101" s="127">
        <v>100</v>
      </c>
      <c r="B101" s="47">
        <v>1</v>
      </c>
      <c r="C101" s="104"/>
      <c r="D101" s="128" t="s">
        <v>64</v>
      </c>
      <c r="E101" s="128">
        <v>1000</v>
      </c>
      <c r="F101" s="128"/>
      <c r="G101" s="129" t="s">
        <v>899</v>
      </c>
      <c r="H101" s="129" t="s">
        <v>934</v>
      </c>
      <c r="I101" s="130">
        <v>38716</v>
      </c>
      <c r="J101" s="129" t="s">
        <v>17</v>
      </c>
      <c r="K101" s="131"/>
      <c r="L101" s="132"/>
      <c r="M101" s="129" t="s">
        <v>207</v>
      </c>
      <c r="N101" s="102" t="str">
        <f t="shared" si="0"/>
        <v xml:space="preserve"> </v>
      </c>
      <c r="O101" s="133" t="str">
        <f t="shared" si="1"/>
        <v xml:space="preserve"> </v>
      </c>
      <c r="P101" s="134" t="str">
        <f t="shared" si="2"/>
        <v xml:space="preserve"> </v>
      </c>
      <c r="Q101" s="135" t="str">
        <f t="shared" si="3"/>
        <v xml:space="preserve"> </v>
      </c>
      <c r="R101" s="135" t="str">
        <f t="shared" si="4"/>
        <v xml:space="preserve"> </v>
      </c>
      <c r="S101" s="110" t="str">
        <f t="shared" si="5"/>
        <v xml:space="preserve"> </v>
      </c>
      <c r="T101" s="135" t="str">
        <f t="shared" si="6"/>
        <v xml:space="preserve"> </v>
      </c>
      <c r="U101" s="47" t="str">
        <f t="shared" si="7"/>
        <v xml:space="preserve"> </v>
      </c>
      <c r="V101" s="47"/>
      <c r="W101" s="47"/>
      <c r="X101" s="83"/>
      <c r="Y101" s="47">
        <v>1</v>
      </c>
      <c r="Z101" s="83"/>
      <c r="AA101" s="83"/>
    </row>
    <row r="102" spans="1:27" ht="12.75" customHeight="1" x14ac:dyDescent="0.25">
      <c r="A102" s="127">
        <v>101</v>
      </c>
      <c r="B102" s="102">
        <v>1</v>
      </c>
      <c r="C102" s="104"/>
      <c r="D102" s="128" t="s">
        <v>64</v>
      </c>
      <c r="E102" s="128">
        <v>2000</v>
      </c>
      <c r="F102" s="128">
        <v>29</v>
      </c>
      <c r="G102" s="129" t="s">
        <v>935</v>
      </c>
      <c r="H102" s="129" t="s">
        <v>936</v>
      </c>
      <c r="I102" s="130">
        <v>37395</v>
      </c>
      <c r="J102" s="129" t="s">
        <v>17</v>
      </c>
      <c r="K102" s="131"/>
      <c r="L102" s="132"/>
      <c r="M102" s="129" t="s">
        <v>442</v>
      </c>
      <c r="N102" s="102" t="str">
        <f t="shared" si="0"/>
        <v>m29</v>
      </c>
      <c r="O102" s="133" t="str">
        <f t="shared" si="1"/>
        <v>Raistė Vaištaraitė</v>
      </c>
      <c r="P102" s="134">
        <f t="shared" si="2"/>
        <v>37395</v>
      </c>
      <c r="Q102" s="135" t="str">
        <f t="shared" si="3"/>
        <v>Kaunas</v>
      </c>
      <c r="R102" s="135">
        <f t="shared" si="4"/>
        <v>0</v>
      </c>
      <c r="S102" s="110">
        <f t="shared" si="5"/>
        <v>0</v>
      </c>
      <c r="T102" s="135" t="str">
        <f t="shared" si="6"/>
        <v>D.Jankauskaitė,N.Sabaliauskienė</v>
      </c>
      <c r="U102" s="47" t="str">
        <f t="shared" si="7"/>
        <v>m29</v>
      </c>
      <c r="V102" s="47"/>
      <c r="W102" s="47"/>
      <c r="X102" s="83"/>
      <c r="Y102" s="47"/>
      <c r="Z102" s="83"/>
      <c r="AA102" s="83"/>
    </row>
    <row r="103" spans="1:27" ht="12.75" customHeight="1" x14ac:dyDescent="0.25">
      <c r="A103" s="127">
        <v>102</v>
      </c>
      <c r="B103" s="102">
        <v>1</v>
      </c>
      <c r="C103" s="104"/>
      <c r="D103" s="128" t="s">
        <v>645</v>
      </c>
      <c r="E103" s="128">
        <v>2000</v>
      </c>
      <c r="F103" s="128">
        <v>30</v>
      </c>
      <c r="G103" s="129" t="s">
        <v>874</v>
      </c>
      <c r="H103" s="129" t="s">
        <v>937</v>
      </c>
      <c r="I103" s="130">
        <v>37346</v>
      </c>
      <c r="J103" s="129" t="s">
        <v>17</v>
      </c>
      <c r="K103" s="131"/>
      <c r="L103" s="132"/>
      <c r="M103" s="129" t="s">
        <v>442</v>
      </c>
      <c r="N103" s="102" t="str">
        <f t="shared" si="0"/>
        <v>v30</v>
      </c>
      <c r="O103" s="133" t="str">
        <f t="shared" si="1"/>
        <v>Modestas Miliūnas</v>
      </c>
      <c r="P103" s="134">
        <f t="shared" si="2"/>
        <v>37346</v>
      </c>
      <c r="Q103" s="135" t="str">
        <f t="shared" si="3"/>
        <v>Kaunas</v>
      </c>
      <c r="R103" s="135">
        <f t="shared" si="4"/>
        <v>0</v>
      </c>
      <c r="S103" s="110">
        <f t="shared" si="5"/>
        <v>0</v>
      </c>
      <c r="T103" s="135" t="str">
        <f t="shared" si="6"/>
        <v>D.Jankauskaitė,N.Sabaliauskienė</v>
      </c>
      <c r="U103" s="47" t="str">
        <f t="shared" si="7"/>
        <v>v30</v>
      </c>
      <c r="V103" s="47"/>
      <c r="W103" s="47"/>
      <c r="X103" s="83"/>
      <c r="Y103" s="47"/>
      <c r="Z103" s="83"/>
      <c r="AA103" s="83"/>
    </row>
    <row r="104" spans="1:27" ht="12.75" customHeight="1" x14ac:dyDescent="0.25">
      <c r="A104" s="127">
        <v>103</v>
      </c>
      <c r="B104" s="47">
        <v>1</v>
      </c>
      <c r="C104" s="104"/>
      <c r="D104" s="128" t="s">
        <v>64</v>
      </c>
      <c r="E104" s="128">
        <v>1000</v>
      </c>
      <c r="F104" s="128">
        <v>31</v>
      </c>
      <c r="G104" s="129" t="s">
        <v>938</v>
      </c>
      <c r="H104" s="129" t="s">
        <v>939</v>
      </c>
      <c r="I104" s="130">
        <v>38476</v>
      </c>
      <c r="J104" s="129" t="s">
        <v>17</v>
      </c>
      <c r="K104" s="131"/>
      <c r="L104" s="132"/>
      <c r="M104" s="129" t="s">
        <v>93</v>
      </c>
      <c r="N104" s="102" t="str">
        <f t="shared" si="0"/>
        <v>m31</v>
      </c>
      <c r="O104" s="133" t="str">
        <f t="shared" si="1"/>
        <v>Rugilė Miklyčiūtė</v>
      </c>
      <c r="P104" s="134">
        <f t="shared" si="2"/>
        <v>38476</v>
      </c>
      <c r="Q104" s="135" t="str">
        <f t="shared" si="3"/>
        <v>Kaunas</v>
      </c>
      <c r="R104" s="135">
        <f t="shared" si="4"/>
        <v>0</v>
      </c>
      <c r="S104" s="110">
        <f t="shared" si="5"/>
        <v>0</v>
      </c>
      <c r="T104" s="135" t="str">
        <f t="shared" si="6"/>
        <v>R.Sadzevičienė</v>
      </c>
      <c r="U104" s="47" t="str">
        <f t="shared" si="7"/>
        <v>m31</v>
      </c>
      <c r="V104" s="47"/>
      <c r="W104" s="47"/>
      <c r="X104" s="83"/>
      <c r="Y104" s="47">
        <v>1</v>
      </c>
      <c r="Z104" s="83"/>
      <c r="AA104" s="83"/>
    </row>
    <row r="105" spans="1:27" ht="12.75" customHeight="1" x14ac:dyDescent="0.25">
      <c r="A105" s="127">
        <v>104</v>
      </c>
      <c r="B105" s="47">
        <v>2</v>
      </c>
      <c r="C105" s="104"/>
      <c r="D105" s="128" t="s">
        <v>645</v>
      </c>
      <c r="E105" s="128">
        <v>1000</v>
      </c>
      <c r="F105" s="128">
        <v>32</v>
      </c>
      <c r="G105" s="129" t="s">
        <v>940</v>
      </c>
      <c r="H105" s="129" t="s">
        <v>941</v>
      </c>
      <c r="I105" s="130">
        <v>38531</v>
      </c>
      <c r="J105" s="129" t="s">
        <v>17</v>
      </c>
      <c r="K105" s="131"/>
      <c r="L105" s="132"/>
      <c r="M105" s="129" t="s">
        <v>207</v>
      </c>
      <c r="N105" s="102" t="str">
        <f t="shared" si="0"/>
        <v>v32</v>
      </c>
      <c r="O105" s="133" t="str">
        <f t="shared" si="1"/>
        <v>Maksimas Azanovas</v>
      </c>
      <c r="P105" s="134">
        <f t="shared" si="2"/>
        <v>38531</v>
      </c>
      <c r="Q105" s="135" t="str">
        <f t="shared" si="3"/>
        <v>Kaunas</v>
      </c>
      <c r="R105" s="135">
        <f t="shared" si="4"/>
        <v>0</v>
      </c>
      <c r="S105" s="110">
        <f t="shared" si="5"/>
        <v>0</v>
      </c>
      <c r="T105" s="135" t="str">
        <f t="shared" si="6"/>
        <v>R.Norkus</v>
      </c>
      <c r="U105" s="47" t="str">
        <f t="shared" si="7"/>
        <v>v32</v>
      </c>
      <c r="V105" s="47"/>
      <c r="W105" s="47"/>
      <c r="X105" s="83"/>
      <c r="Y105" s="47">
        <v>2</v>
      </c>
      <c r="Z105" s="83"/>
      <c r="AA105" s="83"/>
    </row>
    <row r="106" spans="1:27" ht="12.75" customHeight="1" x14ac:dyDescent="0.25">
      <c r="A106" s="127">
        <v>105</v>
      </c>
      <c r="B106" s="47">
        <v>1</v>
      </c>
      <c r="C106" s="104"/>
      <c r="D106" s="128" t="s">
        <v>64</v>
      </c>
      <c r="E106" s="128">
        <v>1000</v>
      </c>
      <c r="F106" s="128">
        <v>276</v>
      </c>
      <c r="G106" s="129" t="s">
        <v>802</v>
      </c>
      <c r="H106" s="129" t="s">
        <v>942</v>
      </c>
      <c r="I106" s="130">
        <v>38086</v>
      </c>
      <c r="J106" s="129" t="s">
        <v>124</v>
      </c>
      <c r="K106" s="131"/>
      <c r="L106" s="132"/>
      <c r="M106" s="129" t="s">
        <v>125</v>
      </c>
      <c r="N106" s="102" t="str">
        <f t="shared" si="0"/>
        <v>m276</v>
      </c>
      <c r="O106" s="133" t="str">
        <f t="shared" si="1"/>
        <v>Ugnė Pagojutė</v>
      </c>
      <c r="P106" s="134">
        <f t="shared" si="2"/>
        <v>38086</v>
      </c>
      <c r="Q106" s="135" t="str">
        <f t="shared" si="3"/>
        <v>Telšių raj</v>
      </c>
      <c r="R106" s="135">
        <f t="shared" si="4"/>
        <v>0</v>
      </c>
      <c r="S106" s="110">
        <f t="shared" si="5"/>
        <v>0</v>
      </c>
      <c r="T106" s="135" t="str">
        <f t="shared" si="6"/>
        <v>D.Pranckuvienė</v>
      </c>
      <c r="U106" s="47" t="str">
        <f t="shared" si="7"/>
        <v>m276</v>
      </c>
      <c r="V106" s="47"/>
      <c r="W106" s="47"/>
      <c r="X106" s="83"/>
      <c r="Y106" s="47"/>
      <c r="Z106" s="83"/>
      <c r="AA106" s="83"/>
    </row>
    <row r="107" spans="1:27" ht="12.75" customHeight="1" x14ac:dyDescent="0.25">
      <c r="A107" s="127">
        <v>106</v>
      </c>
      <c r="B107" s="47">
        <v>1</v>
      </c>
      <c r="C107" s="104"/>
      <c r="D107" s="128" t="s">
        <v>64</v>
      </c>
      <c r="E107" s="128">
        <v>1000</v>
      </c>
      <c r="F107" s="128">
        <v>277</v>
      </c>
      <c r="G107" s="129" t="s">
        <v>943</v>
      </c>
      <c r="H107" s="129" t="s">
        <v>944</v>
      </c>
      <c r="I107" s="130">
        <v>38777</v>
      </c>
      <c r="J107" s="129" t="s">
        <v>124</v>
      </c>
      <c r="K107" s="131"/>
      <c r="L107" s="132"/>
      <c r="M107" s="129" t="s">
        <v>125</v>
      </c>
      <c r="N107" s="102" t="str">
        <f t="shared" si="0"/>
        <v>m277</v>
      </c>
      <c r="O107" s="133" t="str">
        <f t="shared" si="1"/>
        <v>Orinta Perskaudaitė</v>
      </c>
      <c r="P107" s="134">
        <f t="shared" si="2"/>
        <v>38777</v>
      </c>
      <c r="Q107" s="135" t="str">
        <f t="shared" si="3"/>
        <v>Telšių raj</v>
      </c>
      <c r="R107" s="135">
        <f t="shared" si="4"/>
        <v>0</v>
      </c>
      <c r="S107" s="110">
        <f t="shared" si="5"/>
        <v>0</v>
      </c>
      <c r="T107" s="135" t="str">
        <f t="shared" si="6"/>
        <v>D.Pranckuvienė</v>
      </c>
      <c r="U107" s="47" t="str">
        <f t="shared" si="7"/>
        <v>m277</v>
      </c>
      <c r="V107" s="47"/>
      <c r="W107" s="47"/>
      <c r="X107" s="83"/>
      <c r="Y107" s="47">
        <v>1</v>
      </c>
      <c r="Z107" s="83"/>
      <c r="AA107" s="83"/>
    </row>
    <row r="108" spans="1:27" ht="12.75" customHeight="1" x14ac:dyDescent="0.25">
      <c r="A108" s="127">
        <v>107</v>
      </c>
      <c r="B108" s="47">
        <v>1</v>
      </c>
      <c r="C108" s="104"/>
      <c r="D108" s="128" t="s">
        <v>64</v>
      </c>
      <c r="E108" s="128">
        <v>4000</v>
      </c>
      <c r="F108" s="128">
        <v>278</v>
      </c>
      <c r="G108" s="129" t="s">
        <v>945</v>
      </c>
      <c r="H108" s="129" t="s">
        <v>946</v>
      </c>
      <c r="I108" s="130">
        <v>35899</v>
      </c>
      <c r="J108" s="139" t="s">
        <v>27</v>
      </c>
      <c r="K108" s="138" t="s">
        <v>97</v>
      </c>
      <c r="L108" s="132"/>
      <c r="M108" s="129" t="s">
        <v>136</v>
      </c>
      <c r="N108" s="102" t="str">
        <f t="shared" si="0"/>
        <v>m278</v>
      </c>
      <c r="O108" s="133" t="str">
        <f t="shared" si="1"/>
        <v>Emilė Balodytė</v>
      </c>
      <c r="P108" s="134">
        <f t="shared" si="2"/>
        <v>35899</v>
      </c>
      <c r="Q108" s="135" t="str">
        <f t="shared" si="3"/>
        <v>Šilutė</v>
      </c>
      <c r="R108" s="135" t="str">
        <f t="shared" si="4"/>
        <v>NIKĖ-2</v>
      </c>
      <c r="S108" s="110">
        <f t="shared" si="5"/>
        <v>0</v>
      </c>
      <c r="T108" s="135" t="str">
        <f t="shared" si="6"/>
        <v>S. Oželis</v>
      </c>
      <c r="U108" s="47" t="str">
        <f t="shared" si="7"/>
        <v>m278</v>
      </c>
      <c r="V108" s="47"/>
      <c r="W108" s="47"/>
      <c r="X108" s="83"/>
      <c r="Y108" s="47">
        <v>2</v>
      </c>
      <c r="Z108" s="83"/>
      <c r="AA108" s="83"/>
    </row>
    <row r="109" spans="1:27" ht="12.75" customHeight="1" x14ac:dyDescent="0.25">
      <c r="A109" s="127">
        <v>108</v>
      </c>
      <c r="B109" s="47">
        <v>2</v>
      </c>
      <c r="C109" s="104"/>
      <c r="D109" s="128" t="s">
        <v>64</v>
      </c>
      <c r="E109" s="128">
        <v>2000</v>
      </c>
      <c r="F109" s="128"/>
      <c r="G109" s="129" t="s">
        <v>947</v>
      </c>
      <c r="H109" s="129" t="s">
        <v>948</v>
      </c>
      <c r="I109" s="130">
        <v>37571</v>
      </c>
      <c r="J109" s="139" t="s">
        <v>27</v>
      </c>
      <c r="K109" s="131"/>
      <c r="L109" s="132"/>
      <c r="M109" s="129" t="s">
        <v>136</v>
      </c>
      <c r="N109" s="102" t="str">
        <f t="shared" si="0"/>
        <v xml:space="preserve"> </v>
      </c>
      <c r="O109" s="133" t="str">
        <f t="shared" si="1"/>
        <v xml:space="preserve"> </v>
      </c>
      <c r="P109" s="134" t="str">
        <f t="shared" si="2"/>
        <v xml:space="preserve"> </v>
      </c>
      <c r="Q109" s="135" t="str">
        <f t="shared" si="3"/>
        <v xml:space="preserve"> </v>
      </c>
      <c r="R109" s="135" t="str">
        <f t="shared" si="4"/>
        <v xml:space="preserve"> </v>
      </c>
      <c r="S109" s="110" t="str">
        <f t="shared" si="5"/>
        <v xml:space="preserve"> </v>
      </c>
      <c r="T109" s="135" t="str">
        <f t="shared" si="6"/>
        <v xml:space="preserve"> </v>
      </c>
      <c r="U109" s="47" t="str">
        <f t="shared" si="7"/>
        <v xml:space="preserve"> </v>
      </c>
      <c r="V109" s="47"/>
      <c r="W109" s="47"/>
      <c r="X109" s="83"/>
      <c r="Y109" s="47">
        <v>1</v>
      </c>
      <c r="Z109" s="83"/>
      <c r="AA109" s="83"/>
    </row>
    <row r="110" spans="1:27" ht="12.75" customHeight="1" x14ac:dyDescent="0.25">
      <c r="A110" s="127">
        <v>109</v>
      </c>
      <c r="B110" s="47">
        <v>1</v>
      </c>
      <c r="C110" s="104"/>
      <c r="D110" s="128" t="s">
        <v>64</v>
      </c>
      <c r="E110" s="128">
        <v>1000</v>
      </c>
      <c r="F110" s="128">
        <v>280</v>
      </c>
      <c r="G110" s="129" t="s">
        <v>830</v>
      </c>
      <c r="H110" s="129" t="s">
        <v>949</v>
      </c>
      <c r="I110" s="130">
        <v>38158</v>
      </c>
      <c r="J110" s="139" t="s">
        <v>27</v>
      </c>
      <c r="K110" s="131"/>
      <c r="L110" s="132"/>
      <c r="M110" s="129" t="s">
        <v>136</v>
      </c>
      <c r="N110" s="102" t="str">
        <f t="shared" si="0"/>
        <v>m280</v>
      </c>
      <c r="O110" s="133" t="str">
        <f t="shared" si="1"/>
        <v>Inga Nausėdaitė</v>
      </c>
      <c r="P110" s="134">
        <f t="shared" si="2"/>
        <v>38158</v>
      </c>
      <c r="Q110" s="135" t="str">
        <f t="shared" si="3"/>
        <v>Šilutė</v>
      </c>
      <c r="R110" s="135">
        <f t="shared" si="4"/>
        <v>0</v>
      </c>
      <c r="S110" s="110">
        <f t="shared" si="5"/>
        <v>0</v>
      </c>
      <c r="T110" s="135" t="str">
        <f t="shared" si="6"/>
        <v>S. Oželis</v>
      </c>
      <c r="U110" s="47" t="str">
        <f t="shared" si="7"/>
        <v>m280</v>
      </c>
      <c r="V110" s="47"/>
      <c r="W110" s="47"/>
      <c r="X110" s="83"/>
      <c r="Y110" s="47">
        <v>4</v>
      </c>
      <c r="Z110" s="83"/>
      <c r="AA110" s="83"/>
    </row>
    <row r="111" spans="1:27" ht="12.75" customHeight="1" x14ac:dyDescent="0.25">
      <c r="A111" s="127">
        <v>110</v>
      </c>
      <c r="B111" s="47">
        <v>2</v>
      </c>
      <c r="C111" s="104"/>
      <c r="D111" s="128" t="s">
        <v>645</v>
      </c>
      <c r="E111" s="128">
        <v>1000</v>
      </c>
      <c r="F111" s="128">
        <v>282</v>
      </c>
      <c r="G111" s="129" t="s">
        <v>861</v>
      </c>
      <c r="H111" s="129" t="s">
        <v>950</v>
      </c>
      <c r="I111" s="130">
        <v>38040</v>
      </c>
      <c r="J111" s="139" t="s">
        <v>27</v>
      </c>
      <c r="K111" s="131"/>
      <c r="L111" s="132"/>
      <c r="M111" s="129" t="s">
        <v>136</v>
      </c>
      <c r="N111" s="102" t="str">
        <f t="shared" si="0"/>
        <v>v282</v>
      </c>
      <c r="O111" s="133" t="str">
        <f t="shared" si="1"/>
        <v>Nedas Zaniauskas</v>
      </c>
      <c r="P111" s="134">
        <f t="shared" si="2"/>
        <v>38040</v>
      </c>
      <c r="Q111" s="135" t="str">
        <f t="shared" si="3"/>
        <v>Šilutė</v>
      </c>
      <c r="R111" s="135">
        <f t="shared" si="4"/>
        <v>0</v>
      </c>
      <c r="S111" s="110">
        <f t="shared" si="5"/>
        <v>0</v>
      </c>
      <c r="T111" s="135" t="str">
        <f t="shared" si="6"/>
        <v>S. Oželis</v>
      </c>
      <c r="U111" s="47" t="str">
        <f t="shared" si="7"/>
        <v>v282</v>
      </c>
      <c r="V111" s="47"/>
      <c r="W111" s="47"/>
      <c r="X111" s="83"/>
      <c r="Y111" s="47">
        <v>2</v>
      </c>
      <c r="Z111" s="83"/>
      <c r="AA111" s="83"/>
    </row>
    <row r="112" spans="1:27" ht="12.75" customHeight="1" x14ac:dyDescent="0.25">
      <c r="A112" s="127">
        <v>111</v>
      </c>
      <c r="B112" s="47">
        <v>1</v>
      </c>
      <c r="C112" s="104"/>
      <c r="D112" s="128" t="s">
        <v>645</v>
      </c>
      <c r="E112" s="128">
        <v>6000</v>
      </c>
      <c r="F112" s="128">
        <v>284</v>
      </c>
      <c r="G112" s="129" t="s">
        <v>951</v>
      </c>
      <c r="H112" s="129" t="s">
        <v>952</v>
      </c>
      <c r="I112" s="130">
        <v>35999</v>
      </c>
      <c r="J112" s="139" t="s">
        <v>27</v>
      </c>
      <c r="K112" s="138" t="s">
        <v>156</v>
      </c>
      <c r="L112" s="132"/>
      <c r="M112" s="129" t="s">
        <v>136</v>
      </c>
      <c r="N112" s="102" t="str">
        <f t="shared" si="0"/>
        <v>v284</v>
      </c>
      <c r="O112" s="133" t="str">
        <f t="shared" si="1"/>
        <v>Gytis Šumalovas</v>
      </c>
      <c r="P112" s="134">
        <f t="shared" si="2"/>
        <v>35999</v>
      </c>
      <c r="Q112" s="135" t="str">
        <f t="shared" si="3"/>
        <v>Šilutė</v>
      </c>
      <c r="R112" s="135" t="str">
        <f t="shared" si="4"/>
        <v>NIKĖ-3</v>
      </c>
      <c r="S112" s="110">
        <f t="shared" si="5"/>
        <v>0</v>
      </c>
      <c r="T112" s="135" t="str">
        <f t="shared" si="6"/>
        <v>S. Oželis</v>
      </c>
      <c r="U112" s="47" t="str">
        <f t="shared" si="7"/>
        <v>v284</v>
      </c>
      <c r="V112" s="47"/>
      <c r="W112" s="47"/>
      <c r="X112" s="83"/>
      <c r="Y112" s="47">
        <v>2</v>
      </c>
      <c r="Z112" s="83"/>
      <c r="AA112" s="83"/>
    </row>
    <row r="113" spans="1:27" ht="12.75" customHeight="1" x14ac:dyDescent="0.25">
      <c r="A113" s="127">
        <v>112</v>
      </c>
      <c r="B113" s="47">
        <v>1</v>
      </c>
      <c r="C113" s="104"/>
      <c r="D113" s="128" t="s">
        <v>64</v>
      </c>
      <c r="E113" s="140">
        <v>1000</v>
      </c>
      <c r="F113" s="140">
        <v>291</v>
      </c>
      <c r="G113" s="138" t="s">
        <v>953</v>
      </c>
      <c r="H113" s="138" t="s">
        <v>954</v>
      </c>
      <c r="I113" s="141">
        <v>38908</v>
      </c>
      <c r="J113" s="142" t="s">
        <v>27</v>
      </c>
      <c r="K113" s="143"/>
      <c r="L113" s="144"/>
      <c r="M113" s="138" t="s">
        <v>144</v>
      </c>
      <c r="N113" s="102" t="str">
        <f t="shared" si="0"/>
        <v>m291</v>
      </c>
      <c r="O113" s="133" t="str">
        <f t="shared" si="1"/>
        <v>Goda Šiaudvytytė</v>
      </c>
      <c r="P113" s="134">
        <f t="shared" si="2"/>
        <v>38908</v>
      </c>
      <c r="Q113" s="135" t="str">
        <f t="shared" si="3"/>
        <v>Šilutė</v>
      </c>
      <c r="R113" s="135">
        <f t="shared" si="4"/>
        <v>0</v>
      </c>
      <c r="S113" s="110">
        <f t="shared" si="5"/>
        <v>0</v>
      </c>
      <c r="T113" s="135" t="str">
        <f t="shared" si="6"/>
        <v>L. Leikuvienė</v>
      </c>
      <c r="U113" s="47" t="str">
        <f t="shared" si="7"/>
        <v>m291</v>
      </c>
      <c r="V113" s="47"/>
      <c r="W113" s="47"/>
      <c r="X113" s="83"/>
      <c r="Y113" s="47">
        <v>1</v>
      </c>
      <c r="Z113" s="83"/>
      <c r="AA113" s="83"/>
    </row>
    <row r="114" spans="1:27" ht="12.75" customHeight="1" x14ac:dyDescent="0.25">
      <c r="A114" s="127">
        <v>113</v>
      </c>
      <c r="B114" s="47">
        <v>1</v>
      </c>
      <c r="C114" s="104"/>
      <c r="D114" s="145" t="s">
        <v>645</v>
      </c>
      <c r="E114" s="140">
        <v>2000</v>
      </c>
      <c r="F114" s="140">
        <v>292</v>
      </c>
      <c r="G114" s="138" t="s">
        <v>835</v>
      </c>
      <c r="H114" s="138" t="s">
        <v>955</v>
      </c>
      <c r="I114" s="141">
        <v>37341</v>
      </c>
      <c r="J114" s="142" t="s">
        <v>27</v>
      </c>
      <c r="K114" s="138" t="s">
        <v>70</v>
      </c>
      <c r="L114" s="144"/>
      <c r="M114" s="138" t="s">
        <v>144</v>
      </c>
      <c r="N114" s="102" t="str">
        <f t="shared" si="0"/>
        <v>v292</v>
      </c>
      <c r="O114" s="133" t="str">
        <f t="shared" si="1"/>
        <v>Justas Budrikas</v>
      </c>
      <c r="P114" s="134">
        <f t="shared" si="2"/>
        <v>37341</v>
      </c>
      <c r="Q114" s="135" t="str">
        <f t="shared" si="3"/>
        <v>Šilutė</v>
      </c>
      <c r="R114" s="135" t="str">
        <f t="shared" si="4"/>
        <v>NIKĖ-1</v>
      </c>
      <c r="S114" s="110">
        <f t="shared" si="5"/>
        <v>0</v>
      </c>
      <c r="T114" s="135" t="str">
        <f t="shared" si="6"/>
        <v>L. Leikuvienė</v>
      </c>
      <c r="U114" s="47" t="str">
        <f t="shared" si="7"/>
        <v>v292</v>
      </c>
      <c r="V114" s="47"/>
      <c r="W114" s="47"/>
      <c r="X114" s="83"/>
      <c r="Y114" s="47">
        <v>2</v>
      </c>
      <c r="Z114" s="83"/>
      <c r="AA114" s="83"/>
    </row>
    <row r="115" spans="1:27" ht="12.75" customHeight="1" x14ac:dyDescent="0.25">
      <c r="A115" s="127">
        <v>114</v>
      </c>
      <c r="B115" s="47">
        <v>2</v>
      </c>
      <c r="C115" s="104"/>
      <c r="D115" s="145" t="s">
        <v>645</v>
      </c>
      <c r="E115" s="140">
        <v>2000</v>
      </c>
      <c r="F115" s="140">
        <v>293</v>
      </c>
      <c r="G115" s="138" t="s">
        <v>956</v>
      </c>
      <c r="H115" s="138" t="s">
        <v>957</v>
      </c>
      <c r="I115" s="141">
        <v>37473</v>
      </c>
      <c r="J115" s="142" t="s">
        <v>27</v>
      </c>
      <c r="K115" s="143"/>
      <c r="L115" s="144"/>
      <c r="M115" s="138" t="s">
        <v>144</v>
      </c>
      <c r="N115" s="102" t="str">
        <f t="shared" si="0"/>
        <v>v293</v>
      </c>
      <c r="O115" s="133" t="str">
        <f t="shared" si="1"/>
        <v>Osvaldas Guščius</v>
      </c>
      <c r="P115" s="134">
        <f t="shared" si="2"/>
        <v>37473</v>
      </c>
      <c r="Q115" s="135" t="str">
        <f t="shared" si="3"/>
        <v>Šilutė</v>
      </c>
      <c r="R115" s="135">
        <f t="shared" si="4"/>
        <v>0</v>
      </c>
      <c r="S115" s="110">
        <f t="shared" si="5"/>
        <v>0</v>
      </c>
      <c r="T115" s="135" t="str">
        <f t="shared" si="6"/>
        <v>L. Leikuvienė</v>
      </c>
      <c r="U115" s="47" t="str">
        <f t="shared" si="7"/>
        <v>v293</v>
      </c>
      <c r="V115" s="47"/>
      <c r="W115" s="47"/>
      <c r="X115" s="83"/>
      <c r="Y115" s="47">
        <v>1</v>
      </c>
      <c r="Z115" s="83"/>
      <c r="AA115" s="83"/>
    </row>
    <row r="116" spans="1:27" ht="12.75" customHeight="1" x14ac:dyDescent="0.25">
      <c r="A116" s="127">
        <v>115</v>
      </c>
      <c r="B116" s="47">
        <v>1</v>
      </c>
      <c r="C116" s="104"/>
      <c r="D116" s="145" t="s">
        <v>64</v>
      </c>
      <c r="E116" s="140">
        <v>2000</v>
      </c>
      <c r="F116" s="140">
        <v>294</v>
      </c>
      <c r="G116" s="138" t="s">
        <v>958</v>
      </c>
      <c r="H116" s="138" t="s">
        <v>959</v>
      </c>
      <c r="I116" s="141">
        <v>37418</v>
      </c>
      <c r="J116" s="142" t="s">
        <v>27</v>
      </c>
      <c r="K116" s="138" t="s">
        <v>97</v>
      </c>
      <c r="L116" s="144"/>
      <c r="M116" s="138" t="s">
        <v>144</v>
      </c>
      <c r="N116" s="102" t="str">
        <f t="shared" si="0"/>
        <v>m294</v>
      </c>
      <c r="O116" s="133" t="str">
        <f t="shared" si="1"/>
        <v>Erestida Bagdonaitė</v>
      </c>
      <c r="P116" s="134">
        <f t="shared" si="2"/>
        <v>37418</v>
      </c>
      <c r="Q116" s="135" t="str">
        <f t="shared" si="3"/>
        <v>Šilutė</v>
      </c>
      <c r="R116" s="135" t="str">
        <f t="shared" si="4"/>
        <v>NIKĖ-2</v>
      </c>
      <c r="S116" s="110">
        <f t="shared" si="5"/>
        <v>0</v>
      </c>
      <c r="T116" s="135" t="str">
        <f t="shared" si="6"/>
        <v>L. Leikuvienė</v>
      </c>
      <c r="U116" s="47" t="str">
        <f t="shared" si="7"/>
        <v>m294</v>
      </c>
      <c r="V116" s="47"/>
      <c r="W116" s="47"/>
      <c r="X116" s="83"/>
      <c r="Y116" s="47">
        <v>2</v>
      </c>
      <c r="Z116" s="83"/>
      <c r="AA116" s="83"/>
    </row>
    <row r="117" spans="1:27" ht="12.75" customHeight="1" x14ac:dyDescent="0.25">
      <c r="A117" s="127">
        <v>116</v>
      </c>
      <c r="B117" s="47">
        <v>2</v>
      </c>
      <c r="C117" s="104"/>
      <c r="D117" s="145" t="s">
        <v>64</v>
      </c>
      <c r="E117" s="140">
        <v>3000</v>
      </c>
      <c r="F117" s="140">
        <v>295</v>
      </c>
      <c r="G117" s="138" t="s">
        <v>960</v>
      </c>
      <c r="H117" s="138" t="s">
        <v>961</v>
      </c>
      <c r="I117" s="141">
        <v>37175</v>
      </c>
      <c r="J117" s="142" t="s">
        <v>27</v>
      </c>
      <c r="K117" s="138" t="s">
        <v>97</v>
      </c>
      <c r="L117" s="144"/>
      <c r="M117" s="138" t="s">
        <v>144</v>
      </c>
      <c r="N117" s="102" t="str">
        <f t="shared" si="0"/>
        <v>m295</v>
      </c>
      <c r="O117" s="133" t="str">
        <f t="shared" si="1"/>
        <v>Julija Baciūtė</v>
      </c>
      <c r="P117" s="134">
        <f t="shared" si="2"/>
        <v>37175</v>
      </c>
      <c r="Q117" s="135" t="str">
        <f t="shared" si="3"/>
        <v>Šilutė</v>
      </c>
      <c r="R117" s="135" t="str">
        <f t="shared" si="4"/>
        <v>NIKĖ-2</v>
      </c>
      <c r="S117" s="110">
        <f t="shared" si="5"/>
        <v>0</v>
      </c>
      <c r="T117" s="135" t="str">
        <f t="shared" si="6"/>
        <v>L. Leikuvienė</v>
      </c>
      <c r="U117" s="47" t="str">
        <f t="shared" si="7"/>
        <v>m295</v>
      </c>
      <c r="V117" s="47"/>
      <c r="W117" s="47"/>
      <c r="X117" s="83"/>
      <c r="Y117" s="47">
        <v>1</v>
      </c>
      <c r="Z117" s="83"/>
      <c r="AA117" s="83"/>
    </row>
    <row r="118" spans="1:27" ht="12.75" customHeight="1" x14ac:dyDescent="0.25">
      <c r="A118" s="127">
        <v>117</v>
      </c>
      <c r="B118" s="102">
        <v>2</v>
      </c>
      <c r="C118" s="104"/>
      <c r="D118" s="145" t="s">
        <v>645</v>
      </c>
      <c r="E118" s="140">
        <v>6000</v>
      </c>
      <c r="F118" s="140">
        <v>296</v>
      </c>
      <c r="G118" s="138" t="s">
        <v>962</v>
      </c>
      <c r="H118" s="138" t="s">
        <v>963</v>
      </c>
      <c r="I118" s="141">
        <v>36375</v>
      </c>
      <c r="J118" s="142" t="s">
        <v>27</v>
      </c>
      <c r="K118" s="138" t="s">
        <v>97</v>
      </c>
      <c r="L118" s="144"/>
      <c r="M118" s="138" t="s">
        <v>144</v>
      </c>
      <c r="N118" s="102" t="str">
        <f t="shared" si="0"/>
        <v>v296</v>
      </c>
      <c r="O118" s="133" t="str">
        <f t="shared" si="1"/>
        <v>Kęstas Mickus</v>
      </c>
      <c r="P118" s="134">
        <f t="shared" si="2"/>
        <v>36375</v>
      </c>
      <c r="Q118" s="135" t="str">
        <f t="shared" si="3"/>
        <v>Šilutė</v>
      </c>
      <c r="R118" s="135" t="str">
        <f t="shared" si="4"/>
        <v>NIKĖ-2</v>
      </c>
      <c r="S118" s="110">
        <f t="shared" si="5"/>
        <v>0</v>
      </c>
      <c r="T118" s="135" t="str">
        <f t="shared" si="6"/>
        <v>L. Leikuvienė</v>
      </c>
      <c r="U118" s="47" t="str">
        <f t="shared" si="7"/>
        <v>v296</v>
      </c>
      <c r="V118" s="47"/>
      <c r="W118" s="47"/>
      <c r="X118" s="83"/>
      <c r="Y118" s="47"/>
      <c r="Z118" s="83"/>
      <c r="AA118" s="83"/>
    </row>
    <row r="119" spans="1:27" ht="12.75" customHeight="1" x14ac:dyDescent="0.25">
      <c r="A119" s="127">
        <v>118</v>
      </c>
      <c r="B119" s="47">
        <v>1</v>
      </c>
      <c r="C119" s="104"/>
      <c r="D119" s="145" t="s">
        <v>64</v>
      </c>
      <c r="E119" s="140">
        <v>2000</v>
      </c>
      <c r="F119" s="140">
        <v>163</v>
      </c>
      <c r="G119" s="138" t="s">
        <v>964</v>
      </c>
      <c r="H119" s="138" t="s">
        <v>965</v>
      </c>
      <c r="I119" s="141">
        <v>37624</v>
      </c>
      <c r="J119" s="138" t="s">
        <v>35</v>
      </c>
      <c r="K119" s="143"/>
      <c r="L119" s="144"/>
      <c r="M119" s="138" t="s">
        <v>148</v>
      </c>
      <c r="N119" s="102" t="str">
        <f t="shared" si="0"/>
        <v>m163</v>
      </c>
      <c r="O119" s="133" t="str">
        <f t="shared" si="1"/>
        <v>Augusta Grigorijevaitė</v>
      </c>
      <c r="P119" s="134">
        <f t="shared" si="2"/>
        <v>37624</v>
      </c>
      <c r="Q119" s="135" t="str">
        <f t="shared" si="3"/>
        <v>Mažeikiai</v>
      </c>
      <c r="R119" s="135">
        <f t="shared" si="4"/>
        <v>0</v>
      </c>
      <c r="S119" s="110">
        <f t="shared" si="5"/>
        <v>0</v>
      </c>
      <c r="T119" s="135" t="str">
        <f t="shared" si="6"/>
        <v>Jolanta Kriaučiūnienė</v>
      </c>
      <c r="U119" s="47" t="str">
        <f t="shared" si="7"/>
        <v>m163</v>
      </c>
      <c r="V119" s="47"/>
      <c r="W119" s="47"/>
      <c r="X119" s="83"/>
      <c r="Y119" s="47" t="s">
        <v>652</v>
      </c>
      <c r="Z119" s="83"/>
      <c r="AA119" s="83"/>
    </row>
    <row r="120" spans="1:27" ht="12.75" customHeight="1" x14ac:dyDescent="0.25">
      <c r="A120" s="127">
        <v>119</v>
      </c>
      <c r="B120" s="102">
        <v>2</v>
      </c>
      <c r="C120" s="104"/>
      <c r="D120" s="145" t="s">
        <v>64</v>
      </c>
      <c r="E120" s="140" t="s">
        <v>646</v>
      </c>
      <c r="F120" s="140">
        <v>164</v>
      </c>
      <c r="G120" s="138" t="s">
        <v>966</v>
      </c>
      <c r="H120" s="138" t="s">
        <v>967</v>
      </c>
      <c r="I120" s="141">
        <v>38800</v>
      </c>
      <c r="J120" s="138" t="s">
        <v>35</v>
      </c>
      <c r="K120" s="143"/>
      <c r="L120" s="144"/>
      <c r="M120" s="138" t="s">
        <v>148</v>
      </c>
      <c r="N120" s="102" t="str">
        <f t="shared" si="0"/>
        <v>m164</v>
      </c>
      <c r="O120" s="133" t="str">
        <f t="shared" si="1"/>
        <v>Aurėja Bulošaitė</v>
      </c>
      <c r="P120" s="134">
        <f t="shared" si="2"/>
        <v>38800</v>
      </c>
      <c r="Q120" s="135" t="str">
        <f t="shared" si="3"/>
        <v>Mažeikiai</v>
      </c>
      <c r="R120" s="135">
        <f t="shared" si="4"/>
        <v>0</v>
      </c>
      <c r="S120" s="110">
        <f t="shared" si="5"/>
        <v>0</v>
      </c>
      <c r="T120" s="135" t="str">
        <f t="shared" si="6"/>
        <v>Jolanta Kriaučiūnienė</v>
      </c>
      <c r="U120" s="47" t="str">
        <f t="shared" si="7"/>
        <v>m164</v>
      </c>
      <c r="V120" s="47"/>
      <c r="W120" s="47"/>
      <c r="X120" s="83"/>
      <c r="Y120" s="47"/>
      <c r="Z120" s="83"/>
      <c r="AA120" s="83"/>
    </row>
    <row r="121" spans="1:27" ht="12.75" customHeight="1" x14ac:dyDescent="0.25">
      <c r="A121" s="127">
        <v>120</v>
      </c>
      <c r="B121" s="47">
        <v>1</v>
      </c>
      <c r="C121" s="104"/>
      <c r="D121" s="145" t="s">
        <v>64</v>
      </c>
      <c r="E121" s="140" t="s">
        <v>646</v>
      </c>
      <c r="F121" s="140">
        <v>165</v>
      </c>
      <c r="G121" s="138" t="s">
        <v>968</v>
      </c>
      <c r="H121" s="138" t="s">
        <v>969</v>
      </c>
      <c r="I121" s="141">
        <v>38975</v>
      </c>
      <c r="J121" s="138" t="s">
        <v>35</v>
      </c>
      <c r="K121" s="143"/>
      <c r="L121" s="144"/>
      <c r="M121" s="138" t="s">
        <v>148</v>
      </c>
      <c r="N121" s="102" t="str">
        <f t="shared" si="0"/>
        <v>m165</v>
      </c>
      <c r="O121" s="133" t="str">
        <f t="shared" si="1"/>
        <v>Evelina Riaukaitė</v>
      </c>
      <c r="P121" s="134">
        <f t="shared" si="2"/>
        <v>38975</v>
      </c>
      <c r="Q121" s="135" t="str">
        <f t="shared" si="3"/>
        <v>Mažeikiai</v>
      </c>
      <c r="R121" s="135">
        <f t="shared" si="4"/>
        <v>0</v>
      </c>
      <c r="S121" s="110">
        <f t="shared" si="5"/>
        <v>0</v>
      </c>
      <c r="T121" s="135" t="str">
        <f t="shared" si="6"/>
        <v>Jolanta Kriaučiūnienė</v>
      </c>
      <c r="U121" s="47" t="str">
        <f t="shared" si="7"/>
        <v>m165</v>
      </c>
      <c r="V121" s="47"/>
      <c r="W121" s="47"/>
      <c r="X121" s="83"/>
      <c r="Y121" s="47">
        <v>1</v>
      </c>
      <c r="Z121" s="83"/>
      <c r="AA121" s="83"/>
    </row>
    <row r="122" spans="1:27" ht="12.75" customHeight="1" x14ac:dyDescent="0.25">
      <c r="A122" s="127">
        <v>121</v>
      </c>
      <c r="B122" s="47">
        <v>1</v>
      </c>
      <c r="C122" s="104"/>
      <c r="D122" s="145" t="s">
        <v>64</v>
      </c>
      <c r="E122" s="140" t="s">
        <v>646</v>
      </c>
      <c r="F122" s="140">
        <v>166</v>
      </c>
      <c r="G122" s="138" t="s">
        <v>870</v>
      </c>
      <c r="H122" s="138" t="s">
        <v>970</v>
      </c>
      <c r="I122" s="141">
        <v>38448</v>
      </c>
      <c r="J122" s="138" t="s">
        <v>35</v>
      </c>
      <c r="K122" s="143"/>
      <c r="L122" s="144"/>
      <c r="M122" s="138" t="s">
        <v>148</v>
      </c>
      <c r="N122" s="102" t="str">
        <f t="shared" si="0"/>
        <v>m166</v>
      </c>
      <c r="O122" s="133" t="str">
        <f t="shared" si="1"/>
        <v>Gabija Baranauskaitė</v>
      </c>
      <c r="P122" s="134">
        <f t="shared" si="2"/>
        <v>38448</v>
      </c>
      <c r="Q122" s="135" t="str">
        <f t="shared" si="3"/>
        <v>Mažeikiai</v>
      </c>
      <c r="R122" s="135">
        <f t="shared" si="4"/>
        <v>0</v>
      </c>
      <c r="S122" s="110">
        <f t="shared" si="5"/>
        <v>0</v>
      </c>
      <c r="T122" s="135" t="str">
        <f t="shared" si="6"/>
        <v>Jolanta Kriaučiūnienė</v>
      </c>
      <c r="U122" s="47" t="str">
        <f t="shared" si="7"/>
        <v>m166</v>
      </c>
      <c r="V122" s="47"/>
      <c r="W122" s="47"/>
      <c r="X122" s="83"/>
      <c r="Y122" s="47">
        <v>1</v>
      </c>
      <c r="Z122" s="83"/>
      <c r="AA122" s="83"/>
    </row>
    <row r="123" spans="1:27" ht="12.75" customHeight="1" x14ac:dyDescent="0.25">
      <c r="A123" s="127">
        <v>122</v>
      </c>
      <c r="B123" s="47">
        <v>2</v>
      </c>
      <c r="C123" s="104"/>
      <c r="D123" s="145" t="s">
        <v>64</v>
      </c>
      <c r="E123" s="140" t="s">
        <v>646</v>
      </c>
      <c r="F123" s="140">
        <v>167</v>
      </c>
      <c r="G123" s="138" t="s">
        <v>929</v>
      </c>
      <c r="H123" s="138" t="s">
        <v>971</v>
      </c>
      <c r="I123" s="141">
        <v>38355</v>
      </c>
      <c r="J123" s="138" t="s">
        <v>35</v>
      </c>
      <c r="K123" s="143"/>
      <c r="L123" s="146"/>
      <c r="M123" s="138" t="s">
        <v>148</v>
      </c>
      <c r="N123" s="102" t="str">
        <f t="shared" si="0"/>
        <v>m167</v>
      </c>
      <c r="O123" s="133" t="str">
        <f t="shared" si="1"/>
        <v>Emilija Stankevič</v>
      </c>
      <c r="P123" s="134">
        <f t="shared" si="2"/>
        <v>38355</v>
      </c>
      <c r="Q123" s="135" t="str">
        <f t="shared" si="3"/>
        <v>Mažeikiai</v>
      </c>
      <c r="R123" s="135">
        <f t="shared" si="4"/>
        <v>0</v>
      </c>
      <c r="S123" s="110">
        <f t="shared" si="5"/>
        <v>0</v>
      </c>
      <c r="T123" s="135" t="str">
        <f t="shared" si="6"/>
        <v>Jolanta Kriaučiūnienė</v>
      </c>
      <c r="U123" s="47" t="str">
        <f t="shared" si="7"/>
        <v>m167</v>
      </c>
      <c r="V123" s="47"/>
      <c r="W123" s="47"/>
      <c r="X123" s="83"/>
      <c r="Y123" s="47">
        <v>2</v>
      </c>
      <c r="Z123" s="83"/>
      <c r="AA123" s="83"/>
    </row>
    <row r="124" spans="1:27" ht="12.75" customHeight="1" x14ac:dyDescent="0.25">
      <c r="A124" s="127">
        <v>123</v>
      </c>
      <c r="B124" s="102">
        <v>2</v>
      </c>
      <c r="C124" s="104"/>
      <c r="D124" s="145" t="s">
        <v>645</v>
      </c>
      <c r="E124" s="140" t="s">
        <v>646</v>
      </c>
      <c r="F124" s="140">
        <v>168</v>
      </c>
      <c r="G124" s="138" t="s">
        <v>770</v>
      </c>
      <c r="H124" s="138" t="s">
        <v>972</v>
      </c>
      <c r="I124" s="141">
        <v>38759</v>
      </c>
      <c r="J124" s="138" t="s">
        <v>35</v>
      </c>
      <c r="K124" s="143"/>
      <c r="L124" s="144"/>
      <c r="M124" s="138" t="s">
        <v>148</v>
      </c>
      <c r="N124" s="102" t="str">
        <f t="shared" si="0"/>
        <v>v168</v>
      </c>
      <c r="O124" s="133" t="str">
        <f t="shared" si="1"/>
        <v>Gabrielius Jonkus</v>
      </c>
      <c r="P124" s="134">
        <f t="shared" si="2"/>
        <v>38759</v>
      </c>
      <c r="Q124" s="135" t="str">
        <f t="shared" si="3"/>
        <v>Mažeikiai</v>
      </c>
      <c r="R124" s="135">
        <f t="shared" si="4"/>
        <v>0</v>
      </c>
      <c r="S124" s="110">
        <f t="shared" si="5"/>
        <v>0</v>
      </c>
      <c r="T124" s="135" t="str">
        <f t="shared" si="6"/>
        <v>Jolanta Kriaučiūnienė</v>
      </c>
      <c r="U124" s="47" t="str">
        <f t="shared" si="7"/>
        <v>v168</v>
      </c>
      <c r="V124" s="47"/>
      <c r="W124" s="47"/>
      <c r="X124" s="83"/>
      <c r="Y124" s="47"/>
      <c r="Z124" s="83"/>
      <c r="AA124" s="83"/>
    </row>
    <row r="125" spans="1:27" ht="12.75" customHeight="1" x14ac:dyDescent="0.25">
      <c r="A125" s="127">
        <v>124</v>
      </c>
      <c r="B125" s="47">
        <v>1</v>
      </c>
      <c r="C125" s="104"/>
      <c r="D125" s="145" t="s">
        <v>64</v>
      </c>
      <c r="E125" s="140" t="s">
        <v>646</v>
      </c>
      <c r="F125" s="140">
        <v>169</v>
      </c>
      <c r="G125" s="138" t="s">
        <v>973</v>
      </c>
      <c r="H125" s="138" t="s">
        <v>974</v>
      </c>
      <c r="I125" s="141">
        <v>38322</v>
      </c>
      <c r="J125" s="138" t="s">
        <v>35</v>
      </c>
      <c r="K125" s="143"/>
      <c r="L125" s="144"/>
      <c r="M125" s="138" t="s">
        <v>148</v>
      </c>
      <c r="N125" s="102" t="str">
        <f t="shared" si="0"/>
        <v>m169</v>
      </c>
      <c r="O125" s="133" t="str">
        <f t="shared" si="1"/>
        <v>Jumilė Zubavičiūtė</v>
      </c>
      <c r="P125" s="134">
        <f t="shared" si="2"/>
        <v>38322</v>
      </c>
      <c r="Q125" s="135" t="str">
        <f t="shared" si="3"/>
        <v>Mažeikiai</v>
      </c>
      <c r="R125" s="135">
        <f t="shared" si="4"/>
        <v>0</v>
      </c>
      <c r="S125" s="110">
        <f t="shared" si="5"/>
        <v>0</v>
      </c>
      <c r="T125" s="135" t="str">
        <f t="shared" si="6"/>
        <v>Jolanta Kriaučiūnienė</v>
      </c>
      <c r="U125" s="47" t="str">
        <f t="shared" si="7"/>
        <v>m169</v>
      </c>
      <c r="V125" s="47"/>
      <c r="W125" s="47"/>
      <c r="X125" s="83"/>
      <c r="Y125" s="47">
        <v>1</v>
      </c>
      <c r="Z125" s="83"/>
      <c r="AA125" s="83"/>
    </row>
    <row r="126" spans="1:27" ht="12.75" customHeight="1" x14ac:dyDescent="0.25">
      <c r="A126" s="127">
        <v>125</v>
      </c>
      <c r="B126" s="47">
        <v>1</v>
      </c>
      <c r="C126" s="104"/>
      <c r="D126" s="145" t="s">
        <v>645</v>
      </c>
      <c r="E126" s="140" t="s">
        <v>646</v>
      </c>
      <c r="F126" s="140">
        <v>170</v>
      </c>
      <c r="G126" s="138" t="s">
        <v>975</v>
      </c>
      <c r="H126" s="138" t="s">
        <v>976</v>
      </c>
      <c r="I126" s="141">
        <v>38812</v>
      </c>
      <c r="J126" s="138" t="s">
        <v>35</v>
      </c>
      <c r="K126" s="143"/>
      <c r="L126" s="144"/>
      <c r="M126" s="138" t="s">
        <v>148</v>
      </c>
      <c r="N126" s="102" t="str">
        <f t="shared" si="0"/>
        <v>v170</v>
      </c>
      <c r="O126" s="133" t="str">
        <f t="shared" si="1"/>
        <v>Gražvydas Stanys</v>
      </c>
      <c r="P126" s="134">
        <f t="shared" si="2"/>
        <v>38812</v>
      </c>
      <c r="Q126" s="135" t="str">
        <f t="shared" si="3"/>
        <v>Mažeikiai</v>
      </c>
      <c r="R126" s="135">
        <f t="shared" si="4"/>
        <v>0</v>
      </c>
      <c r="S126" s="110">
        <f t="shared" si="5"/>
        <v>0</v>
      </c>
      <c r="T126" s="135" t="str">
        <f t="shared" si="6"/>
        <v>Jolanta Kriaučiūnienė</v>
      </c>
      <c r="U126" s="47" t="str">
        <f t="shared" si="7"/>
        <v>v170</v>
      </c>
      <c r="V126" s="47"/>
      <c r="W126" s="47"/>
      <c r="X126" s="83"/>
      <c r="Y126" s="47">
        <v>1</v>
      </c>
      <c r="Z126" s="83"/>
      <c r="AA126" s="83"/>
    </row>
    <row r="127" spans="1:27" ht="12.75" customHeight="1" x14ac:dyDescent="0.25">
      <c r="A127" s="127">
        <v>126</v>
      </c>
      <c r="B127" s="47">
        <v>1</v>
      </c>
      <c r="C127" s="104"/>
      <c r="D127" s="145" t="s">
        <v>64</v>
      </c>
      <c r="E127" s="140" t="s">
        <v>684</v>
      </c>
      <c r="F127" s="140">
        <v>171</v>
      </c>
      <c r="G127" s="138" t="s">
        <v>977</v>
      </c>
      <c r="H127" s="138" t="s">
        <v>978</v>
      </c>
      <c r="I127" s="141">
        <v>37817</v>
      </c>
      <c r="J127" s="138" t="s">
        <v>35</v>
      </c>
      <c r="K127" s="143"/>
      <c r="L127" s="144"/>
      <c r="M127" s="138" t="s">
        <v>148</v>
      </c>
      <c r="N127" s="102" t="str">
        <f t="shared" si="0"/>
        <v>m171</v>
      </c>
      <c r="O127" s="133" t="str">
        <f t="shared" si="1"/>
        <v>Auksė Grišiūtė</v>
      </c>
      <c r="P127" s="134">
        <f t="shared" si="2"/>
        <v>37817</v>
      </c>
      <c r="Q127" s="135" t="str">
        <f t="shared" si="3"/>
        <v>Mažeikiai</v>
      </c>
      <c r="R127" s="135">
        <f t="shared" si="4"/>
        <v>0</v>
      </c>
      <c r="S127" s="110">
        <f t="shared" si="5"/>
        <v>0</v>
      </c>
      <c r="T127" s="135" t="str">
        <f t="shared" si="6"/>
        <v>Jolanta Kriaučiūnienė</v>
      </c>
      <c r="U127" s="47" t="str">
        <f t="shared" si="7"/>
        <v>m171</v>
      </c>
      <c r="V127" s="47"/>
      <c r="W127" s="47"/>
      <c r="X127" s="83"/>
      <c r="Y127" s="47">
        <v>1</v>
      </c>
      <c r="Z127" s="83"/>
      <c r="AA127" s="83"/>
    </row>
    <row r="128" spans="1:27" ht="12.75" customHeight="1" x14ac:dyDescent="0.25">
      <c r="A128" s="127">
        <v>127</v>
      </c>
      <c r="B128" s="47">
        <v>1</v>
      </c>
      <c r="C128" s="104"/>
      <c r="D128" s="145" t="s">
        <v>645</v>
      </c>
      <c r="E128" s="140" t="s">
        <v>684</v>
      </c>
      <c r="F128" s="140">
        <v>172</v>
      </c>
      <c r="G128" s="138" t="s">
        <v>832</v>
      </c>
      <c r="H128" s="138" t="s">
        <v>979</v>
      </c>
      <c r="I128" s="141">
        <v>37786</v>
      </c>
      <c r="J128" s="138" t="s">
        <v>35</v>
      </c>
      <c r="K128" s="143"/>
      <c r="L128" s="144"/>
      <c r="M128" s="138" t="s">
        <v>148</v>
      </c>
      <c r="N128" s="102" t="str">
        <f t="shared" si="0"/>
        <v>v172</v>
      </c>
      <c r="O128" s="133" t="str">
        <f t="shared" si="1"/>
        <v>Martynas Balsys</v>
      </c>
      <c r="P128" s="134">
        <f t="shared" si="2"/>
        <v>37786</v>
      </c>
      <c r="Q128" s="135" t="str">
        <f t="shared" si="3"/>
        <v>Mažeikiai</v>
      </c>
      <c r="R128" s="135">
        <f t="shared" si="4"/>
        <v>0</v>
      </c>
      <c r="S128" s="110">
        <f t="shared" si="5"/>
        <v>0</v>
      </c>
      <c r="T128" s="135" t="str">
        <f t="shared" si="6"/>
        <v>Jolanta Kriaučiūnienė</v>
      </c>
      <c r="U128" s="47" t="str">
        <f t="shared" si="7"/>
        <v>v172</v>
      </c>
      <c r="V128" s="47"/>
      <c r="W128" s="47"/>
      <c r="X128" s="83"/>
      <c r="Y128" s="47">
        <v>1</v>
      </c>
      <c r="Z128" s="83"/>
      <c r="AA128" s="83"/>
    </row>
    <row r="129" spans="1:27" ht="12.75" customHeight="1" x14ac:dyDescent="0.25">
      <c r="A129" s="127">
        <v>128</v>
      </c>
      <c r="B129" s="47">
        <v>1</v>
      </c>
      <c r="C129" s="104"/>
      <c r="D129" s="145" t="s">
        <v>645</v>
      </c>
      <c r="E129" s="140" t="s">
        <v>700</v>
      </c>
      <c r="F129" s="140">
        <v>173</v>
      </c>
      <c r="G129" s="138" t="s">
        <v>980</v>
      </c>
      <c r="H129" s="138" t="s">
        <v>981</v>
      </c>
      <c r="I129" s="141">
        <v>36641</v>
      </c>
      <c r="J129" s="138" t="s">
        <v>35</v>
      </c>
      <c r="K129" s="143"/>
      <c r="L129" s="144"/>
      <c r="M129" s="138" t="s">
        <v>148</v>
      </c>
      <c r="N129" s="102" t="str">
        <f t="shared" si="0"/>
        <v>v173</v>
      </c>
      <c r="O129" s="133" t="str">
        <f t="shared" si="1"/>
        <v>Kostas Akimovas</v>
      </c>
      <c r="P129" s="134">
        <f t="shared" si="2"/>
        <v>36641</v>
      </c>
      <c r="Q129" s="135" t="str">
        <f t="shared" si="3"/>
        <v>Mažeikiai</v>
      </c>
      <c r="R129" s="135">
        <f t="shared" si="4"/>
        <v>0</v>
      </c>
      <c r="S129" s="110">
        <f t="shared" si="5"/>
        <v>0</v>
      </c>
      <c r="T129" s="135" t="str">
        <f t="shared" si="6"/>
        <v>Jolanta Kriaučiūnienė</v>
      </c>
      <c r="U129" s="47" t="str">
        <f t="shared" si="7"/>
        <v>v173</v>
      </c>
      <c r="V129" s="47"/>
      <c r="W129" s="47"/>
      <c r="X129" s="83"/>
      <c r="Y129" s="47">
        <v>1</v>
      </c>
      <c r="Z129" s="83"/>
      <c r="AA129" s="83"/>
    </row>
    <row r="130" spans="1:27" ht="12.75" customHeight="1" x14ac:dyDescent="0.25">
      <c r="A130" s="127">
        <v>129</v>
      </c>
      <c r="B130" s="47">
        <v>1</v>
      </c>
      <c r="C130" s="104"/>
      <c r="D130" s="145" t="s">
        <v>64</v>
      </c>
      <c r="E130" s="140">
        <v>3000</v>
      </c>
      <c r="F130" s="140">
        <v>297</v>
      </c>
      <c r="G130" s="138" t="s">
        <v>982</v>
      </c>
      <c r="H130" s="138" t="s">
        <v>983</v>
      </c>
      <c r="I130" s="141">
        <v>37117</v>
      </c>
      <c r="J130" s="138" t="s">
        <v>119</v>
      </c>
      <c r="K130" s="143"/>
      <c r="L130" s="144"/>
      <c r="M130" s="138" t="s">
        <v>362</v>
      </c>
      <c r="N130" s="102" t="str">
        <f t="shared" si="0"/>
        <v>m297</v>
      </c>
      <c r="O130" s="133" t="str">
        <f t="shared" si="1"/>
        <v>Greta Kliševičiūtė</v>
      </c>
      <c r="P130" s="134">
        <f t="shared" si="2"/>
        <v>37117</v>
      </c>
      <c r="Q130" s="135" t="str">
        <f t="shared" si="3"/>
        <v>Trakų KKSC</v>
      </c>
      <c r="R130" s="135">
        <f t="shared" si="4"/>
        <v>0</v>
      </c>
      <c r="S130" s="110">
        <f t="shared" si="5"/>
        <v>0</v>
      </c>
      <c r="T130" s="135" t="str">
        <f t="shared" si="6"/>
        <v>D.Virbickas</v>
      </c>
      <c r="U130" s="47" t="str">
        <f t="shared" si="7"/>
        <v>m297</v>
      </c>
      <c r="V130" s="47"/>
      <c r="W130" s="47"/>
      <c r="X130" s="83"/>
      <c r="Y130" s="47">
        <v>1</v>
      </c>
      <c r="Z130" s="83"/>
      <c r="AA130" s="83"/>
    </row>
    <row r="131" spans="1:27" ht="12.75" customHeight="1" x14ac:dyDescent="0.25">
      <c r="A131" s="127">
        <v>130</v>
      </c>
      <c r="B131" s="47">
        <v>1</v>
      </c>
      <c r="C131" s="104"/>
      <c r="D131" s="145" t="s">
        <v>64</v>
      </c>
      <c r="E131" s="140">
        <v>2000</v>
      </c>
      <c r="F131" s="140">
        <v>298</v>
      </c>
      <c r="G131" s="138" t="s">
        <v>984</v>
      </c>
      <c r="H131" s="138" t="s">
        <v>985</v>
      </c>
      <c r="I131" s="141">
        <v>37721</v>
      </c>
      <c r="J131" s="138" t="s">
        <v>119</v>
      </c>
      <c r="K131" s="143"/>
      <c r="L131" s="138" t="s">
        <v>827</v>
      </c>
      <c r="M131" s="138" t="s">
        <v>362</v>
      </c>
      <c r="N131" s="102" t="str">
        <f t="shared" si="0"/>
        <v>m298</v>
      </c>
      <c r="O131" s="133" t="str">
        <f t="shared" si="1"/>
        <v>Ligita Kasperavičiūtė</v>
      </c>
      <c r="P131" s="134">
        <f t="shared" si="2"/>
        <v>37721</v>
      </c>
      <c r="Q131" s="135" t="str">
        <f t="shared" si="3"/>
        <v>Trakų KKSC</v>
      </c>
      <c r="R131" s="135">
        <f t="shared" si="4"/>
        <v>0</v>
      </c>
      <c r="S131" s="110" t="str">
        <f t="shared" si="5"/>
        <v>stipr</v>
      </c>
      <c r="T131" s="135" t="str">
        <f t="shared" si="6"/>
        <v>D.Virbickas</v>
      </c>
      <c r="U131" s="47" t="str">
        <f t="shared" si="7"/>
        <v>m298</v>
      </c>
      <c r="V131" s="47"/>
      <c r="W131" s="47"/>
      <c r="X131" s="83"/>
      <c r="Y131" s="47">
        <v>1</v>
      </c>
      <c r="Z131" s="83"/>
      <c r="AA131" s="83"/>
    </row>
    <row r="132" spans="1:27" ht="12.75" customHeight="1" x14ac:dyDescent="0.25">
      <c r="A132" s="127">
        <v>131</v>
      </c>
      <c r="B132" s="47">
        <v>1</v>
      </c>
      <c r="C132" s="104"/>
      <c r="D132" s="145" t="s">
        <v>645</v>
      </c>
      <c r="E132" s="140">
        <v>1000</v>
      </c>
      <c r="F132" s="140"/>
      <c r="G132" s="138" t="s">
        <v>811</v>
      </c>
      <c r="H132" s="138" t="s">
        <v>986</v>
      </c>
      <c r="I132" s="141">
        <v>38104</v>
      </c>
      <c r="J132" s="138" t="s">
        <v>119</v>
      </c>
      <c r="K132" s="143"/>
      <c r="L132" s="138" t="s">
        <v>827</v>
      </c>
      <c r="M132" s="138" t="s">
        <v>337</v>
      </c>
      <c r="N132" s="102" t="str">
        <f t="shared" si="0"/>
        <v xml:space="preserve"> </v>
      </c>
      <c r="O132" s="133" t="str">
        <f t="shared" si="1"/>
        <v xml:space="preserve"> </v>
      </c>
      <c r="P132" s="134" t="str">
        <f t="shared" si="2"/>
        <v xml:space="preserve"> </v>
      </c>
      <c r="Q132" s="135" t="str">
        <f t="shared" si="3"/>
        <v xml:space="preserve"> </v>
      </c>
      <c r="R132" s="135" t="str">
        <f t="shared" si="4"/>
        <v xml:space="preserve"> </v>
      </c>
      <c r="S132" s="110" t="str">
        <f t="shared" si="5"/>
        <v xml:space="preserve"> </v>
      </c>
      <c r="T132" s="135" t="str">
        <f t="shared" si="6"/>
        <v xml:space="preserve"> </v>
      </c>
      <c r="U132" s="47" t="str">
        <f t="shared" si="7"/>
        <v xml:space="preserve"> </v>
      </c>
      <c r="V132" s="47"/>
      <c r="W132" s="47"/>
      <c r="X132" s="83"/>
      <c r="Y132" s="47">
        <v>1</v>
      </c>
      <c r="Z132" s="83"/>
      <c r="AA132" s="83"/>
    </row>
    <row r="133" spans="1:27" ht="12.75" customHeight="1" x14ac:dyDescent="0.25">
      <c r="A133" s="127">
        <v>132</v>
      </c>
      <c r="B133" s="102">
        <v>1</v>
      </c>
      <c r="C133" s="104"/>
      <c r="D133" s="145" t="s">
        <v>645</v>
      </c>
      <c r="E133" s="140">
        <v>1000</v>
      </c>
      <c r="F133" s="140">
        <v>300</v>
      </c>
      <c r="G133" s="138" t="s">
        <v>987</v>
      </c>
      <c r="H133" s="138" t="s">
        <v>988</v>
      </c>
      <c r="I133" s="141">
        <v>38901</v>
      </c>
      <c r="J133" s="138" t="s">
        <v>119</v>
      </c>
      <c r="K133" s="143"/>
      <c r="L133" s="138" t="s">
        <v>328</v>
      </c>
      <c r="M133" s="138" t="s">
        <v>337</v>
      </c>
      <c r="N133" s="102" t="str">
        <f t="shared" si="0"/>
        <v>v300</v>
      </c>
      <c r="O133" s="133" t="str">
        <f t="shared" si="1"/>
        <v>Naglis Ginkevičius</v>
      </c>
      <c r="P133" s="134">
        <f t="shared" si="2"/>
        <v>38901</v>
      </c>
      <c r="Q133" s="135" t="str">
        <f t="shared" si="3"/>
        <v>Trakų KKSC</v>
      </c>
      <c r="R133" s="135">
        <f t="shared" si="4"/>
        <v>0</v>
      </c>
      <c r="S133" s="110" t="str">
        <f t="shared" si="5"/>
        <v>ind</v>
      </c>
      <c r="T133" s="135" t="str">
        <f t="shared" si="6"/>
        <v>D. Virbickas</v>
      </c>
      <c r="U133" s="47" t="str">
        <f t="shared" si="7"/>
        <v>v300</v>
      </c>
      <c r="V133" s="47"/>
      <c r="W133" s="47"/>
      <c r="X133" s="83"/>
      <c r="Y133" s="47"/>
      <c r="Z133" s="83"/>
      <c r="AA133" s="83"/>
    </row>
    <row r="134" spans="1:27" ht="12.75" customHeight="1" x14ac:dyDescent="0.25">
      <c r="A134" s="127">
        <v>133</v>
      </c>
      <c r="B134" s="47">
        <v>2</v>
      </c>
      <c r="C134" s="104"/>
      <c r="D134" s="145" t="s">
        <v>645</v>
      </c>
      <c r="E134" s="140">
        <v>1000</v>
      </c>
      <c r="F134" s="140">
        <v>301</v>
      </c>
      <c r="G134" s="138" t="s">
        <v>861</v>
      </c>
      <c r="H134" s="138" t="s">
        <v>989</v>
      </c>
      <c r="I134" s="141">
        <v>38834</v>
      </c>
      <c r="J134" s="138" t="s">
        <v>119</v>
      </c>
      <c r="K134" s="143"/>
      <c r="L134" s="138"/>
      <c r="M134" s="138" t="s">
        <v>337</v>
      </c>
      <c r="N134" s="102" t="str">
        <f t="shared" si="0"/>
        <v>v301</v>
      </c>
      <c r="O134" s="133" t="str">
        <f t="shared" si="1"/>
        <v>Nedas Čeponis</v>
      </c>
      <c r="P134" s="134">
        <f t="shared" si="2"/>
        <v>38834</v>
      </c>
      <c r="Q134" s="135" t="str">
        <f t="shared" si="3"/>
        <v>Trakų KKSC</v>
      </c>
      <c r="R134" s="135">
        <f t="shared" si="4"/>
        <v>0</v>
      </c>
      <c r="S134" s="110">
        <f t="shared" si="5"/>
        <v>0</v>
      </c>
      <c r="T134" s="135" t="str">
        <f t="shared" si="6"/>
        <v>D. Virbickas</v>
      </c>
      <c r="U134" s="47" t="str">
        <f t="shared" si="7"/>
        <v>v301</v>
      </c>
      <c r="V134" s="47"/>
      <c r="W134" s="47"/>
      <c r="X134" s="83"/>
      <c r="Y134" s="47">
        <v>1</v>
      </c>
      <c r="Z134" s="83"/>
      <c r="AA134" s="83"/>
    </row>
    <row r="135" spans="1:27" ht="12.75" customHeight="1" x14ac:dyDescent="0.25">
      <c r="A135" s="127">
        <v>134</v>
      </c>
      <c r="B135" s="47">
        <v>1</v>
      </c>
      <c r="C135" s="104"/>
      <c r="D135" s="145" t="s">
        <v>645</v>
      </c>
      <c r="E135" s="140">
        <v>1000</v>
      </c>
      <c r="F135" s="140">
        <v>302</v>
      </c>
      <c r="G135" s="138" t="s">
        <v>990</v>
      </c>
      <c r="H135" s="138" t="s">
        <v>991</v>
      </c>
      <c r="I135" s="141">
        <v>38631</v>
      </c>
      <c r="J135" s="138" t="s">
        <v>119</v>
      </c>
      <c r="K135" s="143"/>
      <c r="L135" s="144"/>
      <c r="M135" s="138" t="s">
        <v>362</v>
      </c>
      <c r="N135" s="102" t="str">
        <f t="shared" si="0"/>
        <v>v302</v>
      </c>
      <c r="O135" s="133" t="str">
        <f t="shared" si="1"/>
        <v>Eikintas Valiokas</v>
      </c>
      <c r="P135" s="134">
        <f t="shared" si="2"/>
        <v>38631</v>
      </c>
      <c r="Q135" s="135" t="str">
        <f t="shared" si="3"/>
        <v>Trakų KKSC</v>
      </c>
      <c r="R135" s="135">
        <f t="shared" si="4"/>
        <v>0</v>
      </c>
      <c r="S135" s="110">
        <f t="shared" si="5"/>
        <v>0</v>
      </c>
      <c r="T135" s="135" t="str">
        <f t="shared" si="6"/>
        <v>D.Virbickas</v>
      </c>
      <c r="U135" s="47" t="str">
        <f t="shared" si="7"/>
        <v>v302</v>
      </c>
      <c r="V135" s="47"/>
      <c r="W135" s="47"/>
      <c r="X135" s="83"/>
      <c r="Y135" s="47">
        <v>1</v>
      </c>
      <c r="Z135" s="83"/>
      <c r="AA135" s="83"/>
    </row>
    <row r="136" spans="1:27" ht="12.75" customHeight="1" x14ac:dyDescent="0.25">
      <c r="A136" s="127">
        <v>135</v>
      </c>
      <c r="B136" s="47">
        <v>1</v>
      </c>
      <c r="C136" s="104"/>
      <c r="D136" s="145" t="s">
        <v>645</v>
      </c>
      <c r="E136" s="140">
        <v>2000</v>
      </c>
      <c r="F136" s="140">
        <v>303</v>
      </c>
      <c r="G136" s="138" t="s">
        <v>992</v>
      </c>
      <c r="H136" s="138" t="s">
        <v>991</v>
      </c>
      <c r="I136" s="141">
        <v>37906</v>
      </c>
      <c r="J136" s="138" t="s">
        <v>119</v>
      </c>
      <c r="K136" s="143"/>
      <c r="L136" s="144"/>
      <c r="M136" s="138" t="s">
        <v>362</v>
      </c>
      <c r="N136" s="102" t="str">
        <f t="shared" si="0"/>
        <v>v303</v>
      </c>
      <c r="O136" s="133" t="str">
        <f t="shared" si="1"/>
        <v>Auktumis Valiokas</v>
      </c>
      <c r="P136" s="134">
        <f t="shared" si="2"/>
        <v>37906</v>
      </c>
      <c r="Q136" s="135" t="str">
        <f t="shared" si="3"/>
        <v>Trakų KKSC</v>
      </c>
      <c r="R136" s="135">
        <f t="shared" si="4"/>
        <v>0</v>
      </c>
      <c r="S136" s="110">
        <f t="shared" si="5"/>
        <v>0</v>
      </c>
      <c r="T136" s="135" t="str">
        <f t="shared" si="6"/>
        <v>D.Virbickas</v>
      </c>
      <c r="U136" s="47" t="str">
        <f t="shared" si="7"/>
        <v>v303</v>
      </c>
      <c r="V136" s="47"/>
      <c r="W136" s="47"/>
      <c r="X136" s="83"/>
      <c r="Y136" s="47">
        <v>2</v>
      </c>
      <c r="Z136" s="83"/>
      <c r="AA136" s="83"/>
    </row>
    <row r="137" spans="1:27" ht="12.75" customHeight="1" x14ac:dyDescent="0.25">
      <c r="A137" s="127">
        <v>136</v>
      </c>
      <c r="B137" s="47">
        <v>1</v>
      </c>
      <c r="C137" s="104"/>
      <c r="D137" s="145" t="s">
        <v>645</v>
      </c>
      <c r="E137" s="140">
        <v>1000</v>
      </c>
      <c r="F137" s="140">
        <v>304</v>
      </c>
      <c r="G137" s="138" t="s">
        <v>993</v>
      </c>
      <c r="H137" s="138" t="s">
        <v>994</v>
      </c>
      <c r="I137" s="141">
        <v>38628</v>
      </c>
      <c r="J137" s="138" t="s">
        <v>119</v>
      </c>
      <c r="K137" s="143"/>
      <c r="L137" s="144"/>
      <c r="M137" s="138" t="s">
        <v>120</v>
      </c>
      <c r="N137" s="102" t="str">
        <f t="shared" si="0"/>
        <v>v304</v>
      </c>
      <c r="O137" s="133" t="str">
        <f t="shared" si="1"/>
        <v>Rytis Stanišauskas</v>
      </c>
      <c r="P137" s="134">
        <f t="shared" si="2"/>
        <v>38628</v>
      </c>
      <c r="Q137" s="135" t="str">
        <f t="shared" si="3"/>
        <v>Trakų KKSC</v>
      </c>
      <c r="R137" s="135">
        <f t="shared" si="4"/>
        <v>0</v>
      </c>
      <c r="S137" s="110">
        <f t="shared" si="5"/>
        <v>0</v>
      </c>
      <c r="T137" s="135" t="str">
        <f t="shared" si="6"/>
        <v>L.Sinkevičienė</v>
      </c>
      <c r="U137" s="47" t="str">
        <f t="shared" si="7"/>
        <v>v304</v>
      </c>
      <c r="V137" s="47"/>
      <c r="W137" s="47"/>
      <c r="X137" s="83"/>
      <c r="Y137" s="47">
        <v>1</v>
      </c>
      <c r="Z137" s="83"/>
      <c r="AA137" s="83"/>
    </row>
    <row r="138" spans="1:27" ht="12.75" customHeight="1" x14ac:dyDescent="0.25">
      <c r="A138" s="127">
        <v>137</v>
      </c>
      <c r="B138" s="47">
        <v>1</v>
      </c>
      <c r="C138" s="104"/>
      <c r="D138" s="145" t="s">
        <v>645</v>
      </c>
      <c r="E138" s="140">
        <v>1000</v>
      </c>
      <c r="F138" s="140">
        <v>305</v>
      </c>
      <c r="G138" s="138" t="s">
        <v>951</v>
      </c>
      <c r="H138" s="138" t="s">
        <v>995</v>
      </c>
      <c r="I138" s="141">
        <v>38483</v>
      </c>
      <c r="J138" s="138" t="s">
        <v>119</v>
      </c>
      <c r="K138" s="143"/>
      <c r="L138" s="144"/>
      <c r="M138" s="138" t="s">
        <v>120</v>
      </c>
      <c r="N138" s="102" t="str">
        <f t="shared" si="0"/>
        <v>v305</v>
      </c>
      <c r="O138" s="133" t="str">
        <f t="shared" si="1"/>
        <v>Gytis Kurminas</v>
      </c>
      <c r="P138" s="134">
        <f t="shared" si="2"/>
        <v>38483</v>
      </c>
      <c r="Q138" s="135" t="str">
        <f t="shared" si="3"/>
        <v>Trakų KKSC</v>
      </c>
      <c r="R138" s="135">
        <f t="shared" si="4"/>
        <v>0</v>
      </c>
      <c r="S138" s="110">
        <f t="shared" si="5"/>
        <v>0</v>
      </c>
      <c r="T138" s="135" t="str">
        <f t="shared" si="6"/>
        <v>L.Sinkevičienė</v>
      </c>
      <c r="U138" s="47" t="str">
        <f t="shared" si="7"/>
        <v>v305</v>
      </c>
      <c r="V138" s="47"/>
      <c r="W138" s="47"/>
      <c r="X138" s="83"/>
      <c r="Y138" s="47">
        <v>1</v>
      </c>
      <c r="Z138" s="83"/>
      <c r="AA138" s="83"/>
    </row>
    <row r="139" spans="1:27" ht="12.75" customHeight="1" x14ac:dyDescent="0.25">
      <c r="A139" s="127">
        <v>138</v>
      </c>
      <c r="B139" s="47">
        <v>1</v>
      </c>
      <c r="C139" s="104"/>
      <c r="D139" s="145" t="s">
        <v>645</v>
      </c>
      <c r="E139" s="140">
        <v>1000</v>
      </c>
      <c r="F139" s="140">
        <v>306</v>
      </c>
      <c r="G139" s="138" t="s">
        <v>996</v>
      </c>
      <c r="H139" s="138" t="s">
        <v>997</v>
      </c>
      <c r="I139" s="141">
        <v>38501</v>
      </c>
      <c r="J139" s="138" t="s">
        <v>119</v>
      </c>
      <c r="K139" s="143"/>
      <c r="L139" s="144"/>
      <c r="M139" s="138" t="s">
        <v>120</v>
      </c>
      <c r="N139" s="102" t="str">
        <f t="shared" si="0"/>
        <v>v306</v>
      </c>
      <c r="O139" s="133" t="str">
        <f t="shared" si="1"/>
        <v>Dainius Petrovas</v>
      </c>
      <c r="P139" s="134">
        <f t="shared" si="2"/>
        <v>38501</v>
      </c>
      <c r="Q139" s="135" t="str">
        <f t="shared" si="3"/>
        <v>Trakų KKSC</v>
      </c>
      <c r="R139" s="135">
        <f t="shared" si="4"/>
        <v>0</v>
      </c>
      <c r="S139" s="110">
        <f t="shared" si="5"/>
        <v>0</v>
      </c>
      <c r="T139" s="135" t="str">
        <f t="shared" si="6"/>
        <v>L.Sinkevičienė</v>
      </c>
      <c r="U139" s="47" t="str">
        <f t="shared" si="7"/>
        <v>v306</v>
      </c>
      <c r="V139" s="47"/>
      <c r="W139" s="47"/>
      <c r="X139" s="83"/>
      <c r="Y139" s="47">
        <v>1</v>
      </c>
      <c r="Z139" s="83"/>
      <c r="AA139" s="83"/>
    </row>
    <row r="140" spans="1:27" ht="12.75" customHeight="1" x14ac:dyDescent="0.25">
      <c r="A140" s="127">
        <v>139</v>
      </c>
      <c r="B140" s="47">
        <v>1</v>
      </c>
      <c r="C140" s="104"/>
      <c r="D140" s="145" t="s">
        <v>64</v>
      </c>
      <c r="E140" s="140">
        <v>1000</v>
      </c>
      <c r="F140" s="140">
        <v>307</v>
      </c>
      <c r="G140" s="138" t="s">
        <v>748</v>
      </c>
      <c r="H140" s="138" t="s">
        <v>998</v>
      </c>
      <c r="I140" s="141">
        <v>38566</v>
      </c>
      <c r="J140" s="138" t="s">
        <v>119</v>
      </c>
      <c r="K140" s="143"/>
      <c r="L140" s="144"/>
      <c r="M140" s="138" t="s">
        <v>120</v>
      </c>
      <c r="N140" s="102" t="str">
        <f t="shared" si="0"/>
        <v>m307</v>
      </c>
      <c r="O140" s="133" t="str">
        <f t="shared" si="1"/>
        <v>Kamilė Butkutė</v>
      </c>
      <c r="P140" s="134">
        <f t="shared" si="2"/>
        <v>38566</v>
      </c>
      <c r="Q140" s="135" t="str">
        <f t="shared" si="3"/>
        <v>Trakų KKSC</v>
      </c>
      <c r="R140" s="135">
        <f t="shared" si="4"/>
        <v>0</v>
      </c>
      <c r="S140" s="110">
        <f t="shared" si="5"/>
        <v>0</v>
      </c>
      <c r="T140" s="135" t="str">
        <f t="shared" si="6"/>
        <v>L.Sinkevičienė</v>
      </c>
      <c r="U140" s="47" t="str">
        <f t="shared" si="7"/>
        <v>m307</v>
      </c>
      <c r="V140" s="47"/>
      <c r="W140" s="47"/>
      <c r="X140" s="83"/>
      <c r="Y140" s="47">
        <v>1</v>
      </c>
      <c r="Z140" s="83"/>
      <c r="AA140" s="83"/>
    </row>
    <row r="141" spans="1:27" ht="12.75" customHeight="1" x14ac:dyDescent="0.25">
      <c r="A141" s="127">
        <v>140</v>
      </c>
      <c r="B141" s="47">
        <v>1</v>
      </c>
      <c r="C141" s="104"/>
      <c r="D141" s="145" t="s">
        <v>64</v>
      </c>
      <c r="E141" s="140">
        <v>1000</v>
      </c>
      <c r="F141" s="140"/>
      <c r="G141" s="138" t="s">
        <v>938</v>
      </c>
      <c r="H141" s="138" t="s">
        <v>999</v>
      </c>
      <c r="I141" s="141">
        <v>38709</v>
      </c>
      <c r="J141" s="138" t="s">
        <v>119</v>
      </c>
      <c r="K141" s="143"/>
      <c r="L141" s="146"/>
      <c r="M141" s="138" t="s">
        <v>120</v>
      </c>
      <c r="N141" s="102" t="str">
        <f t="shared" si="0"/>
        <v xml:space="preserve"> </v>
      </c>
      <c r="O141" s="133" t="str">
        <f t="shared" si="1"/>
        <v xml:space="preserve"> </v>
      </c>
      <c r="P141" s="134" t="str">
        <f t="shared" si="2"/>
        <v xml:space="preserve"> </v>
      </c>
      <c r="Q141" s="135" t="str">
        <f t="shared" si="3"/>
        <v xml:space="preserve"> </v>
      </c>
      <c r="R141" s="135" t="str">
        <f t="shared" si="4"/>
        <v xml:space="preserve"> </v>
      </c>
      <c r="S141" s="110" t="str">
        <f t="shared" si="5"/>
        <v xml:space="preserve"> </v>
      </c>
      <c r="T141" s="135" t="str">
        <f t="shared" si="6"/>
        <v xml:space="preserve"> </v>
      </c>
      <c r="U141" s="47" t="str">
        <f t="shared" si="7"/>
        <v xml:space="preserve"> </v>
      </c>
      <c r="V141" s="47"/>
      <c r="W141" s="47"/>
      <c r="X141" s="83"/>
      <c r="Y141" s="47" t="s">
        <v>652</v>
      </c>
      <c r="Z141" s="83"/>
      <c r="AA141" s="83"/>
    </row>
    <row r="142" spans="1:27" ht="12.75" customHeight="1" x14ac:dyDescent="0.25">
      <c r="A142" s="127">
        <v>141</v>
      </c>
      <c r="B142" s="47">
        <v>1</v>
      </c>
      <c r="C142" s="104"/>
      <c r="D142" s="145" t="s">
        <v>64</v>
      </c>
      <c r="E142" s="140">
        <v>1000</v>
      </c>
      <c r="F142" s="140">
        <v>309</v>
      </c>
      <c r="G142" s="138" t="s">
        <v>736</v>
      </c>
      <c r="H142" s="138" t="s">
        <v>1000</v>
      </c>
      <c r="I142" s="141">
        <v>39084</v>
      </c>
      <c r="J142" s="138" t="s">
        <v>119</v>
      </c>
      <c r="K142" s="143"/>
      <c r="L142" s="144"/>
      <c r="M142" s="138" t="s">
        <v>120</v>
      </c>
      <c r="N142" s="102" t="str">
        <f t="shared" si="0"/>
        <v>m309</v>
      </c>
      <c r="O142" s="133" t="str">
        <f t="shared" si="1"/>
        <v>Smiltė Vainalavičiūtė</v>
      </c>
      <c r="P142" s="134">
        <f t="shared" si="2"/>
        <v>39084</v>
      </c>
      <c r="Q142" s="135" t="str">
        <f t="shared" si="3"/>
        <v>Trakų KKSC</v>
      </c>
      <c r="R142" s="135">
        <f t="shared" si="4"/>
        <v>0</v>
      </c>
      <c r="S142" s="110">
        <f t="shared" si="5"/>
        <v>0</v>
      </c>
      <c r="T142" s="135" t="str">
        <f t="shared" si="6"/>
        <v>L.Sinkevičienė</v>
      </c>
      <c r="U142" s="47" t="str">
        <f t="shared" si="7"/>
        <v>m309</v>
      </c>
      <c r="V142" s="47"/>
      <c r="W142" s="47"/>
      <c r="X142" s="83"/>
      <c r="Y142" s="47">
        <v>2</v>
      </c>
      <c r="Z142" s="83"/>
      <c r="AA142" s="83"/>
    </row>
    <row r="143" spans="1:27" ht="12.75" customHeight="1" x14ac:dyDescent="0.25">
      <c r="A143" s="127">
        <v>142</v>
      </c>
      <c r="B143" s="47">
        <v>2</v>
      </c>
      <c r="C143" s="104"/>
      <c r="D143" s="145" t="s">
        <v>645</v>
      </c>
      <c r="E143" s="140">
        <v>1000</v>
      </c>
      <c r="F143" s="140">
        <v>310</v>
      </c>
      <c r="G143" s="138" t="s">
        <v>1001</v>
      </c>
      <c r="H143" s="138" t="s">
        <v>1002</v>
      </c>
      <c r="I143" s="141">
        <v>38728</v>
      </c>
      <c r="J143" s="138" t="s">
        <v>119</v>
      </c>
      <c r="K143" s="143"/>
      <c r="L143" s="144"/>
      <c r="M143" s="138" t="s">
        <v>120</v>
      </c>
      <c r="N143" s="102" t="str">
        <f t="shared" si="0"/>
        <v>v310</v>
      </c>
      <c r="O143" s="133" t="str">
        <f t="shared" si="1"/>
        <v>Žygimantas Dubaka</v>
      </c>
      <c r="P143" s="134">
        <f t="shared" si="2"/>
        <v>38728</v>
      </c>
      <c r="Q143" s="135" t="str">
        <f t="shared" si="3"/>
        <v>Trakų KKSC</v>
      </c>
      <c r="R143" s="135">
        <f t="shared" si="4"/>
        <v>0</v>
      </c>
      <c r="S143" s="110">
        <f t="shared" si="5"/>
        <v>0</v>
      </c>
      <c r="T143" s="135" t="str">
        <f t="shared" si="6"/>
        <v>L.Sinkevičienė</v>
      </c>
      <c r="U143" s="47" t="str">
        <f t="shared" si="7"/>
        <v>v310</v>
      </c>
      <c r="V143" s="47"/>
      <c r="W143" s="47"/>
      <c r="X143" s="83"/>
      <c r="Y143" s="47">
        <v>1</v>
      </c>
      <c r="Z143" s="83"/>
      <c r="AA143" s="83"/>
    </row>
    <row r="144" spans="1:27" ht="12.75" customHeight="1" x14ac:dyDescent="0.25">
      <c r="A144" s="127">
        <v>143</v>
      </c>
      <c r="B144" s="47">
        <v>1</v>
      </c>
      <c r="C144" s="104"/>
      <c r="D144" s="145" t="s">
        <v>645</v>
      </c>
      <c r="E144" s="140">
        <v>2000</v>
      </c>
      <c r="F144" s="140">
        <v>311</v>
      </c>
      <c r="G144" s="138" t="s">
        <v>813</v>
      </c>
      <c r="H144" s="138" t="s">
        <v>1003</v>
      </c>
      <c r="I144" s="141">
        <v>37778</v>
      </c>
      <c r="J144" s="138" t="s">
        <v>119</v>
      </c>
      <c r="K144" s="143"/>
      <c r="L144" s="144"/>
      <c r="M144" s="138" t="s">
        <v>120</v>
      </c>
      <c r="N144" s="102" t="str">
        <f t="shared" si="0"/>
        <v>v311</v>
      </c>
      <c r="O144" s="133" t="str">
        <f t="shared" si="1"/>
        <v>Deimantas Sudnikovičius</v>
      </c>
      <c r="P144" s="134">
        <f t="shared" si="2"/>
        <v>37778</v>
      </c>
      <c r="Q144" s="135" t="str">
        <f t="shared" si="3"/>
        <v>Trakų KKSC</v>
      </c>
      <c r="R144" s="135">
        <f t="shared" si="4"/>
        <v>0</v>
      </c>
      <c r="S144" s="110">
        <f t="shared" si="5"/>
        <v>0</v>
      </c>
      <c r="T144" s="135" t="str">
        <f t="shared" si="6"/>
        <v>L.Sinkevičienė</v>
      </c>
      <c r="U144" s="47" t="str">
        <f t="shared" si="7"/>
        <v>v311</v>
      </c>
      <c r="V144" s="47"/>
      <c r="W144" s="47"/>
      <c r="X144" s="83"/>
      <c r="Y144" s="47">
        <v>2</v>
      </c>
      <c r="Z144" s="83"/>
      <c r="AA144" s="83"/>
    </row>
    <row r="145" spans="1:27" ht="12.75" customHeight="1" x14ac:dyDescent="0.25">
      <c r="A145" s="127">
        <v>144</v>
      </c>
      <c r="B145" s="47">
        <v>1</v>
      </c>
      <c r="C145" s="104"/>
      <c r="D145" s="145" t="s">
        <v>645</v>
      </c>
      <c r="E145" s="140">
        <v>2000</v>
      </c>
      <c r="F145" s="140"/>
      <c r="G145" s="138" t="s">
        <v>811</v>
      </c>
      <c r="H145" s="138" t="s">
        <v>1004</v>
      </c>
      <c r="I145" s="141">
        <v>37389</v>
      </c>
      <c r="J145" s="138" t="s">
        <v>119</v>
      </c>
      <c r="K145" s="143"/>
      <c r="L145" s="144"/>
      <c r="M145" s="138" t="s">
        <v>120</v>
      </c>
      <c r="N145" s="102" t="str">
        <f t="shared" si="0"/>
        <v xml:space="preserve"> </v>
      </c>
      <c r="O145" s="133" t="str">
        <f t="shared" si="1"/>
        <v xml:space="preserve"> </v>
      </c>
      <c r="P145" s="134" t="str">
        <f t="shared" si="2"/>
        <v xml:space="preserve"> </v>
      </c>
      <c r="Q145" s="135" t="str">
        <f t="shared" si="3"/>
        <v xml:space="preserve"> </v>
      </c>
      <c r="R145" s="135" t="str">
        <f t="shared" si="4"/>
        <v xml:space="preserve"> </v>
      </c>
      <c r="S145" s="110" t="str">
        <f t="shared" si="5"/>
        <v xml:space="preserve"> </v>
      </c>
      <c r="T145" s="135" t="str">
        <f t="shared" si="6"/>
        <v xml:space="preserve"> </v>
      </c>
      <c r="U145" s="47" t="str">
        <f t="shared" si="7"/>
        <v xml:space="preserve"> </v>
      </c>
      <c r="V145" s="47"/>
      <c r="W145" s="47"/>
      <c r="X145" s="83"/>
      <c r="Y145" s="47">
        <v>1</v>
      </c>
      <c r="Z145" s="83"/>
      <c r="AA145" s="83"/>
    </row>
    <row r="146" spans="1:27" ht="12.75" customHeight="1" x14ac:dyDescent="0.25">
      <c r="A146" s="127">
        <v>145</v>
      </c>
      <c r="B146" s="47">
        <v>1</v>
      </c>
      <c r="C146" s="104"/>
      <c r="D146" s="145" t="s">
        <v>645</v>
      </c>
      <c r="E146" s="140">
        <v>4000</v>
      </c>
      <c r="F146" s="140">
        <v>313</v>
      </c>
      <c r="G146" s="138" t="s">
        <v>1005</v>
      </c>
      <c r="H146" s="138" t="s">
        <v>1006</v>
      </c>
      <c r="I146" s="141">
        <v>37132</v>
      </c>
      <c r="J146" s="138" t="s">
        <v>119</v>
      </c>
      <c r="K146" s="143"/>
      <c r="L146" s="144"/>
      <c r="M146" s="138" t="s">
        <v>120</v>
      </c>
      <c r="N146" s="102" t="str">
        <f t="shared" si="0"/>
        <v>v313</v>
      </c>
      <c r="O146" s="133" t="str">
        <f t="shared" si="1"/>
        <v>Andrius Blažonis</v>
      </c>
      <c r="P146" s="134">
        <f t="shared" si="2"/>
        <v>37132</v>
      </c>
      <c r="Q146" s="135" t="str">
        <f t="shared" si="3"/>
        <v>Trakų KKSC</v>
      </c>
      <c r="R146" s="135">
        <f t="shared" si="4"/>
        <v>0</v>
      </c>
      <c r="S146" s="110">
        <f t="shared" si="5"/>
        <v>0</v>
      </c>
      <c r="T146" s="135" t="str">
        <f t="shared" si="6"/>
        <v>L.Sinkevičienė</v>
      </c>
      <c r="U146" s="47" t="str">
        <f t="shared" si="7"/>
        <v>v313</v>
      </c>
      <c r="V146" s="47"/>
      <c r="W146" s="47"/>
      <c r="X146" s="83"/>
      <c r="Y146" s="47">
        <v>1</v>
      </c>
      <c r="Z146" s="83"/>
      <c r="AA146" s="83"/>
    </row>
    <row r="147" spans="1:27" ht="12.75" customHeight="1" x14ac:dyDescent="0.25">
      <c r="A147" s="127">
        <v>146</v>
      </c>
      <c r="B147" s="47">
        <v>1</v>
      </c>
      <c r="C147" s="104"/>
      <c r="D147" s="145" t="s">
        <v>645</v>
      </c>
      <c r="E147" s="140">
        <v>1000</v>
      </c>
      <c r="F147" s="140">
        <v>314</v>
      </c>
      <c r="G147" s="138" t="s">
        <v>927</v>
      </c>
      <c r="H147" s="138" t="s">
        <v>1007</v>
      </c>
      <c r="I147" s="141">
        <v>38589</v>
      </c>
      <c r="J147" s="138" t="s">
        <v>119</v>
      </c>
      <c r="K147" s="143"/>
      <c r="L147" s="138"/>
      <c r="M147" s="138" t="s">
        <v>120</v>
      </c>
      <c r="N147" s="102" t="str">
        <f t="shared" si="0"/>
        <v>v314</v>
      </c>
      <c r="O147" s="133" t="str">
        <f t="shared" si="1"/>
        <v>Rokas Zubernius</v>
      </c>
      <c r="P147" s="134">
        <f t="shared" si="2"/>
        <v>38589</v>
      </c>
      <c r="Q147" s="135" t="str">
        <f t="shared" si="3"/>
        <v>Trakų KKSC</v>
      </c>
      <c r="R147" s="135">
        <f t="shared" si="4"/>
        <v>0</v>
      </c>
      <c r="S147" s="110">
        <f t="shared" si="5"/>
        <v>0</v>
      </c>
      <c r="T147" s="135" t="str">
        <f t="shared" si="6"/>
        <v>L.Sinkevičienė</v>
      </c>
      <c r="U147" s="47" t="str">
        <f t="shared" si="7"/>
        <v>v314</v>
      </c>
      <c r="V147" s="47"/>
      <c r="W147" s="47"/>
      <c r="X147" s="83"/>
      <c r="Y147" s="47">
        <v>1</v>
      </c>
      <c r="Z147" s="83"/>
      <c r="AA147" s="83"/>
    </row>
    <row r="148" spans="1:27" ht="12.75" customHeight="1" x14ac:dyDescent="0.25">
      <c r="A148" s="127">
        <v>147</v>
      </c>
      <c r="B148" s="47">
        <v>2</v>
      </c>
      <c r="C148" s="104"/>
      <c r="D148" s="145" t="s">
        <v>64</v>
      </c>
      <c r="E148" s="140">
        <v>1000</v>
      </c>
      <c r="F148" s="140">
        <v>315</v>
      </c>
      <c r="G148" s="138" t="s">
        <v>870</v>
      </c>
      <c r="H148" s="138" t="s">
        <v>1008</v>
      </c>
      <c r="I148" s="141">
        <v>38483</v>
      </c>
      <c r="J148" s="138" t="s">
        <v>119</v>
      </c>
      <c r="K148" s="143"/>
      <c r="L148" s="146"/>
      <c r="M148" s="138" t="s">
        <v>120</v>
      </c>
      <c r="N148" s="102" t="str">
        <f t="shared" si="0"/>
        <v>m315</v>
      </c>
      <c r="O148" s="133" t="str">
        <f t="shared" si="1"/>
        <v>Gabija Kurminaitė</v>
      </c>
      <c r="P148" s="134">
        <f t="shared" si="2"/>
        <v>38483</v>
      </c>
      <c r="Q148" s="135" t="str">
        <f t="shared" si="3"/>
        <v>Trakų KKSC</v>
      </c>
      <c r="R148" s="135">
        <f t="shared" si="4"/>
        <v>0</v>
      </c>
      <c r="S148" s="110">
        <f t="shared" si="5"/>
        <v>0</v>
      </c>
      <c r="T148" s="135" t="str">
        <f t="shared" si="6"/>
        <v>L.Sinkevičienė</v>
      </c>
      <c r="U148" s="47" t="str">
        <f t="shared" si="7"/>
        <v>m315</v>
      </c>
      <c r="V148" s="47"/>
      <c r="W148" s="47"/>
      <c r="X148" s="83"/>
      <c r="Y148" s="47">
        <v>1</v>
      </c>
      <c r="Z148" s="83"/>
      <c r="AA148" s="83"/>
    </row>
    <row r="149" spans="1:27" ht="12.75" customHeight="1" x14ac:dyDescent="0.25">
      <c r="A149" s="127">
        <v>148</v>
      </c>
      <c r="B149" s="47">
        <v>1</v>
      </c>
      <c r="C149" s="104"/>
      <c r="D149" s="145" t="s">
        <v>645</v>
      </c>
      <c r="E149" s="140">
        <v>1000</v>
      </c>
      <c r="F149" s="140">
        <v>316</v>
      </c>
      <c r="G149" s="138" t="s">
        <v>1009</v>
      </c>
      <c r="H149" s="138" t="s">
        <v>1010</v>
      </c>
      <c r="I149" s="141">
        <v>38135</v>
      </c>
      <c r="J149" s="138" t="s">
        <v>9</v>
      </c>
      <c r="K149" s="143"/>
      <c r="L149" s="144"/>
      <c r="M149" s="138" t="s">
        <v>75</v>
      </c>
      <c r="N149" s="102" t="str">
        <f t="shared" si="0"/>
        <v>v316</v>
      </c>
      <c r="O149" s="133" t="str">
        <f t="shared" si="1"/>
        <v>Daniel Bartusevič</v>
      </c>
      <c r="P149" s="134">
        <f t="shared" si="2"/>
        <v>38135</v>
      </c>
      <c r="Q149" s="135" t="str">
        <f t="shared" si="3"/>
        <v>Vilniaus r.</v>
      </c>
      <c r="R149" s="135">
        <f t="shared" si="4"/>
        <v>0</v>
      </c>
      <c r="S149" s="110">
        <f t="shared" si="5"/>
        <v>0</v>
      </c>
      <c r="T149" s="135" t="str">
        <f t="shared" si="6"/>
        <v>V. Gražys</v>
      </c>
      <c r="U149" s="47" t="str">
        <f t="shared" si="7"/>
        <v>v316</v>
      </c>
      <c r="V149" s="47"/>
      <c r="W149" s="47"/>
      <c r="X149" s="83"/>
      <c r="Y149" s="47">
        <v>1</v>
      </c>
      <c r="Z149" s="83"/>
      <c r="AA149" s="83"/>
    </row>
    <row r="150" spans="1:27" ht="12.75" customHeight="1" x14ac:dyDescent="0.25">
      <c r="A150" s="127">
        <v>149</v>
      </c>
      <c r="B150" s="47">
        <v>2</v>
      </c>
      <c r="C150" s="104"/>
      <c r="D150" s="145" t="s">
        <v>645</v>
      </c>
      <c r="E150" s="140">
        <v>1000</v>
      </c>
      <c r="F150" s="140">
        <v>317</v>
      </c>
      <c r="G150" s="138" t="s">
        <v>889</v>
      </c>
      <c r="H150" s="138" t="s">
        <v>890</v>
      </c>
      <c r="I150" s="141">
        <v>38030</v>
      </c>
      <c r="J150" s="138" t="s">
        <v>9</v>
      </c>
      <c r="K150" s="143"/>
      <c r="L150" s="144"/>
      <c r="M150" s="138" t="s">
        <v>75</v>
      </c>
      <c r="N150" s="102" t="str">
        <f t="shared" si="0"/>
        <v>v317</v>
      </c>
      <c r="O150" s="133" t="str">
        <f t="shared" si="1"/>
        <v>Erik Černiavski</v>
      </c>
      <c r="P150" s="134">
        <f t="shared" si="2"/>
        <v>38030</v>
      </c>
      <c r="Q150" s="135" t="str">
        <f t="shared" si="3"/>
        <v>Vilniaus r.</v>
      </c>
      <c r="R150" s="135">
        <f t="shared" si="4"/>
        <v>0</v>
      </c>
      <c r="S150" s="110">
        <f t="shared" si="5"/>
        <v>0</v>
      </c>
      <c r="T150" s="135" t="str">
        <f t="shared" si="6"/>
        <v>V. Gražys</v>
      </c>
      <c r="U150" s="47" t="str">
        <f t="shared" si="7"/>
        <v>v317</v>
      </c>
      <c r="V150" s="47"/>
      <c r="W150" s="47"/>
      <c r="X150" s="83"/>
      <c r="Y150" s="47">
        <v>1</v>
      </c>
      <c r="Z150" s="83"/>
      <c r="AA150" s="83"/>
    </row>
    <row r="151" spans="1:27" ht="12.75" customHeight="1" x14ac:dyDescent="0.25">
      <c r="A151" s="127">
        <v>150</v>
      </c>
      <c r="B151" s="47">
        <v>2</v>
      </c>
      <c r="C151" s="104"/>
      <c r="D151" s="145" t="s">
        <v>64</v>
      </c>
      <c r="E151" s="140">
        <v>1000</v>
      </c>
      <c r="F151" s="140">
        <v>318</v>
      </c>
      <c r="G151" s="138" t="s">
        <v>968</v>
      </c>
      <c r="H151" s="138" t="s">
        <v>1011</v>
      </c>
      <c r="I151" s="141">
        <v>38111</v>
      </c>
      <c r="J151" s="138" t="s">
        <v>9</v>
      </c>
      <c r="K151" s="143"/>
      <c r="L151" s="144"/>
      <c r="M151" s="138" t="s">
        <v>75</v>
      </c>
      <c r="N151" s="102" t="str">
        <f t="shared" si="0"/>
        <v>m318</v>
      </c>
      <c r="O151" s="133" t="str">
        <f t="shared" si="1"/>
        <v>Evelina Voitkevič</v>
      </c>
      <c r="P151" s="134">
        <f t="shared" si="2"/>
        <v>38111</v>
      </c>
      <c r="Q151" s="135" t="str">
        <f t="shared" si="3"/>
        <v>Vilniaus r.</v>
      </c>
      <c r="R151" s="135">
        <f t="shared" si="4"/>
        <v>0</v>
      </c>
      <c r="S151" s="110">
        <f t="shared" si="5"/>
        <v>0</v>
      </c>
      <c r="T151" s="135" t="str">
        <f t="shared" si="6"/>
        <v>V. Gražys</v>
      </c>
      <c r="U151" s="47" t="str">
        <f t="shared" si="7"/>
        <v>m318</v>
      </c>
      <c r="V151" s="47"/>
      <c r="W151" s="47"/>
      <c r="X151" s="83"/>
      <c r="Y151" s="47">
        <v>1</v>
      </c>
      <c r="Z151" s="83"/>
      <c r="AA151" s="83"/>
    </row>
    <row r="152" spans="1:27" ht="12.75" customHeight="1" x14ac:dyDescent="0.25">
      <c r="A152" s="127">
        <v>151</v>
      </c>
      <c r="B152" s="47">
        <v>1</v>
      </c>
      <c r="C152" s="104"/>
      <c r="D152" s="145" t="s">
        <v>64</v>
      </c>
      <c r="E152" s="140">
        <v>2000</v>
      </c>
      <c r="F152" s="140">
        <v>319</v>
      </c>
      <c r="G152" s="138" t="s">
        <v>1012</v>
      </c>
      <c r="H152" s="138" t="s">
        <v>1013</v>
      </c>
      <c r="I152" s="141">
        <v>37373</v>
      </c>
      <c r="J152" s="138" t="s">
        <v>9</v>
      </c>
      <c r="K152" s="143"/>
      <c r="L152" s="144"/>
      <c r="M152" s="138" t="s">
        <v>75</v>
      </c>
      <c r="N152" s="102" t="str">
        <f t="shared" si="0"/>
        <v>m319</v>
      </c>
      <c r="O152" s="133" t="str">
        <f t="shared" si="1"/>
        <v>Aurelija Vinogradova</v>
      </c>
      <c r="P152" s="134">
        <f t="shared" si="2"/>
        <v>37373</v>
      </c>
      <c r="Q152" s="135" t="str">
        <f t="shared" si="3"/>
        <v>Vilniaus r.</v>
      </c>
      <c r="R152" s="135">
        <f t="shared" si="4"/>
        <v>0</v>
      </c>
      <c r="S152" s="110">
        <f t="shared" si="5"/>
        <v>0</v>
      </c>
      <c r="T152" s="135" t="str">
        <f t="shared" si="6"/>
        <v>V. Gražys</v>
      </c>
      <c r="U152" s="47" t="str">
        <f t="shared" si="7"/>
        <v>m319</v>
      </c>
      <c r="V152" s="47"/>
      <c r="W152" s="47"/>
      <c r="X152" s="83"/>
      <c r="Y152" s="47">
        <v>1</v>
      </c>
      <c r="Z152" s="83"/>
      <c r="AA152" s="83"/>
    </row>
    <row r="153" spans="1:27" ht="12.75" customHeight="1" x14ac:dyDescent="0.25">
      <c r="A153" s="127">
        <v>152</v>
      </c>
      <c r="B153" s="47">
        <v>2</v>
      </c>
      <c r="C153" s="104"/>
      <c r="D153" s="145" t="s">
        <v>64</v>
      </c>
      <c r="E153" s="140">
        <v>2000</v>
      </c>
      <c r="F153" s="140">
        <v>320</v>
      </c>
      <c r="G153" s="138" t="s">
        <v>1014</v>
      </c>
      <c r="H153" s="138" t="s">
        <v>1011</v>
      </c>
      <c r="I153" s="141">
        <v>37629</v>
      </c>
      <c r="J153" s="138" t="s">
        <v>9</v>
      </c>
      <c r="K153" s="143"/>
      <c r="L153" s="144"/>
      <c r="M153" s="138" t="s">
        <v>75</v>
      </c>
      <c r="N153" s="102" t="str">
        <f t="shared" si="0"/>
        <v>m320</v>
      </c>
      <c r="O153" s="133" t="str">
        <f t="shared" si="1"/>
        <v>Veslava Voitkevič</v>
      </c>
      <c r="P153" s="134">
        <f t="shared" si="2"/>
        <v>37629</v>
      </c>
      <c r="Q153" s="135" t="str">
        <f t="shared" si="3"/>
        <v>Vilniaus r.</v>
      </c>
      <c r="R153" s="135">
        <f t="shared" si="4"/>
        <v>0</v>
      </c>
      <c r="S153" s="110">
        <f t="shared" si="5"/>
        <v>0</v>
      </c>
      <c r="T153" s="135" t="str">
        <f t="shared" si="6"/>
        <v>V. Gražys</v>
      </c>
      <c r="U153" s="47" t="str">
        <f t="shared" si="7"/>
        <v>m320</v>
      </c>
      <c r="V153" s="47"/>
      <c r="W153" s="47"/>
      <c r="X153" s="83"/>
      <c r="Y153" s="47">
        <v>1</v>
      </c>
      <c r="Z153" s="83"/>
      <c r="AA153" s="83"/>
    </row>
    <row r="154" spans="1:27" ht="12.75" customHeight="1" x14ac:dyDescent="0.25">
      <c r="A154" s="127">
        <v>153</v>
      </c>
      <c r="B154" s="47">
        <v>1</v>
      </c>
      <c r="C154" s="104"/>
      <c r="D154" s="145" t="s">
        <v>64</v>
      </c>
      <c r="E154" s="140">
        <v>3000</v>
      </c>
      <c r="F154" s="140">
        <v>321</v>
      </c>
      <c r="G154" s="138" t="s">
        <v>841</v>
      </c>
      <c r="H154" s="138" t="s">
        <v>1015</v>
      </c>
      <c r="I154" s="141">
        <v>36526</v>
      </c>
      <c r="J154" s="138" t="s">
        <v>9</v>
      </c>
      <c r="K154" s="143"/>
      <c r="L154" s="144"/>
      <c r="M154" s="138" t="s">
        <v>75</v>
      </c>
      <c r="N154" s="102" t="str">
        <f t="shared" si="0"/>
        <v>m321</v>
      </c>
      <c r="O154" s="133" t="str">
        <f t="shared" si="1"/>
        <v>Karolina Savko</v>
      </c>
      <c r="P154" s="134">
        <f t="shared" si="2"/>
        <v>36526</v>
      </c>
      <c r="Q154" s="135" t="str">
        <f t="shared" si="3"/>
        <v>Vilniaus r.</v>
      </c>
      <c r="R154" s="135">
        <f t="shared" si="4"/>
        <v>0</v>
      </c>
      <c r="S154" s="110">
        <f t="shared" si="5"/>
        <v>0</v>
      </c>
      <c r="T154" s="135" t="str">
        <f t="shared" si="6"/>
        <v>V. Gražys</v>
      </c>
      <c r="U154" s="47" t="str">
        <f t="shared" si="7"/>
        <v>m321</v>
      </c>
      <c r="V154" s="47"/>
      <c r="W154" s="47"/>
      <c r="X154" s="83"/>
      <c r="Y154" s="47">
        <v>3</v>
      </c>
      <c r="Z154" s="83"/>
      <c r="AA154" s="83"/>
    </row>
    <row r="155" spans="1:27" ht="12.75" customHeight="1" x14ac:dyDescent="0.25">
      <c r="A155" s="127">
        <v>154</v>
      </c>
      <c r="B155" s="47">
        <v>2</v>
      </c>
      <c r="C155" s="104"/>
      <c r="D155" s="145" t="s">
        <v>645</v>
      </c>
      <c r="E155" s="140">
        <v>4000</v>
      </c>
      <c r="F155" s="140">
        <v>322</v>
      </c>
      <c r="G155" s="138" t="s">
        <v>858</v>
      </c>
      <c r="H155" s="138" t="s">
        <v>1016</v>
      </c>
      <c r="I155" s="141">
        <v>36841</v>
      </c>
      <c r="J155" s="138" t="s">
        <v>9</v>
      </c>
      <c r="K155" s="143"/>
      <c r="L155" s="144"/>
      <c r="M155" s="138" t="s">
        <v>75</v>
      </c>
      <c r="N155" s="102" t="str">
        <f t="shared" si="0"/>
        <v>v322</v>
      </c>
      <c r="O155" s="133" t="str">
        <f t="shared" si="1"/>
        <v>Ernestas Lelis</v>
      </c>
      <c r="P155" s="134">
        <f t="shared" si="2"/>
        <v>36841</v>
      </c>
      <c r="Q155" s="135" t="str">
        <f t="shared" si="3"/>
        <v>Vilniaus r.</v>
      </c>
      <c r="R155" s="135">
        <f t="shared" si="4"/>
        <v>0</v>
      </c>
      <c r="S155" s="110">
        <f t="shared" si="5"/>
        <v>0</v>
      </c>
      <c r="T155" s="135" t="str">
        <f t="shared" si="6"/>
        <v>V. Gražys</v>
      </c>
      <c r="U155" s="47" t="str">
        <f t="shared" si="7"/>
        <v>v322</v>
      </c>
      <c r="V155" s="47"/>
      <c r="W155" s="47"/>
      <c r="X155" s="83"/>
      <c r="Y155" s="47" t="s">
        <v>652</v>
      </c>
      <c r="Z155" s="83"/>
      <c r="AA155" s="83"/>
    </row>
    <row r="156" spans="1:27" ht="12.75" customHeight="1" x14ac:dyDescent="0.25">
      <c r="A156" s="127">
        <v>155</v>
      </c>
      <c r="B156" s="47">
        <v>1</v>
      </c>
      <c r="C156" s="104"/>
      <c r="D156" s="145" t="s">
        <v>645</v>
      </c>
      <c r="E156" s="140">
        <v>4000</v>
      </c>
      <c r="F156" s="140">
        <v>323</v>
      </c>
      <c r="G156" s="138" t="s">
        <v>1017</v>
      </c>
      <c r="H156" s="138" t="s">
        <v>1018</v>
      </c>
      <c r="I156" s="141">
        <v>36699</v>
      </c>
      <c r="J156" s="138" t="s">
        <v>9</v>
      </c>
      <c r="K156" s="143"/>
      <c r="L156" s="144"/>
      <c r="M156" s="138" t="s">
        <v>75</v>
      </c>
      <c r="N156" s="102" t="str">
        <f t="shared" si="0"/>
        <v>v323</v>
      </c>
      <c r="O156" s="133" t="str">
        <f t="shared" si="1"/>
        <v>Jaroslav Semaško</v>
      </c>
      <c r="P156" s="134">
        <f t="shared" si="2"/>
        <v>36699</v>
      </c>
      <c r="Q156" s="135" t="str">
        <f t="shared" si="3"/>
        <v>Vilniaus r.</v>
      </c>
      <c r="R156" s="135">
        <f t="shared" si="4"/>
        <v>0</v>
      </c>
      <c r="S156" s="110">
        <f t="shared" si="5"/>
        <v>0</v>
      </c>
      <c r="T156" s="135" t="str">
        <f t="shared" si="6"/>
        <v>V. Gražys</v>
      </c>
      <c r="U156" s="47" t="str">
        <f t="shared" si="7"/>
        <v>v323</v>
      </c>
      <c r="V156" s="47"/>
      <c r="W156" s="47"/>
      <c r="X156" s="83"/>
      <c r="Y156" s="47">
        <v>1</v>
      </c>
      <c r="Z156" s="83"/>
      <c r="AA156" s="83"/>
    </row>
    <row r="157" spans="1:27" ht="12.75" customHeight="1" x14ac:dyDescent="0.25">
      <c r="A157" s="127">
        <v>156</v>
      </c>
      <c r="B157" s="102">
        <v>1</v>
      </c>
      <c r="C157" s="104"/>
      <c r="D157" s="145" t="s">
        <v>645</v>
      </c>
      <c r="E157" s="140">
        <v>4000</v>
      </c>
      <c r="F157" s="140">
        <v>324</v>
      </c>
      <c r="G157" s="138" t="s">
        <v>1019</v>
      </c>
      <c r="H157" s="138" t="s">
        <v>1018</v>
      </c>
      <c r="I157" s="141">
        <v>37020</v>
      </c>
      <c r="J157" s="138" t="s">
        <v>9</v>
      </c>
      <c r="K157" s="143"/>
      <c r="L157" s="144"/>
      <c r="M157" s="138" t="s">
        <v>75</v>
      </c>
      <c r="N157" s="102" t="str">
        <f t="shared" si="0"/>
        <v>v324</v>
      </c>
      <c r="O157" s="133" t="str">
        <f t="shared" si="1"/>
        <v>Gžegož Semaško</v>
      </c>
      <c r="P157" s="134">
        <f t="shared" si="2"/>
        <v>37020</v>
      </c>
      <c r="Q157" s="135" t="str">
        <f t="shared" si="3"/>
        <v>Vilniaus r.</v>
      </c>
      <c r="R157" s="135">
        <f t="shared" si="4"/>
        <v>0</v>
      </c>
      <c r="S157" s="110">
        <f t="shared" si="5"/>
        <v>0</v>
      </c>
      <c r="T157" s="135" t="str">
        <f t="shared" si="6"/>
        <v>V. Gražys</v>
      </c>
      <c r="U157" s="47" t="str">
        <f t="shared" si="7"/>
        <v>v324</v>
      </c>
      <c r="V157" s="47"/>
      <c r="W157" s="47"/>
      <c r="X157" s="83"/>
      <c r="Y157" s="47"/>
      <c r="Z157" s="83"/>
      <c r="AA157" s="83"/>
    </row>
    <row r="158" spans="1:27" ht="12.75" customHeight="1" x14ac:dyDescent="0.25">
      <c r="A158" s="127">
        <v>157</v>
      </c>
      <c r="B158" s="47">
        <v>1</v>
      </c>
      <c r="C158" s="104"/>
      <c r="D158" s="145" t="s">
        <v>64</v>
      </c>
      <c r="E158" s="140">
        <v>4000</v>
      </c>
      <c r="F158" s="140">
        <v>325</v>
      </c>
      <c r="G158" s="138" t="s">
        <v>1020</v>
      </c>
      <c r="H158" s="138" t="s">
        <v>1021</v>
      </c>
      <c r="I158" s="141">
        <v>36115</v>
      </c>
      <c r="J158" s="138" t="s">
        <v>9</v>
      </c>
      <c r="K158" s="143"/>
      <c r="L158" s="144"/>
      <c r="M158" s="138" t="s">
        <v>75</v>
      </c>
      <c r="N158" s="102" t="str">
        <f t="shared" si="0"/>
        <v>m325</v>
      </c>
      <c r="O158" s="133" t="str">
        <f t="shared" si="1"/>
        <v>Aneta Jacukevič</v>
      </c>
      <c r="P158" s="134">
        <f t="shared" si="2"/>
        <v>36115</v>
      </c>
      <c r="Q158" s="135" t="str">
        <f t="shared" si="3"/>
        <v>Vilniaus r.</v>
      </c>
      <c r="R158" s="135">
        <f t="shared" si="4"/>
        <v>0</v>
      </c>
      <c r="S158" s="110">
        <f t="shared" si="5"/>
        <v>0</v>
      </c>
      <c r="T158" s="135" t="str">
        <f t="shared" si="6"/>
        <v>V. Gražys</v>
      </c>
      <c r="U158" s="47" t="str">
        <f t="shared" si="7"/>
        <v>m325</v>
      </c>
      <c r="V158" s="47"/>
      <c r="W158" s="47"/>
      <c r="X158" s="83"/>
      <c r="Y158" s="47">
        <v>1</v>
      </c>
      <c r="Z158" s="83"/>
      <c r="AA158" s="83"/>
    </row>
    <row r="159" spans="1:27" ht="12.75" customHeight="1" x14ac:dyDescent="0.25">
      <c r="A159" s="127">
        <v>158</v>
      </c>
      <c r="B159" s="102">
        <v>1</v>
      </c>
      <c r="C159" s="104"/>
      <c r="D159" s="145" t="s">
        <v>645</v>
      </c>
      <c r="E159" s="140">
        <v>6000</v>
      </c>
      <c r="F159" s="140">
        <v>326</v>
      </c>
      <c r="G159" s="138" t="s">
        <v>1022</v>
      </c>
      <c r="H159" s="138" t="s">
        <v>1010</v>
      </c>
      <c r="I159" s="141">
        <v>36364</v>
      </c>
      <c r="J159" s="138" t="s">
        <v>9</v>
      </c>
      <c r="K159" s="143"/>
      <c r="L159" s="144"/>
      <c r="M159" s="138" t="s">
        <v>75</v>
      </c>
      <c r="N159" s="102" t="str">
        <f t="shared" si="0"/>
        <v>v326</v>
      </c>
      <c r="O159" s="133" t="str">
        <f t="shared" si="1"/>
        <v>Robert Bartusevič</v>
      </c>
      <c r="P159" s="134">
        <f t="shared" si="2"/>
        <v>36364</v>
      </c>
      <c r="Q159" s="135" t="str">
        <f t="shared" si="3"/>
        <v>Vilniaus r.</v>
      </c>
      <c r="R159" s="135">
        <f t="shared" si="4"/>
        <v>0</v>
      </c>
      <c r="S159" s="110">
        <f t="shared" si="5"/>
        <v>0</v>
      </c>
      <c r="T159" s="135" t="str">
        <f t="shared" si="6"/>
        <v>V. Gražys</v>
      </c>
      <c r="U159" s="47" t="str">
        <f t="shared" si="7"/>
        <v>v326</v>
      </c>
      <c r="V159" s="47"/>
      <c r="W159" s="47"/>
      <c r="X159" s="83"/>
      <c r="Y159" s="47"/>
      <c r="Z159" s="83"/>
      <c r="AA159" s="83"/>
    </row>
    <row r="160" spans="1:27" ht="12.75" customHeight="1" x14ac:dyDescent="0.25">
      <c r="A160" s="127">
        <v>159</v>
      </c>
      <c r="B160" s="102">
        <v>2</v>
      </c>
      <c r="C160" s="104"/>
      <c r="D160" s="145" t="s">
        <v>645</v>
      </c>
      <c r="E160" s="140">
        <v>8000</v>
      </c>
      <c r="F160" s="140">
        <v>327</v>
      </c>
      <c r="G160" s="138" t="s">
        <v>788</v>
      </c>
      <c r="H160" s="138" t="s">
        <v>1023</v>
      </c>
      <c r="I160" s="141">
        <v>34912</v>
      </c>
      <c r="J160" s="138" t="s">
        <v>9</v>
      </c>
      <c r="K160" s="143"/>
      <c r="L160" s="144"/>
      <c r="M160" s="138" t="s">
        <v>75</v>
      </c>
      <c r="N160" s="102" t="str">
        <f t="shared" si="0"/>
        <v>v327</v>
      </c>
      <c r="O160" s="133" t="str">
        <f t="shared" si="1"/>
        <v>Tomas Jateiko</v>
      </c>
      <c r="P160" s="134">
        <f t="shared" si="2"/>
        <v>34912</v>
      </c>
      <c r="Q160" s="135" t="str">
        <f t="shared" si="3"/>
        <v>Vilniaus r.</v>
      </c>
      <c r="R160" s="135">
        <f t="shared" si="4"/>
        <v>0</v>
      </c>
      <c r="S160" s="110">
        <f t="shared" si="5"/>
        <v>0</v>
      </c>
      <c r="T160" s="135" t="str">
        <f t="shared" si="6"/>
        <v>V. Gražys</v>
      </c>
      <c r="U160" s="47" t="str">
        <f t="shared" si="7"/>
        <v>v327</v>
      </c>
      <c r="V160" s="47"/>
      <c r="W160" s="47"/>
      <c r="X160" s="83"/>
      <c r="Y160" s="47"/>
      <c r="Z160" s="83"/>
      <c r="AA160" s="83"/>
    </row>
    <row r="161" spans="1:27" ht="12.75" customHeight="1" x14ac:dyDescent="0.25">
      <c r="A161" s="127">
        <v>160</v>
      </c>
      <c r="B161" s="102">
        <v>2</v>
      </c>
      <c r="C161" s="104"/>
      <c r="D161" s="145" t="s">
        <v>645</v>
      </c>
      <c r="E161" s="140">
        <v>8000</v>
      </c>
      <c r="F161" s="140">
        <v>328</v>
      </c>
      <c r="G161" s="138" t="s">
        <v>1017</v>
      </c>
      <c r="H161" s="138" t="s">
        <v>1024</v>
      </c>
      <c r="I161" s="141">
        <v>31914</v>
      </c>
      <c r="J161" s="138" t="s">
        <v>9</v>
      </c>
      <c r="K161" s="143"/>
      <c r="L161" s="144"/>
      <c r="M161" s="138" t="s">
        <v>75</v>
      </c>
      <c r="N161" s="102" t="str">
        <f t="shared" si="0"/>
        <v>v328</v>
      </c>
      <c r="O161" s="133" t="str">
        <f t="shared" si="1"/>
        <v>Jaroslav Smolskij</v>
      </c>
      <c r="P161" s="134">
        <f t="shared" si="2"/>
        <v>31914</v>
      </c>
      <c r="Q161" s="135" t="str">
        <f t="shared" si="3"/>
        <v>Vilniaus r.</v>
      </c>
      <c r="R161" s="135">
        <f t="shared" si="4"/>
        <v>0</v>
      </c>
      <c r="S161" s="110"/>
      <c r="T161" s="135" t="str">
        <f t="shared" si="6"/>
        <v>V. Gražys</v>
      </c>
      <c r="U161" s="47" t="str">
        <f t="shared" si="7"/>
        <v>v328</v>
      </c>
      <c r="V161" s="47"/>
      <c r="W161" s="47"/>
      <c r="X161" s="83"/>
      <c r="Y161" s="47"/>
      <c r="Z161" s="83"/>
      <c r="AA161" s="83"/>
    </row>
    <row r="162" spans="1:27" ht="12.75" customHeight="1" x14ac:dyDescent="0.25">
      <c r="A162" s="127">
        <v>161</v>
      </c>
      <c r="B162" s="47">
        <v>1</v>
      </c>
      <c r="C162" s="104"/>
      <c r="D162" s="145" t="s">
        <v>645</v>
      </c>
      <c r="E162" s="140">
        <v>8000</v>
      </c>
      <c r="F162" s="140">
        <v>329</v>
      </c>
      <c r="G162" s="138" t="s">
        <v>1025</v>
      </c>
      <c r="H162" s="138" t="s">
        <v>1026</v>
      </c>
      <c r="I162" s="141">
        <v>33678</v>
      </c>
      <c r="J162" s="138" t="s">
        <v>9</v>
      </c>
      <c r="K162" s="143"/>
      <c r="L162" s="144"/>
      <c r="M162" s="138" t="s">
        <v>75</v>
      </c>
      <c r="N162" s="102" t="str">
        <f t="shared" si="0"/>
        <v>v329</v>
      </c>
      <c r="O162" s="133" t="str">
        <f t="shared" si="1"/>
        <v>Edgar Žigis</v>
      </c>
      <c r="P162" s="134">
        <f t="shared" si="2"/>
        <v>33678</v>
      </c>
      <c r="Q162" s="135" t="str">
        <f t="shared" si="3"/>
        <v>Vilniaus r.</v>
      </c>
      <c r="R162" s="135">
        <f t="shared" si="4"/>
        <v>0</v>
      </c>
      <c r="S162" s="110"/>
      <c r="T162" s="135" t="str">
        <f t="shared" si="6"/>
        <v>V. Gražys</v>
      </c>
      <c r="U162" s="47" t="str">
        <f t="shared" si="7"/>
        <v>v329</v>
      </c>
      <c r="V162" s="47"/>
      <c r="W162" s="47"/>
      <c r="X162" s="83"/>
      <c r="Y162" s="47"/>
      <c r="Z162" s="83"/>
      <c r="AA162" s="83"/>
    </row>
    <row r="163" spans="1:27" ht="12.75" customHeight="1" x14ac:dyDescent="0.25">
      <c r="A163" s="127">
        <v>162</v>
      </c>
      <c r="B163" s="47">
        <v>2</v>
      </c>
      <c r="C163" s="104"/>
      <c r="D163" s="145" t="s">
        <v>645</v>
      </c>
      <c r="E163" s="140">
        <v>8000</v>
      </c>
      <c r="F163" s="140">
        <v>330</v>
      </c>
      <c r="G163" s="138" t="s">
        <v>1027</v>
      </c>
      <c r="H163" s="138" t="s">
        <v>1028</v>
      </c>
      <c r="I163" s="141">
        <v>35223</v>
      </c>
      <c r="J163" s="138" t="s">
        <v>9</v>
      </c>
      <c r="K163" s="143"/>
      <c r="L163" s="144"/>
      <c r="M163" s="138" t="s">
        <v>75</v>
      </c>
      <c r="N163" s="102" t="str">
        <f t="shared" si="0"/>
        <v>v330</v>
      </c>
      <c r="O163" s="133" t="str">
        <f t="shared" si="1"/>
        <v>Radoslav Aleksandrov</v>
      </c>
      <c r="P163" s="134">
        <f t="shared" si="2"/>
        <v>35223</v>
      </c>
      <c r="Q163" s="135" t="str">
        <f t="shared" si="3"/>
        <v>Vilniaus r.</v>
      </c>
      <c r="R163" s="135">
        <f t="shared" si="4"/>
        <v>0</v>
      </c>
      <c r="S163" s="110"/>
      <c r="T163" s="135" t="str">
        <f t="shared" si="6"/>
        <v>V. Gražys</v>
      </c>
      <c r="U163" s="47" t="str">
        <f t="shared" si="7"/>
        <v>v330</v>
      </c>
      <c r="V163" s="47"/>
      <c r="W163" s="47"/>
      <c r="X163" s="83"/>
      <c r="Y163" s="47">
        <v>1</v>
      </c>
      <c r="Z163" s="83"/>
      <c r="AA163" s="83"/>
    </row>
    <row r="164" spans="1:27" ht="12.75" customHeight="1" x14ac:dyDescent="0.25">
      <c r="A164" s="127">
        <v>163</v>
      </c>
      <c r="B164" s="47">
        <v>2</v>
      </c>
      <c r="C164" s="104"/>
      <c r="D164" s="145" t="s">
        <v>64</v>
      </c>
      <c r="E164" s="140">
        <v>1000</v>
      </c>
      <c r="F164" s="140">
        <v>331</v>
      </c>
      <c r="G164" s="138" t="s">
        <v>968</v>
      </c>
      <c r="H164" s="138" t="s">
        <v>1029</v>
      </c>
      <c r="I164" s="141">
        <v>38418</v>
      </c>
      <c r="J164" s="138" t="s">
        <v>113</v>
      </c>
      <c r="K164" s="142" t="s">
        <v>114</v>
      </c>
      <c r="L164" s="144"/>
      <c r="M164" s="138" t="s">
        <v>115</v>
      </c>
      <c r="N164" s="102" t="str">
        <f t="shared" si="0"/>
        <v>m331</v>
      </c>
      <c r="O164" s="133" t="str">
        <f t="shared" si="1"/>
        <v>Evelina Banytė</v>
      </c>
      <c r="P164" s="134">
        <f t="shared" si="2"/>
        <v>38418</v>
      </c>
      <c r="Q164" s="135" t="str">
        <f t="shared" si="3"/>
        <v>Šiaulių rajonas</v>
      </c>
      <c r="R164" s="135" t="str">
        <f t="shared" si="4"/>
        <v>Meškuičiai</v>
      </c>
      <c r="S164" s="110">
        <f t="shared" ref="S164:S166" si="8">IF(ISBLANK(F164)," ",L164)</f>
        <v>0</v>
      </c>
      <c r="T164" s="135" t="str">
        <f t="shared" si="6"/>
        <v>P.Vaitkus</v>
      </c>
      <c r="U164" s="47" t="str">
        <f t="shared" si="7"/>
        <v>m331</v>
      </c>
      <c r="V164" s="47"/>
      <c r="W164" s="47"/>
      <c r="X164" s="83"/>
      <c r="Y164" s="47">
        <v>2</v>
      </c>
      <c r="Z164" s="83"/>
      <c r="AA164" s="83"/>
    </row>
    <row r="165" spans="1:27" ht="12.75" customHeight="1" x14ac:dyDescent="0.25">
      <c r="A165" s="127">
        <v>164</v>
      </c>
      <c r="B165" s="47">
        <v>1</v>
      </c>
      <c r="C165" s="104"/>
      <c r="D165" s="145" t="s">
        <v>645</v>
      </c>
      <c r="E165" s="140">
        <v>1000</v>
      </c>
      <c r="F165" s="140">
        <v>332</v>
      </c>
      <c r="G165" s="138" t="s">
        <v>788</v>
      </c>
      <c r="H165" s="138" t="s">
        <v>1030</v>
      </c>
      <c r="I165" s="141">
        <v>38182</v>
      </c>
      <c r="J165" s="138" t="s">
        <v>113</v>
      </c>
      <c r="K165" s="142" t="s">
        <v>310</v>
      </c>
      <c r="L165" s="138"/>
      <c r="M165" s="138" t="s">
        <v>311</v>
      </c>
      <c r="N165" s="102" t="str">
        <f t="shared" si="0"/>
        <v>v332</v>
      </c>
      <c r="O165" s="133" t="str">
        <f t="shared" si="1"/>
        <v>Tomas Poškus</v>
      </c>
      <c r="P165" s="134">
        <f t="shared" si="2"/>
        <v>38182</v>
      </c>
      <c r="Q165" s="135" t="str">
        <f t="shared" si="3"/>
        <v>Šiaulių rajonas</v>
      </c>
      <c r="R165" s="135" t="str">
        <f t="shared" si="4"/>
        <v>Flamingas</v>
      </c>
      <c r="S165" s="110">
        <f t="shared" si="8"/>
        <v>0</v>
      </c>
      <c r="T165" s="135" t="str">
        <f t="shared" si="6"/>
        <v>R.Juodis</v>
      </c>
      <c r="U165" s="47" t="str">
        <f t="shared" si="7"/>
        <v>v332</v>
      </c>
      <c r="V165" s="47"/>
      <c r="W165" s="47"/>
      <c r="X165" s="83"/>
      <c r="Y165" s="47">
        <v>4</v>
      </c>
      <c r="Z165" s="83"/>
      <c r="AA165" s="83"/>
    </row>
    <row r="166" spans="1:27" ht="12.75" customHeight="1" x14ac:dyDescent="0.25">
      <c r="A166" s="127">
        <v>165</v>
      </c>
      <c r="B166" s="47">
        <v>2</v>
      </c>
      <c r="C166" s="104"/>
      <c r="D166" s="145" t="s">
        <v>645</v>
      </c>
      <c r="E166" s="140">
        <v>1000</v>
      </c>
      <c r="F166" s="140">
        <v>333</v>
      </c>
      <c r="G166" s="138" t="s">
        <v>817</v>
      </c>
      <c r="H166" s="138" t="s">
        <v>1031</v>
      </c>
      <c r="I166" s="141">
        <v>38122</v>
      </c>
      <c r="J166" s="138" t="s">
        <v>113</v>
      </c>
      <c r="K166" s="142" t="s">
        <v>291</v>
      </c>
      <c r="L166" s="144"/>
      <c r="M166" s="138" t="s">
        <v>292</v>
      </c>
      <c r="N166" s="102" t="str">
        <f t="shared" si="0"/>
        <v>v333</v>
      </c>
      <c r="O166" s="133" t="str">
        <f t="shared" si="1"/>
        <v>Deividas Tamašauskas</v>
      </c>
      <c r="P166" s="134">
        <f t="shared" si="2"/>
        <v>38122</v>
      </c>
      <c r="Q166" s="135" t="str">
        <f t="shared" si="3"/>
        <v>Šiaulių rajonas</v>
      </c>
      <c r="R166" s="135" t="str">
        <f t="shared" si="4"/>
        <v>Mažylis</v>
      </c>
      <c r="S166" s="110">
        <f t="shared" si="8"/>
        <v>0</v>
      </c>
      <c r="T166" s="135" t="str">
        <f t="shared" si="6"/>
        <v>V.Ponomariovas</v>
      </c>
      <c r="U166" s="47" t="str">
        <f t="shared" si="7"/>
        <v>v333</v>
      </c>
      <c r="V166" s="47"/>
      <c r="W166" s="47"/>
      <c r="X166" s="83"/>
      <c r="Y166" s="47">
        <v>2</v>
      </c>
      <c r="Z166" s="83"/>
      <c r="AA166" s="83"/>
    </row>
    <row r="167" spans="1:27" ht="12.75" customHeight="1" x14ac:dyDescent="0.25">
      <c r="A167" s="127">
        <v>166</v>
      </c>
      <c r="B167" s="47">
        <v>1</v>
      </c>
      <c r="C167" s="104"/>
      <c r="D167" s="145" t="s">
        <v>645</v>
      </c>
      <c r="E167" s="140">
        <v>1000</v>
      </c>
      <c r="F167" s="140">
        <v>334</v>
      </c>
      <c r="G167" s="138" t="s">
        <v>1032</v>
      </c>
      <c r="H167" s="138" t="s">
        <v>1033</v>
      </c>
      <c r="I167" s="141">
        <v>38045</v>
      </c>
      <c r="J167" s="138" t="s">
        <v>113</v>
      </c>
      <c r="K167" s="142" t="s">
        <v>271</v>
      </c>
      <c r="L167" s="144"/>
      <c r="M167" s="138" t="s">
        <v>272</v>
      </c>
      <c r="N167" s="102" t="str">
        <f t="shared" si="0"/>
        <v>v334</v>
      </c>
      <c r="O167" s="133" t="str">
        <f t="shared" si="1"/>
        <v>Klaudijus Kačkis</v>
      </c>
      <c r="P167" s="134">
        <f t="shared" si="2"/>
        <v>38045</v>
      </c>
      <c r="Q167" s="135" t="str">
        <f t="shared" si="3"/>
        <v>Šiaulių rajonas</v>
      </c>
      <c r="R167" s="135" t="str">
        <f t="shared" si="4"/>
        <v>Lukas</v>
      </c>
      <c r="S167" s="110"/>
      <c r="T167" s="135" t="str">
        <f t="shared" si="6"/>
        <v>A.Lukošaitis</v>
      </c>
      <c r="U167" s="47" t="str">
        <f t="shared" si="7"/>
        <v>v334</v>
      </c>
      <c r="V167" s="47"/>
      <c r="W167" s="47"/>
      <c r="X167" s="83"/>
      <c r="Y167" s="47">
        <v>2</v>
      </c>
      <c r="Z167" s="83"/>
      <c r="AA167" s="83"/>
    </row>
    <row r="168" spans="1:27" ht="12.75" customHeight="1" x14ac:dyDescent="0.25">
      <c r="A168" s="127">
        <v>167</v>
      </c>
      <c r="B168" s="47">
        <v>1</v>
      </c>
      <c r="C168" s="104"/>
      <c r="D168" s="145" t="s">
        <v>645</v>
      </c>
      <c r="E168" s="140">
        <v>2000</v>
      </c>
      <c r="F168" s="140">
        <v>335</v>
      </c>
      <c r="G168" s="138" t="s">
        <v>809</v>
      </c>
      <c r="H168" s="138" t="s">
        <v>1034</v>
      </c>
      <c r="I168" s="141">
        <v>37921</v>
      </c>
      <c r="J168" s="138" t="s">
        <v>113</v>
      </c>
      <c r="K168" s="142" t="s">
        <v>310</v>
      </c>
      <c r="L168" s="138" t="s">
        <v>328</v>
      </c>
      <c r="M168" s="138" t="s">
        <v>311</v>
      </c>
      <c r="N168" s="102" t="str">
        <f t="shared" si="0"/>
        <v>v335</v>
      </c>
      <c r="O168" s="133" t="str">
        <f t="shared" si="1"/>
        <v>Karolis Kinderis</v>
      </c>
      <c r="P168" s="134">
        <f t="shared" si="2"/>
        <v>37921</v>
      </c>
      <c r="Q168" s="135" t="str">
        <f t="shared" si="3"/>
        <v>Šiaulių rajonas</v>
      </c>
      <c r="R168" s="135" t="str">
        <f t="shared" si="4"/>
        <v>Flamingas</v>
      </c>
      <c r="S168" s="110"/>
      <c r="T168" s="135" t="str">
        <f t="shared" si="6"/>
        <v>R.Juodis</v>
      </c>
      <c r="U168" s="47" t="str">
        <f t="shared" si="7"/>
        <v>v335</v>
      </c>
      <c r="V168" s="47"/>
      <c r="W168" s="47"/>
      <c r="X168" s="83"/>
      <c r="Y168" s="47">
        <v>1</v>
      </c>
      <c r="Z168" s="83"/>
      <c r="AA168" s="83"/>
    </row>
    <row r="169" spans="1:27" ht="12.75" customHeight="1" x14ac:dyDescent="0.25">
      <c r="A169" s="127">
        <v>168</v>
      </c>
      <c r="B169" s="47">
        <v>1</v>
      </c>
      <c r="C169" s="104"/>
      <c r="D169" s="145" t="s">
        <v>645</v>
      </c>
      <c r="E169" s="140">
        <v>2000</v>
      </c>
      <c r="F169" s="140">
        <v>336</v>
      </c>
      <c r="G169" s="138" t="s">
        <v>1035</v>
      </c>
      <c r="H169" s="138" t="s">
        <v>1036</v>
      </c>
      <c r="I169" s="141">
        <v>37892</v>
      </c>
      <c r="J169" s="138" t="s">
        <v>113</v>
      </c>
      <c r="K169" s="142" t="s">
        <v>271</v>
      </c>
      <c r="L169" s="138"/>
      <c r="M169" s="138" t="s">
        <v>272</v>
      </c>
      <c r="N169" s="102" t="str">
        <f t="shared" si="0"/>
        <v>v336</v>
      </c>
      <c r="O169" s="133" t="str">
        <f t="shared" si="1"/>
        <v>Mikas Montvilas</v>
      </c>
      <c r="P169" s="134">
        <f t="shared" si="2"/>
        <v>37892</v>
      </c>
      <c r="Q169" s="135" t="str">
        <f t="shared" si="3"/>
        <v>Šiaulių rajonas</v>
      </c>
      <c r="R169" s="135" t="str">
        <f t="shared" si="4"/>
        <v>Lukas</v>
      </c>
      <c r="S169" s="110">
        <f t="shared" ref="S169:S413" si="9">IF(ISBLANK(F169)," ",L169)</f>
        <v>0</v>
      </c>
      <c r="T169" s="135" t="str">
        <f t="shared" si="6"/>
        <v>A.Lukošaitis</v>
      </c>
      <c r="U169" s="47" t="str">
        <f t="shared" si="7"/>
        <v>v336</v>
      </c>
      <c r="V169" s="47"/>
      <c r="W169" s="47"/>
      <c r="X169" s="83"/>
      <c r="Y169" s="47">
        <v>1</v>
      </c>
      <c r="Z169" s="83"/>
      <c r="AA169" s="83"/>
    </row>
    <row r="170" spans="1:27" ht="12.75" customHeight="1" x14ac:dyDescent="0.25">
      <c r="A170" s="127">
        <v>169</v>
      </c>
      <c r="B170" s="47">
        <v>1</v>
      </c>
      <c r="C170" s="104"/>
      <c r="D170" s="145" t="s">
        <v>645</v>
      </c>
      <c r="E170" s="140">
        <v>2000</v>
      </c>
      <c r="F170" s="140">
        <v>337</v>
      </c>
      <c r="G170" s="138" t="s">
        <v>1001</v>
      </c>
      <c r="H170" s="138" t="s">
        <v>1037</v>
      </c>
      <c r="I170" s="141">
        <v>37794</v>
      </c>
      <c r="J170" s="138" t="s">
        <v>113</v>
      </c>
      <c r="K170" s="142" t="s">
        <v>271</v>
      </c>
      <c r="L170" s="138" t="s">
        <v>328</v>
      </c>
      <c r="M170" s="138" t="s">
        <v>272</v>
      </c>
      <c r="N170" s="102" t="str">
        <f t="shared" si="0"/>
        <v>v337</v>
      </c>
      <c r="O170" s="133" t="str">
        <f t="shared" si="1"/>
        <v>Žygimantas Vaitekaitis</v>
      </c>
      <c r="P170" s="134">
        <f t="shared" si="2"/>
        <v>37794</v>
      </c>
      <c r="Q170" s="135" t="str">
        <f t="shared" si="3"/>
        <v>Šiaulių rajonas</v>
      </c>
      <c r="R170" s="135" t="str">
        <f t="shared" si="4"/>
        <v>Lukas</v>
      </c>
      <c r="S170" s="110" t="str">
        <f t="shared" si="9"/>
        <v>ind</v>
      </c>
      <c r="T170" s="135" t="str">
        <f t="shared" si="6"/>
        <v>A.Lukošaitis</v>
      </c>
      <c r="U170" s="47" t="str">
        <f t="shared" si="7"/>
        <v>v337</v>
      </c>
      <c r="V170" s="47"/>
      <c r="W170" s="47"/>
      <c r="X170" s="83"/>
      <c r="Y170" s="47">
        <v>2</v>
      </c>
      <c r="Z170" s="83"/>
      <c r="AA170" s="83"/>
    </row>
    <row r="171" spans="1:27" ht="12.75" customHeight="1" x14ac:dyDescent="0.25">
      <c r="A171" s="127">
        <v>170</v>
      </c>
      <c r="B171" s="47">
        <v>1</v>
      </c>
      <c r="C171" s="104"/>
      <c r="D171" s="145" t="s">
        <v>645</v>
      </c>
      <c r="E171" s="140">
        <v>2000</v>
      </c>
      <c r="F171" s="140">
        <v>338</v>
      </c>
      <c r="G171" s="138" t="s">
        <v>1038</v>
      </c>
      <c r="H171" s="138" t="s">
        <v>1039</v>
      </c>
      <c r="I171" s="141">
        <v>37671</v>
      </c>
      <c r="J171" s="138" t="s">
        <v>113</v>
      </c>
      <c r="K171" s="142" t="s">
        <v>271</v>
      </c>
      <c r="L171" s="144"/>
      <c r="M171" s="138" t="s">
        <v>272</v>
      </c>
      <c r="N171" s="102" t="str">
        <f t="shared" si="0"/>
        <v>v338</v>
      </c>
      <c r="O171" s="133" t="str">
        <f t="shared" si="1"/>
        <v>Eimantas Zanizdra</v>
      </c>
      <c r="P171" s="134">
        <f t="shared" si="2"/>
        <v>37671</v>
      </c>
      <c r="Q171" s="135" t="str">
        <f t="shared" si="3"/>
        <v>Šiaulių rajonas</v>
      </c>
      <c r="R171" s="135" t="str">
        <f t="shared" si="4"/>
        <v>Lukas</v>
      </c>
      <c r="S171" s="110">
        <f t="shared" si="9"/>
        <v>0</v>
      </c>
      <c r="T171" s="135" t="str">
        <f t="shared" si="6"/>
        <v>A.Lukošaitis</v>
      </c>
      <c r="U171" s="47" t="str">
        <f t="shared" si="7"/>
        <v>v338</v>
      </c>
      <c r="V171" s="47"/>
      <c r="W171" s="47"/>
      <c r="X171" s="83"/>
      <c r="Y171" s="47">
        <v>2</v>
      </c>
      <c r="Z171" s="83"/>
      <c r="AA171" s="83"/>
    </row>
    <row r="172" spans="1:27" ht="12.75" customHeight="1" x14ac:dyDescent="0.25">
      <c r="A172" s="127">
        <v>171</v>
      </c>
      <c r="B172" s="47">
        <v>1</v>
      </c>
      <c r="C172" s="104"/>
      <c r="D172" s="145" t="s">
        <v>645</v>
      </c>
      <c r="E172" s="140">
        <v>2000</v>
      </c>
      <c r="F172" s="140"/>
      <c r="G172" s="138" t="s">
        <v>1038</v>
      </c>
      <c r="H172" s="138" t="s">
        <v>1040</v>
      </c>
      <c r="I172" s="141">
        <v>37455</v>
      </c>
      <c r="J172" s="138" t="s">
        <v>113</v>
      </c>
      <c r="K172" s="142" t="s">
        <v>310</v>
      </c>
      <c r="L172" s="144"/>
      <c r="M172" s="138" t="s">
        <v>311</v>
      </c>
      <c r="N172" s="102" t="str">
        <f t="shared" si="0"/>
        <v xml:space="preserve"> </v>
      </c>
      <c r="O172" s="133" t="str">
        <f t="shared" si="1"/>
        <v xml:space="preserve"> </v>
      </c>
      <c r="P172" s="134" t="str">
        <f t="shared" si="2"/>
        <v xml:space="preserve"> </v>
      </c>
      <c r="Q172" s="135" t="str">
        <f t="shared" si="3"/>
        <v xml:space="preserve"> </v>
      </c>
      <c r="R172" s="135" t="str">
        <f t="shared" si="4"/>
        <v xml:space="preserve"> </v>
      </c>
      <c r="S172" s="110" t="str">
        <f t="shared" si="9"/>
        <v xml:space="preserve"> </v>
      </c>
      <c r="T172" s="135" t="str">
        <f t="shared" si="6"/>
        <v xml:space="preserve"> </v>
      </c>
      <c r="U172" s="47" t="str">
        <f t="shared" si="7"/>
        <v xml:space="preserve"> </v>
      </c>
      <c r="V172" s="47"/>
      <c r="W172" s="47"/>
      <c r="X172" s="83"/>
      <c r="Y172" s="47">
        <v>2</v>
      </c>
      <c r="Z172" s="83"/>
      <c r="AA172" s="83"/>
    </row>
    <row r="173" spans="1:27" ht="12.75" customHeight="1" x14ac:dyDescent="0.25">
      <c r="A173" s="127">
        <v>172</v>
      </c>
      <c r="B173" s="47">
        <v>1</v>
      </c>
      <c r="C173" s="104"/>
      <c r="D173" s="145" t="s">
        <v>645</v>
      </c>
      <c r="E173" s="140">
        <v>2000</v>
      </c>
      <c r="F173" s="140">
        <v>340</v>
      </c>
      <c r="G173" s="138" t="s">
        <v>980</v>
      </c>
      <c r="H173" s="138" t="s">
        <v>1041</v>
      </c>
      <c r="I173" s="141">
        <v>37401</v>
      </c>
      <c r="J173" s="138" t="s">
        <v>113</v>
      </c>
      <c r="K173" s="142" t="s">
        <v>114</v>
      </c>
      <c r="L173" s="144"/>
      <c r="M173" s="138" t="s">
        <v>115</v>
      </c>
      <c r="N173" s="102" t="str">
        <f t="shared" si="0"/>
        <v>v340</v>
      </c>
      <c r="O173" s="133" t="str">
        <f t="shared" si="1"/>
        <v>Kostas Dagys</v>
      </c>
      <c r="P173" s="134">
        <f t="shared" si="2"/>
        <v>37401</v>
      </c>
      <c r="Q173" s="135" t="str">
        <f t="shared" si="3"/>
        <v>Šiaulių rajonas</v>
      </c>
      <c r="R173" s="135" t="str">
        <f t="shared" si="4"/>
        <v>Meškuičiai</v>
      </c>
      <c r="S173" s="110">
        <f t="shared" si="9"/>
        <v>0</v>
      </c>
      <c r="T173" s="135" t="str">
        <f t="shared" si="6"/>
        <v>P.Vaitkus</v>
      </c>
      <c r="U173" s="47" t="str">
        <f t="shared" si="7"/>
        <v>v340</v>
      </c>
      <c r="V173" s="47"/>
      <c r="W173" s="47"/>
      <c r="X173" s="83"/>
      <c r="Y173" s="47">
        <v>1</v>
      </c>
      <c r="Z173" s="83"/>
      <c r="AA173" s="83"/>
    </row>
    <row r="174" spans="1:27" ht="12.75" customHeight="1" x14ac:dyDescent="0.25">
      <c r="A174" s="127">
        <v>173</v>
      </c>
      <c r="B174" s="102">
        <v>1</v>
      </c>
      <c r="C174" s="104"/>
      <c r="D174" s="145" t="s">
        <v>64</v>
      </c>
      <c r="E174" s="140">
        <v>3000</v>
      </c>
      <c r="F174" s="140">
        <v>341</v>
      </c>
      <c r="G174" s="138" t="s">
        <v>1042</v>
      </c>
      <c r="H174" s="138" t="s">
        <v>1043</v>
      </c>
      <c r="I174" s="141">
        <v>37179</v>
      </c>
      <c r="J174" s="138" t="s">
        <v>113</v>
      </c>
      <c r="K174" s="142" t="s">
        <v>114</v>
      </c>
      <c r="L174" s="144"/>
      <c r="M174" s="138" t="s">
        <v>115</v>
      </c>
      <c r="N174" s="102" t="str">
        <f t="shared" si="0"/>
        <v>m341</v>
      </c>
      <c r="O174" s="133" t="str">
        <f t="shared" si="1"/>
        <v>Neda Dovidaitytė</v>
      </c>
      <c r="P174" s="134">
        <f t="shared" si="2"/>
        <v>37179</v>
      </c>
      <c r="Q174" s="135" t="str">
        <f t="shared" si="3"/>
        <v>Šiaulių rajonas</v>
      </c>
      <c r="R174" s="135" t="str">
        <f t="shared" si="4"/>
        <v>Meškuičiai</v>
      </c>
      <c r="S174" s="110">
        <f t="shared" si="9"/>
        <v>0</v>
      </c>
      <c r="T174" s="135" t="str">
        <f t="shared" si="6"/>
        <v>P.Vaitkus</v>
      </c>
      <c r="U174" s="47" t="str">
        <f t="shared" si="7"/>
        <v>m341</v>
      </c>
      <c r="V174" s="47"/>
      <c r="W174" s="47"/>
      <c r="X174" s="83"/>
      <c r="Y174" s="47"/>
      <c r="Z174" s="83"/>
      <c r="AA174" s="83"/>
    </row>
    <row r="175" spans="1:27" ht="12.75" customHeight="1" x14ac:dyDescent="0.25">
      <c r="A175" s="127">
        <v>174</v>
      </c>
      <c r="B175" s="47">
        <v>2</v>
      </c>
      <c r="C175" s="104"/>
      <c r="D175" s="145" t="s">
        <v>645</v>
      </c>
      <c r="E175" s="140">
        <v>4000</v>
      </c>
      <c r="F175" s="140">
        <v>342</v>
      </c>
      <c r="G175" s="138" t="s">
        <v>1044</v>
      </c>
      <c r="H175" s="138" t="s">
        <v>1045</v>
      </c>
      <c r="I175" s="141">
        <v>37151</v>
      </c>
      <c r="J175" s="138" t="s">
        <v>113</v>
      </c>
      <c r="K175" s="142" t="s">
        <v>271</v>
      </c>
      <c r="L175" s="144"/>
      <c r="M175" s="138" t="s">
        <v>272</v>
      </c>
      <c r="N175" s="102" t="str">
        <f t="shared" si="0"/>
        <v>v342</v>
      </c>
      <c r="O175" s="133" t="str">
        <f t="shared" si="1"/>
        <v>Vitgardas Lešinskas</v>
      </c>
      <c r="P175" s="134">
        <f t="shared" si="2"/>
        <v>37151</v>
      </c>
      <c r="Q175" s="135" t="str">
        <f t="shared" si="3"/>
        <v>Šiaulių rajonas</v>
      </c>
      <c r="R175" s="135" t="str">
        <f t="shared" si="4"/>
        <v>Lukas</v>
      </c>
      <c r="S175" s="110">
        <f t="shared" si="9"/>
        <v>0</v>
      </c>
      <c r="T175" s="135" t="str">
        <f t="shared" si="6"/>
        <v>A.Lukošaitis</v>
      </c>
      <c r="U175" s="47" t="str">
        <f t="shared" si="7"/>
        <v>v342</v>
      </c>
      <c r="V175" s="47"/>
      <c r="W175" s="47"/>
      <c r="X175" s="83"/>
      <c r="Y175" s="47">
        <v>1</v>
      </c>
      <c r="Z175" s="83"/>
      <c r="AA175" s="83"/>
    </row>
    <row r="176" spans="1:27" ht="12.75" customHeight="1" x14ac:dyDescent="0.25">
      <c r="A176" s="127">
        <v>175</v>
      </c>
      <c r="B176" s="47">
        <v>1</v>
      </c>
      <c r="C176" s="104"/>
      <c r="D176" s="145" t="s">
        <v>645</v>
      </c>
      <c r="E176" s="140">
        <v>4000</v>
      </c>
      <c r="F176" s="140">
        <v>343</v>
      </c>
      <c r="G176" s="138" t="s">
        <v>1046</v>
      </c>
      <c r="H176" s="138" t="s">
        <v>1047</v>
      </c>
      <c r="I176" s="141">
        <v>37058</v>
      </c>
      <c r="J176" s="138" t="s">
        <v>113</v>
      </c>
      <c r="K176" s="142" t="s">
        <v>114</v>
      </c>
      <c r="L176" s="144"/>
      <c r="M176" s="138" t="s">
        <v>115</v>
      </c>
      <c r="N176" s="102" t="str">
        <f t="shared" si="0"/>
        <v>v343</v>
      </c>
      <c r="O176" s="133" t="str">
        <f t="shared" si="1"/>
        <v>Donatas Vaitiekus</v>
      </c>
      <c r="P176" s="134">
        <f t="shared" si="2"/>
        <v>37058</v>
      </c>
      <c r="Q176" s="135" t="str">
        <f t="shared" si="3"/>
        <v>Šiaulių rajonas</v>
      </c>
      <c r="R176" s="135" t="str">
        <f t="shared" si="4"/>
        <v>Meškuičiai</v>
      </c>
      <c r="S176" s="110">
        <f t="shared" si="9"/>
        <v>0</v>
      </c>
      <c r="T176" s="135" t="str">
        <f t="shared" si="6"/>
        <v>P.Vaitkus</v>
      </c>
      <c r="U176" s="47" t="str">
        <f t="shared" si="7"/>
        <v>v343</v>
      </c>
      <c r="V176" s="47"/>
      <c r="W176" s="47"/>
      <c r="X176" s="83"/>
      <c r="Y176" s="47">
        <v>1</v>
      </c>
      <c r="Z176" s="83"/>
      <c r="AA176" s="83"/>
    </row>
    <row r="177" spans="1:27" ht="12.75" customHeight="1" x14ac:dyDescent="0.25">
      <c r="A177" s="127">
        <v>176</v>
      </c>
      <c r="B177" s="47">
        <v>1</v>
      </c>
      <c r="C177" s="104"/>
      <c r="D177" s="145" t="s">
        <v>64</v>
      </c>
      <c r="E177" s="140">
        <v>3000</v>
      </c>
      <c r="F177" s="140">
        <v>344</v>
      </c>
      <c r="G177" s="138" t="s">
        <v>906</v>
      </c>
      <c r="H177" s="138" t="s">
        <v>1048</v>
      </c>
      <c r="I177" s="141">
        <v>36965</v>
      </c>
      <c r="J177" s="138" t="s">
        <v>113</v>
      </c>
      <c r="K177" s="142" t="s">
        <v>114</v>
      </c>
      <c r="L177" s="138" t="s">
        <v>328</v>
      </c>
      <c r="M177" s="138" t="s">
        <v>115</v>
      </c>
      <c r="N177" s="102" t="str">
        <f t="shared" si="0"/>
        <v>m344</v>
      </c>
      <c r="O177" s="133" t="str">
        <f t="shared" si="1"/>
        <v>Gerda Lisinskaitė</v>
      </c>
      <c r="P177" s="134">
        <f t="shared" si="2"/>
        <v>36965</v>
      </c>
      <c r="Q177" s="135" t="str">
        <f t="shared" si="3"/>
        <v>Šiaulių rajonas</v>
      </c>
      <c r="R177" s="135" t="str">
        <f t="shared" si="4"/>
        <v>Meškuičiai</v>
      </c>
      <c r="S177" s="110" t="str">
        <f t="shared" si="9"/>
        <v>ind</v>
      </c>
      <c r="T177" s="135" t="str">
        <f t="shared" si="6"/>
        <v>P.Vaitkus</v>
      </c>
      <c r="U177" s="47" t="str">
        <f t="shared" si="7"/>
        <v>m344</v>
      </c>
      <c r="V177" s="47"/>
      <c r="W177" s="47"/>
      <c r="X177" s="83"/>
      <c r="Y177" s="47"/>
      <c r="Z177" s="83"/>
      <c r="AA177" s="83"/>
    </row>
    <row r="178" spans="1:27" ht="12.75" customHeight="1" x14ac:dyDescent="0.25">
      <c r="A178" s="127">
        <v>177</v>
      </c>
      <c r="B178" s="47">
        <v>1</v>
      </c>
      <c r="C178" s="104"/>
      <c r="D178" s="145" t="s">
        <v>64</v>
      </c>
      <c r="E178" s="140">
        <v>3000</v>
      </c>
      <c r="F178" s="140"/>
      <c r="G178" s="138" t="s">
        <v>794</v>
      </c>
      <c r="H178" s="138" t="s">
        <v>1049</v>
      </c>
      <c r="I178" s="141">
        <v>36682</v>
      </c>
      <c r="J178" s="138" t="s">
        <v>113</v>
      </c>
      <c r="K178" s="142" t="s">
        <v>1050</v>
      </c>
      <c r="L178" s="144"/>
      <c r="M178" s="138" t="s">
        <v>1051</v>
      </c>
      <c r="N178" s="102" t="str">
        <f t="shared" si="0"/>
        <v xml:space="preserve"> </v>
      </c>
      <c r="O178" s="133" t="str">
        <f t="shared" si="1"/>
        <v xml:space="preserve"> </v>
      </c>
      <c r="P178" s="134" t="str">
        <f t="shared" si="2"/>
        <v xml:space="preserve"> </v>
      </c>
      <c r="Q178" s="135" t="str">
        <f t="shared" si="3"/>
        <v xml:space="preserve"> </v>
      </c>
      <c r="R178" s="135" t="str">
        <f t="shared" si="4"/>
        <v xml:space="preserve"> </v>
      </c>
      <c r="S178" s="110" t="str">
        <f t="shared" si="9"/>
        <v xml:space="preserve"> </v>
      </c>
      <c r="T178" s="135" t="str">
        <f t="shared" si="6"/>
        <v xml:space="preserve"> </v>
      </c>
      <c r="U178" s="47" t="str">
        <f t="shared" si="7"/>
        <v xml:space="preserve"> </v>
      </c>
      <c r="V178" s="47"/>
      <c r="W178" s="47"/>
      <c r="X178" s="83"/>
      <c r="Y178" s="47">
        <v>1</v>
      </c>
      <c r="Z178" s="83"/>
      <c r="AA178" s="83"/>
    </row>
    <row r="179" spans="1:27" ht="12.75" customHeight="1" x14ac:dyDescent="0.25">
      <c r="A179" s="127">
        <v>178</v>
      </c>
      <c r="B179" s="102">
        <v>1</v>
      </c>
      <c r="C179" s="104"/>
      <c r="D179" s="145" t="s">
        <v>645</v>
      </c>
      <c r="E179" s="140">
        <v>8000</v>
      </c>
      <c r="F179" s="140">
        <v>346</v>
      </c>
      <c r="G179" s="138" t="s">
        <v>951</v>
      </c>
      <c r="H179" s="138" t="s">
        <v>1052</v>
      </c>
      <c r="I179" s="141">
        <v>35130</v>
      </c>
      <c r="J179" s="138" t="s">
        <v>14</v>
      </c>
      <c r="K179" s="142"/>
      <c r="L179" s="144"/>
      <c r="M179" s="138" t="s">
        <v>1053</v>
      </c>
      <c r="N179" s="102" t="str">
        <f t="shared" si="0"/>
        <v>v346</v>
      </c>
      <c r="O179" s="133" t="str">
        <f t="shared" si="1"/>
        <v>Gytis Krivickas</v>
      </c>
      <c r="P179" s="134">
        <f t="shared" si="2"/>
        <v>35130</v>
      </c>
      <c r="Q179" s="135" t="str">
        <f t="shared" si="3"/>
        <v>Vilnius</v>
      </c>
      <c r="R179" s="135">
        <f t="shared" si="4"/>
        <v>0</v>
      </c>
      <c r="S179" s="110">
        <f t="shared" si="9"/>
        <v>0</v>
      </c>
      <c r="T179" s="135" t="str">
        <f t="shared" si="6"/>
        <v>P.Žukienė, V.Kozlov</v>
      </c>
      <c r="U179" s="47" t="str">
        <f t="shared" si="7"/>
        <v>v346</v>
      </c>
      <c r="V179" s="47"/>
      <c r="W179" s="47"/>
      <c r="X179" s="83"/>
      <c r="Y179" s="47"/>
      <c r="Z179" s="83"/>
      <c r="AA179" s="83"/>
    </row>
    <row r="180" spans="1:27" ht="12.75" customHeight="1" x14ac:dyDescent="0.25">
      <c r="A180" s="127">
        <v>179</v>
      </c>
      <c r="B180" s="102">
        <v>2</v>
      </c>
      <c r="C180" s="104"/>
      <c r="D180" s="145" t="s">
        <v>645</v>
      </c>
      <c r="E180" s="140">
        <v>6000</v>
      </c>
      <c r="F180" s="140">
        <v>347</v>
      </c>
      <c r="G180" s="138" t="s">
        <v>786</v>
      </c>
      <c r="H180" s="138" t="s">
        <v>1054</v>
      </c>
      <c r="I180" s="141">
        <v>36381</v>
      </c>
      <c r="J180" s="138" t="s">
        <v>113</v>
      </c>
      <c r="K180" s="142" t="s">
        <v>1050</v>
      </c>
      <c r="L180" s="144"/>
      <c r="M180" s="138" t="s">
        <v>1051</v>
      </c>
      <c r="N180" s="102" t="str">
        <f t="shared" si="0"/>
        <v>v347</v>
      </c>
      <c r="O180" s="133" t="str">
        <f t="shared" si="1"/>
        <v>Faustas Juozapavičius</v>
      </c>
      <c r="P180" s="134">
        <f t="shared" si="2"/>
        <v>36381</v>
      </c>
      <c r="Q180" s="135" t="str">
        <f t="shared" si="3"/>
        <v>Šiaulių rajonas</v>
      </c>
      <c r="R180" s="135" t="str">
        <f t="shared" si="4"/>
        <v>Savi</v>
      </c>
      <c r="S180" s="110">
        <f t="shared" si="9"/>
        <v>0</v>
      </c>
      <c r="T180" s="135" t="str">
        <f t="shared" si="6"/>
        <v>J.Savickas</v>
      </c>
      <c r="U180" s="47" t="str">
        <f t="shared" si="7"/>
        <v>v347</v>
      </c>
      <c r="V180" s="47"/>
      <c r="W180" s="47"/>
      <c r="X180" s="83"/>
      <c r="Y180" s="47"/>
      <c r="Z180" s="83"/>
      <c r="AA180" s="83"/>
    </row>
    <row r="181" spans="1:27" ht="12.75" customHeight="1" x14ac:dyDescent="0.25">
      <c r="A181" s="127">
        <v>180</v>
      </c>
      <c r="B181" s="47">
        <v>2</v>
      </c>
      <c r="C181" s="104"/>
      <c r="D181" s="145" t="s">
        <v>64</v>
      </c>
      <c r="E181" s="140">
        <v>4000</v>
      </c>
      <c r="F181" s="140">
        <v>348</v>
      </c>
      <c r="G181" s="138" t="s">
        <v>1055</v>
      </c>
      <c r="H181" s="138" t="s">
        <v>1056</v>
      </c>
      <c r="I181" s="141">
        <v>36270</v>
      </c>
      <c r="J181" s="138" t="s">
        <v>113</v>
      </c>
      <c r="K181" s="142" t="s">
        <v>1050</v>
      </c>
      <c r="L181" s="144"/>
      <c r="M181" s="138" t="s">
        <v>1051</v>
      </c>
      <c r="N181" s="102" t="str">
        <f t="shared" si="0"/>
        <v>m348</v>
      </c>
      <c r="O181" s="133" t="str">
        <f t="shared" si="1"/>
        <v>Karina Vlasovaitė</v>
      </c>
      <c r="P181" s="134">
        <f t="shared" si="2"/>
        <v>36270</v>
      </c>
      <c r="Q181" s="135" t="str">
        <f t="shared" si="3"/>
        <v>Šiaulių rajonas</v>
      </c>
      <c r="R181" s="135" t="str">
        <f t="shared" si="4"/>
        <v>Savi</v>
      </c>
      <c r="S181" s="110">
        <f t="shared" si="9"/>
        <v>0</v>
      </c>
      <c r="T181" s="135" t="str">
        <f t="shared" si="6"/>
        <v>J.Savickas</v>
      </c>
      <c r="U181" s="47" t="str">
        <f t="shared" si="7"/>
        <v>m348</v>
      </c>
      <c r="V181" s="47"/>
      <c r="W181" s="47"/>
      <c r="X181" s="83"/>
      <c r="Y181" s="47">
        <v>1</v>
      </c>
      <c r="Z181" s="83"/>
      <c r="AA181" s="83"/>
    </row>
    <row r="182" spans="1:27" ht="12.75" customHeight="1" x14ac:dyDescent="0.25">
      <c r="A182" s="127">
        <v>181</v>
      </c>
      <c r="B182" s="47">
        <v>1</v>
      </c>
      <c r="C182" s="104"/>
      <c r="D182" s="145" t="s">
        <v>64</v>
      </c>
      <c r="E182" s="140">
        <v>4000</v>
      </c>
      <c r="F182" s="140">
        <v>349</v>
      </c>
      <c r="G182" s="138" t="s">
        <v>896</v>
      </c>
      <c r="H182" s="138" t="s">
        <v>1057</v>
      </c>
      <c r="I182" s="141">
        <v>36185</v>
      </c>
      <c r="J182" s="138" t="s">
        <v>113</v>
      </c>
      <c r="K182" s="142" t="s">
        <v>1050</v>
      </c>
      <c r="L182" s="144"/>
      <c r="M182" s="138" t="s">
        <v>1051</v>
      </c>
      <c r="N182" s="102" t="str">
        <f t="shared" si="0"/>
        <v>m349</v>
      </c>
      <c r="O182" s="133" t="str">
        <f t="shared" si="1"/>
        <v>Roberta Veršinskaitė</v>
      </c>
      <c r="P182" s="134">
        <f t="shared" si="2"/>
        <v>36185</v>
      </c>
      <c r="Q182" s="135" t="str">
        <f t="shared" si="3"/>
        <v>Šiaulių rajonas</v>
      </c>
      <c r="R182" s="135" t="str">
        <f t="shared" si="4"/>
        <v>Savi</v>
      </c>
      <c r="S182" s="110">
        <f t="shared" si="9"/>
        <v>0</v>
      </c>
      <c r="T182" s="135" t="str">
        <f t="shared" si="6"/>
        <v>J.Savickas</v>
      </c>
      <c r="U182" s="47" t="str">
        <f t="shared" si="7"/>
        <v>m349</v>
      </c>
      <c r="V182" s="47"/>
      <c r="W182" s="47"/>
      <c r="X182" s="83"/>
      <c r="Y182" s="47">
        <v>2</v>
      </c>
      <c r="Z182" s="83"/>
      <c r="AA182" s="83"/>
    </row>
    <row r="183" spans="1:27" ht="12.75" customHeight="1" x14ac:dyDescent="0.25">
      <c r="A183" s="127">
        <v>182</v>
      </c>
      <c r="B183" s="47">
        <v>1</v>
      </c>
      <c r="C183" s="104"/>
      <c r="D183" s="145" t="s">
        <v>645</v>
      </c>
      <c r="E183" s="140">
        <v>8000</v>
      </c>
      <c r="F183" s="128">
        <v>86</v>
      </c>
      <c r="G183" s="138" t="s">
        <v>1058</v>
      </c>
      <c r="H183" s="138" t="s">
        <v>1059</v>
      </c>
      <c r="I183" s="141">
        <v>35228</v>
      </c>
      <c r="J183" s="138" t="s">
        <v>1060</v>
      </c>
      <c r="K183" s="142" t="s">
        <v>271</v>
      </c>
      <c r="L183" s="144"/>
      <c r="M183" s="138" t="s">
        <v>1061</v>
      </c>
      <c r="N183" s="102" t="str">
        <f t="shared" si="0"/>
        <v>v86</v>
      </c>
      <c r="O183" s="133" t="str">
        <f t="shared" si="1"/>
        <v>Simonas Steponavičius</v>
      </c>
      <c r="P183" s="134">
        <f t="shared" si="2"/>
        <v>35228</v>
      </c>
      <c r="Q183" s="135" t="str">
        <f t="shared" si="3"/>
        <v>Šiauliai-Šiaulių rajonas</v>
      </c>
      <c r="R183" s="135" t="str">
        <f t="shared" si="4"/>
        <v>Lukas</v>
      </c>
      <c r="S183" s="110">
        <f t="shared" si="9"/>
        <v>0</v>
      </c>
      <c r="T183" s="135" t="str">
        <f t="shared" si="6"/>
        <v>A.Lukošaitis,J.Beržanskis</v>
      </c>
      <c r="U183" s="47" t="str">
        <f t="shared" si="7"/>
        <v>v86</v>
      </c>
      <c r="V183" s="47"/>
      <c r="W183" s="47"/>
      <c r="X183" s="83"/>
      <c r="Y183" s="47">
        <v>1</v>
      </c>
      <c r="Z183" s="83"/>
      <c r="AA183" s="83"/>
    </row>
    <row r="184" spans="1:27" ht="12.75" customHeight="1" x14ac:dyDescent="0.25">
      <c r="A184" s="127">
        <v>183</v>
      </c>
      <c r="B184" s="47">
        <v>1</v>
      </c>
      <c r="C184" s="104"/>
      <c r="D184" s="145" t="s">
        <v>645</v>
      </c>
      <c r="E184" s="140">
        <v>8000</v>
      </c>
      <c r="F184" s="140"/>
      <c r="G184" s="138" t="s">
        <v>1062</v>
      </c>
      <c r="H184" s="138" t="s">
        <v>1063</v>
      </c>
      <c r="I184" s="141">
        <v>30793</v>
      </c>
      <c r="J184" s="138" t="s">
        <v>113</v>
      </c>
      <c r="K184" s="142" t="s">
        <v>271</v>
      </c>
      <c r="L184" s="144"/>
      <c r="M184" s="144"/>
      <c r="N184" s="102" t="str">
        <f t="shared" si="0"/>
        <v xml:space="preserve"> </v>
      </c>
      <c r="O184" s="133" t="str">
        <f t="shared" si="1"/>
        <v xml:space="preserve"> </v>
      </c>
      <c r="P184" s="134" t="str">
        <f t="shared" si="2"/>
        <v xml:space="preserve"> </v>
      </c>
      <c r="Q184" s="135" t="str">
        <f t="shared" si="3"/>
        <v xml:space="preserve"> </v>
      </c>
      <c r="R184" s="135" t="str">
        <f t="shared" si="4"/>
        <v xml:space="preserve"> </v>
      </c>
      <c r="S184" s="110" t="str">
        <f t="shared" si="9"/>
        <v xml:space="preserve"> </v>
      </c>
      <c r="T184" s="135" t="str">
        <f t="shared" si="6"/>
        <v xml:space="preserve"> </v>
      </c>
      <c r="U184" s="47" t="str">
        <f t="shared" si="7"/>
        <v xml:space="preserve"> </v>
      </c>
      <c r="V184" s="47"/>
      <c r="W184" s="47"/>
      <c r="X184" s="83"/>
      <c r="Y184" s="47">
        <v>2</v>
      </c>
      <c r="Z184" s="83"/>
      <c r="AA184" s="83"/>
    </row>
    <row r="185" spans="1:27" ht="12.75" customHeight="1" x14ac:dyDescent="0.25">
      <c r="A185" s="127">
        <v>184</v>
      </c>
      <c r="B185" s="47">
        <v>1</v>
      </c>
      <c r="C185" s="104"/>
      <c r="D185" s="145" t="s">
        <v>645</v>
      </c>
      <c r="E185" s="140">
        <v>8000</v>
      </c>
      <c r="F185" s="140">
        <v>352</v>
      </c>
      <c r="G185" s="138" t="s">
        <v>1064</v>
      </c>
      <c r="H185" s="138" t="s">
        <v>1065</v>
      </c>
      <c r="I185" s="141">
        <v>28582</v>
      </c>
      <c r="J185" s="138" t="s">
        <v>113</v>
      </c>
      <c r="K185" s="142" t="s">
        <v>271</v>
      </c>
      <c r="L185" s="144"/>
      <c r="M185" s="138" t="s">
        <v>115</v>
      </c>
      <c r="N185" s="102" t="str">
        <f t="shared" si="0"/>
        <v>v352</v>
      </c>
      <c r="O185" s="133" t="str">
        <f t="shared" si="1"/>
        <v>Arnas Lukošaitis</v>
      </c>
      <c r="P185" s="134">
        <f t="shared" si="2"/>
        <v>28582</v>
      </c>
      <c r="Q185" s="135" t="str">
        <f t="shared" si="3"/>
        <v>Šiaulių rajonas</v>
      </c>
      <c r="R185" s="135" t="str">
        <f t="shared" si="4"/>
        <v>Lukas</v>
      </c>
      <c r="S185" s="110">
        <f t="shared" si="9"/>
        <v>0</v>
      </c>
      <c r="T185" s="135" t="str">
        <f t="shared" si="6"/>
        <v>P.Vaitkus</v>
      </c>
      <c r="U185" s="47" t="str">
        <f t="shared" si="7"/>
        <v>v352</v>
      </c>
      <c r="V185" s="47"/>
      <c r="W185" s="47"/>
      <c r="X185" s="83"/>
      <c r="Y185" s="47">
        <v>2</v>
      </c>
      <c r="Z185" s="83"/>
      <c r="AA185" s="83"/>
    </row>
    <row r="186" spans="1:27" ht="12.75" customHeight="1" x14ac:dyDescent="0.25">
      <c r="A186" s="127">
        <v>185</v>
      </c>
      <c r="B186" s="102">
        <v>1</v>
      </c>
      <c r="C186" s="104"/>
      <c r="D186" s="145" t="s">
        <v>645</v>
      </c>
      <c r="E186" s="140">
        <v>4000</v>
      </c>
      <c r="F186" s="128"/>
      <c r="G186" s="138" t="s">
        <v>1066</v>
      </c>
      <c r="H186" s="138" t="s">
        <v>1067</v>
      </c>
      <c r="I186" s="141">
        <v>37015</v>
      </c>
      <c r="J186" s="138" t="s">
        <v>11</v>
      </c>
      <c r="K186" s="142" t="s">
        <v>173</v>
      </c>
      <c r="L186" s="144"/>
      <c r="M186" s="138" t="s">
        <v>174</v>
      </c>
      <c r="N186" s="102" t="str">
        <f t="shared" si="0"/>
        <v xml:space="preserve"> </v>
      </c>
      <c r="O186" s="133" t="str">
        <f t="shared" si="1"/>
        <v xml:space="preserve"> </v>
      </c>
      <c r="P186" s="134" t="str">
        <f t="shared" si="2"/>
        <v xml:space="preserve"> </v>
      </c>
      <c r="Q186" s="135" t="str">
        <f t="shared" si="3"/>
        <v xml:space="preserve"> </v>
      </c>
      <c r="R186" s="135" t="str">
        <f t="shared" si="4"/>
        <v xml:space="preserve"> </v>
      </c>
      <c r="S186" s="110" t="str">
        <f t="shared" si="9"/>
        <v xml:space="preserve"> </v>
      </c>
      <c r="T186" s="135" t="str">
        <f t="shared" si="6"/>
        <v xml:space="preserve"> </v>
      </c>
      <c r="U186" s="47" t="str">
        <f t="shared" si="7"/>
        <v xml:space="preserve"> </v>
      </c>
      <c r="V186" s="47"/>
      <c r="W186" s="47"/>
      <c r="X186" s="83"/>
      <c r="Y186" s="47"/>
      <c r="Z186" s="83"/>
      <c r="AA186" s="83"/>
    </row>
    <row r="187" spans="1:27" ht="12.75" customHeight="1" x14ac:dyDescent="0.25">
      <c r="A187" s="127">
        <v>186</v>
      </c>
      <c r="B187" s="47">
        <v>1</v>
      </c>
      <c r="C187" s="104"/>
      <c r="D187" s="145" t="s">
        <v>64</v>
      </c>
      <c r="E187" s="140">
        <v>2000</v>
      </c>
      <c r="F187" s="128">
        <v>88</v>
      </c>
      <c r="G187" s="138" t="s">
        <v>1068</v>
      </c>
      <c r="H187" s="138" t="s">
        <v>1069</v>
      </c>
      <c r="I187" s="141">
        <v>37940</v>
      </c>
      <c r="J187" s="138" t="s">
        <v>11</v>
      </c>
      <c r="K187" s="142" t="s">
        <v>173</v>
      </c>
      <c r="L187" s="144"/>
      <c r="M187" s="138" t="s">
        <v>174</v>
      </c>
      <c r="N187" s="102" t="str">
        <f t="shared" si="0"/>
        <v>m88</v>
      </c>
      <c r="O187" s="133" t="str">
        <f t="shared" si="1"/>
        <v>Meda Gasickaitė</v>
      </c>
      <c r="P187" s="134">
        <f t="shared" si="2"/>
        <v>37940</v>
      </c>
      <c r="Q187" s="135" t="str">
        <f t="shared" si="3"/>
        <v>Šiauliai</v>
      </c>
      <c r="R187" s="135" t="str">
        <f t="shared" si="4"/>
        <v>"Stadija"</v>
      </c>
      <c r="S187" s="110">
        <f t="shared" si="9"/>
        <v>0</v>
      </c>
      <c r="T187" s="135" t="str">
        <f t="shared" si="6"/>
        <v>D. Šaučikovas</v>
      </c>
      <c r="U187" s="47" t="str">
        <f t="shared" si="7"/>
        <v>m88</v>
      </c>
      <c r="V187" s="47"/>
      <c r="W187" s="47"/>
      <c r="X187" s="83"/>
      <c r="Y187" s="47">
        <v>1</v>
      </c>
      <c r="Z187" s="83"/>
      <c r="AA187" s="83"/>
    </row>
    <row r="188" spans="1:27" ht="12.75" customHeight="1" x14ac:dyDescent="0.25">
      <c r="A188" s="127">
        <v>187</v>
      </c>
      <c r="B188" s="47">
        <v>1</v>
      </c>
      <c r="C188" s="104"/>
      <c r="D188" s="145" t="s">
        <v>645</v>
      </c>
      <c r="E188" s="140">
        <v>1000</v>
      </c>
      <c r="F188" s="128"/>
      <c r="G188" s="138" t="s">
        <v>1070</v>
      </c>
      <c r="H188" s="138" t="s">
        <v>1071</v>
      </c>
      <c r="I188" s="141">
        <v>38103</v>
      </c>
      <c r="J188" s="138" t="s">
        <v>11</v>
      </c>
      <c r="K188" s="142" t="s">
        <v>173</v>
      </c>
      <c r="L188" s="144"/>
      <c r="M188" s="138" t="s">
        <v>174</v>
      </c>
      <c r="N188" s="102" t="str">
        <f t="shared" si="0"/>
        <v xml:space="preserve"> </v>
      </c>
      <c r="O188" s="133" t="str">
        <f t="shared" si="1"/>
        <v xml:space="preserve"> </v>
      </c>
      <c r="P188" s="134" t="str">
        <f t="shared" si="2"/>
        <v xml:space="preserve"> </v>
      </c>
      <c r="Q188" s="135" t="str">
        <f t="shared" si="3"/>
        <v xml:space="preserve"> </v>
      </c>
      <c r="R188" s="135" t="str">
        <f t="shared" si="4"/>
        <v xml:space="preserve"> </v>
      </c>
      <c r="S188" s="110" t="str">
        <f t="shared" si="9"/>
        <v xml:space="preserve"> </v>
      </c>
      <c r="T188" s="135" t="str">
        <f t="shared" si="6"/>
        <v xml:space="preserve"> </v>
      </c>
      <c r="U188" s="47" t="str">
        <f t="shared" si="7"/>
        <v xml:space="preserve"> </v>
      </c>
      <c r="V188" s="47"/>
      <c r="W188" s="47"/>
      <c r="X188" s="83"/>
      <c r="Y188" s="47">
        <v>1</v>
      </c>
      <c r="Z188" s="83"/>
      <c r="AA188" s="83"/>
    </row>
    <row r="189" spans="1:27" ht="12.75" customHeight="1" x14ac:dyDescent="0.25">
      <c r="A189" s="127">
        <v>188</v>
      </c>
      <c r="B189" s="47">
        <v>1</v>
      </c>
      <c r="C189" s="104"/>
      <c r="D189" s="145" t="s">
        <v>64</v>
      </c>
      <c r="E189" s="140">
        <v>1000</v>
      </c>
      <c r="F189" s="128"/>
      <c r="G189" s="138" t="s">
        <v>794</v>
      </c>
      <c r="H189" s="138" t="s">
        <v>1072</v>
      </c>
      <c r="I189" s="141">
        <v>38074</v>
      </c>
      <c r="J189" s="138" t="s">
        <v>11</v>
      </c>
      <c r="K189" s="142" t="s">
        <v>173</v>
      </c>
      <c r="L189" s="144"/>
      <c r="M189" s="138" t="s">
        <v>174</v>
      </c>
      <c r="N189" s="102" t="str">
        <f t="shared" si="0"/>
        <v xml:space="preserve"> </v>
      </c>
      <c r="O189" s="133" t="str">
        <f t="shared" si="1"/>
        <v xml:space="preserve"> </v>
      </c>
      <c r="P189" s="134" t="str">
        <f t="shared" si="2"/>
        <v xml:space="preserve"> </v>
      </c>
      <c r="Q189" s="135" t="str">
        <f t="shared" si="3"/>
        <v xml:space="preserve"> </v>
      </c>
      <c r="R189" s="135" t="str">
        <f t="shared" si="4"/>
        <v xml:space="preserve"> </v>
      </c>
      <c r="S189" s="110" t="str">
        <f t="shared" si="9"/>
        <v xml:space="preserve"> </v>
      </c>
      <c r="T189" s="135" t="str">
        <f t="shared" si="6"/>
        <v xml:space="preserve"> </v>
      </c>
      <c r="U189" s="47" t="str">
        <f t="shared" si="7"/>
        <v xml:space="preserve"> </v>
      </c>
      <c r="V189" s="47"/>
      <c r="W189" s="47"/>
      <c r="X189" s="83"/>
      <c r="Y189" s="47">
        <v>1</v>
      </c>
      <c r="Z189" s="83"/>
      <c r="AA189" s="83"/>
    </row>
    <row r="190" spans="1:27" ht="12.75" customHeight="1" x14ac:dyDescent="0.25">
      <c r="A190" s="127">
        <v>189</v>
      </c>
      <c r="B190" s="47">
        <v>2</v>
      </c>
      <c r="C190" s="104"/>
      <c r="D190" s="145" t="s">
        <v>64</v>
      </c>
      <c r="E190" s="140">
        <v>1000</v>
      </c>
      <c r="F190" s="128">
        <v>91</v>
      </c>
      <c r="G190" s="138" t="s">
        <v>1073</v>
      </c>
      <c r="H190" s="138" t="s">
        <v>1074</v>
      </c>
      <c r="I190" s="141">
        <v>38239</v>
      </c>
      <c r="J190" s="138" t="s">
        <v>11</v>
      </c>
      <c r="K190" s="142" t="s">
        <v>173</v>
      </c>
      <c r="L190" s="138"/>
      <c r="M190" s="138" t="s">
        <v>174</v>
      </c>
      <c r="N190" s="102" t="str">
        <f t="shared" si="0"/>
        <v>m91</v>
      </c>
      <c r="O190" s="133" t="str">
        <f t="shared" si="1"/>
        <v>Sofija Šaučikovaitė</v>
      </c>
      <c r="P190" s="134">
        <f t="shared" si="2"/>
        <v>38239</v>
      </c>
      <c r="Q190" s="135" t="str">
        <f t="shared" si="3"/>
        <v>Šiauliai</v>
      </c>
      <c r="R190" s="135" t="str">
        <f t="shared" si="4"/>
        <v>"Stadija"</v>
      </c>
      <c r="S190" s="110">
        <f t="shared" si="9"/>
        <v>0</v>
      </c>
      <c r="T190" s="135" t="str">
        <f t="shared" si="6"/>
        <v>D. Šaučikovas</v>
      </c>
      <c r="U190" s="47" t="str">
        <f t="shared" si="7"/>
        <v>m91</v>
      </c>
      <c r="V190" s="47"/>
      <c r="W190" s="47"/>
      <c r="X190" s="83"/>
      <c r="Y190" s="47">
        <v>2</v>
      </c>
      <c r="Z190" s="83"/>
      <c r="AA190" s="83"/>
    </row>
    <row r="191" spans="1:27" ht="12.75" customHeight="1" x14ac:dyDescent="0.25">
      <c r="A191" s="127">
        <v>190</v>
      </c>
      <c r="B191" s="47">
        <v>1</v>
      </c>
      <c r="C191" s="104"/>
      <c r="D191" s="145" t="s">
        <v>64</v>
      </c>
      <c r="E191" s="140">
        <v>2000</v>
      </c>
      <c r="F191" s="128">
        <v>92</v>
      </c>
      <c r="G191" s="138" t="s">
        <v>752</v>
      </c>
      <c r="H191" s="138" t="s">
        <v>1075</v>
      </c>
      <c r="I191" s="141">
        <v>37531</v>
      </c>
      <c r="J191" s="138" t="s">
        <v>11</v>
      </c>
      <c r="K191" s="142" t="s">
        <v>173</v>
      </c>
      <c r="L191" s="144"/>
      <c r="M191" s="138" t="s">
        <v>174</v>
      </c>
      <c r="N191" s="102" t="str">
        <f t="shared" si="0"/>
        <v>m92</v>
      </c>
      <c r="O191" s="133" t="str">
        <f t="shared" si="1"/>
        <v>Deimantė Šležaitė</v>
      </c>
      <c r="P191" s="134">
        <f t="shared" si="2"/>
        <v>37531</v>
      </c>
      <c r="Q191" s="135" t="str">
        <f t="shared" si="3"/>
        <v>Šiauliai</v>
      </c>
      <c r="R191" s="135" t="str">
        <f t="shared" si="4"/>
        <v>"Stadija"</v>
      </c>
      <c r="S191" s="110">
        <f t="shared" si="9"/>
        <v>0</v>
      </c>
      <c r="T191" s="135" t="str">
        <f t="shared" si="6"/>
        <v>D. Šaučikovas</v>
      </c>
      <c r="U191" s="47" t="str">
        <f t="shared" si="7"/>
        <v>m92</v>
      </c>
      <c r="V191" s="47"/>
      <c r="W191" s="47"/>
      <c r="X191" s="83"/>
      <c r="Y191" s="47">
        <v>3</v>
      </c>
      <c r="Z191" s="83"/>
      <c r="AA191" s="83"/>
    </row>
    <row r="192" spans="1:27" ht="12.75" customHeight="1" x14ac:dyDescent="0.25">
      <c r="A192" s="127">
        <v>191</v>
      </c>
      <c r="B192" s="47">
        <v>1</v>
      </c>
      <c r="C192" s="104"/>
      <c r="D192" s="145" t="s">
        <v>645</v>
      </c>
      <c r="E192" s="140">
        <v>1000</v>
      </c>
      <c r="F192" s="128">
        <v>93</v>
      </c>
      <c r="G192" s="138" t="s">
        <v>1076</v>
      </c>
      <c r="H192" s="138" t="s">
        <v>1077</v>
      </c>
      <c r="I192" s="141">
        <v>38628</v>
      </c>
      <c r="J192" s="138" t="s">
        <v>11</v>
      </c>
      <c r="K192" s="142" t="s">
        <v>173</v>
      </c>
      <c r="L192" s="138"/>
      <c r="M192" s="138" t="s">
        <v>174</v>
      </c>
      <c r="N192" s="102" t="str">
        <f t="shared" si="0"/>
        <v>v93</v>
      </c>
      <c r="O192" s="133" t="str">
        <f t="shared" si="1"/>
        <v>Darius Laurikietis</v>
      </c>
      <c r="P192" s="134">
        <f t="shared" si="2"/>
        <v>38628</v>
      </c>
      <c r="Q192" s="135" t="str">
        <f t="shared" si="3"/>
        <v>Šiauliai</v>
      </c>
      <c r="R192" s="135" t="str">
        <f t="shared" si="4"/>
        <v>"Stadija"</v>
      </c>
      <c r="S192" s="110">
        <f t="shared" si="9"/>
        <v>0</v>
      </c>
      <c r="T192" s="135" t="str">
        <f t="shared" si="6"/>
        <v>D. Šaučikovas</v>
      </c>
      <c r="U192" s="47" t="str">
        <f t="shared" si="7"/>
        <v>v93</v>
      </c>
      <c r="V192" s="47"/>
      <c r="W192" s="47"/>
      <c r="X192" s="83"/>
      <c r="Y192" s="47">
        <v>1</v>
      </c>
      <c r="Z192" s="83"/>
      <c r="AA192" s="83"/>
    </row>
    <row r="193" spans="1:27" ht="12.75" customHeight="1" x14ac:dyDescent="0.25">
      <c r="A193" s="127">
        <v>192</v>
      </c>
      <c r="B193" s="102">
        <v>1</v>
      </c>
      <c r="C193" s="104"/>
      <c r="D193" s="145" t="s">
        <v>64</v>
      </c>
      <c r="E193" s="140">
        <v>1000</v>
      </c>
      <c r="F193" s="128">
        <v>94</v>
      </c>
      <c r="G193" s="138" t="s">
        <v>1078</v>
      </c>
      <c r="H193" s="138" t="s">
        <v>1079</v>
      </c>
      <c r="I193" s="141">
        <v>38003</v>
      </c>
      <c r="J193" s="138" t="s">
        <v>11</v>
      </c>
      <c r="K193" s="142" t="s">
        <v>173</v>
      </c>
      <c r="L193" s="144"/>
      <c r="M193" s="138" t="s">
        <v>174</v>
      </c>
      <c r="N193" s="102" t="str">
        <f t="shared" si="0"/>
        <v>m94</v>
      </c>
      <c r="O193" s="133" t="str">
        <f t="shared" si="1"/>
        <v>Beatričė Vaitiekutė</v>
      </c>
      <c r="P193" s="134">
        <f t="shared" si="2"/>
        <v>38003</v>
      </c>
      <c r="Q193" s="135" t="str">
        <f t="shared" si="3"/>
        <v>Šiauliai</v>
      </c>
      <c r="R193" s="135" t="str">
        <f t="shared" si="4"/>
        <v>"Stadija"</v>
      </c>
      <c r="S193" s="110">
        <f t="shared" si="9"/>
        <v>0</v>
      </c>
      <c r="T193" s="135" t="str">
        <f t="shared" si="6"/>
        <v>D. Šaučikovas</v>
      </c>
      <c r="U193" s="47" t="str">
        <f t="shared" si="7"/>
        <v>m94</v>
      </c>
      <c r="V193" s="47"/>
      <c r="W193" s="47"/>
      <c r="X193" s="83"/>
      <c r="Y193" s="47"/>
      <c r="Z193" s="83"/>
      <c r="AA193" s="83"/>
    </row>
    <row r="194" spans="1:27" ht="12.75" customHeight="1" x14ac:dyDescent="0.25">
      <c r="A194" s="127">
        <v>193</v>
      </c>
      <c r="B194" s="47">
        <v>1</v>
      </c>
      <c r="C194" s="104"/>
      <c r="D194" s="145" t="s">
        <v>64</v>
      </c>
      <c r="E194" s="140">
        <v>4000</v>
      </c>
      <c r="F194" s="128">
        <v>95</v>
      </c>
      <c r="G194" s="138" t="s">
        <v>982</v>
      </c>
      <c r="H194" s="138" t="s">
        <v>1080</v>
      </c>
      <c r="I194" s="141">
        <v>36355</v>
      </c>
      <c r="J194" s="138" t="s">
        <v>11</v>
      </c>
      <c r="K194" s="142" t="s">
        <v>173</v>
      </c>
      <c r="L194" s="144"/>
      <c r="M194" s="138" t="s">
        <v>1081</v>
      </c>
      <c r="N194" s="102" t="str">
        <f t="shared" si="0"/>
        <v>m95</v>
      </c>
      <c r="O194" s="133" t="str">
        <f t="shared" si="1"/>
        <v>Greta Atkocevičiūtė</v>
      </c>
      <c r="P194" s="134">
        <f t="shared" si="2"/>
        <v>36355</v>
      </c>
      <c r="Q194" s="135" t="str">
        <f t="shared" si="3"/>
        <v>Šiauliai</v>
      </c>
      <c r="R194" s="135" t="str">
        <f t="shared" si="4"/>
        <v>"Stadija"</v>
      </c>
      <c r="S194" s="110">
        <f t="shared" si="9"/>
        <v>0</v>
      </c>
      <c r="T194" s="135" t="str">
        <f t="shared" si="6"/>
        <v>R. Kergytė-Dauskurdienė</v>
      </c>
      <c r="U194" s="47" t="str">
        <f t="shared" si="7"/>
        <v>m95</v>
      </c>
      <c r="V194" s="47"/>
      <c r="W194" s="47"/>
      <c r="X194" s="83"/>
      <c r="Y194" s="47">
        <v>3</v>
      </c>
      <c r="Z194" s="83"/>
      <c r="AA194" s="83"/>
    </row>
    <row r="195" spans="1:27" ht="12.75" customHeight="1" x14ac:dyDescent="0.25">
      <c r="A195" s="127">
        <v>194</v>
      </c>
      <c r="B195" s="47">
        <v>1</v>
      </c>
      <c r="C195" s="104"/>
      <c r="D195" s="145" t="s">
        <v>64</v>
      </c>
      <c r="E195" s="140">
        <v>1000</v>
      </c>
      <c r="F195" s="128"/>
      <c r="G195" s="138" t="s">
        <v>846</v>
      </c>
      <c r="H195" s="138" t="s">
        <v>1082</v>
      </c>
      <c r="I195" s="141">
        <v>38122</v>
      </c>
      <c r="J195" s="138" t="s">
        <v>11</v>
      </c>
      <c r="K195" s="143"/>
      <c r="L195" s="138" t="s">
        <v>328</v>
      </c>
      <c r="M195" s="138" t="s">
        <v>533</v>
      </c>
      <c r="N195" s="102" t="str">
        <f t="shared" si="0"/>
        <v xml:space="preserve"> </v>
      </c>
      <c r="O195" s="133" t="str">
        <f t="shared" si="1"/>
        <v xml:space="preserve"> </v>
      </c>
      <c r="P195" s="134" t="str">
        <f t="shared" si="2"/>
        <v xml:space="preserve"> </v>
      </c>
      <c r="Q195" s="135" t="str">
        <f t="shared" si="3"/>
        <v xml:space="preserve"> </v>
      </c>
      <c r="R195" s="135" t="str">
        <f t="shared" si="4"/>
        <v xml:space="preserve"> </v>
      </c>
      <c r="S195" s="110" t="str">
        <f t="shared" si="9"/>
        <v xml:space="preserve"> </v>
      </c>
      <c r="T195" s="135" t="str">
        <f t="shared" si="6"/>
        <v xml:space="preserve"> </v>
      </c>
      <c r="U195" s="47" t="str">
        <f t="shared" si="7"/>
        <v xml:space="preserve"> </v>
      </c>
      <c r="V195" s="47"/>
      <c r="W195" s="47"/>
      <c r="X195" s="83"/>
      <c r="Y195" s="47">
        <v>2</v>
      </c>
      <c r="Z195" s="83"/>
      <c r="AA195" s="83"/>
    </row>
    <row r="196" spans="1:27" ht="12.75" customHeight="1" x14ac:dyDescent="0.25">
      <c r="A196" s="127">
        <v>195</v>
      </c>
      <c r="B196" s="47">
        <v>2</v>
      </c>
      <c r="C196" s="104"/>
      <c r="D196" s="145" t="s">
        <v>645</v>
      </c>
      <c r="E196" s="140">
        <v>2000</v>
      </c>
      <c r="F196" s="128">
        <v>97</v>
      </c>
      <c r="G196" s="138" t="s">
        <v>1070</v>
      </c>
      <c r="H196" s="138" t="s">
        <v>1083</v>
      </c>
      <c r="I196" s="141">
        <v>37881</v>
      </c>
      <c r="J196" s="138" t="s">
        <v>11</v>
      </c>
      <c r="K196" s="143"/>
      <c r="L196" s="144"/>
      <c r="M196" s="138" t="s">
        <v>533</v>
      </c>
      <c r="N196" s="102" t="str">
        <f t="shared" si="0"/>
        <v>v97</v>
      </c>
      <c r="O196" s="133" t="str">
        <f t="shared" si="1"/>
        <v>Laurynas Baliutavičius</v>
      </c>
      <c r="P196" s="134">
        <f t="shared" si="2"/>
        <v>37881</v>
      </c>
      <c r="Q196" s="135" t="str">
        <f t="shared" si="3"/>
        <v>Šiauliai</v>
      </c>
      <c r="R196" s="135">
        <f t="shared" si="4"/>
        <v>0</v>
      </c>
      <c r="S196" s="110">
        <f t="shared" si="9"/>
        <v>0</v>
      </c>
      <c r="T196" s="135" t="str">
        <f t="shared" si="6"/>
        <v>R. Razmaitė</v>
      </c>
      <c r="U196" s="47" t="str">
        <f t="shared" si="7"/>
        <v>v97</v>
      </c>
      <c r="V196" s="47"/>
      <c r="W196" s="47"/>
      <c r="X196" s="83"/>
      <c r="Y196" s="47">
        <v>1</v>
      </c>
      <c r="Z196" s="83"/>
      <c r="AA196" s="83"/>
    </row>
    <row r="197" spans="1:27" ht="12.75" customHeight="1" x14ac:dyDescent="0.25">
      <c r="A197" s="127">
        <v>196</v>
      </c>
      <c r="B197" s="47">
        <v>2</v>
      </c>
      <c r="C197" s="104"/>
      <c r="D197" s="145" t="s">
        <v>64</v>
      </c>
      <c r="E197" s="140">
        <v>3000</v>
      </c>
      <c r="F197" s="128">
        <v>98</v>
      </c>
      <c r="G197" s="138" t="s">
        <v>982</v>
      </c>
      <c r="H197" s="138" t="s">
        <v>1084</v>
      </c>
      <c r="I197" s="141">
        <v>36933</v>
      </c>
      <c r="J197" s="138" t="s">
        <v>11</v>
      </c>
      <c r="K197" s="138" t="s">
        <v>70</v>
      </c>
      <c r="L197" s="144"/>
      <c r="M197" s="138" t="s">
        <v>1085</v>
      </c>
      <c r="N197" s="102" t="str">
        <f t="shared" si="0"/>
        <v>m98</v>
      </c>
      <c r="O197" s="133" t="str">
        <f t="shared" si="1"/>
        <v>Greta Karinauskaitė</v>
      </c>
      <c r="P197" s="134">
        <f t="shared" si="2"/>
        <v>36933</v>
      </c>
      <c r="Q197" s="135" t="str">
        <f t="shared" si="3"/>
        <v>Šiauliai</v>
      </c>
      <c r="R197" s="135" t="str">
        <f t="shared" si="4"/>
        <v>NIKĖ-1</v>
      </c>
      <c r="S197" s="110">
        <f t="shared" si="9"/>
        <v>0</v>
      </c>
      <c r="T197" s="135" t="str">
        <f t="shared" si="6"/>
        <v>J. Beržanskis</v>
      </c>
      <c r="U197" s="47" t="str">
        <f t="shared" si="7"/>
        <v>m98</v>
      </c>
      <c r="V197" s="47"/>
      <c r="W197" s="47"/>
      <c r="X197" s="83"/>
      <c r="Y197" s="47">
        <v>1</v>
      </c>
      <c r="Z197" s="83"/>
      <c r="AA197" s="83"/>
    </row>
    <row r="198" spans="1:27" ht="12.75" customHeight="1" x14ac:dyDescent="0.25">
      <c r="A198" s="127">
        <v>197</v>
      </c>
      <c r="B198" s="47">
        <v>1</v>
      </c>
      <c r="C198" s="104"/>
      <c r="D198" s="145" t="s">
        <v>64</v>
      </c>
      <c r="E198" s="140">
        <v>2000</v>
      </c>
      <c r="F198" s="128"/>
      <c r="G198" s="138" t="s">
        <v>1086</v>
      </c>
      <c r="H198" s="138" t="s">
        <v>1087</v>
      </c>
      <c r="I198" s="141">
        <v>37868</v>
      </c>
      <c r="J198" s="138" t="s">
        <v>11</v>
      </c>
      <c r="K198" s="143"/>
      <c r="L198" s="144"/>
      <c r="M198" s="138" t="s">
        <v>1085</v>
      </c>
      <c r="N198" s="102" t="str">
        <f t="shared" si="0"/>
        <v xml:space="preserve"> </v>
      </c>
      <c r="O198" s="133" t="str">
        <f t="shared" si="1"/>
        <v xml:space="preserve"> </v>
      </c>
      <c r="P198" s="134" t="str">
        <f t="shared" si="2"/>
        <v xml:space="preserve"> </v>
      </c>
      <c r="Q198" s="135" t="str">
        <f t="shared" si="3"/>
        <v xml:space="preserve"> </v>
      </c>
      <c r="R198" s="135" t="str">
        <f t="shared" si="4"/>
        <v xml:space="preserve"> </v>
      </c>
      <c r="S198" s="110" t="str">
        <f t="shared" si="9"/>
        <v xml:space="preserve"> </v>
      </c>
      <c r="T198" s="135" t="str">
        <f t="shared" si="6"/>
        <v xml:space="preserve"> </v>
      </c>
      <c r="U198" s="47" t="str">
        <f t="shared" si="7"/>
        <v xml:space="preserve"> </v>
      </c>
      <c r="V198" s="47"/>
      <c r="W198" s="47"/>
      <c r="X198" s="83"/>
      <c r="Y198" s="47">
        <v>1</v>
      </c>
      <c r="Z198" s="83"/>
      <c r="AA198" s="83"/>
    </row>
    <row r="199" spans="1:27" ht="12.75" customHeight="1" x14ac:dyDescent="0.25">
      <c r="A199" s="127">
        <v>198</v>
      </c>
      <c r="B199" s="102">
        <v>1</v>
      </c>
      <c r="C199" s="104"/>
      <c r="D199" s="145" t="s">
        <v>64</v>
      </c>
      <c r="E199" s="140">
        <v>1000</v>
      </c>
      <c r="F199" s="128">
        <v>100</v>
      </c>
      <c r="G199" s="138" t="s">
        <v>744</v>
      </c>
      <c r="H199" s="138" t="s">
        <v>1088</v>
      </c>
      <c r="I199" s="141">
        <v>38548</v>
      </c>
      <c r="J199" s="138" t="s">
        <v>11</v>
      </c>
      <c r="K199" s="143"/>
      <c r="L199" s="138"/>
      <c r="M199" s="138" t="s">
        <v>163</v>
      </c>
      <c r="N199" s="102" t="str">
        <f t="shared" si="0"/>
        <v>m100</v>
      </c>
      <c r="O199" s="133" t="str">
        <f t="shared" si="1"/>
        <v>Aistė Roznytė</v>
      </c>
      <c r="P199" s="134">
        <f t="shared" si="2"/>
        <v>38548</v>
      </c>
      <c r="Q199" s="135" t="str">
        <f t="shared" si="3"/>
        <v>Šiauliai</v>
      </c>
      <c r="R199" s="135">
        <f t="shared" si="4"/>
        <v>0</v>
      </c>
      <c r="S199" s="110">
        <f t="shared" si="9"/>
        <v>0</v>
      </c>
      <c r="T199" s="135" t="str">
        <f t="shared" si="6"/>
        <v>D. Vrubliauskas</v>
      </c>
      <c r="U199" s="47" t="str">
        <f t="shared" si="7"/>
        <v>m100</v>
      </c>
      <c r="V199" s="47"/>
      <c r="W199" s="47"/>
      <c r="X199" s="83"/>
      <c r="Y199" s="47"/>
      <c r="Z199" s="83"/>
      <c r="AA199" s="83"/>
    </row>
    <row r="200" spans="1:27" ht="12.75" customHeight="1" x14ac:dyDescent="0.25">
      <c r="A200" s="127">
        <v>199</v>
      </c>
      <c r="B200" s="47">
        <v>2</v>
      </c>
      <c r="C200" s="104"/>
      <c r="D200" s="145" t="s">
        <v>64</v>
      </c>
      <c r="E200" s="140">
        <v>3000</v>
      </c>
      <c r="F200" s="140">
        <v>119</v>
      </c>
      <c r="G200" s="138" t="s">
        <v>841</v>
      </c>
      <c r="H200" s="138" t="s">
        <v>1089</v>
      </c>
      <c r="I200" s="141">
        <v>36616</v>
      </c>
      <c r="J200" s="138" t="s">
        <v>14</v>
      </c>
      <c r="K200" s="143"/>
      <c r="L200" s="144"/>
      <c r="M200" s="138" t="s">
        <v>265</v>
      </c>
      <c r="N200" s="102" t="str">
        <f t="shared" si="0"/>
        <v>m119</v>
      </c>
      <c r="O200" s="133" t="str">
        <f t="shared" si="1"/>
        <v>Karolina Syryca</v>
      </c>
      <c r="P200" s="134">
        <f t="shared" si="2"/>
        <v>36616</v>
      </c>
      <c r="Q200" s="135" t="str">
        <f t="shared" si="3"/>
        <v>Vilnius</v>
      </c>
      <c r="R200" s="135">
        <f t="shared" si="4"/>
        <v>0</v>
      </c>
      <c r="S200" s="110">
        <f t="shared" si="9"/>
        <v>0</v>
      </c>
      <c r="T200" s="135" t="str">
        <f t="shared" si="6"/>
        <v>J.Strumskytė-Razgūnė</v>
      </c>
      <c r="U200" s="47" t="str">
        <f t="shared" si="7"/>
        <v>m119</v>
      </c>
      <c r="V200" s="47"/>
      <c r="W200" s="47"/>
      <c r="X200" s="83"/>
      <c r="Y200" s="47">
        <v>2</v>
      </c>
      <c r="Z200" s="83"/>
      <c r="AA200" s="83"/>
    </row>
    <row r="201" spans="1:27" ht="12.75" customHeight="1" x14ac:dyDescent="0.25">
      <c r="A201" s="127">
        <v>200</v>
      </c>
      <c r="B201" s="47">
        <v>1</v>
      </c>
      <c r="C201" s="104"/>
      <c r="D201" s="145" t="s">
        <v>64</v>
      </c>
      <c r="E201" s="140">
        <v>2000</v>
      </c>
      <c r="F201" s="140">
        <v>120</v>
      </c>
      <c r="G201" s="138" t="s">
        <v>841</v>
      </c>
      <c r="H201" s="138" t="s">
        <v>1090</v>
      </c>
      <c r="I201" s="141">
        <v>37273</v>
      </c>
      <c r="J201" s="138" t="s">
        <v>14</v>
      </c>
      <c r="K201" s="143"/>
      <c r="L201" s="144"/>
      <c r="M201" s="138" t="s">
        <v>265</v>
      </c>
      <c r="N201" s="102" t="str">
        <f t="shared" si="0"/>
        <v>m120</v>
      </c>
      <c r="O201" s="133" t="str">
        <f t="shared" si="1"/>
        <v>Karolina Stagniūnaitė</v>
      </c>
      <c r="P201" s="134">
        <f t="shared" si="2"/>
        <v>37273</v>
      </c>
      <c r="Q201" s="135" t="str">
        <f t="shared" si="3"/>
        <v>Vilnius</v>
      </c>
      <c r="R201" s="135">
        <f t="shared" si="4"/>
        <v>0</v>
      </c>
      <c r="S201" s="110">
        <f t="shared" si="9"/>
        <v>0</v>
      </c>
      <c r="T201" s="135" t="str">
        <f t="shared" si="6"/>
        <v>J.Strumskytė-Razgūnė</v>
      </c>
      <c r="U201" s="47" t="str">
        <f t="shared" si="7"/>
        <v>m120</v>
      </c>
      <c r="V201" s="47"/>
      <c r="W201" s="47"/>
      <c r="X201" s="83"/>
      <c r="Y201" s="47">
        <v>1</v>
      </c>
      <c r="Z201" s="83"/>
      <c r="AA201" s="83"/>
    </row>
    <row r="202" spans="1:27" ht="12.75" customHeight="1" x14ac:dyDescent="0.25">
      <c r="A202" s="127">
        <v>201</v>
      </c>
      <c r="B202" s="47">
        <v>2</v>
      </c>
      <c r="C202" s="104"/>
      <c r="D202" s="145" t="s">
        <v>645</v>
      </c>
      <c r="E202" s="140">
        <v>2000</v>
      </c>
      <c r="F202" s="140">
        <v>121</v>
      </c>
      <c r="G202" s="138" t="s">
        <v>1064</v>
      </c>
      <c r="H202" s="138" t="s">
        <v>1091</v>
      </c>
      <c r="I202" s="141">
        <v>37801</v>
      </c>
      <c r="J202" s="138" t="s">
        <v>14</v>
      </c>
      <c r="K202" s="143"/>
      <c r="L202" s="144"/>
      <c r="M202" s="138" t="s">
        <v>265</v>
      </c>
      <c r="N202" s="102" t="str">
        <f t="shared" si="0"/>
        <v>v121</v>
      </c>
      <c r="O202" s="133" t="str">
        <f t="shared" si="1"/>
        <v>Arnas Kasperiūnas</v>
      </c>
      <c r="P202" s="134">
        <f t="shared" si="2"/>
        <v>37801</v>
      </c>
      <c r="Q202" s="135" t="str">
        <f t="shared" si="3"/>
        <v>Vilnius</v>
      </c>
      <c r="R202" s="135">
        <f t="shared" si="4"/>
        <v>0</v>
      </c>
      <c r="S202" s="110">
        <f t="shared" si="9"/>
        <v>0</v>
      </c>
      <c r="T202" s="135" t="str">
        <f t="shared" si="6"/>
        <v>J.Strumskytė-Razgūnė</v>
      </c>
      <c r="U202" s="47" t="str">
        <f t="shared" si="7"/>
        <v>v121</v>
      </c>
      <c r="V202" s="47"/>
      <c r="W202" s="47"/>
      <c r="X202" s="83"/>
      <c r="Y202" s="47">
        <v>2</v>
      </c>
      <c r="Z202" s="83"/>
      <c r="AA202" s="83"/>
    </row>
    <row r="203" spans="1:27" ht="12.75" customHeight="1" x14ac:dyDescent="0.25">
      <c r="A203" s="127">
        <v>202</v>
      </c>
      <c r="B203" s="47">
        <v>1</v>
      </c>
      <c r="C203" s="104"/>
      <c r="D203" s="145" t="s">
        <v>645</v>
      </c>
      <c r="E203" s="140">
        <v>1000</v>
      </c>
      <c r="F203" s="140">
        <v>122</v>
      </c>
      <c r="G203" s="138" t="s">
        <v>1092</v>
      </c>
      <c r="H203" s="138" t="s">
        <v>1093</v>
      </c>
      <c r="I203" s="141">
        <v>38201</v>
      </c>
      <c r="J203" s="138" t="s">
        <v>14</v>
      </c>
      <c r="K203" s="143"/>
      <c r="L203" s="144"/>
      <c r="M203" s="138" t="s">
        <v>265</v>
      </c>
      <c r="N203" s="102" t="str">
        <f t="shared" si="0"/>
        <v>v122</v>
      </c>
      <c r="O203" s="133" t="str">
        <f t="shared" si="1"/>
        <v>Alanas Griško</v>
      </c>
      <c r="P203" s="134">
        <f t="shared" si="2"/>
        <v>38201</v>
      </c>
      <c r="Q203" s="135" t="str">
        <f t="shared" si="3"/>
        <v>Vilnius</v>
      </c>
      <c r="R203" s="135">
        <f t="shared" si="4"/>
        <v>0</v>
      </c>
      <c r="S203" s="110">
        <f t="shared" si="9"/>
        <v>0</v>
      </c>
      <c r="T203" s="135" t="str">
        <f t="shared" si="6"/>
        <v>J.Strumskytė-Razgūnė</v>
      </c>
      <c r="U203" s="47" t="str">
        <f t="shared" si="7"/>
        <v>v122</v>
      </c>
      <c r="V203" s="47"/>
      <c r="W203" s="47"/>
      <c r="X203" s="83"/>
      <c r="Y203" s="47">
        <v>2</v>
      </c>
      <c r="Z203" s="83"/>
      <c r="AA203" s="83"/>
    </row>
    <row r="204" spans="1:27" ht="12.75" customHeight="1" x14ac:dyDescent="0.25">
      <c r="A204" s="127">
        <v>203</v>
      </c>
      <c r="B204" s="47">
        <v>2</v>
      </c>
      <c r="C204" s="104"/>
      <c r="D204" s="145" t="s">
        <v>645</v>
      </c>
      <c r="E204" s="140">
        <v>1000</v>
      </c>
      <c r="F204" s="140"/>
      <c r="G204" s="138" t="s">
        <v>1094</v>
      </c>
      <c r="H204" s="138" t="s">
        <v>1095</v>
      </c>
      <c r="I204" s="141">
        <v>38048</v>
      </c>
      <c r="J204" s="138" t="s">
        <v>14</v>
      </c>
      <c r="K204" s="143"/>
      <c r="L204" s="144"/>
      <c r="M204" s="138" t="s">
        <v>265</v>
      </c>
      <c r="N204" s="102" t="str">
        <f t="shared" si="0"/>
        <v xml:space="preserve"> </v>
      </c>
      <c r="O204" s="133" t="str">
        <f t="shared" si="1"/>
        <v xml:space="preserve"> </v>
      </c>
      <c r="P204" s="134" t="str">
        <f t="shared" si="2"/>
        <v xml:space="preserve"> </v>
      </c>
      <c r="Q204" s="135" t="str">
        <f t="shared" si="3"/>
        <v xml:space="preserve"> </v>
      </c>
      <c r="R204" s="135" t="str">
        <f t="shared" si="4"/>
        <v xml:space="preserve"> </v>
      </c>
      <c r="S204" s="110" t="str">
        <f t="shared" si="9"/>
        <v xml:space="preserve"> </v>
      </c>
      <c r="T204" s="135" t="str">
        <f t="shared" si="6"/>
        <v xml:space="preserve"> </v>
      </c>
      <c r="U204" s="47" t="str">
        <f t="shared" si="7"/>
        <v xml:space="preserve"> </v>
      </c>
      <c r="V204" s="47"/>
      <c r="W204" s="47"/>
      <c r="X204" s="83"/>
      <c r="Y204" s="47">
        <v>2</v>
      </c>
      <c r="Z204" s="83"/>
      <c r="AA204" s="83"/>
    </row>
    <row r="205" spans="1:27" ht="12.75" customHeight="1" x14ac:dyDescent="0.25">
      <c r="A205" s="127">
        <v>204</v>
      </c>
      <c r="B205" s="47">
        <v>1</v>
      </c>
      <c r="C205" s="104"/>
      <c r="D205" s="145" t="s">
        <v>64</v>
      </c>
      <c r="E205" s="140">
        <v>2000</v>
      </c>
      <c r="F205" s="140">
        <v>124</v>
      </c>
      <c r="G205" s="138" t="s">
        <v>1068</v>
      </c>
      <c r="H205" s="138" t="s">
        <v>1096</v>
      </c>
      <c r="I205" s="141">
        <v>37750</v>
      </c>
      <c r="J205" s="138" t="s">
        <v>14</v>
      </c>
      <c r="K205" s="143"/>
      <c r="L205" s="144"/>
      <c r="M205" s="138" t="s">
        <v>265</v>
      </c>
      <c r="N205" s="102" t="str">
        <f t="shared" si="0"/>
        <v>m124</v>
      </c>
      <c r="O205" s="133" t="str">
        <f t="shared" si="1"/>
        <v>Meda Mangevičiūtė</v>
      </c>
      <c r="P205" s="134">
        <f t="shared" si="2"/>
        <v>37750</v>
      </c>
      <c r="Q205" s="135" t="str">
        <f t="shared" si="3"/>
        <v>Vilnius</v>
      </c>
      <c r="R205" s="135">
        <f t="shared" si="4"/>
        <v>0</v>
      </c>
      <c r="S205" s="110">
        <f t="shared" si="9"/>
        <v>0</v>
      </c>
      <c r="T205" s="135" t="str">
        <f t="shared" si="6"/>
        <v>J.Strumskytė-Razgūnė</v>
      </c>
      <c r="U205" s="47" t="str">
        <f t="shared" si="7"/>
        <v>m124</v>
      </c>
      <c r="V205" s="47"/>
      <c r="W205" s="47"/>
      <c r="X205" s="83"/>
      <c r="Y205" s="47">
        <v>2</v>
      </c>
      <c r="Z205" s="83"/>
      <c r="AA205" s="83"/>
    </row>
    <row r="206" spans="1:27" ht="12.75" customHeight="1" x14ac:dyDescent="0.25">
      <c r="A206" s="127">
        <v>205</v>
      </c>
      <c r="B206" s="47">
        <v>2</v>
      </c>
      <c r="C206" s="104"/>
      <c r="D206" s="145" t="s">
        <v>645</v>
      </c>
      <c r="E206" s="140">
        <v>2000</v>
      </c>
      <c r="F206" s="140">
        <v>125</v>
      </c>
      <c r="G206" s="138" t="s">
        <v>755</v>
      </c>
      <c r="H206" s="138" t="s">
        <v>1097</v>
      </c>
      <c r="I206" s="141">
        <v>37270</v>
      </c>
      <c r="J206" s="138" t="s">
        <v>14</v>
      </c>
      <c r="K206" s="143"/>
      <c r="L206" s="144"/>
      <c r="M206" s="138" t="s">
        <v>402</v>
      </c>
      <c r="N206" s="102" t="str">
        <f t="shared" si="0"/>
        <v>v125</v>
      </c>
      <c r="O206" s="133" t="str">
        <f t="shared" si="1"/>
        <v>Ignas Vasiliauskas</v>
      </c>
      <c r="P206" s="134">
        <f t="shared" si="2"/>
        <v>37270</v>
      </c>
      <c r="Q206" s="135" t="str">
        <f t="shared" si="3"/>
        <v>Vilnius</v>
      </c>
      <c r="R206" s="135">
        <f t="shared" si="4"/>
        <v>0</v>
      </c>
      <c r="S206" s="110">
        <f t="shared" si="9"/>
        <v>0</v>
      </c>
      <c r="T206" s="135" t="str">
        <f t="shared" si="6"/>
        <v>I.Krakoviak-Tolstika,A.Tolstiks</v>
      </c>
      <c r="U206" s="47" t="str">
        <f t="shared" si="7"/>
        <v>v125</v>
      </c>
      <c r="V206" s="47"/>
      <c r="W206" s="47"/>
      <c r="X206" s="83"/>
      <c r="Y206" s="47">
        <v>1</v>
      </c>
      <c r="Z206" s="83"/>
      <c r="AA206" s="83"/>
    </row>
    <row r="207" spans="1:27" ht="12.75" customHeight="1" x14ac:dyDescent="0.25">
      <c r="A207" s="127">
        <v>206</v>
      </c>
      <c r="B207" s="47">
        <v>1</v>
      </c>
      <c r="C207" s="104"/>
      <c r="D207" s="145" t="s">
        <v>645</v>
      </c>
      <c r="E207" s="140">
        <v>4000</v>
      </c>
      <c r="F207" s="140">
        <v>126</v>
      </c>
      <c r="G207" s="138" t="s">
        <v>1098</v>
      </c>
      <c r="H207" s="138" t="s">
        <v>1099</v>
      </c>
      <c r="I207" s="141">
        <v>36713</v>
      </c>
      <c r="J207" s="138" t="s">
        <v>14</v>
      </c>
      <c r="K207" s="143"/>
      <c r="L207" s="144"/>
      <c r="M207" s="138" t="s">
        <v>402</v>
      </c>
      <c r="N207" s="102" t="str">
        <f t="shared" si="0"/>
        <v>v126</v>
      </c>
      <c r="O207" s="133" t="str">
        <f t="shared" si="1"/>
        <v>Konradas Naumčikas</v>
      </c>
      <c r="P207" s="134">
        <f t="shared" si="2"/>
        <v>36713</v>
      </c>
      <c r="Q207" s="135" t="str">
        <f t="shared" si="3"/>
        <v>Vilnius</v>
      </c>
      <c r="R207" s="135">
        <f t="shared" si="4"/>
        <v>0</v>
      </c>
      <c r="S207" s="110">
        <f t="shared" si="9"/>
        <v>0</v>
      </c>
      <c r="T207" s="135" t="str">
        <f t="shared" si="6"/>
        <v>I.Krakoviak-Tolstika,A.Tolstiks</v>
      </c>
      <c r="U207" s="47" t="str">
        <f t="shared" si="7"/>
        <v>v126</v>
      </c>
      <c r="V207" s="47"/>
      <c r="W207" s="47"/>
      <c r="X207" s="83"/>
      <c r="Y207" s="47">
        <v>1</v>
      </c>
      <c r="Z207" s="83"/>
      <c r="AA207" s="83"/>
    </row>
    <row r="208" spans="1:27" ht="12.75" customHeight="1" x14ac:dyDescent="0.25">
      <c r="A208" s="127">
        <v>207</v>
      </c>
      <c r="B208" s="47">
        <v>2</v>
      </c>
      <c r="C208" s="104"/>
      <c r="D208" s="145" t="s">
        <v>645</v>
      </c>
      <c r="E208" s="140">
        <v>2000</v>
      </c>
      <c r="F208" s="140">
        <v>127</v>
      </c>
      <c r="G208" s="138" t="s">
        <v>1100</v>
      </c>
      <c r="H208" s="138" t="s">
        <v>1101</v>
      </c>
      <c r="I208" s="141">
        <v>37523</v>
      </c>
      <c r="J208" s="138" t="s">
        <v>14</v>
      </c>
      <c r="K208" s="143"/>
      <c r="L208" s="144"/>
      <c r="M208" s="138" t="s">
        <v>402</v>
      </c>
      <c r="N208" s="102" t="str">
        <f t="shared" si="0"/>
        <v>v127</v>
      </c>
      <c r="O208" s="133" t="str">
        <f t="shared" si="1"/>
        <v>Julius Kalindra</v>
      </c>
      <c r="P208" s="134">
        <f t="shared" si="2"/>
        <v>37523</v>
      </c>
      <c r="Q208" s="135" t="str">
        <f t="shared" si="3"/>
        <v>Vilnius</v>
      </c>
      <c r="R208" s="135">
        <f t="shared" si="4"/>
        <v>0</v>
      </c>
      <c r="S208" s="110">
        <f t="shared" si="9"/>
        <v>0</v>
      </c>
      <c r="T208" s="135" t="str">
        <f t="shared" si="6"/>
        <v>I.Krakoviak-Tolstika,A.Tolstiks</v>
      </c>
      <c r="U208" s="47" t="str">
        <f t="shared" si="7"/>
        <v>v127</v>
      </c>
      <c r="V208" s="47"/>
      <c r="W208" s="47"/>
      <c r="X208" s="83"/>
      <c r="Y208" s="47">
        <v>3</v>
      </c>
      <c r="Z208" s="83"/>
      <c r="AA208" s="83"/>
    </row>
    <row r="209" spans="1:27" ht="12.75" customHeight="1" x14ac:dyDescent="0.25">
      <c r="A209" s="127">
        <v>208</v>
      </c>
      <c r="B209" s="47">
        <v>1</v>
      </c>
      <c r="C209" s="104"/>
      <c r="D209" s="145" t="s">
        <v>64</v>
      </c>
      <c r="E209" s="140">
        <v>2000</v>
      </c>
      <c r="F209" s="140">
        <v>128</v>
      </c>
      <c r="G209" s="138" t="s">
        <v>744</v>
      </c>
      <c r="H209" s="138" t="s">
        <v>1102</v>
      </c>
      <c r="I209" s="141">
        <v>37287</v>
      </c>
      <c r="J209" s="138" t="s">
        <v>14</v>
      </c>
      <c r="K209" s="143"/>
      <c r="L209" s="144"/>
      <c r="M209" s="138" t="s">
        <v>402</v>
      </c>
      <c r="N209" s="102" t="str">
        <f t="shared" si="0"/>
        <v>m128</v>
      </c>
      <c r="O209" s="133" t="str">
        <f t="shared" si="1"/>
        <v>Aistė Stračinskytė</v>
      </c>
      <c r="P209" s="134">
        <f t="shared" si="2"/>
        <v>37287</v>
      </c>
      <c r="Q209" s="135" t="str">
        <f t="shared" si="3"/>
        <v>Vilnius</v>
      </c>
      <c r="R209" s="135">
        <f t="shared" si="4"/>
        <v>0</v>
      </c>
      <c r="S209" s="110">
        <f t="shared" si="9"/>
        <v>0</v>
      </c>
      <c r="T209" s="135" t="str">
        <f t="shared" si="6"/>
        <v>I.Krakoviak-Tolstika,A.Tolstiks</v>
      </c>
      <c r="U209" s="47" t="str">
        <f t="shared" si="7"/>
        <v>m128</v>
      </c>
      <c r="V209" s="47"/>
      <c r="W209" s="47"/>
      <c r="X209" s="83"/>
      <c r="Y209" s="47">
        <v>1</v>
      </c>
      <c r="Z209" s="83"/>
      <c r="AA209" s="83"/>
    </row>
    <row r="210" spans="1:27" ht="12.75" customHeight="1" x14ac:dyDescent="0.25">
      <c r="A210" s="127">
        <v>209</v>
      </c>
      <c r="B210" s="47">
        <v>1</v>
      </c>
      <c r="C210" s="104"/>
      <c r="D210" s="145" t="s">
        <v>645</v>
      </c>
      <c r="E210" s="140">
        <v>4000</v>
      </c>
      <c r="F210" s="140"/>
      <c r="G210" s="138" t="s">
        <v>1103</v>
      </c>
      <c r="H210" s="138" t="s">
        <v>1104</v>
      </c>
      <c r="I210" s="141">
        <v>36895</v>
      </c>
      <c r="J210" s="138" t="s">
        <v>14</v>
      </c>
      <c r="K210" s="143"/>
      <c r="L210" s="144"/>
      <c r="M210" s="138" t="s">
        <v>402</v>
      </c>
      <c r="N210" s="102" t="str">
        <f t="shared" si="0"/>
        <v xml:space="preserve"> </v>
      </c>
      <c r="O210" s="133" t="str">
        <f t="shared" si="1"/>
        <v xml:space="preserve"> </v>
      </c>
      <c r="P210" s="134" t="str">
        <f t="shared" si="2"/>
        <v xml:space="preserve"> </v>
      </c>
      <c r="Q210" s="135" t="str">
        <f t="shared" si="3"/>
        <v xml:space="preserve"> </v>
      </c>
      <c r="R210" s="135" t="str">
        <f t="shared" si="4"/>
        <v xml:space="preserve"> </v>
      </c>
      <c r="S210" s="110" t="str">
        <f t="shared" si="9"/>
        <v xml:space="preserve"> </v>
      </c>
      <c r="T210" s="135" t="str">
        <f t="shared" si="6"/>
        <v xml:space="preserve"> </v>
      </c>
      <c r="U210" s="47" t="str">
        <f t="shared" si="7"/>
        <v xml:space="preserve"> </v>
      </c>
      <c r="V210" s="47"/>
      <c r="W210" s="47"/>
      <c r="X210" s="83"/>
      <c r="Y210" s="47">
        <v>1</v>
      </c>
      <c r="Z210" s="83"/>
      <c r="AA210" s="83"/>
    </row>
    <row r="211" spans="1:27" ht="12.75" customHeight="1" x14ac:dyDescent="0.25">
      <c r="A211" s="127">
        <v>210</v>
      </c>
      <c r="B211" s="47">
        <v>1</v>
      </c>
      <c r="C211" s="104"/>
      <c r="D211" s="145" t="s">
        <v>64</v>
      </c>
      <c r="E211" s="140">
        <v>1000</v>
      </c>
      <c r="F211" s="140"/>
      <c r="G211" s="138" t="s">
        <v>891</v>
      </c>
      <c r="H211" s="138" t="s">
        <v>1105</v>
      </c>
      <c r="I211" s="141">
        <v>38204</v>
      </c>
      <c r="J211" s="138" t="s">
        <v>14</v>
      </c>
      <c r="K211" s="143"/>
      <c r="L211" s="144"/>
      <c r="M211" s="138" t="s">
        <v>445</v>
      </c>
      <c r="N211" s="102" t="str">
        <f t="shared" si="0"/>
        <v xml:space="preserve"> </v>
      </c>
      <c r="O211" s="133" t="str">
        <f t="shared" si="1"/>
        <v xml:space="preserve"> </v>
      </c>
      <c r="P211" s="134" t="str">
        <f t="shared" si="2"/>
        <v xml:space="preserve"> </v>
      </c>
      <c r="Q211" s="135" t="str">
        <f t="shared" si="3"/>
        <v xml:space="preserve"> </v>
      </c>
      <c r="R211" s="135" t="str">
        <f t="shared" si="4"/>
        <v xml:space="preserve"> </v>
      </c>
      <c r="S211" s="110" t="str">
        <f t="shared" si="9"/>
        <v xml:space="preserve"> </v>
      </c>
      <c r="T211" s="135" t="str">
        <f t="shared" si="6"/>
        <v xml:space="preserve"> </v>
      </c>
      <c r="U211" s="47" t="str">
        <f t="shared" si="7"/>
        <v xml:space="preserve"> </v>
      </c>
      <c r="V211" s="47"/>
      <c r="W211" s="47"/>
      <c r="X211" s="83"/>
      <c r="Y211" s="47">
        <v>1</v>
      </c>
      <c r="Z211" s="83"/>
      <c r="AA211" s="83"/>
    </row>
    <row r="212" spans="1:27" ht="12.75" customHeight="1" x14ac:dyDescent="0.25">
      <c r="A212" s="127">
        <v>211</v>
      </c>
      <c r="B212" s="47">
        <v>1</v>
      </c>
      <c r="C212" s="104"/>
      <c r="D212" s="145" t="s">
        <v>64</v>
      </c>
      <c r="E212" s="140">
        <v>3000</v>
      </c>
      <c r="F212" s="140">
        <v>130</v>
      </c>
      <c r="G212" s="138" t="s">
        <v>752</v>
      </c>
      <c r="H212" s="138" t="s">
        <v>1105</v>
      </c>
      <c r="I212" s="141">
        <v>36694</v>
      </c>
      <c r="J212" s="138" t="s">
        <v>14</v>
      </c>
      <c r="K212" s="143"/>
      <c r="L212" s="144"/>
      <c r="M212" s="138" t="s">
        <v>445</v>
      </c>
      <c r="N212" s="102" t="str">
        <f t="shared" si="0"/>
        <v>m130</v>
      </c>
      <c r="O212" s="133" t="str">
        <f t="shared" si="1"/>
        <v>Deimantė Bedalytė</v>
      </c>
      <c r="P212" s="134">
        <f t="shared" si="2"/>
        <v>36694</v>
      </c>
      <c r="Q212" s="135" t="str">
        <f t="shared" si="3"/>
        <v>Vilnius</v>
      </c>
      <c r="R212" s="135">
        <f t="shared" si="4"/>
        <v>0</v>
      </c>
      <c r="S212" s="110">
        <f t="shared" si="9"/>
        <v>0</v>
      </c>
      <c r="T212" s="135" t="str">
        <f t="shared" si="6"/>
        <v>L. Juchnevičienė</v>
      </c>
      <c r="U212" s="47" t="str">
        <f t="shared" si="7"/>
        <v>m130</v>
      </c>
      <c r="V212" s="47"/>
      <c r="W212" s="47"/>
      <c r="X212" s="83"/>
      <c r="Y212" s="47">
        <v>1</v>
      </c>
      <c r="Z212" s="83"/>
      <c r="AA212" s="83"/>
    </row>
    <row r="213" spans="1:27" ht="12.75" customHeight="1" x14ac:dyDescent="0.25">
      <c r="A213" s="127">
        <v>212</v>
      </c>
      <c r="B213" s="47">
        <v>1</v>
      </c>
      <c r="C213" s="104"/>
      <c r="D213" s="145" t="s">
        <v>645</v>
      </c>
      <c r="E213" s="140">
        <v>4000</v>
      </c>
      <c r="F213" s="140">
        <v>132</v>
      </c>
      <c r="G213" s="138" t="s">
        <v>1106</v>
      </c>
      <c r="H213" s="138" t="s">
        <v>1107</v>
      </c>
      <c r="I213" s="141">
        <v>36942</v>
      </c>
      <c r="J213" s="138" t="s">
        <v>14</v>
      </c>
      <c r="K213" s="143"/>
      <c r="L213" s="144"/>
      <c r="M213" s="138" t="s">
        <v>445</v>
      </c>
      <c r="N213" s="102" t="str">
        <f t="shared" si="0"/>
        <v>v132</v>
      </c>
      <c r="O213" s="133" t="str">
        <f t="shared" si="1"/>
        <v>Augustas Kunėjus</v>
      </c>
      <c r="P213" s="134">
        <f t="shared" si="2"/>
        <v>36942</v>
      </c>
      <c r="Q213" s="135" t="str">
        <f t="shared" si="3"/>
        <v>Vilnius</v>
      </c>
      <c r="R213" s="135">
        <f t="shared" si="4"/>
        <v>0</v>
      </c>
      <c r="S213" s="110">
        <f t="shared" si="9"/>
        <v>0</v>
      </c>
      <c r="T213" s="135" t="str">
        <f t="shared" si="6"/>
        <v>L. Juchnevičienė</v>
      </c>
      <c r="U213" s="47" t="str">
        <f t="shared" si="7"/>
        <v>v132</v>
      </c>
      <c r="V213" s="47"/>
      <c r="W213" s="47"/>
      <c r="X213" s="83"/>
      <c r="Y213" s="47">
        <v>1</v>
      </c>
      <c r="Z213" s="83"/>
      <c r="AA213" s="83"/>
    </row>
    <row r="214" spans="1:27" ht="12.75" customHeight="1" x14ac:dyDescent="0.25">
      <c r="A214" s="127">
        <v>213</v>
      </c>
      <c r="B214" s="47">
        <v>1</v>
      </c>
      <c r="C214" s="104"/>
      <c r="D214" s="145" t="s">
        <v>645</v>
      </c>
      <c r="E214" s="140">
        <v>2000</v>
      </c>
      <c r="F214" s="140">
        <v>133</v>
      </c>
      <c r="G214" s="138" t="s">
        <v>1108</v>
      </c>
      <c r="H214" s="138" t="s">
        <v>1109</v>
      </c>
      <c r="I214" s="141">
        <v>37972</v>
      </c>
      <c r="J214" s="138" t="s">
        <v>14</v>
      </c>
      <c r="K214" s="143"/>
      <c r="L214" s="144"/>
      <c r="M214" s="138" t="s">
        <v>445</v>
      </c>
      <c r="N214" s="102" t="str">
        <f t="shared" si="0"/>
        <v>v133</v>
      </c>
      <c r="O214" s="133" t="str">
        <f t="shared" si="1"/>
        <v>Matas Kukšta</v>
      </c>
      <c r="P214" s="134">
        <f t="shared" si="2"/>
        <v>37972</v>
      </c>
      <c r="Q214" s="135" t="str">
        <f t="shared" si="3"/>
        <v>Vilnius</v>
      </c>
      <c r="R214" s="135">
        <f t="shared" si="4"/>
        <v>0</v>
      </c>
      <c r="S214" s="110">
        <f t="shared" si="9"/>
        <v>0</v>
      </c>
      <c r="T214" s="135" t="str">
        <f t="shared" si="6"/>
        <v>L. Juchnevičienė</v>
      </c>
      <c r="U214" s="47" t="str">
        <f t="shared" si="7"/>
        <v>v133</v>
      </c>
      <c r="V214" s="47"/>
      <c r="W214" s="47"/>
      <c r="X214" s="83"/>
      <c r="Y214" s="47">
        <v>2</v>
      </c>
      <c r="Z214" s="83"/>
      <c r="AA214" s="83"/>
    </row>
    <row r="215" spans="1:27" ht="12.75" customHeight="1" x14ac:dyDescent="0.25">
      <c r="A215" s="127">
        <v>214</v>
      </c>
      <c r="B215" s="47">
        <v>1</v>
      </c>
      <c r="C215" s="104"/>
      <c r="D215" s="145" t="s">
        <v>64</v>
      </c>
      <c r="E215" s="140">
        <v>2000</v>
      </c>
      <c r="F215" s="140">
        <v>134</v>
      </c>
      <c r="G215" s="138" t="s">
        <v>1110</v>
      </c>
      <c r="H215" s="138" t="s">
        <v>1111</v>
      </c>
      <c r="I215" s="141">
        <v>37870</v>
      </c>
      <c r="J215" s="138" t="s">
        <v>14</v>
      </c>
      <c r="K215" s="143"/>
      <c r="L215" s="144"/>
      <c r="M215" s="138" t="s">
        <v>445</v>
      </c>
      <c r="N215" s="102" t="str">
        <f t="shared" si="0"/>
        <v>m134</v>
      </c>
      <c r="O215" s="133" t="str">
        <f t="shared" si="1"/>
        <v>Elena Jasaitė</v>
      </c>
      <c r="P215" s="134">
        <f t="shared" si="2"/>
        <v>37870</v>
      </c>
      <c r="Q215" s="135" t="str">
        <f t="shared" si="3"/>
        <v>Vilnius</v>
      </c>
      <c r="R215" s="135">
        <f t="shared" si="4"/>
        <v>0</v>
      </c>
      <c r="S215" s="110">
        <f t="shared" si="9"/>
        <v>0</v>
      </c>
      <c r="T215" s="135" t="str">
        <f t="shared" si="6"/>
        <v>L. Juchnevičienė</v>
      </c>
      <c r="U215" s="47" t="str">
        <f t="shared" si="7"/>
        <v>m134</v>
      </c>
      <c r="V215" s="47"/>
      <c r="W215" s="47"/>
      <c r="X215" s="83"/>
      <c r="Y215" s="47">
        <v>1</v>
      </c>
      <c r="Z215" s="83"/>
      <c r="AA215" s="83"/>
    </row>
    <row r="216" spans="1:27" ht="12.75" customHeight="1" x14ac:dyDescent="0.25">
      <c r="A216" s="127">
        <v>215</v>
      </c>
      <c r="B216" s="47">
        <v>1</v>
      </c>
      <c r="C216" s="104"/>
      <c r="D216" s="145" t="s">
        <v>645</v>
      </c>
      <c r="E216" s="140">
        <v>4000</v>
      </c>
      <c r="F216" s="140">
        <v>135</v>
      </c>
      <c r="G216" s="138" t="s">
        <v>1112</v>
      </c>
      <c r="H216" s="138" t="s">
        <v>1113</v>
      </c>
      <c r="I216" s="141">
        <v>36735</v>
      </c>
      <c r="J216" s="138" t="s">
        <v>14</v>
      </c>
      <c r="K216" s="143"/>
      <c r="L216" s="144"/>
      <c r="M216" s="138" t="s">
        <v>1114</v>
      </c>
      <c r="N216" s="102" t="str">
        <f t="shared" si="0"/>
        <v>v135</v>
      </c>
      <c r="O216" s="133" t="str">
        <f t="shared" si="1"/>
        <v>Eduardas Rimas Survilas</v>
      </c>
      <c r="P216" s="134">
        <f t="shared" si="2"/>
        <v>36735</v>
      </c>
      <c r="Q216" s="135" t="str">
        <f t="shared" si="3"/>
        <v>Vilnius</v>
      </c>
      <c r="R216" s="135">
        <f t="shared" si="4"/>
        <v>0</v>
      </c>
      <c r="S216" s="110">
        <f t="shared" si="9"/>
        <v>0</v>
      </c>
      <c r="T216" s="135" t="str">
        <f t="shared" si="6"/>
        <v>H. Statkus</v>
      </c>
      <c r="U216" s="47" t="str">
        <f t="shared" si="7"/>
        <v>v135</v>
      </c>
      <c r="V216" s="47"/>
      <c r="W216" s="47"/>
      <c r="X216" s="83"/>
      <c r="Y216" s="47">
        <v>1</v>
      </c>
      <c r="Z216" s="83"/>
      <c r="AA216" s="83"/>
    </row>
    <row r="217" spans="1:27" ht="12.75" customHeight="1" x14ac:dyDescent="0.25">
      <c r="A217" s="127">
        <v>216</v>
      </c>
      <c r="B217" s="47">
        <v>1</v>
      </c>
      <c r="C217" s="104"/>
      <c r="D217" s="145" t="s">
        <v>645</v>
      </c>
      <c r="E217" s="140">
        <v>8000</v>
      </c>
      <c r="F217" s="128">
        <v>6</v>
      </c>
      <c r="G217" s="138" t="s">
        <v>1076</v>
      </c>
      <c r="H217" s="138" t="s">
        <v>1115</v>
      </c>
      <c r="I217" s="141">
        <v>35263</v>
      </c>
      <c r="J217" s="142" t="s">
        <v>18</v>
      </c>
      <c r="K217" s="144"/>
      <c r="L217" s="144"/>
      <c r="M217" s="138" t="s">
        <v>1116</v>
      </c>
      <c r="N217" s="102" t="str">
        <f t="shared" si="0"/>
        <v>v6</v>
      </c>
      <c r="O217" s="133" t="str">
        <f t="shared" si="1"/>
        <v>Darius Petkevičius</v>
      </c>
      <c r="P217" s="134">
        <f t="shared" si="2"/>
        <v>35263</v>
      </c>
      <c r="Q217" s="135" t="str">
        <f t="shared" si="3"/>
        <v>Marijampolė</v>
      </c>
      <c r="R217" s="135">
        <f t="shared" si="4"/>
        <v>0</v>
      </c>
      <c r="S217" s="110">
        <f t="shared" si="9"/>
        <v>0</v>
      </c>
      <c r="T217" s="135" t="str">
        <f t="shared" si="6"/>
        <v>V.Komisaraitis</v>
      </c>
      <c r="U217" s="47" t="str">
        <f t="shared" si="7"/>
        <v>v6</v>
      </c>
      <c r="V217" s="47"/>
      <c r="W217" s="47"/>
      <c r="X217" s="83"/>
      <c r="Y217" s="47">
        <v>3</v>
      </c>
      <c r="Z217" s="83"/>
      <c r="AA217" s="83"/>
    </row>
    <row r="218" spans="1:27" ht="12.75" customHeight="1" x14ac:dyDescent="0.25">
      <c r="A218" s="127">
        <v>217</v>
      </c>
      <c r="B218" s="47">
        <v>1</v>
      </c>
      <c r="C218" s="104"/>
      <c r="D218" s="145" t="s">
        <v>645</v>
      </c>
      <c r="E218" s="140">
        <v>8000</v>
      </c>
      <c r="F218" s="128">
        <v>7</v>
      </c>
      <c r="G218" s="138" t="s">
        <v>799</v>
      </c>
      <c r="H218" s="138" t="s">
        <v>1117</v>
      </c>
      <c r="I218" s="141">
        <v>34821</v>
      </c>
      <c r="J218" s="142" t="s">
        <v>18</v>
      </c>
      <c r="K218" s="144"/>
      <c r="L218" s="144"/>
      <c r="M218" s="138" t="s">
        <v>1118</v>
      </c>
      <c r="N218" s="102" t="str">
        <f t="shared" si="0"/>
        <v>v7</v>
      </c>
      <c r="O218" s="133" t="str">
        <f t="shared" si="1"/>
        <v>Evaldas Gustaitis</v>
      </c>
      <c r="P218" s="134">
        <f t="shared" si="2"/>
        <v>34821</v>
      </c>
      <c r="Q218" s="135" t="str">
        <f t="shared" si="3"/>
        <v>Marijampolė</v>
      </c>
      <c r="R218" s="135">
        <f t="shared" si="4"/>
        <v>0</v>
      </c>
      <c r="S218" s="110">
        <f t="shared" si="9"/>
        <v>0</v>
      </c>
      <c r="T218" s="135" t="str">
        <f t="shared" si="6"/>
        <v>V.Komisaraitis, A.Buliuolis</v>
      </c>
      <c r="U218" s="47" t="str">
        <f t="shared" si="7"/>
        <v>v7</v>
      </c>
      <c r="V218" s="47"/>
      <c r="W218" s="47"/>
      <c r="X218" s="83"/>
      <c r="Y218" s="47">
        <v>1</v>
      </c>
      <c r="Z218" s="83"/>
      <c r="AA218" s="83"/>
    </row>
    <row r="219" spans="1:27" ht="12.75" customHeight="1" x14ac:dyDescent="0.25">
      <c r="A219" s="127">
        <v>218</v>
      </c>
      <c r="B219" s="47">
        <v>2</v>
      </c>
      <c r="C219" s="104"/>
      <c r="D219" s="145" t="s">
        <v>645</v>
      </c>
      <c r="E219" s="140">
        <v>8000</v>
      </c>
      <c r="F219" s="128"/>
      <c r="G219" s="138" t="s">
        <v>1119</v>
      </c>
      <c r="H219" s="138" t="s">
        <v>1120</v>
      </c>
      <c r="I219" s="141">
        <v>33529</v>
      </c>
      <c r="J219" s="142" t="s">
        <v>1121</v>
      </c>
      <c r="K219" s="144"/>
      <c r="L219" s="144"/>
      <c r="M219" s="138" t="s">
        <v>1122</v>
      </c>
      <c r="N219" s="102" t="str">
        <f t="shared" si="0"/>
        <v xml:space="preserve"> </v>
      </c>
      <c r="O219" s="133" t="str">
        <f t="shared" si="1"/>
        <v xml:space="preserve"> </v>
      </c>
      <c r="P219" s="134" t="str">
        <f t="shared" si="2"/>
        <v xml:space="preserve"> </v>
      </c>
      <c r="Q219" s="135" t="str">
        <f t="shared" si="3"/>
        <v xml:space="preserve"> </v>
      </c>
      <c r="R219" s="135" t="str">
        <f t="shared" si="4"/>
        <v xml:space="preserve"> </v>
      </c>
      <c r="S219" s="110" t="str">
        <f t="shared" si="9"/>
        <v xml:space="preserve"> </v>
      </c>
      <c r="T219" s="135" t="str">
        <f t="shared" si="6"/>
        <v xml:space="preserve"> </v>
      </c>
      <c r="U219" s="47" t="str">
        <f t="shared" si="7"/>
        <v xml:space="preserve"> </v>
      </c>
      <c r="V219" s="47"/>
      <c r="W219" s="47"/>
      <c r="X219" s="83"/>
      <c r="Y219" s="47">
        <v>2</v>
      </c>
      <c r="Z219" s="83"/>
      <c r="AA219" s="83"/>
    </row>
    <row r="220" spans="1:27" ht="12.75" customHeight="1" x14ac:dyDescent="0.25">
      <c r="A220" s="127">
        <v>219</v>
      </c>
      <c r="B220" s="47">
        <v>2</v>
      </c>
      <c r="C220" s="104"/>
      <c r="D220" s="145" t="s">
        <v>645</v>
      </c>
      <c r="E220" s="140">
        <v>2000</v>
      </c>
      <c r="F220" s="128">
        <v>9</v>
      </c>
      <c r="G220" s="138" t="s">
        <v>1123</v>
      </c>
      <c r="H220" s="138" t="s">
        <v>1124</v>
      </c>
      <c r="I220" s="141">
        <v>37266</v>
      </c>
      <c r="J220" s="142" t="s">
        <v>18</v>
      </c>
      <c r="K220" s="144"/>
      <c r="L220" s="144"/>
      <c r="M220" s="138" t="s">
        <v>604</v>
      </c>
      <c r="N220" s="102" t="str">
        <f t="shared" si="0"/>
        <v>v9</v>
      </c>
      <c r="O220" s="133" t="str">
        <f t="shared" si="1"/>
        <v>Vydūnas Klesevičius</v>
      </c>
      <c r="P220" s="134">
        <f t="shared" si="2"/>
        <v>37266</v>
      </c>
      <c r="Q220" s="135" t="str">
        <f t="shared" si="3"/>
        <v>Marijampolė</v>
      </c>
      <c r="R220" s="135">
        <f t="shared" si="4"/>
        <v>0</v>
      </c>
      <c r="S220" s="110">
        <f t="shared" si="9"/>
        <v>0</v>
      </c>
      <c r="T220" s="135" t="str">
        <f t="shared" si="6"/>
        <v>R.Bindokienė</v>
      </c>
      <c r="U220" s="47" t="str">
        <f t="shared" si="7"/>
        <v>v9</v>
      </c>
      <c r="V220" s="47"/>
      <c r="W220" s="47"/>
      <c r="X220" s="83"/>
      <c r="Y220" s="47">
        <v>1</v>
      </c>
      <c r="Z220" s="83"/>
      <c r="AA220" s="83"/>
    </row>
    <row r="221" spans="1:27" ht="12.75" customHeight="1" x14ac:dyDescent="0.25">
      <c r="A221" s="127">
        <v>220</v>
      </c>
      <c r="B221" s="47">
        <v>1</v>
      </c>
      <c r="C221" s="104"/>
      <c r="D221" s="145" t="s">
        <v>645</v>
      </c>
      <c r="E221" s="140">
        <v>4000</v>
      </c>
      <c r="F221" s="128">
        <v>10</v>
      </c>
      <c r="G221" s="138" t="s">
        <v>759</v>
      </c>
      <c r="H221" s="138" t="s">
        <v>1125</v>
      </c>
      <c r="I221" s="141">
        <v>37012</v>
      </c>
      <c r="J221" s="142" t="s">
        <v>18</v>
      </c>
      <c r="K221" s="144"/>
      <c r="L221" s="144"/>
      <c r="M221" s="138" t="s">
        <v>604</v>
      </c>
      <c r="N221" s="102" t="str">
        <f t="shared" si="0"/>
        <v>v10</v>
      </c>
      <c r="O221" s="133" t="str">
        <f t="shared" si="1"/>
        <v>Dominykas Brundza</v>
      </c>
      <c r="P221" s="134">
        <f t="shared" si="2"/>
        <v>37012</v>
      </c>
      <c r="Q221" s="135" t="str">
        <f t="shared" si="3"/>
        <v>Marijampolė</v>
      </c>
      <c r="R221" s="135">
        <f t="shared" si="4"/>
        <v>0</v>
      </c>
      <c r="S221" s="110">
        <f t="shared" si="9"/>
        <v>0</v>
      </c>
      <c r="T221" s="135" t="str">
        <f t="shared" si="6"/>
        <v>R.Bindokienė</v>
      </c>
      <c r="U221" s="47" t="str">
        <f t="shared" si="7"/>
        <v>v10</v>
      </c>
      <c r="V221" s="47"/>
      <c r="W221" s="47"/>
      <c r="X221" s="83"/>
      <c r="Y221" s="47">
        <v>1</v>
      </c>
      <c r="Z221" s="83"/>
      <c r="AA221" s="83"/>
    </row>
    <row r="222" spans="1:27" ht="12.75" customHeight="1" x14ac:dyDescent="0.25">
      <c r="A222" s="127">
        <v>221</v>
      </c>
      <c r="B222" s="47">
        <v>2</v>
      </c>
      <c r="C222" s="104"/>
      <c r="D222" s="145" t="s">
        <v>645</v>
      </c>
      <c r="E222" s="140">
        <v>2000</v>
      </c>
      <c r="F222" s="128">
        <v>11</v>
      </c>
      <c r="G222" s="138" t="s">
        <v>855</v>
      </c>
      <c r="H222" s="138" t="s">
        <v>1126</v>
      </c>
      <c r="I222" s="141">
        <v>37753</v>
      </c>
      <c r="J222" s="142" t="s">
        <v>18</v>
      </c>
      <c r="K222" s="144"/>
      <c r="L222" s="144"/>
      <c r="M222" s="138" t="s">
        <v>604</v>
      </c>
      <c r="N222" s="102" t="str">
        <f t="shared" si="0"/>
        <v>v11</v>
      </c>
      <c r="O222" s="133" t="str">
        <f t="shared" si="1"/>
        <v>Marijus Dranginis</v>
      </c>
      <c r="P222" s="134">
        <f t="shared" si="2"/>
        <v>37753</v>
      </c>
      <c r="Q222" s="135" t="str">
        <f t="shared" si="3"/>
        <v>Marijampolė</v>
      </c>
      <c r="R222" s="135">
        <f t="shared" si="4"/>
        <v>0</v>
      </c>
      <c r="S222" s="110">
        <f t="shared" si="9"/>
        <v>0</v>
      </c>
      <c r="T222" s="135" t="str">
        <f t="shared" si="6"/>
        <v>R.Bindokienė</v>
      </c>
      <c r="U222" s="47" t="str">
        <f t="shared" si="7"/>
        <v>v11</v>
      </c>
      <c r="V222" s="47"/>
      <c r="W222" s="47"/>
      <c r="X222" s="83"/>
      <c r="Y222" s="47">
        <v>1</v>
      </c>
      <c r="Z222" s="83"/>
      <c r="AA222" s="83"/>
    </row>
    <row r="223" spans="1:27" ht="12.75" customHeight="1" x14ac:dyDescent="0.25">
      <c r="A223" s="127">
        <v>222</v>
      </c>
      <c r="B223" s="47">
        <v>2</v>
      </c>
      <c r="C223" s="104"/>
      <c r="D223" s="145" t="s">
        <v>645</v>
      </c>
      <c r="E223" s="140">
        <v>8000</v>
      </c>
      <c r="F223" s="140">
        <v>193</v>
      </c>
      <c r="G223" s="138" t="s">
        <v>1127</v>
      </c>
      <c r="H223" s="138" t="s">
        <v>1128</v>
      </c>
      <c r="I223" s="141">
        <v>31701</v>
      </c>
      <c r="J223" s="142" t="s">
        <v>697</v>
      </c>
      <c r="K223" s="138" t="s">
        <v>1129</v>
      </c>
      <c r="L223" s="144"/>
      <c r="M223" s="144"/>
      <c r="N223" s="102" t="str">
        <f t="shared" si="0"/>
        <v>v193</v>
      </c>
      <c r="O223" s="133" t="str">
        <f t="shared" si="1"/>
        <v>Benas Afarjanc</v>
      </c>
      <c r="P223" s="134">
        <f t="shared" si="2"/>
        <v>31701</v>
      </c>
      <c r="Q223" s="135" t="str">
        <f t="shared" si="3"/>
        <v>Palanga</v>
      </c>
      <c r="R223" s="135" t="str">
        <f t="shared" si="4"/>
        <v>Palangos m. LAK</v>
      </c>
      <c r="S223" s="110">
        <f t="shared" si="9"/>
        <v>0</v>
      </c>
      <c r="T223" s="135">
        <f t="shared" si="6"/>
        <v>0</v>
      </c>
      <c r="U223" s="47" t="str">
        <f t="shared" si="7"/>
        <v>v193</v>
      </c>
      <c r="V223" s="47"/>
      <c r="W223" s="47"/>
      <c r="X223" s="83"/>
      <c r="Y223" s="47">
        <v>2</v>
      </c>
      <c r="Z223" s="83"/>
      <c r="AA223" s="83"/>
    </row>
    <row r="224" spans="1:27" ht="12.75" customHeight="1" x14ac:dyDescent="0.25">
      <c r="A224" s="127">
        <v>223</v>
      </c>
      <c r="B224" s="47">
        <v>1</v>
      </c>
      <c r="C224" s="104"/>
      <c r="D224" s="145" t="s">
        <v>645</v>
      </c>
      <c r="E224" s="140">
        <v>1000</v>
      </c>
      <c r="F224" s="140">
        <v>188</v>
      </c>
      <c r="G224" s="138" t="s">
        <v>835</v>
      </c>
      <c r="H224" s="138" t="s">
        <v>1130</v>
      </c>
      <c r="I224" s="141">
        <v>38024</v>
      </c>
      <c r="J224" s="142" t="s">
        <v>23</v>
      </c>
      <c r="K224" s="144"/>
      <c r="L224" s="138" t="s">
        <v>1131</v>
      </c>
      <c r="M224" s="138" t="s">
        <v>268</v>
      </c>
      <c r="N224" s="102" t="str">
        <f t="shared" si="0"/>
        <v>v188</v>
      </c>
      <c r="O224" s="133" t="str">
        <f t="shared" si="1"/>
        <v>Justas Matuza</v>
      </c>
      <c r="P224" s="134">
        <f t="shared" si="2"/>
        <v>38024</v>
      </c>
      <c r="Q224" s="135" t="str">
        <f t="shared" si="3"/>
        <v>Panevėžys</v>
      </c>
      <c r="R224" s="135">
        <f t="shared" si="4"/>
        <v>0</v>
      </c>
      <c r="S224" s="110" t="str">
        <f t="shared" si="9"/>
        <v>3:15,0</v>
      </c>
      <c r="T224" s="135" t="str">
        <f t="shared" si="6"/>
        <v>R. Smilgys</v>
      </c>
      <c r="U224" s="47" t="str">
        <f t="shared" si="7"/>
        <v>v188</v>
      </c>
      <c r="V224" s="47"/>
      <c r="W224" s="47"/>
      <c r="X224" s="83"/>
      <c r="Y224" s="47">
        <v>4</v>
      </c>
      <c r="Z224" s="83"/>
      <c r="AA224" s="83"/>
    </row>
    <row r="225" spans="1:27" ht="12.75" customHeight="1" x14ac:dyDescent="0.25">
      <c r="A225" s="127">
        <v>224</v>
      </c>
      <c r="B225" s="47">
        <v>1</v>
      </c>
      <c r="C225" s="104"/>
      <c r="D225" s="145" t="s">
        <v>645</v>
      </c>
      <c r="E225" s="140">
        <v>1000</v>
      </c>
      <c r="F225" s="140">
        <v>189</v>
      </c>
      <c r="G225" s="138" t="s">
        <v>1035</v>
      </c>
      <c r="H225" s="138" t="s">
        <v>1132</v>
      </c>
      <c r="I225" s="141">
        <v>38357</v>
      </c>
      <c r="J225" s="142" t="s">
        <v>23</v>
      </c>
      <c r="K225" s="144"/>
      <c r="L225" s="138" t="s">
        <v>1133</v>
      </c>
      <c r="M225" s="138" t="s">
        <v>268</v>
      </c>
      <c r="N225" s="102" t="str">
        <f t="shared" si="0"/>
        <v>v189</v>
      </c>
      <c r="O225" s="133" t="str">
        <f t="shared" si="1"/>
        <v>Mikas Makušinas</v>
      </c>
      <c r="P225" s="134">
        <f t="shared" si="2"/>
        <v>38357</v>
      </c>
      <c r="Q225" s="135" t="str">
        <f t="shared" si="3"/>
        <v>Panevėžys</v>
      </c>
      <c r="R225" s="135">
        <f t="shared" si="4"/>
        <v>0</v>
      </c>
      <c r="S225" s="110" t="str">
        <f t="shared" si="9"/>
        <v>3:20,0</v>
      </c>
      <c r="T225" s="135" t="str">
        <f t="shared" si="6"/>
        <v>R. Smilgys</v>
      </c>
      <c r="U225" s="47" t="str">
        <f t="shared" si="7"/>
        <v>v189</v>
      </c>
      <c r="V225" s="47"/>
      <c r="W225" s="47"/>
      <c r="X225" s="83"/>
      <c r="Y225" s="47">
        <v>1</v>
      </c>
      <c r="Z225" s="83"/>
      <c r="AA225" s="83"/>
    </row>
    <row r="226" spans="1:27" ht="12.75" customHeight="1" x14ac:dyDescent="0.25">
      <c r="A226" s="127">
        <v>225</v>
      </c>
      <c r="B226" s="47">
        <v>2</v>
      </c>
      <c r="C226" s="104"/>
      <c r="D226" s="145" t="s">
        <v>645</v>
      </c>
      <c r="E226" s="140">
        <v>4000</v>
      </c>
      <c r="F226" s="140"/>
      <c r="G226" s="138" t="s">
        <v>1076</v>
      </c>
      <c r="H226" s="138" t="s">
        <v>1134</v>
      </c>
      <c r="I226" s="141">
        <v>37188</v>
      </c>
      <c r="J226" s="142" t="s">
        <v>23</v>
      </c>
      <c r="K226" s="144"/>
      <c r="L226" s="144"/>
      <c r="M226" s="138" t="s">
        <v>1135</v>
      </c>
      <c r="N226" s="102" t="str">
        <f t="shared" si="0"/>
        <v xml:space="preserve"> </v>
      </c>
      <c r="O226" s="133" t="str">
        <f t="shared" si="1"/>
        <v xml:space="preserve"> </v>
      </c>
      <c r="P226" s="134" t="str">
        <f t="shared" si="2"/>
        <v xml:space="preserve"> </v>
      </c>
      <c r="Q226" s="135" t="str">
        <f t="shared" si="3"/>
        <v xml:space="preserve"> </v>
      </c>
      <c r="R226" s="135" t="str">
        <f t="shared" si="4"/>
        <v xml:space="preserve"> </v>
      </c>
      <c r="S226" s="110" t="str">
        <f t="shared" si="9"/>
        <v xml:space="preserve"> </v>
      </c>
      <c r="T226" s="135" t="str">
        <f t="shared" si="6"/>
        <v xml:space="preserve"> </v>
      </c>
      <c r="U226" s="47" t="str">
        <f t="shared" si="7"/>
        <v xml:space="preserve"> </v>
      </c>
      <c r="V226" s="47"/>
      <c r="W226" s="47"/>
      <c r="X226" s="83"/>
      <c r="Y226" s="47">
        <v>3</v>
      </c>
      <c r="Z226" s="83"/>
      <c r="AA226" s="83"/>
    </row>
    <row r="227" spans="1:27" ht="12.75" customHeight="1" x14ac:dyDescent="0.25">
      <c r="A227" s="127">
        <v>226</v>
      </c>
      <c r="B227" s="47">
        <v>1</v>
      </c>
      <c r="C227" s="104"/>
      <c r="D227" s="145" t="s">
        <v>645</v>
      </c>
      <c r="E227" s="140">
        <v>4000</v>
      </c>
      <c r="F227" s="140"/>
      <c r="G227" s="138" t="s">
        <v>1136</v>
      </c>
      <c r="H227" s="138" t="s">
        <v>1137</v>
      </c>
      <c r="I227" s="141">
        <v>36969</v>
      </c>
      <c r="J227" s="142" t="s">
        <v>23</v>
      </c>
      <c r="K227" s="144"/>
      <c r="L227" s="144"/>
      <c r="M227" s="138" t="s">
        <v>1135</v>
      </c>
      <c r="N227" s="102" t="str">
        <f t="shared" si="0"/>
        <v xml:space="preserve"> </v>
      </c>
      <c r="O227" s="133" t="str">
        <f t="shared" si="1"/>
        <v xml:space="preserve"> </v>
      </c>
      <c r="P227" s="134" t="str">
        <f t="shared" si="2"/>
        <v xml:space="preserve"> </v>
      </c>
      <c r="Q227" s="135" t="str">
        <f t="shared" si="3"/>
        <v xml:space="preserve"> </v>
      </c>
      <c r="R227" s="135" t="str">
        <f t="shared" si="4"/>
        <v xml:space="preserve"> </v>
      </c>
      <c r="S227" s="110" t="str">
        <f t="shared" si="9"/>
        <v xml:space="preserve"> </v>
      </c>
      <c r="T227" s="135" t="str">
        <f t="shared" si="6"/>
        <v xml:space="preserve"> </v>
      </c>
      <c r="U227" s="47" t="str">
        <f t="shared" si="7"/>
        <v xml:space="preserve"> </v>
      </c>
      <c r="V227" s="47"/>
      <c r="W227" s="47"/>
      <c r="X227" s="83"/>
      <c r="Y227" s="47">
        <v>1</v>
      </c>
      <c r="Z227" s="83"/>
      <c r="AA227" s="83"/>
    </row>
    <row r="228" spans="1:27" ht="12.75" customHeight="1" x14ac:dyDescent="0.25">
      <c r="A228" s="127">
        <v>227</v>
      </c>
      <c r="B228" s="47">
        <v>1</v>
      </c>
      <c r="C228" s="104"/>
      <c r="D228" s="145" t="s">
        <v>64</v>
      </c>
      <c r="E228" s="140">
        <v>2000</v>
      </c>
      <c r="F228" s="140"/>
      <c r="G228" s="138" t="s">
        <v>1138</v>
      </c>
      <c r="H228" s="138" t="s">
        <v>1139</v>
      </c>
      <c r="I228" s="141">
        <v>37390</v>
      </c>
      <c r="J228" s="142" t="s">
        <v>23</v>
      </c>
      <c r="K228" s="144"/>
      <c r="L228" s="144"/>
      <c r="M228" s="138" t="s">
        <v>1135</v>
      </c>
      <c r="N228" s="102" t="str">
        <f t="shared" si="0"/>
        <v xml:space="preserve"> </v>
      </c>
      <c r="O228" s="133" t="str">
        <f t="shared" si="1"/>
        <v xml:space="preserve"> </v>
      </c>
      <c r="P228" s="134" t="str">
        <f t="shared" si="2"/>
        <v xml:space="preserve"> </v>
      </c>
      <c r="Q228" s="135" t="str">
        <f t="shared" si="3"/>
        <v xml:space="preserve"> </v>
      </c>
      <c r="R228" s="135" t="str">
        <f t="shared" si="4"/>
        <v xml:space="preserve"> </v>
      </c>
      <c r="S228" s="110" t="str">
        <f t="shared" si="9"/>
        <v xml:space="preserve"> </v>
      </c>
      <c r="T228" s="135" t="str">
        <f t="shared" si="6"/>
        <v xml:space="preserve"> </v>
      </c>
      <c r="U228" s="47" t="str">
        <f t="shared" si="7"/>
        <v xml:space="preserve"> </v>
      </c>
      <c r="V228" s="47"/>
      <c r="W228" s="47"/>
      <c r="X228" s="83"/>
      <c r="Y228" s="47">
        <v>2</v>
      </c>
      <c r="Z228" s="83"/>
      <c r="AA228" s="83"/>
    </row>
    <row r="229" spans="1:27" ht="12.75" customHeight="1" x14ac:dyDescent="0.25">
      <c r="A229" s="127">
        <v>228</v>
      </c>
      <c r="B229" s="47">
        <v>1</v>
      </c>
      <c r="C229" s="104"/>
      <c r="D229" s="145" t="s">
        <v>64</v>
      </c>
      <c r="E229" s="140">
        <v>3000</v>
      </c>
      <c r="F229" s="140">
        <v>136</v>
      </c>
      <c r="G229" s="138" t="s">
        <v>1140</v>
      </c>
      <c r="H229" s="138" t="s">
        <v>1141</v>
      </c>
      <c r="I229" s="141">
        <v>36948</v>
      </c>
      <c r="J229" s="142" t="s">
        <v>37</v>
      </c>
      <c r="K229" s="144"/>
      <c r="L229" s="144"/>
      <c r="M229" s="138" t="s">
        <v>140</v>
      </c>
      <c r="N229" s="102" t="str">
        <f t="shared" si="0"/>
        <v>m136</v>
      </c>
      <c r="O229" s="133" t="str">
        <f t="shared" si="1"/>
        <v>Miglė Malinauskaitė</v>
      </c>
      <c r="P229" s="134">
        <f t="shared" si="2"/>
        <v>36948</v>
      </c>
      <c r="Q229" s="135" t="str">
        <f t="shared" si="3"/>
        <v>Jonava</v>
      </c>
      <c r="R229" s="135">
        <f t="shared" si="4"/>
        <v>0</v>
      </c>
      <c r="S229" s="110">
        <f t="shared" si="9"/>
        <v>0</v>
      </c>
      <c r="T229" s="135" t="str">
        <f t="shared" si="6"/>
        <v>V.Lebeckienė</v>
      </c>
      <c r="U229" s="47" t="str">
        <f t="shared" si="7"/>
        <v>m136</v>
      </c>
      <c r="V229" s="47"/>
      <c r="W229" s="47"/>
      <c r="X229" s="83"/>
      <c r="Y229" s="47">
        <v>1</v>
      </c>
      <c r="Z229" s="83"/>
      <c r="AA229" s="83"/>
    </row>
    <row r="230" spans="1:27" ht="12.75" customHeight="1" x14ac:dyDescent="0.25">
      <c r="A230" s="127">
        <v>229</v>
      </c>
      <c r="B230" s="47">
        <v>1</v>
      </c>
      <c r="C230" s="104"/>
      <c r="D230" s="145" t="s">
        <v>64</v>
      </c>
      <c r="E230" s="140">
        <v>1000</v>
      </c>
      <c r="F230" s="140">
        <v>137</v>
      </c>
      <c r="G230" s="138" t="s">
        <v>982</v>
      </c>
      <c r="H230" s="138" t="s">
        <v>1141</v>
      </c>
      <c r="I230" s="141">
        <v>38508</v>
      </c>
      <c r="J230" s="142" t="s">
        <v>37</v>
      </c>
      <c r="K230" s="144"/>
      <c r="L230" s="144"/>
      <c r="M230" s="138" t="s">
        <v>140</v>
      </c>
      <c r="N230" s="102" t="str">
        <f t="shared" si="0"/>
        <v>m137</v>
      </c>
      <c r="O230" s="133" t="str">
        <f t="shared" si="1"/>
        <v>Greta Malinauskaitė</v>
      </c>
      <c r="P230" s="134">
        <f t="shared" si="2"/>
        <v>38508</v>
      </c>
      <c r="Q230" s="135" t="str">
        <f t="shared" si="3"/>
        <v>Jonava</v>
      </c>
      <c r="R230" s="135">
        <f t="shared" si="4"/>
        <v>0</v>
      </c>
      <c r="S230" s="110">
        <f t="shared" si="9"/>
        <v>0</v>
      </c>
      <c r="T230" s="135" t="str">
        <f t="shared" si="6"/>
        <v>V.Lebeckienė</v>
      </c>
      <c r="U230" s="47" t="str">
        <f t="shared" si="7"/>
        <v>m137</v>
      </c>
      <c r="V230" s="47"/>
      <c r="W230" s="47"/>
      <c r="X230" s="83"/>
      <c r="Y230" s="47">
        <v>1</v>
      </c>
      <c r="Z230" s="83"/>
      <c r="AA230" s="83"/>
    </row>
    <row r="231" spans="1:27" ht="12.75" customHeight="1" x14ac:dyDescent="0.25">
      <c r="A231" s="127">
        <v>230</v>
      </c>
      <c r="B231" s="47">
        <v>1</v>
      </c>
      <c r="C231" s="104"/>
      <c r="D231" s="145" t="s">
        <v>64</v>
      </c>
      <c r="E231" s="140">
        <v>3000</v>
      </c>
      <c r="F231" s="140">
        <v>138</v>
      </c>
      <c r="G231" s="138" t="s">
        <v>1142</v>
      </c>
      <c r="H231" s="138" t="s">
        <v>1143</v>
      </c>
      <c r="I231" s="141">
        <v>36689</v>
      </c>
      <c r="J231" s="142" t="s">
        <v>37</v>
      </c>
      <c r="K231" s="144"/>
      <c r="L231" s="144"/>
      <c r="M231" s="138" t="s">
        <v>140</v>
      </c>
      <c r="N231" s="102" t="str">
        <f t="shared" si="0"/>
        <v>m138</v>
      </c>
      <c r="O231" s="133" t="str">
        <f t="shared" si="1"/>
        <v>Vesta Macidulskaitė</v>
      </c>
      <c r="P231" s="134">
        <f t="shared" si="2"/>
        <v>36689</v>
      </c>
      <c r="Q231" s="135" t="str">
        <f t="shared" si="3"/>
        <v>Jonava</v>
      </c>
      <c r="R231" s="135">
        <f t="shared" si="4"/>
        <v>0</v>
      </c>
      <c r="S231" s="110">
        <f t="shared" si="9"/>
        <v>0</v>
      </c>
      <c r="T231" s="135" t="str">
        <f t="shared" si="6"/>
        <v>V.Lebeckienė</v>
      </c>
      <c r="U231" s="47" t="str">
        <f t="shared" si="7"/>
        <v>m138</v>
      </c>
      <c r="V231" s="47"/>
      <c r="W231" s="47"/>
      <c r="X231" s="83"/>
      <c r="Y231" s="47">
        <v>2</v>
      </c>
      <c r="Z231" s="83"/>
      <c r="AA231" s="83"/>
    </row>
    <row r="232" spans="1:27" ht="12.75" customHeight="1" x14ac:dyDescent="0.25">
      <c r="A232" s="127">
        <v>231</v>
      </c>
      <c r="B232" s="47">
        <v>1</v>
      </c>
      <c r="C232" s="104"/>
      <c r="D232" s="145" t="s">
        <v>645</v>
      </c>
      <c r="E232" s="140">
        <v>4000</v>
      </c>
      <c r="F232" s="140">
        <v>139</v>
      </c>
      <c r="G232" s="138" t="s">
        <v>271</v>
      </c>
      <c r="H232" s="138" t="s">
        <v>1144</v>
      </c>
      <c r="I232" s="141">
        <v>36593</v>
      </c>
      <c r="J232" s="142" t="s">
        <v>37</v>
      </c>
      <c r="K232" s="144"/>
      <c r="L232" s="144"/>
      <c r="M232" s="138" t="s">
        <v>140</v>
      </c>
      <c r="N232" s="102" t="str">
        <f t="shared" si="0"/>
        <v>v139</v>
      </c>
      <c r="O232" s="133" t="str">
        <f t="shared" si="1"/>
        <v>Lukas Pušinskas</v>
      </c>
      <c r="P232" s="134">
        <f t="shared" si="2"/>
        <v>36593</v>
      </c>
      <c r="Q232" s="135" t="str">
        <f t="shared" si="3"/>
        <v>Jonava</v>
      </c>
      <c r="R232" s="135">
        <f t="shared" si="4"/>
        <v>0</v>
      </c>
      <c r="S232" s="110">
        <f t="shared" si="9"/>
        <v>0</v>
      </c>
      <c r="T232" s="135" t="str">
        <f t="shared" si="6"/>
        <v>V.Lebeckienė</v>
      </c>
      <c r="U232" s="47" t="str">
        <f t="shared" si="7"/>
        <v>v139</v>
      </c>
      <c r="V232" s="47"/>
      <c r="W232" s="47"/>
      <c r="X232" s="83"/>
      <c r="Y232" s="47">
        <v>2</v>
      </c>
      <c r="Z232" s="83"/>
      <c r="AA232" s="83"/>
    </row>
    <row r="233" spans="1:27" ht="12.75" customHeight="1" x14ac:dyDescent="0.25">
      <c r="A233" s="127">
        <v>232</v>
      </c>
      <c r="B233" s="47">
        <v>1</v>
      </c>
      <c r="C233" s="104"/>
      <c r="D233" s="145" t="s">
        <v>645</v>
      </c>
      <c r="E233" s="140">
        <v>6000</v>
      </c>
      <c r="F233" s="140">
        <v>140</v>
      </c>
      <c r="G233" s="138" t="s">
        <v>1145</v>
      </c>
      <c r="H233" s="138" t="s">
        <v>1146</v>
      </c>
      <c r="I233" s="141">
        <v>36290</v>
      </c>
      <c r="J233" s="142" t="s">
        <v>37</v>
      </c>
      <c r="K233" s="144"/>
      <c r="L233" s="144"/>
      <c r="M233" s="138" t="s">
        <v>140</v>
      </c>
      <c r="N233" s="102" t="str">
        <f t="shared" si="0"/>
        <v>v140</v>
      </c>
      <c r="O233" s="133" t="str">
        <f t="shared" si="1"/>
        <v>Neimantas Jocius</v>
      </c>
      <c r="P233" s="134">
        <f t="shared" si="2"/>
        <v>36290</v>
      </c>
      <c r="Q233" s="135" t="str">
        <f t="shared" si="3"/>
        <v>Jonava</v>
      </c>
      <c r="R233" s="135">
        <f t="shared" si="4"/>
        <v>0</v>
      </c>
      <c r="S233" s="110">
        <f t="shared" si="9"/>
        <v>0</v>
      </c>
      <c r="T233" s="135" t="str">
        <f t="shared" si="6"/>
        <v>V.Lebeckienė</v>
      </c>
      <c r="U233" s="47" t="str">
        <f t="shared" si="7"/>
        <v>v140</v>
      </c>
      <c r="V233" s="47"/>
      <c r="W233" s="47"/>
      <c r="X233" s="83"/>
      <c r="Y233" s="47">
        <v>2</v>
      </c>
      <c r="Z233" s="83"/>
      <c r="AA233" s="83"/>
    </row>
    <row r="234" spans="1:27" ht="12.75" customHeight="1" x14ac:dyDescent="0.25">
      <c r="A234" s="127">
        <v>233</v>
      </c>
      <c r="B234" s="47">
        <v>1</v>
      </c>
      <c r="C234" s="104"/>
      <c r="D234" s="145" t="s">
        <v>645</v>
      </c>
      <c r="E234" s="140">
        <v>6000</v>
      </c>
      <c r="F234" s="140">
        <v>141</v>
      </c>
      <c r="G234" s="138" t="s">
        <v>914</v>
      </c>
      <c r="H234" s="138" t="s">
        <v>1147</v>
      </c>
      <c r="I234" s="141">
        <v>36475</v>
      </c>
      <c r="J234" s="142" t="s">
        <v>37</v>
      </c>
      <c r="K234" s="144"/>
      <c r="L234" s="144"/>
      <c r="M234" s="138" t="s">
        <v>140</v>
      </c>
      <c r="N234" s="102" t="str">
        <f t="shared" si="0"/>
        <v>v141</v>
      </c>
      <c r="O234" s="133" t="str">
        <f t="shared" si="1"/>
        <v>Erikas Vaškevičius</v>
      </c>
      <c r="P234" s="134">
        <f t="shared" si="2"/>
        <v>36475</v>
      </c>
      <c r="Q234" s="135" t="str">
        <f t="shared" si="3"/>
        <v>Jonava</v>
      </c>
      <c r="R234" s="135">
        <f t="shared" si="4"/>
        <v>0</v>
      </c>
      <c r="S234" s="110">
        <f t="shared" si="9"/>
        <v>0</v>
      </c>
      <c r="T234" s="135" t="str">
        <f t="shared" si="6"/>
        <v>V.Lebeckienė</v>
      </c>
      <c r="U234" s="47" t="str">
        <f t="shared" si="7"/>
        <v>v141</v>
      </c>
      <c r="V234" s="47"/>
      <c r="W234" s="47"/>
      <c r="X234" s="83"/>
      <c r="Y234" s="47">
        <v>1</v>
      </c>
      <c r="Z234" s="83"/>
      <c r="AA234" s="83"/>
    </row>
    <row r="235" spans="1:27" ht="12.75" customHeight="1" x14ac:dyDescent="0.25">
      <c r="A235" s="127">
        <v>234</v>
      </c>
      <c r="B235" s="47">
        <v>1</v>
      </c>
      <c r="C235" s="104"/>
      <c r="D235" s="145" t="s">
        <v>645</v>
      </c>
      <c r="E235" s="140">
        <v>1000</v>
      </c>
      <c r="F235" s="140">
        <v>142</v>
      </c>
      <c r="G235" s="138" t="s">
        <v>1148</v>
      </c>
      <c r="H235" s="138" t="s">
        <v>1149</v>
      </c>
      <c r="I235" s="141">
        <v>39029</v>
      </c>
      <c r="J235" s="142" t="s">
        <v>37</v>
      </c>
      <c r="K235" s="144"/>
      <c r="L235" s="144"/>
      <c r="M235" s="138" t="s">
        <v>140</v>
      </c>
      <c r="N235" s="102" t="str">
        <f t="shared" si="0"/>
        <v>v142</v>
      </c>
      <c r="O235" s="133" t="str">
        <f t="shared" si="1"/>
        <v>Joris Paškevičius</v>
      </c>
      <c r="P235" s="134">
        <f t="shared" si="2"/>
        <v>39029</v>
      </c>
      <c r="Q235" s="135" t="str">
        <f t="shared" si="3"/>
        <v>Jonava</v>
      </c>
      <c r="R235" s="135">
        <f t="shared" si="4"/>
        <v>0</v>
      </c>
      <c r="S235" s="110">
        <f t="shared" si="9"/>
        <v>0</v>
      </c>
      <c r="T235" s="135" t="str">
        <f t="shared" si="6"/>
        <v>V.Lebeckienė</v>
      </c>
      <c r="U235" s="47" t="str">
        <f t="shared" si="7"/>
        <v>v142</v>
      </c>
      <c r="V235" s="47"/>
      <c r="W235" s="47"/>
      <c r="X235" s="83"/>
      <c r="Y235" s="47">
        <v>1</v>
      </c>
      <c r="Z235" s="83"/>
      <c r="AA235" s="83"/>
    </row>
    <row r="236" spans="1:27" ht="12.75" customHeight="1" x14ac:dyDescent="0.25">
      <c r="A236" s="127">
        <v>235</v>
      </c>
      <c r="B236" s="47">
        <v>1</v>
      </c>
      <c r="C236" s="104"/>
      <c r="D236" s="145" t="s">
        <v>645</v>
      </c>
      <c r="E236" s="140">
        <v>1000</v>
      </c>
      <c r="F236" s="140">
        <v>143</v>
      </c>
      <c r="G236" s="138" t="s">
        <v>1150</v>
      </c>
      <c r="H236" s="138" t="s">
        <v>1151</v>
      </c>
      <c r="I236" s="141">
        <v>38685</v>
      </c>
      <c r="J236" s="142" t="s">
        <v>37</v>
      </c>
      <c r="K236" s="144"/>
      <c r="L236" s="144"/>
      <c r="M236" s="138" t="s">
        <v>140</v>
      </c>
      <c r="N236" s="102" t="str">
        <f t="shared" si="0"/>
        <v>v143</v>
      </c>
      <c r="O236" s="133" t="str">
        <f t="shared" si="1"/>
        <v>Konstantinas Stankus</v>
      </c>
      <c r="P236" s="134">
        <f t="shared" si="2"/>
        <v>38685</v>
      </c>
      <c r="Q236" s="135" t="str">
        <f t="shared" si="3"/>
        <v>Jonava</v>
      </c>
      <c r="R236" s="135">
        <f t="shared" si="4"/>
        <v>0</v>
      </c>
      <c r="S236" s="110">
        <f t="shared" si="9"/>
        <v>0</v>
      </c>
      <c r="T236" s="135" t="str">
        <f t="shared" si="6"/>
        <v>V.Lebeckienė</v>
      </c>
      <c r="U236" s="47" t="str">
        <f t="shared" si="7"/>
        <v>v143</v>
      </c>
      <c r="V236" s="47"/>
      <c r="W236" s="47"/>
      <c r="X236" s="83"/>
      <c r="Y236" s="47">
        <v>3</v>
      </c>
      <c r="Z236" s="83"/>
      <c r="AA236" s="83"/>
    </row>
    <row r="237" spans="1:27" ht="12.75" customHeight="1" x14ac:dyDescent="0.25">
      <c r="A237" s="127">
        <v>236</v>
      </c>
      <c r="B237" s="47">
        <v>1</v>
      </c>
      <c r="C237" s="104"/>
      <c r="D237" s="145" t="s">
        <v>64</v>
      </c>
      <c r="E237" s="140">
        <v>1000</v>
      </c>
      <c r="F237" s="140">
        <v>144</v>
      </c>
      <c r="G237" s="138" t="s">
        <v>977</v>
      </c>
      <c r="H237" s="138" t="s">
        <v>1152</v>
      </c>
      <c r="I237" s="141">
        <v>38209</v>
      </c>
      <c r="J237" s="142" t="s">
        <v>37</v>
      </c>
      <c r="K237" s="144"/>
      <c r="L237" s="144"/>
      <c r="M237" s="138" t="s">
        <v>140</v>
      </c>
      <c r="N237" s="102" t="str">
        <f t="shared" si="0"/>
        <v>m144</v>
      </c>
      <c r="O237" s="133" t="str">
        <f t="shared" si="1"/>
        <v>Auksė Gavelytė</v>
      </c>
      <c r="P237" s="134">
        <f t="shared" si="2"/>
        <v>38209</v>
      </c>
      <c r="Q237" s="135" t="str">
        <f t="shared" si="3"/>
        <v>Jonava</v>
      </c>
      <c r="R237" s="135">
        <f t="shared" si="4"/>
        <v>0</v>
      </c>
      <c r="S237" s="110">
        <f t="shared" si="9"/>
        <v>0</v>
      </c>
      <c r="T237" s="135" t="str">
        <f t="shared" si="6"/>
        <v>V.Lebeckienė</v>
      </c>
      <c r="U237" s="47" t="str">
        <f t="shared" si="7"/>
        <v>m144</v>
      </c>
      <c r="V237" s="47"/>
      <c r="W237" s="47"/>
      <c r="X237" s="83"/>
      <c r="Y237" s="47">
        <v>1</v>
      </c>
      <c r="Z237" s="83"/>
      <c r="AA237" s="83"/>
    </row>
    <row r="238" spans="1:27" ht="12.75" customHeight="1" x14ac:dyDescent="0.25">
      <c r="A238" s="127">
        <v>237</v>
      </c>
      <c r="B238" s="47">
        <v>1</v>
      </c>
      <c r="C238" s="104"/>
      <c r="D238" s="145" t="s">
        <v>64</v>
      </c>
      <c r="E238" s="140">
        <v>3000</v>
      </c>
      <c r="F238" s="140">
        <v>145</v>
      </c>
      <c r="G238" s="138" t="s">
        <v>1153</v>
      </c>
      <c r="H238" s="138" t="s">
        <v>1154</v>
      </c>
      <c r="I238" s="141">
        <v>36739</v>
      </c>
      <c r="J238" s="142" t="s">
        <v>37</v>
      </c>
      <c r="K238" s="144"/>
      <c r="L238" s="144"/>
      <c r="M238" s="138" t="s">
        <v>140</v>
      </c>
      <c r="N238" s="102" t="str">
        <f t="shared" si="0"/>
        <v>m145</v>
      </c>
      <c r="O238" s="133" t="str">
        <f t="shared" si="1"/>
        <v>Vita Akelaitytė</v>
      </c>
      <c r="P238" s="134">
        <f t="shared" si="2"/>
        <v>36739</v>
      </c>
      <c r="Q238" s="135" t="str">
        <f t="shared" si="3"/>
        <v>Jonava</v>
      </c>
      <c r="R238" s="135">
        <f t="shared" si="4"/>
        <v>0</v>
      </c>
      <c r="S238" s="110">
        <f t="shared" si="9"/>
        <v>0</v>
      </c>
      <c r="T238" s="135" t="str">
        <f t="shared" si="6"/>
        <v>V.Lebeckienė</v>
      </c>
      <c r="U238" s="47" t="str">
        <f t="shared" si="7"/>
        <v>m145</v>
      </c>
      <c r="V238" s="47"/>
      <c r="W238" s="47"/>
      <c r="X238" s="83"/>
      <c r="Y238" s="47">
        <v>1</v>
      </c>
      <c r="Z238" s="83"/>
      <c r="AA238" s="83"/>
    </row>
    <row r="239" spans="1:27" ht="12.75" customHeight="1" x14ac:dyDescent="0.25">
      <c r="A239" s="127">
        <v>238</v>
      </c>
      <c r="B239" s="47">
        <v>1</v>
      </c>
      <c r="C239" s="104"/>
      <c r="D239" s="145" t="s">
        <v>64</v>
      </c>
      <c r="E239" s="140">
        <v>1000</v>
      </c>
      <c r="F239" s="140">
        <v>146</v>
      </c>
      <c r="G239" s="138" t="s">
        <v>1155</v>
      </c>
      <c r="H239" s="138" t="s">
        <v>1156</v>
      </c>
      <c r="I239" s="141">
        <v>38225</v>
      </c>
      <c r="J239" s="142" t="s">
        <v>37</v>
      </c>
      <c r="K239" s="144"/>
      <c r="L239" s="144"/>
      <c r="M239" s="138" t="s">
        <v>140</v>
      </c>
      <c r="N239" s="102" t="str">
        <f t="shared" si="0"/>
        <v>m146</v>
      </c>
      <c r="O239" s="133" t="str">
        <f t="shared" si="1"/>
        <v>Agilė Čelkonaitė</v>
      </c>
      <c r="P239" s="134">
        <f t="shared" si="2"/>
        <v>38225</v>
      </c>
      <c r="Q239" s="135" t="str">
        <f t="shared" si="3"/>
        <v>Jonava</v>
      </c>
      <c r="R239" s="135">
        <f t="shared" si="4"/>
        <v>0</v>
      </c>
      <c r="S239" s="110">
        <f t="shared" si="9"/>
        <v>0</v>
      </c>
      <c r="T239" s="135" t="str">
        <f t="shared" si="6"/>
        <v>V.Lebeckienė</v>
      </c>
      <c r="U239" s="47" t="str">
        <f t="shared" si="7"/>
        <v>m146</v>
      </c>
      <c r="V239" s="47"/>
      <c r="W239" s="47"/>
      <c r="X239" s="83"/>
      <c r="Y239" s="47">
        <v>2</v>
      </c>
      <c r="Z239" s="83"/>
      <c r="AA239" s="83"/>
    </row>
    <row r="240" spans="1:27" ht="12.75" customHeight="1" x14ac:dyDescent="0.25">
      <c r="A240" s="127">
        <v>239</v>
      </c>
      <c r="B240" s="47">
        <v>1</v>
      </c>
      <c r="C240" s="104"/>
      <c r="D240" s="145" t="s">
        <v>64</v>
      </c>
      <c r="E240" s="140">
        <v>1000</v>
      </c>
      <c r="F240" s="140"/>
      <c r="G240" s="138" t="s">
        <v>1157</v>
      </c>
      <c r="H240" s="138" t="s">
        <v>1158</v>
      </c>
      <c r="I240" s="141">
        <v>38039</v>
      </c>
      <c r="J240" s="142" t="s">
        <v>37</v>
      </c>
      <c r="K240" s="144"/>
      <c r="L240" s="144"/>
      <c r="M240" s="138" t="s">
        <v>140</v>
      </c>
      <c r="N240" s="102" t="str">
        <f t="shared" si="0"/>
        <v xml:space="preserve"> </v>
      </c>
      <c r="O240" s="133" t="str">
        <f t="shared" si="1"/>
        <v xml:space="preserve"> </v>
      </c>
      <c r="P240" s="134" t="str">
        <f t="shared" si="2"/>
        <v xml:space="preserve"> </v>
      </c>
      <c r="Q240" s="135" t="str">
        <f t="shared" si="3"/>
        <v xml:space="preserve"> </v>
      </c>
      <c r="R240" s="135" t="str">
        <f t="shared" si="4"/>
        <v xml:space="preserve"> </v>
      </c>
      <c r="S240" s="110" t="str">
        <f t="shared" si="9"/>
        <v xml:space="preserve"> </v>
      </c>
      <c r="T240" s="135" t="str">
        <f t="shared" si="6"/>
        <v xml:space="preserve"> </v>
      </c>
      <c r="U240" s="47" t="str">
        <f t="shared" si="7"/>
        <v xml:space="preserve"> </v>
      </c>
      <c r="V240" s="47"/>
      <c r="W240" s="47"/>
      <c r="X240" s="83"/>
      <c r="Y240" s="47">
        <v>2</v>
      </c>
      <c r="Z240" s="83"/>
      <c r="AA240" s="83"/>
    </row>
    <row r="241" spans="1:27" ht="12.75" customHeight="1" x14ac:dyDescent="0.25">
      <c r="A241" s="127">
        <v>240</v>
      </c>
      <c r="B241" s="47">
        <v>2</v>
      </c>
      <c r="C241" s="104"/>
      <c r="D241" s="145" t="s">
        <v>64</v>
      </c>
      <c r="E241" s="140">
        <v>3000</v>
      </c>
      <c r="F241" s="140">
        <v>353</v>
      </c>
      <c r="G241" s="138" t="s">
        <v>877</v>
      </c>
      <c r="H241" s="138" t="s">
        <v>1159</v>
      </c>
      <c r="I241" s="141">
        <v>36613</v>
      </c>
      <c r="J241" s="142" t="s">
        <v>27</v>
      </c>
      <c r="K241" s="138" t="s">
        <v>156</v>
      </c>
      <c r="L241" s="144"/>
      <c r="M241" s="138" t="s">
        <v>144</v>
      </c>
      <c r="N241" s="102" t="str">
        <f t="shared" si="0"/>
        <v>m353</v>
      </c>
      <c r="O241" s="133" t="str">
        <f t="shared" si="1"/>
        <v>Kristina Jašauskaitė</v>
      </c>
      <c r="P241" s="134">
        <f t="shared" si="2"/>
        <v>36613</v>
      </c>
      <c r="Q241" s="135" t="str">
        <f t="shared" si="3"/>
        <v>Šilutė</v>
      </c>
      <c r="R241" s="135" t="str">
        <f t="shared" si="4"/>
        <v>NIKĖ-3</v>
      </c>
      <c r="S241" s="110">
        <f t="shared" si="9"/>
        <v>0</v>
      </c>
      <c r="T241" s="135" t="str">
        <f t="shared" si="6"/>
        <v>L. Leikuvienė</v>
      </c>
      <c r="U241" s="47" t="str">
        <f t="shared" si="7"/>
        <v>m353</v>
      </c>
      <c r="V241" s="47"/>
      <c r="W241" s="47"/>
      <c r="X241" s="83"/>
      <c r="Y241" s="47">
        <v>3</v>
      </c>
      <c r="Z241" s="83"/>
      <c r="AA241" s="83"/>
    </row>
    <row r="242" spans="1:27" ht="12.75" customHeight="1" x14ac:dyDescent="0.25">
      <c r="A242" s="127">
        <v>241</v>
      </c>
      <c r="B242" s="47">
        <v>1</v>
      </c>
      <c r="C242" s="104"/>
      <c r="D242" s="145" t="s">
        <v>901</v>
      </c>
      <c r="E242" s="140">
        <v>2000</v>
      </c>
      <c r="F242" s="128">
        <v>101</v>
      </c>
      <c r="G242" s="138" t="s">
        <v>271</v>
      </c>
      <c r="H242" s="138" t="s">
        <v>1160</v>
      </c>
      <c r="I242" s="141">
        <v>37798</v>
      </c>
      <c r="J242" s="142" t="s">
        <v>11</v>
      </c>
      <c r="K242" s="142" t="s">
        <v>173</v>
      </c>
      <c r="L242" s="144"/>
      <c r="M242" s="138" t="s">
        <v>600</v>
      </c>
      <c r="N242" s="102" t="str">
        <f t="shared" si="0"/>
        <v>V101</v>
      </c>
      <c r="O242" s="133" t="str">
        <f t="shared" si="1"/>
        <v>Lukas Janulis</v>
      </c>
      <c r="P242" s="134">
        <f t="shared" si="2"/>
        <v>37798</v>
      </c>
      <c r="Q242" s="135" t="str">
        <f t="shared" si="3"/>
        <v>Šiauliai</v>
      </c>
      <c r="R242" s="135" t="str">
        <f t="shared" si="4"/>
        <v>"Stadija"</v>
      </c>
      <c r="S242" s="110">
        <f t="shared" si="9"/>
        <v>0</v>
      </c>
      <c r="T242" s="135" t="str">
        <f t="shared" si="6"/>
        <v>P.Šaučikovas, M.Malinauskas</v>
      </c>
      <c r="U242" s="47" t="str">
        <f t="shared" si="7"/>
        <v>V101</v>
      </c>
      <c r="V242" s="47"/>
      <c r="W242" s="47"/>
      <c r="X242" s="83"/>
      <c r="Y242" s="47">
        <v>2</v>
      </c>
      <c r="Z242" s="83"/>
      <c r="AA242" s="83"/>
    </row>
    <row r="243" spans="1:27" ht="12.75" customHeight="1" x14ac:dyDescent="0.25">
      <c r="A243" s="127">
        <v>242</v>
      </c>
      <c r="B243" s="47">
        <v>1</v>
      </c>
      <c r="C243" s="104"/>
      <c r="D243" s="145" t="s">
        <v>901</v>
      </c>
      <c r="E243" s="140">
        <v>6000</v>
      </c>
      <c r="F243" s="128">
        <v>102</v>
      </c>
      <c r="G243" s="138" t="s">
        <v>1161</v>
      </c>
      <c r="H243" s="138" t="s">
        <v>1162</v>
      </c>
      <c r="I243" s="141">
        <v>36415</v>
      </c>
      <c r="J243" s="142" t="s">
        <v>1163</v>
      </c>
      <c r="K243" s="142" t="s">
        <v>173</v>
      </c>
      <c r="L243" s="144"/>
      <c r="M243" s="138" t="s">
        <v>600</v>
      </c>
      <c r="N243" s="102" t="str">
        <f t="shared" si="0"/>
        <v>V102</v>
      </c>
      <c r="O243" s="133" t="str">
        <f t="shared" si="1"/>
        <v>Rosvaldas Povilionis</v>
      </c>
      <c r="P243" s="134">
        <f t="shared" si="2"/>
        <v>36415</v>
      </c>
      <c r="Q243" s="135" t="str">
        <f t="shared" si="3"/>
        <v>Šiauliai-Pakruojis</v>
      </c>
      <c r="R243" s="135" t="str">
        <f t="shared" si="4"/>
        <v>"Stadija"</v>
      </c>
      <c r="S243" s="110">
        <f t="shared" si="9"/>
        <v>0</v>
      </c>
      <c r="T243" s="135" t="str">
        <f t="shared" si="6"/>
        <v>P.Šaučikovas, M.Malinauskas</v>
      </c>
      <c r="U243" s="47" t="str">
        <f t="shared" si="7"/>
        <v>V102</v>
      </c>
      <c r="V243" s="47"/>
      <c r="W243" s="47"/>
      <c r="X243" s="83"/>
      <c r="Y243" s="47">
        <v>1</v>
      </c>
      <c r="Z243" s="83"/>
      <c r="AA243" s="83"/>
    </row>
    <row r="244" spans="1:27" ht="12.75" customHeight="1" x14ac:dyDescent="0.25">
      <c r="A244" s="127">
        <v>243</v>
      </c>
      <c r="B244" s="47">
        <v>1</v>
      </c>
      <c r="C244" s="104"/>
      <c r="D244" s="145" t="s">
        <v>901</v>
      </c>
      <c r="E244" s="140">
        <v>4000</v>
      </c>
      <c r="F244" s="128">
        <v>103</v>
      </c>
      <c r="G244" s="138" t="s">
        <v>1164</v>
      </c>
      <c r="H244" s="138" t="s">
        <v>1165</v>
      </c>
      <c r="I244" s="141">
        <v>36810</v>
      </c>
      <c r="J244" s="142" t="s">
        <v>11</v>
      </c>
      <c r="K244" s="142" t="s">
        <v>173</v>
      </c>
      <c r="L244" s="144"/>
      <c r="M244" s="138" t="s">
        <v>600</v>
      </c>
      <c r="N244" s="102" t="str">
        <f t="shared" si="0"/>
        <v>V103</v>
      </c>
      <c r="O244" s="133" t="str">
        <f t="shared" si="1"/>
        <v>Gvidas Tauroza</v>
      </c>
      <c r="P244" s="134">
        <f t="shared" si="2"/>
        <v>36810</v>
      </c>
      <c r="Q244" s="135" t="str">
        <f t="shared" si="3"/>
        <v>Šiauliai</v>
      </c>
      <c r="R244" s="135" t="str">
        <f t="shared" si="4"/>
        <v>"Stadija"</v>
      </c>
      <c r="S244" s="110">
        <f t="shared" si="9"/>
        <v>0</v>
      </c>
      <c r="T244" s="135" t="str">
        <f t="shared" si="6"/>
        <v>P.Šaučikovas, M.Malinauskas</v>
      </c>
      <c r="U244" s="47" t="str">
        <f t="shared" si="7"/>
        <v>V103</v>
      </c>
      <c r="V244" s="47"/>
      <c r="W244" s="47"/>
      <c r="X244" s="83"/>
      <c r="Y244" s="47">
        <v>2</v>
      </c>
      <c r="Z244" s="83"/>
      <c r="AA244" s="83"/>
    </row>
    <row r="245" spans="1:27" ht="12.75" customHeight="1" x14ac:dyDescent="0.25">
      <c r="A245" s="127">
        <v>244</v>
      </c>
      <c r="B245" s="47">
        <v>1</v>
      </c>
      <c r="C245" s="104"/>
      <c r="D245" s="145" t="s">
        <v>895</v>
      </c>
      <c r="E245" s="140">
        <v>6000</v>
      </c>
      <c r="F245" s="128">
        <v>104</v>
      </c>
      <c r="G245" s="138" t="s">
        <v>977</v>
      </c>
      <c r="H245" s="138" t="s">
        <v>1166</v>
      </c>
      <c r="I245" s="141">
        <v>36518</v>
      </c>
      <c r="J245" s="142" t="s">
        <v>11</v>
      </c>
      <c r="K245" s="142" t="s">
        <v>173</v>
      </c>
      <c r="L245" s="144"/>
      <c r="M245" s="138" t="s">
        <v>600</v>
      </c>
      <c r="N245" s="102" t="str">
        <f t="shared" si="0"/>
        <v>M104</v>
      </c>
      <c r="O245" s="133" t="str">
        <f t="shared" si="1"/>
        <v>Auksė Linkutė</v>
      </c>
      <c r="P245" s="134">
        <f t="shared" si="2"/>
        <v>36518</v>
      </c>
      <c r="Q245" s="135" t="str">
        <f t="shared" si="3"/>
        <v>Šiauliai</v>
      </c>
      <c r="R245" s="135" t="str">
        <f t="shared" si="4"/>
        <v>"Stadija"</v>
      </c>
      <c r="S245" s="110">
        <f t="shared" si="9"/>
        <v>0</v>
      </c>
      <c r="T245" s="135" t="str">
        <f t="shared" si="6"/>
        <v>P.Šaučikovas, M.Malinauskas</v>
      </c>
      <c r="U245" s="47" t="str">
        <f t="shared" si="7"/>
        <v>M104</v>
      </c>
      <c r="V245" s="47"/>
      <c r="W245" s="47"/>
      <c r="X245" s="83"/>
      <c r="Y245" s="47">
        <v>1</v>
      </c>
      <c r="Z245" s="83"/>
      <c r="AA245" s="83"/>
    </row>
    <row r="246" spans="1:27" ht="12.75" customHeight="1" x14ac:dyDescent="0.25">
      <c r="A246" s="127">
        <v>245</v>
      </c>
      <c r="B246" s="47">
        <v>2</v>
      </c>
      <c r="C246" s="104"/>
      <c r="D246" s="145" t="s">
        <v>901</v>
      </c>
      <c r="E246" s="140">
        <v>4000</v>
      </c>
      <c r="F246" s="128">
        <v>105</v>
      </c>
      <c r="G246" s="138" t="s">
        <v>784</v>
      </c>
      <c r="H246" s="138" t="s">
        <v>1167</v>
      </c>
      <c r="I246" s="141">
        <v>36621</v>
      </c>
      <c r="J246" s="142" t="s">
        <v>11</v>
      </c>
      <c r="K246" s="142" t="s">
        <v>173</v>
      </c>
      <c r="L246" s="144"/>
      <c r="M246" s="138" t="s">
        <v>600</v>
      </c>
      <c r="N246" s="102" t="str">
        <f t="shared" si="0"/>
        <v>V105</v>
      </c>
      <c r="O246" s="133" t="str">
        <f t="shared" si="1"/>
        <v>Edvinas Jurkus</v>
      </c>
      <c r="P246" s="134">
        <f t="shared" si="2"/>
        <v>36621</v>
      </c>
      <c r="Q246" s="135" t="str">
        <f t="shared" si="3"/>
        <v>Šiauliai</v>
      </c>
      <c r="R246" s="135" t="str">
        <f t="shared" si="4"/>
        <v>"Stadija"</v>
      </c>
      <c r="S246" s="110">
        <f t="shared" si="9"/>
        <v>0</v>
      </c>
      <c r="T246" s="135" t="str">
        <f t="shared" si="6"/>
        <v>P.Šaučikovas, M.Malinauskas</v>
      </c>
      <c r="U246" s="47" t="str">
        <f t="shared" si="7"/>
        <v>V105</v>
      </c>
      <c r="V246" s="47"/>
      <c r="W246" s="47"/>
      <c r="X246" s="83"/>
      <c r="Y246" s="47">
        <v>1</v>
      </c>
      <c r="Z246" s="83"/>
      <c r="AA246" s="83"/>
    </row>
    <row r="247" spans="1:27" ht="12.75" customHeight="1" x14ac:dyDescent="0.25">
      <c r="A247" s="127">
        <v>246</v>
      </c>
      <c r="B247" s="47">
        <v>1</v>
      </c>
      <c r="C247" s="104"/>
      <c r="D247" s="145" t="s">
        <v>901</v>
      </c>
      <c r="E247" s="140">
        <v>4000</v>
      </c>
      <c r="F247" s="128">
        <v>106</v>
      </c>
      <c r="G247" s="138" t="s">
        <v>1168</v>
      </c>
      <c r="H247" s="138" t="s">
        <v>979</v>
      </c>
      <c r="I247" s="141">
        <v>37135</v>
      </c>
      <c r="J247" s="142" t="s">
        <v>11</v>
      </c>
      <c r="K247" s="142" t="s">
        <v>173</v>
      </c>
      <c r="L247" s="144"/>
      <c r="M247" s="138" t="s">
        <v>600</v>
      </c>
      <c r="N247" s="102" t="str">
        <f t="shared" si="0"/>
        <v>V106</v>
      </c>
      <c r="O247" s="133" t="str">
        <f t="shared" si="1"/>
        <v>Egidijus Balsys</v>
      </c>
      <c r="P247" s="134">
        <f t="shared" si="2"/>
        <v>37135</v>
      </c>
      <c r="Q247" s="135" t="str">
        <f t="shared" si="3"/>
        <v>Šiauliai</v>
      </c>
      <c r="R247" s="135" t="str">
        <f t="shared" si="4"/>
        <v>"Stadija"</v>
      </c>
      <c r="S247" s="110">
        <f t="shared" si="9"/>
        <v>0</v>
      </c>
      <c r="T247" s="135" t="str">
        <f t="shared" si="6"/>
        <v>P.Šaučikovas, M.Malinauskas</v>
      </c>
      <c r="U247" s="47" t="str">
        <f t="shared" si="7"/>
        <v>V106</v>
      </c>
      <c r="V247" s="47"/>
      <c r="W247" s="47"/>
      <c r="X247" s="83"/>
      <c r="Y247" s="47">
        <v>2</v>
      </c>
      <c r="Z247" s="83"/>
      <c r="AA247" s="83"/>
    </row>
    <row r="248" spans="1:27" ht="12.75" customHeight="1" x14ac:dyDescent="0.25">
      <c r="A248" s="127">
        <v>247</v>
      </c>
      <c r="B248" s="47">
        <v>1</v>
      </c>
      <c r="C248" s="104"/>
      <c r="D248" s="145" t="s">
        <v>901</v>
      </c>
      <c r="E248" s="140">
        <v>4000</v>
      </c>
      <c r="F248" s="128">
        <v>107</v>
      </c>
      <c r="G248" s="138" t="s">
        <v>1169</v>
      </c>
      <c r="H248" s="138" t="s">
        <v>1170</v>
      </c>
      <c r="I248" s="141">
        <v>36693</v>
      </c>
      <c r="J248" s="142" t="s">
        <v>1171</v>
      </c>
      <c r="K248" s="144"/>
      <c r="L248" s="144"/>
      <c r="M248" s="138" t="s">
        <v>1172</v>
      </c>
      <c r="N248" s="102" t="str">
        <f t="shared" si="0"/>
        <v>V107</v>
      </c>
      <c r="O248" s="133" t="str">
        <f t="shared" si="1"/>
        <v>Aurimas Bendžius</v>
      </c>
      <c r="P248" s="134">
        <f t="shared" si="2"/>
        <v>36693</v>
      </c>
      <c r="Q248" s="135" t="str">
        <f t="shared" si="3"/>
        <v>Šiauliai-Šilutė</v>
      </c>
      <c r="R248" s="135">
        <f t="shared" si="4"/>
        <v>0</v>
      </c>
      <c r="S248" s="110">
        <f t="shared" si="9"/>
        <v>0</v>
      </c>
      <c r="T248" s="135" t="str">
        <f t="shared" si="6"/>
        <v>A.Kitanov, R.Razmaitė,S.Oželis</v>
      </c>
      <c r="U248" s="47" t="str">
        <f t="shared" si="7"/>
        <v>V107</v>
      </c>
      <c r="V248" s="47"/>
      <c r="W248" s="47"/>
      <c r="X248" s="83"/>
      <c r="Y248" s="47">
        <v>2</v>
      </c>
      <c r="Z248" s="83"/>
      <c r="AA248" s="83"/>
    </row>
    <row r="249" spans="1:27" ht="12.75" customHeight="1" x14ac:dyDescent="0.25">
      <c r="A249" s="127">
        <v>248</v>
      </c>
      <c r="B249" s="47">
        <v>2</v>
      </c>
      <c r="C249" s="104"/>
      <c r="D249" s="145" t="s">
        <v>901</v>
      </c>
      <c r="E249" s="140">
        <v>6000</v>
      </c>
      <c r="F249" s="128">
        <v>108</v>
      </c>
      <c r="G249" s="138" t="s">
        <v>1173</v>
      </c>
      <c r="H249" s="138" t="s">
        <v>1174</v>
      </c>
      <c r="I249" s="141">
        <v>36254</v>
      </c>
      <c r="J249" s="142" t="s">
        <v>11</v>
      </c>
      <c r="K249" s="144"/>
      <c r="L249" s="138"/>
      <c r="M249" s="138" t="s">
        <v>430</v>
      </c>
      <c r="N249" s="102" t="str">
        <f t="shared" si="0"/>
        <v>V108</v>
      </c>
      <c r="O249" s="133" t="str">
        <f t="shared" si="1"/>
        <v>Vincas Jatulis</v>
      </c>
      <c r="P249" s="134">
        <f t="shared" si="2"/>
        <v>36254</v>
      </c>
      <c r="Q249" s="135" t="str">
        <f t="shared" si="3"/>
        <v>Šiauliai</v>
      </c>
      <c r="R249" s="135">
        <f t="shared" si="4"/>
        <v>0</v>
      </c>
      <c r="S249" s="110">
        <f t="shared" si="9"/>
        <v>0</v>
      </c>
      <c r="T249" s="135" t="str">
        <f t="shared" si="6"/>
        <v>R.Razmaitė, A.Kitanov</v>
      </c>
      <c r="U249" s="47" t="str">
        <f t="shared" si="7"/>
        <v>V108</v>
      </c>
      <c r="V249" s="47"/>
      <c r="W249" s="47"/>
      <c r="X249" s="83"/>
      <c r="Y249" s="47">
        <v>1</v>
      </c>
      <c r="Z249" s="83"/>
      <c r="AA249" s="83"/>
    </row>
    <row r="250" spans="1:27" ht="12.75" customHeight="1" x14ac:dyDescent="0.25">
      <c r="A250" s="127">
        <v>249</v>
      </c>
      <c r="B250" s="102">
        <v>2</v>
      </c>
      <c r="C250" s="104"/>
      <c r="D250" s="145" t="s">
        <v>895</v>
      </c>
      <c r="E250" s="140">
        <v>3000</v>
      </c>
      <c r="F250" s="128">
        <v>109</v>
      </c>
      <c r="G250" s="138" t="s">
        <v>922</v>
      </c>
      <c r="H250" s="138" t="s">
        <v>1175</v>
      </c>
      <c r="I250" s="141">
        <v>37235</v>
      </c>
      <c r="J250" s="142" t="s">
        <v>1176</v>
      </c>
      <c r="K250" s="144"/>
      <c r="L250" s="144"/>
      <c r="M250" s="138" t="s">
        <v>1177</v>
      </c>
      <c r="N250" s="102" t="str">
        <f t="shared" si="0"/>
        <v>M109</v>
      </c>
      <c r="O250" s="133" t="str">
        <f t="shared" si="1"/>
        <v>Marija Statkonytė</v>
      </c>
      <c r="P250" s="134">
        <f t="shared" si="2"/>
        <v>37235</v>
      </c>
      <c r="Q250" s="135" t="str">
        <f t="shared" si="3"/>
        <v>Šiauliai-Kupiškis</v>
      </c>
      <c r="R250" s="135">
        <f t="shared" si="4"/>
        <v>0</v>
      </c>
      <c r="S250" s="110">
        <f t="shared" si="9"/>
        <v>0</v>
      </c>
      <c r="T250" s="135" t="str">
        <f t="shared" si="6"/>
        <v>R.Razmaitė,A.Kitanov,I.Zabulienė</v>
      </c>
      <c r="U250" s="47" t="str">
        <f t="shared" si="7"/>
        <v>M109</v>
      </c>
      <c r="V250" s="47"/>
      <c r="W250" s="47"/>
      <c r="X250" s="83"/>
      <c r="Y250" s="47"/>
      <c r="Z250" s="83"/>
      <c r="AA250" s="83"/>
    </row>
    <row r="251" spans="1:27" ht="12.75" customHeight="1" x14ac:dyDescent="0.25">
      <c r="A251" s="127">
        <v>250</v>
      </c>
      <c r="B251" s="102">
        <v>2</v>
      </c>
      <c r="C251" s="104"/>
      <c r="D251" s="145" t="s">
        <v>901</v>
      </c>
      <c r="E251" s="140">
        <v>6000</v>
      </c>
      <c r="F251" s="128">
        <v>110</v>
      </c>
      <c r="G251" s="138" t="s">
        <v>1178</v>
      </c>
      <c r="H251" s="138" t="s">
        <v>1179</v>
      </c>
      <c r="I251" s="141">
        <v>36270</v>
      </c>
      <c r="J251" s="142" t="s">
        <v>11</v>
      </c>
      <c r="K251" s="144"/>
      <c r="L251" s="144"/>
      <c r="M251" s="138" t="s">
        <v>430</v>
      </c>
      <c r="N251" s="102" t="str">
        <f t="shared" si="0"/>
        <v>V110</v>
      </c>
      <c r="O251" s="133" t="str">
        <f t="shared" si="1"/>
        <v>Tadas Babrauskas</v>
      </c>
      <c r="P251" s="134">
        <f t="shared" si="2"/>
        <v>36270</v>
      </c>
      <c r="Q251" s="135" t="str">
        <f t="shared" si="3"/>
        <v>Šiauliai</v>
      </c>
      <c r="R251" s="135">
        <f t="shared" si="4"/>
        <v>0</v>
      </c>
      <c r="S251" s="110">
        <f t="shared" si="9"/>
        <v>0</v>
      </c>
      <c r="T251" s="135" t="str">
        <f t="shared" si="6"/>
        <v>R.Razmaitė, A.Kitanov</v>
      </c>
      <c r="U251" s="47" t="str">
        <f t="shared" si="7"/>
        <v>V110</v>
      </c>
      <c r="V251" s="47"/>
      <c r="W251" s="47"/>
      <c r="X251" s="83"/>
      <c r="Y251" s="47"/>
      <c r="Z251" s="83"/>
      <c r="AA251" s="83"/>
    </row>
    <row r="252" spans="1:27" ht="12.75" customHeight="1" x14ac:dyDescent="0.25">
      <c r="A252" s="127">
        <v>251</v>
      </c>
      <c r="B252" s="47">
        <v>1</v>
      </c>
      <c r="C252" s="104"/>
      <c r="D252" s="145" t="s">
        <v>895</v>
      </c>
      <c r="E252" s="140">
        <v>4000</v>
      </c>
      <c r="F252" s="128">
        <v>111</v>
      </c>
      <c r="G252" s="138" t="s">
        <v>768</v>
      </c>
      <c r="H252" s="138" t="s">
        <v>1180</v>
      </c>
      <c r="I252" s="141">
        <v>36156</v>
      </c>
      <c r="J252" s="142" t="s">
        <v>11</v>
      </c>
      <c r="K252" s="144"/>
      <c r="L252" s="144"/>
      <c r="M252" s="138" t="s">
        <v>430</v>
      </c>
      <c r="N252" s="102" t="str">
        <f t="shared" si="0"/>
        <v>M111</v>
      </c>
      <c r="O252" s="133" t="str">
        <f t="shared" si="1"/>
        <v>Akvilė Morkūnaitė</v>
      </c>
      <c r="P252" s="134">
        <f t="shared" si="2"/>
        <v>36156</v>
      </c>
      <c r="Q252" s="135" t="str">
        <f t="shared" si="3"/>
        <v>Šiauliai</v>
      </c>
      <c r="R252" s="135">
        <f t="shared" si="4"/>
        <v>0</v>
      </c>
      <c r="S252" s="110">
        <f t="shared" si="9"/>
        <v>0</v>
      </c>
      <c r="T252" s="135" t="str">
        <f t="shared" si="6"/>
        <v>R.Razmaitė, A.Kitanov</v>
      </c>
      <c r="U252" s="47" t="str">
        <f t="shared" si="7"/>
        <v>M111</v>
      </c>
      <c r="V252" s="47"/>
      <c r="W252" s="47"/>
      <c r="X252" s="83"/>
      <c r="Y252" s="47">
        <v>3</v>
      </c>
      <c r="Z252" s="83"/>
      <c r="AA252" s="83"/>
    </row>
    <row r="253" spans="1:27" ht="12.75" customHeight="1" x14ac:dyDescent="0.25">
      <c r="A253" s="127">
        <v>252</v>
      </c>
      <c r="B253" s="47">
        <v>1</v>
      </c>
      <c r="C253" s="104"/>
      <c r="D253" s="145" t="s">
        <v>895</v>
      </c>
      <c r="E253" s="140">
        <v>3000</v>
      </c>
      <c r="F253" s="128">
        <v>112</v>
      </c>
      <c r="G253" s="138" t="s">
        <v>1181</v>
      </c>
      <c r="H253" s="138" t="s">
        <v>1182</v>
      </c>
      <c r="I253" s="141">
        <v>36609</v>
      </c>
      <c r="J253" s="142" t="s">
        <v>11</v>
      </c>
      <c r="K253" s="144"/>
      <c r="L253" s="144"/>
      <c r="M253" s="138" t="s">
        <v>430</v>
      </c>
      <c r="N253" s="102" t="str">
        <f t="shared" si="0"/>
        <v>M112</v>
      </c>
      <c r="O253" s="133" t="str">
        <f t="shared" si="1"/>
        <v>Simona Butvilaitė</v>
      </c>
      <c r="P253" s="134">
        <f t="shared" si="2"/>
        <v>36609</v>
      </c>
      <c r="Q253" s="135" t="str">
        <f t="shared" si="3"/>
        <v>Šiauliai</v>
      </c>
      <c r="R253" s="135">
        <f t="shared" si="4"/>
        <v>0</v>
      </c>
      <c r="S253" s="110">
        <f t="shared" si="9"/>
        <v>0</v>
      </c>
      <c r="T253" s="135" t="str">
        <f t="shared" si="6"/>
        <v>R.Razmaitė, A.Kitanov</v>
      </c>
      <c r="U253" s="47" t="str">
        <f t="shared" si="7"/>
        <v>M112</v>
      </c>
      <c r="V253" s="47"/>
      <c r="W253" s="47"/>
      <c r="X253" s="83"/>
      <c r="Y253" s="47">
        <v>4</v>
      </c>
      <c r="Z253" s="83"/>
      <c r="AA253" s="83"/>
    </row>
    <row r="254" spans="1:27" ht="12.75" customHeight="1" x14ac:dyDescent="0.25">
      <c r="A254" s="127">
        <v>253</v>
      </c>
      <c r="B254" s="47">
        <v>1</v>
      </c>
      <c r="C254" s="104"/>
      <c r="D254" s="145" t="s">
        <v>895</v>
      </c>
      <c r="E254" s="140">
        <v>3000</v>
      </c>
      <c r="F254" s="128">
        <v>113</v>
      </c>
      <c r="G254" s="138" t="s">
        <v>1183</v>
      </c>
      <c r="H254" s="138" t="s">
        <v>1184</v>
      </c>
      <c r="I254" s="141">
        <v>36709</v>
      </c>
      <c r="J254" s="142" t="s">
        <v>11</v>
      </c>
      <c r="K254" s="138"/>
      <c r="L254" s="144"/>
      <c r="M254" s="138" t="s">
        <v>430</v>
      </c>
      <c r="N254" s="102" t="str">
        <f t="shared" si="0"/>
        <v>M113</v>
      </c>
      <c r="O254" s="133" t="str">
        <f t="shared" si="1"/>
        <v>Lidija Lišniauskaitė</v>
      </c>
      <c r="P254" s="134">
        <f t="shared" si="2"/>
        <v>36709</v>
      </c>
      <c r="Q254" s="135" t="str">
        <f t="shared" si="3"/>
        <v>Šiauliai</v>
      </c>
      <c r="R254" s="135">
        <f t="shared" si="4"/>
        <v>0</v>
      </c>
      <c r="S254" s="110">
        <f t="shared" si="9"/>
        <v>0</v>
      </c>
      <c r="T254" s="135" t="str">
        <f t="shared" si="6"/>
        <v>R.Razmaitė, A.Kitanov</v>
      </c>
      <c r="U254" s="47" t="str">
        <f t="shared" si="7"/>
        <v>M113</v>
      </c>
      <c r="V254" s="47"/>
      <c r="W254" s="47"/>
      <c r="X254" s="83"/>
      <c r="Y254" s="47">
        <v>1</v>
      </c>
      <c r="Z254" s="83"/>
      <c r="AA254" s="83"/>
    </row>
    <row r="255" spans="1:27" ht="12.75" customHeight="1" x14ac:dyDescent="0.25">
      <c r="A255" s="127">
        <v>254</v>
      </c>
      <c r="B255" s="47">
        <v>2</v>
      </c>
      <c r="C255" s="104"/>
      <c r="D255" s="145" t="s">
        <v>901</v>
      </c>
      <c r="E255" s="140">
        <v>2000</v>
      </c>
      <c r="F255" s="128">
        <v>114</v>
      </c>
      <c r="G255" s="138" t="s">
        <v>788</v>
      </c>
      <c r="H255" s="138" t="s">
        <v>1185</v>
      </c>
      <c r="I255" s="141">
        <v>37313</v>
      </c>
      <c r="J255" s="142" t="s">
        <v>510</v>
      </c>
      <c r="K255" s="144"/>
      <c r="L255" s="144"/>
      <c r="M255" s="138" t="s">
        <v>511</v>
      </c>
      <c r="N255" s="102" t="str">
        <f t="shared" si="0"/>
        <v>V114</v>
      </c>
      <c r="O255" s="133" t="str">
        <f t="shared" si="1"/>
        <v>Tomas Bačiulis</v>
      </c>
      <c r="P255" s="134">
        <f t="shared" si="2"/>
        <v>37313</v>
      </c>
      <c r="Q255" s="135" t="str">
        <f t="shared" si="3"/>
        <v>Šiauliai-Tauragė</v>
      </c>
      <c r="R255" s="135">
        <f t="shared" si="4"/>
        <v>0</v>
      </c>
      <c r="S255" s="110">
        <f t="shared" si="9"/>
        <v>0</v>
      </c>
      <c r="T255" s="135" t="str">
        <f t="shared" si="6"/>
        <v>A.Kitanov, E.Laugalys,R.Varanavičius</v>
      </c>
      <c r="U255" s="47" t="str">
        <f t="shared" si="7"/>
        <v>V114</v>
      </c>
      <c r="V255" s="47"/>
      <c r="W255" s="47"/>
      <c r="X255" s="83"/>
      <c r="Y255" s="47">
        <v>2</v>
      </c>
      <c r="Z255" s="83"/>
      <c r="AA255" s="83"/>
    </row>
    <row r="256" spans="1:27" ht="12.75" customHeight="1" x14ac:dyDescent="0.25">
      <c r="A256" s="127">
        <v>255</v>
      </c>
      <c r="B256" s="47">
        <v>1</v>
      </c>
      <c r="C256" s="104"/>
      <c r="D256" s="145" t="s">
        <v>895</v>
      </c>
      <c r="E256" s="140">
        <v>3000</v>
      </c>
      <c r="F256" s="128">
        <v>115</v>
      </c>
      <c r="G256" s="138" t="s">
        <v>1181</v>
      </c>
      <c r="H256" s="138" t="s">
        <v>1186</v>
      </c>
      <c r="I256" s="141">
        <v>36770</v>
      </c>
      <c r="J256" s="142" t="s">
        <v>11</v>
      </c>
      <c r="K256" s="144"/>
      <c r="L256" s="144"/>
      <c r="M256" s="138" t="s">
        <v>430</v>
      </c>
      <c r="N256" s="102" t="str">
        <f t="shared" si="0"/>
        <v>M115</v>
      </c>
      <c r="O256" s="133" t="str">
        <f t="shared" si="1"/>
        <v>Simona Sendravičiūtė</v>
      </c>
      <c r="P256" s="134">
        <f t="shared" si="2"/>
        <v>36770</v>
      </c>
      <c r="Q256" s="135" t="str">
        <f t="shared" si="3"/>
        <v>Šiauliai</v>
      </c>
      <c r="R256" s="135">
        <f t="shared" si="4"/>
        <v>0</v>
      </c>
      <c r="S256" s="110">
        <f t="shared" si="9"/>
        <v>0</v>
      </c>
      <c r="T256" s="135" t="str">
        <f t="shared" si="6"/>
        <v>R.Razmaitė, A.Kitanov</v>
      </c>
      <c r="U256" s="47" t="str">
        <f t="shared" si="7"/>
        <v>M115</v>
      </c>
      <c r="V256" s="47"/>
      <c r="W256" s="47"/>
      <c r="X256" s="83"/>
      <c r="Y256" s="47"/>
      <c r="Z256" s="83"/>
      <c r="AA256" s="83"/>
    </row>
    <row r="257" spans="1:27" ht="12.75" customHeight="1" x14ac:dyDescent="0.25">
      <c r="A257" s="127">
        <v>256</v>
      </c>
      <c r="B257" s="102">
        <v>2</v>
      </c>
      <c r="C257" s="104"/>
      <c r="D257" s="145" t="s">
        <v>901</v>
      </c>
      <c r="E257" s="140">
        <v>2000</v>
      </c>
      <c r="F257" s="128">
        <v>116</v>
      </c>
      <c r="G257" s="138" t="s">
        <v>784</v>
      </c>
      <c r="H257" s="138" t="s">
        <v>1187</v>
      </c>
      <c r="I257" s="141">
        <v>37634</v>
      </c>
      <c r="J257" s="142" t="s">
        <v>11</v>
      </c>
      <c r="K257" s="144"/>
      <c r="L257" s="144"/>
      <c r="M257" s="138" t="s">
        <v>430</v>
      </c>
      <c r="N257" s="102" t="str">
        <f t="shared" si="0"/>
        <v>V116</v>
      </c>
      <c r="O257" s="133" t="str">
        <f t="shared" si="1"/>
        <v>Edvinas Armanavičius</v>
      </c>
      <c r="P257" s="134">
        <f t="shared" si="2"/>
        <v>37634</v>
      </c>
      <c r="Q257" s="135" t="str">
        <f t="shared" si="3"/>
        <v>Šiauliai</v>
      </c>
      <c r="R257" s="135">
        <f t="shared" si="4"/>
        <v>0</v>
      </c>
      <c r="S257" s="110">
        <f t="shared" si="9"/>
        <v>0</v>
      </c>
      <c r="T257" s="135" t="str">
        <f t="shared" si="6"/>
        <v>R.Razmaitė, A.Kitanov</v>
      </c>
      <c r="U257" s="47" t="str">
        <f t="shared" si="7"/>
        <v>V116</v>
      </c>
      <c r="V257" s="47"/>
      <c r="W257" s="47"/>
      <c r="X257" s="83"/>
      <c r="Y257" s="47"/>
      <c r="Z257" s="83"/>
      <c r="AA257" s="83"/>
    </row>
    <row r="258" spans="1:27" ht="12.75" customHeight="1" x14ac:dyDescent="0.25">
      <c r="A258" s="127">
        <v>257</v>
      </c>
      <c r="B258" s="47">
        <v>1</v>
      </c>
      <c r="C258" s="104"/>
      <c r="D258" s="145" t="s">
        <v>895</v>
      </c>
      <c r="E258" s="140">
        <v>3000</v>
      </c>
      <c r="F258" s="128">
        <v>117</v>
      </c>
      <c r="G258" s="138" t="s">
        <v>1188</v>
      </c>
      <c r="H258" s="138" t="s">
        <v>1189</v>
      </c>
      <c r="I258" s="141">
        <v>36922</v>
      </c>
      <c r="J258" s="142" t="s">
        <v>11</v>
      </c>
      <c r="K258" s="144"/>
      <c r="L258" s="138" t="s">
        <v>328</v>
      </c>
      <c r="M258" s="138" t="s">
        <v>430</v>
      </c>
      <c r="N258" s="102" t="str">
        <f t="shared" si="0"/>
        <v>M117</v>
      </c>
      <c r="O258" s="133" t="str">
        <f t="shared" si="1"/>
        <v>Rosita Šimkevičiūtė</v>
      </c>
      <c r="P258" s="134">
        <f t="shared" si="2"/>
        <v>36922</v>
      </c>
      <c r="Q258" s="135" t="str">
        <f t="shared" si="3"/>
        <v>Šiauliai</v>
      </c>
      <c r="R258" s="135">
        <f t="shared" si="4"/>
        <v>0</v>
      </c>
      <c r="S258" s="110" t="str">
        <f t="shared" si="9"/>
        <v>ind</v>
      </c>
      <c r="T258" s="135" t="str">
        <f t="shared" si="6"/>
        <v>R.Razmaitė, A.Kitanov</v>
      </c>
      <c r="U258" s="47" t="str">
        <f t="shared" si="7"/>
        <v>M117</v>
      </c>
      <c r="V258" s="47"/>
      <c r="W258" s="47"/>
      <c r="X258" s="83"/>
      <c r="Y258" s="47">
        <v>2</v>
      </c>
      <c r="Z258" s="83"/>
      <c r="AA258" s="83"/>
    </row>
    <row r="259" spans="1:27" ht="12.75" customHeight="1" x14ac:dyDescent="0.25">
      <c r="A259" s="127">
        <v>258</v>
      </c>
      <c r="B259" s="47">
        <v>1</v>
      </c>
      <c r="C259" s="104"/>
      <c r="D259" s="145" t="s">
        <v>895</v>
      </c>
      <c r="E259" s="140">
        <v>2000</v>
      </c>
      <c r="F259" s="128">
        <v>118</v>
      </c>
      <c r="G259" s="138" t="s">
        <v>870</v>
      </c>
      <c r="H259" s="138" t="s">
        <v>1190</v>
      </c>
      <c r="I259" s="141">
        <v>37914</v>
      </c>
      <c r="J259" s="142" t="s">
        <v>11</v>
      </c>
      <c r="K259" s="144"/>
      <c r="L259" s="138" t="s">
        <v>328</v>
      </c>
      <c r="M259" s="138" t="s">
        <v>430</v>
      </c>
      <c r="N259" s="102" t="str">
        <f t="shared" si="0"/>
        <v>M118</v>
      </c>
      <c r="O259" s="133" t="str">
        <f t="shared" si="1"/>
        <v>Gabija Ivoškaitė</v>
      </c>
      <c r="P259" s="134">
        <f t="shared" si="2"/>
        <v>37914</v>
      </c>
      <c r="Q259" s="135" t="str">
        <f t="shared" si="3"/>
        <v>Šiauliai</v>
      </c>
      <c r="R259" s="135">
        <f t="shared" si="4"/>
        <v>0</v>
      </c>
      <c r="S259" s="110" t="str">
        <f t="shared" si="9"/>
        <v>ind</v>
      </c>
      <c r="T259" s="135" t="str">
        <f t="shared" si="6"/>
        <v>R.Razmaitė, A.Kitanov</v>
      </c>
      <c r="U259" s="47" t="str">
        <f t="shared" si="7"/>
        <v>M118</v>
      </c>
      <c r="V259" s="47"/>
      <c r="W259" s="47"/>
      <c r="X259" s="83"/>
      <c r="Y259" s="47">
        <v>1</v>
      </c>
      <c r="Z259" s="83"/>
      <c r="AA259" s="83"/>
    </row>
    <row r="260" spans="1:27" ht="12.75" customHeight="1" x14ac:dyDescent="0.25">
      <c r="A260" s="127">
        <v>259</v>
      </c>
      <c r="B260" s="47">
        <v>1</v>
      </c>
      <c r="C260" s="104"/>
      <c r="D260" s="145" t="s">
        <v>64</v>
      </c>
      <c r="E260" s="140">
        <v>6000</v>
      </c>
      <c r="F260" s="140">
        <v>33</v>
      </c>
      <c r="G260" s="138" t="s">
        <v>1191</v>
      </c>
      <c r="H260" s="138" t="s">
        <v>1192</v>
      </c>
      <c r="I260" s="141">
        <v>33458</v>
      </c>
      <c r="J260" s="142" t="s">
        <v>69</v>
      </c>
      <c r="K260" s="138" t="s">
        <v>70</v>
      </c>
      <c r="L260" s="144"/>
      <c r="M260" s="138" t="s">
        <v>71</v>
      </c>
      <c r="N260" s="102" t="str">
        <f t="shared" si="0"/>
        <v>m33</v>
      </c>
      <c r="O260" s="133" t="str">
        <f t="shared" si="1"/>
        <v>Banga Balnaitė</v>
      </c>
      <c r="P260" s="134">
        <f t="shared" si="2"/>
        <v>33458</v>
      </c>
      <c r="Q260" s="135" t="str">
        <f t="shared" si="3"/>
        <v>Klaipėda-1</v>
      </c>
      <c r="R260" s="135" t="str">
        <f t="shared" si="4"/>
        <v>NIKĖ-1</v>
      </c>
      <c r="S260" s="110">
        <f t="shared" si="9"/>
        <v>0</v>
      </c>
      <c r="T260" s="135" t="str">
        <f t="shared" si="6"/>
        <v>M.Krakys</v>
      </c>
      <c r="U260" s="47" t="str">
        <f t="shared" si="7"/>
        <v>m33</v>
      </c>
      <c r="V260" s="47"/>
      <c r="W260" s="47"/>
      <c r="X260" s="83"/>
      <c r="Y260" s="47">
        <v>2</v>
      </c>
      <c r="Z260" s="83"/>
      <c r="AA260" s="83"/>
    </row>
    <row r="261" spans="1:27" ht="12.75" customHeight="1" x14ac:dyDescent="0.25">
      <c r="A261" s="127">
        <v>260</v>
      </c>
      <c r="B261" s="47">
        <v>1</v>
      </c>
      <c r="C261" s="104"/>
      <c r="D261" s="145" t="s">
        <v>645</v>
      </c>
      <c r="E261" s="140">
        <v>8000</v>
      </c>
      <c r="F261" s="140">
        <v>34</v>
      </c>
      <c r="G261" s="138" t="s">
        <v>1193</v>
      </c>
      <c r="H261" s="138" t="s">
        <v>963</v>
      </c>
      <c r="I261" s="141">
        <v>35516</v>
      </c>
      <c r="J261" s="142" t="s">
        <v>69</v>
      </c>
      <c r="K261" s="138" t="s">
        <v>70</v>
      </c>
      <c r="L261" s="144"/>
      <c r="M261" s="138" t="s">
        <v>1194</v>
      </c>
      <c r="N261" s="102" t="str">
        <f t="shared" si="0"/>
        <v>v34</v>
      </c>
      <c r="O261" s="133" t="str">
        <f t="shared" si="1"/>
        <v>Benediktas Mickus</v>
      </c>
      <c r="P261" s="134">
        <f t="shared" si="2"/>
        <v>35516</v>
      </c>
      <c r="Q261" s="135" t="str">
        <f t="shared" si="3"/>
        <v>Klaipėda-1</v>
      </c>
      <c r="R261" s="135" t="str">
        <f t="shared" si="4"/>
        <v>NIKĖ-1</v>
      </c>
      <c r="S261" s="110">
        <f t="shared" si="9"/>
        <v>0</v>
      </c>
      <c r="T261" s="135" t="str">
        <f t="shared" si="6"/>
        <v>M.Krakys, Ančlauskas</v>
      </c>
      <c r="U261" s="47" t="str">
        <f t="shared" si="7"/>
        <v>v34</v>
      </c>
      <c r="V261" s="47"/>
      <c r="W261" s="47"/>
      <c r="X261" s="83"/>
      <c r="Y261" s="47">
        <v>1</v>
      </c>
      <c r="Z261" s="83"/>
      <c r="AA261" s="83"/>
    </row>
    <row r="262" spans="1:27" ht="12.75" customHeight="1" x14ac:dyDescent="0.25">
      <c r="A262" s="127">
        <v>261</v>
      </c>
      <c r="B262" s="47">
        <v>1</v>
      </c>
      <c r="C262" s="47"/>
      <c r="D262" s="145" t="s">
        <v>645</v>
      </c>
      <c r="E262" s="140">
        <v>8000</v>
      </c>
      <c r="F262" s="140">
        <v>35</v>
      </c>
      <c r="G262" s="138" t="s">
        <v>1005</v>
      </c>
      <c r="H262" s="138" t="s">
        <v>1195</v>
      </c>
      <c r="I262" s="141">
        <v>34380</v>
      </c>
      <c r="J262" s="142" t="s">
        <v>69</v>
      </c>
      <c r="K262" s="138" t="s">
        <v>70</v>
      </c>
      <c r="L262" s="144"/>
      <c r="M262" s="138" t="s">
        <v>71</v>
      </c>
      <c r="N262" s="102" t="str">
        <f t="shared" si="0"/>
        <v>v35</v>
      </c>
      <c r="O262" s="133" t="str">
        <f t="shared" si="1"/>
        <v>Andrius Šliapcevas</v>
      </c>
      <c r="P262" s="134">
        <f t="shared" si="2"/>
        <v>34380</v>
      </c>
      <c r="Q262" s="135" t="str">
        <f t="shared" si="3"/>
        <v>Klaipėda-1</v>
      </c>
      <c r="R262" s="135" t="str">
        <f t="shared" si="4"/>
        <v>NIKĖ-1</v>
      </c>
      <c r="S262" s="110">
        <f t="shared" si="9"/>
        <v>0</v>
      </c>
      <c r="T262" s="135" t="str">
        <f t="shared" si="6"/>
        <v>M.Krakys</v>
      </c>
      <c r="U262" s="47" t="str">
        <f t="shared" si="7"/>
        <v>v35</v>
      </c>
      <c r="V262" s="47"/>
      <c r="W262" s="47"/>
      <c r="X262" s="83"/>
      <c r="Y262" s="47">
        <v>2</v>
      </c>
      <c r="Z262" s="83"/>
      <c r="AA262" s="83"/>
    </row>
    <row r="263" spans="1:27" ht="12.75" customHeight="1" x14ac:dyDescent="0.25">
      <c r="A263" s="127">
        <v>262</v>
      </c>
      <c r="B263" s="47">
        <v>1</v>
      </c>
      <c r="C263" s="47"/>
      <c r="D263" s="145" t="s">
        <v>64</v>
      </c>
      <c r="E263" s="140">
        <v>6000</v>
      </c>
      <c r="F263" s="140">
        <v>36</v>
      </c>
      <c r="G263" s="138" t="s">
        <v>848</v>
      </c>
      <c r="H263" s="138" t="s">
        <v>1196</v>
      </c>
      <c r="I263" s="141">
        <v>35543</v>
      </c>
      <c r="J263" s="142" t="s">
        <v>69</v>
      </c>
      <c r="K263" s="138" t="s">
        <v>70</v>
      </c>
      <c r="L263" s="144"/>
      <c r="M263" s="138" t="s">
        <v>71</v>
      </c>
      <c r="N263" s="102" t="str">
        <f t="shared" si="0"/>
        <v>m36</v>
      </c>
      <c r="O263" s="133" t="str">
        <f t="shared" si="1"/>
        <v>Diana Curikova</v>
      </c>
      <c r="P263" s="134">
        <f t="shared" si="2"/>
        <v>35543</v>
      </c>
      <c r="Q263" s="135" t="str">
        <f t="shared" si="3"/>
        <v>Klaipėda-1</v>
      </c>
      <c r="R263" s="135" t="str">
        <f t="shared" si="4"/>
        <v>NIKĖ-1</v>
      </c>
      <c r="S263" s="110">
        <f t="shared" si="9"/>
        <v>0</v>
      </c>
      <c r="T263" s="135" t="str">
        <f t="shared" si="6"/>
        <v>M.Krakys</v>
      </c>
      <c r="U263" s="47" t="str">
        <f t="shared" si="7"/>
        <v>m36</v>
      </c>
      <c r="V263" s="47"/>
      <c r="W263" s="47"/>
      <c r="X263" s="83"/>
      <c r="Y263" s="47">
        <v>3</v>
      </c>
      <c r="Z263" s="83"/>
      <c r="AA263" s="83"/>
    </row>
    <row r="264" spans="1:27" ht="12.75" customHeight="1" x14ac:dyDescent="0.25">
      <c r="A264" s="127">
        <v>263</v>
      </c>
      <c r="B264" s="47">
        <v>1</v>
      </c>
      <c r="C264" s="47"/>
      <c r="D264" s="145" t="s">
        <v>64</v>
      </c>
      <c r="E264" s="140">
        <v>4000</v>
      </c>
      <c r="F264" s="140">
        <v>37</v>
      </c>
      <c r="G264" s="138" t="s">
        <v>1197</v>
      </c>
      <c r="H264" s="138" t="s">
        <v>1198</v>
      </c>
      <c r="I264" s="141">
        <v>36049</v>
      </c>
      <c r="J264" s="142" t="s">
        <v>69</v>
      </c>
      <c r="K264" s="138" t="s">
        <v>70</v>
      </c>
      <c r="L264" s="144"/>
      <c r="M264" s="138" t="s">
        <v>1199</v>
      </c>
      <c r="N264" s="102" t="str">
        <f t="shared" si="0"/>
        <v>m37</v>
      </c>
      <c r="O264" s="133" t="str">
        <f t="shared" si="1"/>
        <v>Violeta Kuldaitė</v>
      </c>
      <c r="P264" s="134">
        <f t="shared" si="2"/>
        <v>36049</v>
      </c>
      <c r="Q264" s="135" t="str">
        <f t="shared" si="3"/>
        <v>Klaipėda-1</v>
      </c>
      <c r="R264" s="135" t="str">
        <f t="shared" si="4"/>
        <v>NIKĖ-1</v>
      </c>
      <c r="S264" s="110">
        <f t="shared" si="9"/>
        <v>0</v>
      </c>
      <c r="T264" s="135" t="str">
        <f t="shared" si="6"/>
        <v>M.Krakys, L.Bloškienė</v>
      </c>
      <c r="U264" s="47" t="str">
        <f t="shared" si="7"/>
        <v>m37</v>
      </c>
      <c r="V264" s="47"/>
      <c r="W264" s="47"/>
      <c r="X264" s="83"/>
      <c r="Y264" s="47">
        <v>1</v>
      </c>
      <c r="Z264" s="83"/>
      <c r="AA264" s="83"/>
    </row>
    <row r="265" spans="1:27" ht="12.75" customHeight="1" x14ac:dyDescent="0.25">
      <c r="A265" s="127">
        <v>264</v>
      </c>
      <c r="B265" s="47">
        <v>1</v>
      </c>
      <c r="C265" s="47"/>
      <c r="D265" s="145" t="s">
        <v>645</v>
      </c>
      <c r="E265" s="140">
        <v>1000</v>
      </c>
      <c r="F265" s="140">
        <v>38</v>
      </c>
      <c r="G265" s="138" t="s">
        <v>1200</v>
      </c>
      <c r="H265" s="138" t="s">
        <v>1201</v>
      </c>
      <c r="I265" s="141">
        <v>38057</v>
      </c>
      <c r="J265" s="142" t="s">
        <v>69</v>
      </c>
      <c r="K265" s="138" t="s">
        <v>70</v>
      </c>
      <c r="L265" s="144"/>
      <c r="M265" s="138" t="s">
        <v>71</v>
      </c>
      <c r="N265" s="102" t="str">
        <f t="shared" si="0"/>
        <v>v38</v>
      </c>
      <c r="O265" s="133" t="str">
        <f t="shared" si="1"/>
        <v>Pijus Dumalakas</v>
      </c>
      <c r="P265" s="134">
        <f t="shared" si="2"/>
        <v>38057</v>
      </c>
      <c r="Q265" s="135" t="str">
        <f t="shared" si="3"/>
        <v>Klaipėda-1</v>
      </c>
      <c r="R265" s="135" t="str">
        <f t="shared" si="4"/>
        <v>NIKĖ-1</v>
      </c>
      <c r="S265" s="110">
        <f t="shared" si="9"/>
        <v>0</v>
      </c>
      <c r="T265" s="135" t="str">
        <f t="shared" si="6"/>
        <v>M.Krakys</v>
      </c>
      <c r="U265" s="47" t="str">
        <f t="shared" si="7"/>
        <v>v38</v>
      </c>
      <c r="V265" s="47"/>
      <c r="W265" s="47"/>
      <c r="X265" s="83"/>
      <c r="Y265" s="47">
        <v>1</v>
      </c>
      <c r="Z265" s="83"/>
      <c r="AA265" s="83"/>
    </row>
    <row r="266" spans="1:27" ht="12.75" customHeight="1" x14ac:dyDescent="0.25">
      <c r="A266" s="127">
        <v>265</v>
      </c>
      <c r="B266" s="47">
        <v>1</v>
      </c>
      <c r="C266" s="47"/>
      <c r="D266" s="145" t="s">
        <v>645</v>
      </c>
      <c r="E266" s="140">
        <v>2000</v>
      </c>
      <c r="F266" s="140">
        <v>39</v>
      </c>
      <c r="G266" s="138" t="s">
        <v>1202</v>
      </c>
      <c r="H266" s="138" t="s">
        <v>1203</v>
      </c>
      <c r="I266" s="141">
        <v>37267</v>
      </c>
      <c r="J266" s="142" t="s">
        <v>69</v>
      </c>
      <c r="K266" s="138" t="s">
        <v>70</v>
      </c>
      <c r="L266" s="144"/>
      <c r="M266" s="138" t="s">
        <v>71</v>
      </c>
      <c r="N266" s="102" t="str">
        <f t="shared" si="0"/>
        <v>v39</v>
      </c>
      <c r="O266" s="133" t="str">
        <f t="shared" si="1"/>
        <v>Edgaras Žebrauskas</v>
      </c>
      <c r="P266" s="134">
        <f t="shared" si="2"/>
        <v>37267</v>
      </c>
      <c r="Q266" s="135" t="str">
        <f t="shared" si="3"/>
        <v>Klaipėda-1</v>
      </c>
      <c r="R266" s="135" t="str">
        <f t="shared" si="4"/>
        <v>NIKĖ-1</v>
      </c>
      <c r="S266" s="110">
        <f t="shared" si="9"/>
        <v>0</v>
      </c>
      <c r="T266" s="135" t="str">
        <f t="shared" si="6"/>
        <v>M.Krakys</v>
      </c>
      <c r="U266" s="47" t="str">
        <f t="shared" si="7"/>
        <v>v39</v>
      </c>
      <c r="V266" s="47"/>
      <c r="W266" s="47"/>
      <c r="X266" s="83"/>
      <c r="Y266" s="47">
        <v>1</v>
      </c>
      <c r="Z266" s="83"/>
      <c r="AA266" s="83"/>
    </row>
    <row r="267" spans="1:27" ht="12.75" customHeight="1" x14ac:dyDescent="0.25">
      <c r="A267" s="127">
        <v>266</v>
      </c>
      <c r="B267" s="47">
        <v>1</v>
      </c>
      <c r="C267" s="47"/>
      <c r="D267" s="145" t="s">
        <v>64</v>
      </c>
      <c r="E267" s="140">
        <v>1000</v>
      </c>
      <c r="F267" s="140">
        <v>40</v>
      </c>
      <c r="G267" s="138" t="s">
        <v>1204</v>
      </c>
      <c r="H267" s="138" t="s">
        <v>1205</v>
      </c>
      <c r="I267" s="141">
        <v>38054</v>
      </c>
      <c r="J267" s="142" t="s">
        <v>69</v>
      </c>
      <c r="K267" s="138" t="s">
        <v>70</v>
      </c>
      <c r="L267" s="144"/>
      <c r="M267" s="138" t="s">
        <v>71</v>
      </c>
      <c r="N267" s="102" t="str">
        <f t="shared" si="0"/>
        <v>m40</v>
      </c>
      <c r="O267" s="133" t="str">
        <f t="shared" si="1"/>
        <v>Agnė Ramanauskaitė</v>
      </c>
      <c r="P267" s="134">
        <f t="shared" si="2"/>
        <v>38054</v>
      </c>
      <c r="Q267" s="135" t="str">
        <f t="shared" si="3"/>
        <v>Klaipėda-1</v>
      </c>
      <c r="R267" s="135" t="str">
        <f t="shared" si="4"/>
        <v>NIKĖ-1</v>
      </c>
      <c r="S267" s="110">
        <f t="shared" si="9"/>
        <v>0</v>
      </c>
      <c r="T267" s="135" t="str">
        <f t="shared" si="6"/>
        <v>M.Krakys</v>
      </c>
      <c r="U267" s="47" t="str">
        <f t="shared" si="7"/>
        <v>m40</v>
      </c>
      <c r="V267" s="47"/>
      <c r="W267" s="47"/>
      <c r="X267" s="83"/>
      <c r="Y267" s="47">
        <v>1</v>
      </c>
      <c r="Z267" s="83"/>
      <c r="AA267" s="83"/>
    </row>
    <row r="268" spans="1:27" ht="12.75" customHeight="1" x14ac:dyDescent="0.25">
      <c r="A268" s="127">
        <v>267</v>
      </c>
      <c r="B268" s="47">
        <v>1</v>
      </c>
      <c r="C268" s="47"/>
      <c r="D268" s="145" t="s">
        <v>64</v>
      </c>
      <c r="E268" s="140">
        <v>1000</v>
      </c>
      <c r="F268" s="140">
        <v>41</v>
      </c>
      <c r="G268" s="138" t="s">
        <v>1206</v>
      </c>
      <c r="H268" s="138" t="s">
        <v>1207</v>
      </c>
      <c r="I268" s="141">
        <v>38020</v>
      </c>
      <c r="J268" s="142" t="s">
        <v>69</v>
      </c>
      <c r="K268" s="138" t="s">
        <v>70</v>
      </c>
      <c r="L268" s="144"/>
      <c r="M268" s="138" t="s">
        <v>71</v>
      </c>
      <c r="N268" s="102" t="str">
        <f t="shared" si="0"/>
        <v>m41</v>
      </c>
      <c r="O268" s="133" t="str">
        <f t="shared" si="1"/>
        <v>Fausta Pachomova</v>
      </c>
      <c r="P268" s="134">
        <f t="shared" si="2"/>
        <v>38020</v>
      </c>
      <c r="Q268" s="135" t="str">
        <f t="shared" si="3"/>
        <v>Klaipėda-1</v>
      </c>
      <c r="R268" s="135" t="str">
        <f t="shared" si="4"/>
        <v>NIKĖ-1</v>
      </c>
      <c r="S268" s="110">
        <f t="shared" si="9"/>
        <v>0</v>
      </c>
      <c r="T268" s="135" t="str">
        <f t="shared" si="6"/>
        <v>M.Krakys</v>
      </c>
      <c r="U268" s="47" t="str">
        <f t="shared" si="7"/>
        <v>m41</v>
      </c>
      <c r="V268" s="47"/>
      <c r="W268" s="47"/>
      <c r="X268" s="83"/>
      <c r="Y268" s="47">
        <v>2</v>
      </c>
      <c r="Z268" s="83"/>
      <c r="AA268" s="83"/>
    </row>
    <row r="269" spans="1:27" ht="12.75" customHeight="1" x14ac:dyDescent="0.25">
      <c r="A269" s="127">
        <v>268</v>
      </c>
      <c r="B269" s="47">
        <v>1</v>
      </c>
      <c r="C269" s="47"/>
      <c r="D269" s="145" t="s">
        <v>645</v>
      </c>
      <c r="E269" s="140">
        <v>1000</v>
      </c>
      <c r="F269" s="140">
        <v>42</v>
      </c>
      <c r="G269" s="138" t="s">
        <v>1208</v>
      </c>
      <c r="H269" s="138" t="s">
        <v>1209</v>
      </c>
      <c r="I269" s="141">
        <v>38260</v>
      </c>
      <c r="J269" s="142" t="s">
        <v>69</v>
      </c>
      <c r="K269" s="138" t="s">
        <v>97</v>
      </c>
      <c r="L269" s="144"/>
      <c r="M269" s="138" t="s">
        <v>71</v>
      </c>
      <c r="N269" s="102" t="str">
        <f t="shared" si="0"/>
        <v>v42</v>
      </c>
      <c r="O269" s="133" t="str">
        <f t="shared" si="1"/>
        <v>Edas Simutis</v>
      </c>
      <c r="P269" s="134">
        <f t="shared" si="2"/>
        <v>38260</v>
      </c>
      <c r="Q269" s="135" t="str">
        <f t="shared" si="3"/>
        <v>Klaipėda-1</v>
      </c>
      <c r="R269" s="135" t="str">
        <f t="shared" si="4"/>
        <v>NIKĖ-2</v>
      </c>
      <c r="S269" s="110">
        <f t="shared" si="9"/>
        <v>0</v>
      </c>
      <c r="T269" s="135" t="str">
        <f t="shared" si="6"/>
        <v>M.Krakys</v>
      </c>
      <c r="U269" s="47" t="str">
        <f t="shared" si="7"/>
        <v>v42</v>
      </c>
      <c r="V269" s="47"/>
      <c r="W269" s="47"/>
      <c r="X269" s="83"/>
      <c r="Y269" s="47">
        <v>4</v>
      </c>
      <c r="Z269" s="83"/>
      <c r="AA269" s="83"/>
    </row>
    <row r="270" spans="1:27" ht="12.75" customHeight="1" x14ac:dyDescent="0.25">
      <c r="A270" s="127">
        <v>269</v>
      </c>
      <c r="B270" s="47">
        <v>1</v>
      </c>
      <c r="C270" s="47"/>
      <c r="D270" s="145" t="s">
        <v>64</v>
      </c>
      <c r="E270" s="140">
        <v>1000</v>
      </c>
      <c r="F270" s="140">
        <v>43</v>
      </c>
      <c r="G270" s="138" t="s">
        <v>752</v>
      </c>
      <c r="H270" s="138" t="s">
        <v>1210</v>
      </c>
      <c r="I270" s="141">
        <v>38006</v>
      </c>
      <c r="J270" s="142" t="s">
        <v>69</v>
      </c>
      <c r="K270" s="138" t="s">
        <v>97</v>
      </c>
      <c r="L270" s="144"/>
      <c r="M270" s="138" t="s">
        <v>71</v>
      </c>
      <c r="N270" s="102" t="str">
        <f t="shared" si="0"/>
        <v>m43</v>
      </c>
      <c r="O270" s="133" t="str">
        <f t="shared" si="1"/>
        <v>Deimantė Jokubauskaitė</v>
      </c>
      <c r="P270" s="134">
        <f t="shared" si="2"/>
        <v>38006</v>
      </c>
      <c r="Q270" s="135" t="str">
        <f t="shared" si="3"/>
        <v>Klaipėda-1</v>
      </c>
      <c r="R270" s="135" t="str">
        <f t="shared" si="4"/>
        <v>NIKĖ-2</v>
      </c>
      <c r="S270" s="110">
        <f t="shared" si="9"/>
        <v>0</v>
      </c>
      <c r="T270" s="135" t="str">
        <f t="shared" si="6"/>
        <v>M.Krakys</v>
      </c>
      <c r="U270" s="47" t="str">
        <f t="shared" si="7"/>
        <v>m43</v>
      </c>
      <c r="V270" s="47"/>
      <c r="W270" s="47"/>
      <c r="X270" s="83"/>
      <c r="Y270" s="47">
        <v>1</v>
      </c>
      <c r="Z270" s="83"/>
      <c r="AA270" s="83"/>
    </row>
    <row r="271" spans="1:27" ht="12.75" customHeight="1" x14ac:dyDescent="0.25">
      <c r="A271" s="127">
        <v>270</v>
      </c>
      <c r="B271" s="47">
        <v>2</v>
      </c>
      <c r="C271" s="47"/>
      <c r="D271" s="145" t="s">
        <v>64</v>
      </c>
      <c r="E271" s="140">
        <v>2000</v>
      </c>
      <c r="F271" s="140">
        <v>44</v>
      </c>
      <c r="G271" s="138" t="s">
        <v>825</v>
      </c>
      <c r="H271" s="138" t="s">
        <v>1211</v>
      </c>
      <c r="I271" s="141">
        <v>37782</v>
      </c>
      <c r="J271" s="142" t="s">
        <v>155</v>
      </c>
      <c r="K271" s="138" t="s">
        <v>156</v>
      </c>
      <c r="L271" s="144"/>
      <c r="M271" s="138" t="s">
        <v>71</v>
      </c>
      <c r="N271" s="102" t="str">
        <f t="shared" si="0"/>
        <v>m44</v>
      </c>
      <c r="O271" s="133" t="str">
        <f t="shared" si="1"/>
        <v>Austėja Bučinskaitė</v>
      </c>
      <c r="P271" s="134">
        <f t="shared" si="2"/>
        <v>37782</v>
      </c>
      <c r="Q271" s="135" t="str">
        <f t="shared" si="3"/>
        <v>Klaipėda-2</v>
      </c>
      <c r="R271" s="135" t="str">
        <f t="shared" si="4"/>
        <v>NIKĖ-3</v>
      </c>
      <c r="S271" s="110">
        <f t="shared" si="9"/>
        <v>0</v>
      </c>
      <c r="T271" s="135" t="str">
        <f t="shared" si="6"/>
        <v>M.Krakys</v>
      </c>
      <c r="U271" s="47" t="str">
        <f t="shared" si="7"/>
        <v>m44</v>
      </c>
      <c r="V271" s="47"/>
      <c r="W271" s="47"/>
      <c r="X271" s="83"/>
      <c r="Y271" s="47">
        <v>1</v>
      </c>
      <c r="Z271" s="83"/>
      <c r="AA271" s="83"/>
    </row>
    <row r="272" spans="1:27" ht="12.75" customHeight="1" x14ac:dyDescent="0.25">
      <c r="A272" s="127">
        <v>271</v>
      </c>
      <c r="B272" s="47">
        <v>2</v>
      </c>
      <c r="C272" s="47"/>
      <c r="D272" s="145" t="s">
        <v>64</v>
      </c>
      <c r="E272" s="140">
        <v>3000</v>
      </c>
      <c r="F272" s="140">
        <v>45</v>
      </c>
      <c r="G272" s="138" t="s">
        <v>768</v>
      </c>
      <c r="H272" s="138" t="s">
        <v>1212</v>
      </c>
      <c r="I272" s="141">
        <v>36787</v>
      </c>
      <c r="J272" s="142" t="s">
        <v>155</v>
      </c>
      <c r="K272" s="138" t="s">
        <v>97</v>
      </c>
      <c r="L272" s="144"/>
      <c r="M272" s="138" t="s">
        <v>71</v>
      </c>
      <c r="N272" s="102" t="str">
        <f t="shared" si="0"/>
        <v>m45</v>
      </c>
      <c r="O272" s="133" t="str">
        <f t="shared" si="1"/>
        <v>Akvilė Jonauskytė</v>
      </c>
      <c r="P272" s="134">
        <f t="shared" si="2"/>
        <v>36787</v>
      </c>
      <c r="Q272" s="135" t="str">
        <f t="shared" si="3"/>
        <v>Klaipėda-2</v>
      </c>
      <c r="R272" s="135" t="str">
        <f t="shared" si="4"/>
        <v>NIKĖ-2</v>
      </c>
      <c r="S272" s="110">
        <f t="shared" si="9"/>
        <v>0</v>
      </c>
      <c r="T272" s="135" t="str">
        <f t="shared" si="6"/>
        <v>M.Krakys</v>
      </c>
      <c r="U272" s="47" t="str">
        <f t="shared" si="7"/>
        <v>m45</v>
      </c>
      <c r="V272" s="47"/>
      <c r="W272" s="47"/>
      <c r="X272" s="83"/>
      <c r="Y272" s="47">
        <v>1</v>
      </c>
      <c r="Z272" s="83"/>
      <c r="AA272" s="83"/>
    </row>
    <row r="273" spans="1:27" ht="12.75" customHeight="1" x14ac:dyDescent="0.25">
      <c r="A273" s="127">
        <v>272</v>
      </c>
      <c r="B273" s="47">
        <v>1</v>
      </c>
      <c r="C273" s="47"/>
      <c r="D273" s="145" t="s">
        <v>645</v>
      </c>
      <c r="E273" s="140">
        <v>2000</v>
      </c>
      <c r="F273" s="140">
        <v>46</v>
      </c>
      <c r="G273" s="138" t="s">
        <v>817</v>
      </c>
      <c r="H273" s="138" t="s">
        <v>1213</v>
      </c>
      <c r="I273" s="141">
        <v>37810</v>
      </c>
      <c r="J273" s="142" t="s">
        <v>69</v>
      </c>
      <c r="K273" s="138" t="s">
        <v>97</v>
      </c>
      <c r="L273" s="144"/>
      <c r="M273" s="138" t="s">
        <v>526</v>
      </c>
      <c r="N273" s="102" t="str">
        <f t="shared" si="0"/>
        <v>v46</v>
      </c>
      <c r="O273" s="133" t="str">
        <f t="shared" si="1"/>
        <v>Deividas Davydovas</v>
      </c>
      <c r="P273" s="134">
        <f t="shared" si="2"/>
        <v>37810</v>
      </c>
      <c r="Q273" s="135" t="str">
        <f t="shared" si="3"/>
        <v>Klaipėda-1</v>
      </c>
      <c r="R273" s="135" t="str">
        <f t="shared" si="4"/>
        <v>NIKĖ-2</v>
      </c>
      <c r="S273" s="110">
        <f t="shared" si="9"/>
        <v>0</v>
      </c>
      <c r="T273" s="135" t="str">
        <f t="shared" si="6"/>
        <v>M.N.Krakiai</v>
      </c>
      <c r="U273" s="47" t="str">
        <f t="shared" si="7"/>
        <v>v46</v>
      </c>
      <c r="V273" s="47"/>
      <c r="W273" s="47"/>
      <c r="X273" s="83"/>
      <c r="Y273" s="47">
        <v>1</v>
      </c>
      <c r="Z273" s="83"/>
      <c r="AA273" s="83"/>
    </row>
    <row r="274" spans="1:27" ht="12.75" customHeight="1" x14ac:dyDescent="0.25">
      <c r="A274" s="127">
        <v>273</v>
      </c>
      <c r="B274" s="47">
        <v>1</v>
      </c>
      <c r="C274" s="47"/>
      <c r="D274" s="145" t="s">
        <v>645</v>
      </c>
      <c r="E274" s="140">
        <v>1000</v>
      </c>
      <c r="F274" s="140">
        <v>47</v>
      </c>
      <c r="G274" s="138" t="s">
        <v>866</v>
      </c>
      <c r="H274" s="138" t="s">
        <v>1214</v>
      </c>
      <c r="I274" s="141">
        <v>38389</v>
      </c>
      <c r="J274" s="142" t="s">
        <v>155</v>
      </c>
      <c r="K274" s="138" t="s">
        <v>156</v>
      </c>
      <c r="L274" s="144"/>
      <c r="M274" s="138" t="s">
        <v>71</v>
      </c>
      <c r="N274" s="102" t="str">
        <f t="shared" si="0"/>
        <v>v47</v>
      </c>
      <c r="O274" s="133" t="str">
        <f t="shared" si="1"/>
        <v>Vilius Veseris</v>
      </c>
      <c r="P274" s="134">
        <f t="shared" si="2"/>
        <v>38389</v>
      </c>
      <c r="Q274" s="135" t="str">
        <f t="shared" si="3"/>
        <v>Klaipėda-2</v>
      </c>
      <c r="R274" s="135" t="str">
        <f t="shared" si="4"/>
        <v>NIKĖ-3</v>
      </c>
      <c r="S274" s="110">
        <f t="shared" si="9"/>
        <v>0</v>
      </c>
      <c r="T274" s="135" t="str">
        <f t="shared" si="6"/>
        <v>M.Krakys</v>
      </c>
      <c r="U274" s="47" t="str">
        <f t="shared" si="7"/>
        <v>v47</v>
      </c>
      <c r="V274" s="47"/>
      <c r="W274" s="47"/>
      <c r="X274" s="83"/>
      <c r="Y274" s="47">
        <v>2</v>
      </c>
      <c r="Z274" s="83"/>
      <c r="AA274" s="83"/>
    </row>
    <row r="275" spans="1:27" ht="12.75" customHeight="1" x14ac:dyDescent="0.25">
      <c r="A275" s="127">
        <v>274</v>
      </c>
      <c r="B275" s="47">
        <v>1</v>
      </c>
      <c r="C275" s="47"/>
      <c r="D275" s="145" t="s">
        <v>64</v>
      </c>
      <c r="E275" s="140">
        <v>1000</v>
      </c>
      <c r="F275" s="140">
        <v>48</v>
      </c>
      <c r="G275" s="138" t="s">
        <v>748</v>
      </c>
      <c r="H275" s="138" t="s">
        <v>1215</v>
      </c>
      <c r="I275" s="141">
        <v>38246</v>
      </c>
      <c r="J275" s="142" t="s">
        <v>69</v>
      </c>
      <c r="K275" s="138" t="s">
        <v>97</v>
      </c>
      <c r="L275" s="144"/>
      <c r="M275" s="138" t="s">
        <v>71</v>
      </c>
      <c r="N275" s="102" t="str">
        <f t="shared" si="0"/>
        <v>m48</v>
      </c>
      <c r="O275" s="133" t="str">
        <f t="shared" si="1"/>
        <v>Kamilė Beleckaitė</v>
      </c>
      <c r="P275" s="134">
        <f t="shared" si="2"/>
        <v>38246</v>
      </c>
      <c r="Q275" s="135" t="str">
        <f t="shared" si="3"/>
        <v>Klaipėda-1</v>
      </c>
      <c r="R275" s="135" t="str">
        <f t="shared" si="4"/>
        <v>NIKĖ-2</v>
      </c>
      <c r="S275" s="110">
        <f t="shared" si="9"/>
        <v>0</v>
      </c>
      <c r="T275" s="135" t="str">
        <f t="shared" si="6"/>
        <v>M.Krakys</v>
      </c>
      <c r="U275" s="47" t="str">
        <f t="shared" si="7"/>
        <v>m48</v>
      </c>
      <c r="V275" s="47"/>
      <c r="W275" s="47"/>
      <c r="X275" s="83"/>
      <c r="Y275" s="47">
        <v>2</v>
      </c>
      <c r="Z275" s="83"/>
      <c r="AA275" s="83"/>
    </row>
    <row r="276" spans="1:27" ht="12.75" customHeight="1" x14ac:dyDescent="0.25">
      <c r="A276" s="127">
        <v>275</v>
      </c>
      <c r="B276" s="47">
        <v>1</v>
      </c>
      <c r="C276" s="47"/>
      <c r="D276" s="145" t="s">
        <v>64</v>
      </c>
      <c r="E276" s="140">
        <v>1000</v>
      </c>
      <c r="F276" s="140">
        <v>49</v>
      </c>
      <c r="G276" s="138" t="s">
        <v>748</v>
      </c>
      <c r="H276" s="138" t="s">
        <v>1216</v>
      </c>
      <c r="I276" s="141">
        <v>38072</v>
      </c>
      <c r="J276" s="142" t="s">
        <v>155</v>
      </c>
      <c r="K276" s="138" t="s">
        <v>156</v>
      </c>
      <c r="L276" s="144"/>
      <c r="M276" s="138" t="s">
        <v>71</v>
      </c>
      <c r="N276" s="102" t="str">
        <f t="shared" si="0"/>
        <v>m49</v>
      </c>
      <c r="O276" s="133" t="str">
        <f t="shared" si="1"/>
        <v>Kamilė Bartašiūtė</v>
      </c>
      <c r="P276" s="134">
        <f t="shared" si="2"/>
        <v>38072</v>
      </c>
      <c r="Q276" s="135" t="str">
        <f t="shared" si="3"/>
        <v>Klaipėda-2</v>
      </c>
      <c r="R276" s="135" t="str">
        <f t="shared" si="4"/>
        <v>NIKĖ-3</v>
      </c>
      <c r="S276" s="110">
        <f t="shared" si="9"/>
        <v>0</v>
      </c>
      <c r="T276" s="135" t="str">
        <f t="shared" si="6"/>
        <v>M.Krakys</v>
      </c>
      <c r="U276" s="47" t="str">
        <f t="shared" si="7"/>
        <v>m49</v>
      </c>
      <c r="V276" s="47"/>
      <c r="W276" s="47"/>
      <c r="X276" s="83"/>
      <c r="Y276" s="47">
        <v>2</v>
      </c>
      <c r="Z276" s="83"/>
      <c r="AA276" s="83"/>
    </row>
    <row r="277" spans="1:27" ht="12.75" customHeight="1" x14ac:dyDescent="0.25">
      <c r="A277" s="127">
        <v>276</v>
      </c>
      <c r="B277" s="47">
        <v>1</v>
      </c>
      <c r="C277" s="47"/>
      <c r="D277" s="145" t="s">
        <v>64</v>
      </c>
      <c r="E277" s="140">
        <v>2000</v>
      </c>
      <c r="F277" s="140">
        <v>50</v>
      </c>
      <c r="G277" s="138" t="s">
        <v>1217</v>
      </c>
      <c r="H277" s="138" t="s">
        <v>1218</v>
      </c>
      <c r="I277" s="141">
        <v>37677</v>
      </c>
      <c r="J277" s="142" t="s">
        <v>155</v>
      </c>
      <c r="K277" s="138" t="s">
        <v>156</v>
      </c>
      <c r="L277" s="144"/>
      <c r="M277" s="138" t="s">
        <v>71</v>
      </c>
      <c r="N277" s="102" t="str">
        <f t="shared" si="0"/>
        <v>m50</v>
      </c>
      <c r="O277" s="133" t="str">
        <f t="shared" si="1"/>
        <v>Ema Ostrianicaitė</v>
      </c>
      <c r="P277" s="134">
        <f t="shared" si="2"/>
        <v>37677</v>
      </c>
      <c r="Q277" s="135" t="str">
        <f t="shared" si="3"/>
        <v>Klaipėda-2</v>
      </c>
      <c r="R277" s="135" t="str">
        <f t="shared" si="4"/>
        <v>NIKĖ-3</v>
      </c>
      <c r="S277" s="110">
        <f t="shared" si="9"/>
        <v>0</v>
      </c>
      <c r="T277" s="135" t="str">
        <f t="shared" si="6"/>
        <v>M.Krakys</v>
      </c>
      <c r="U277" s="47" t="str">
        <f t="shared" si="7"/>
        <v>m50</v>
      </c>
      <c r="V277" s="47"/>
      <c r="W277" s="47"/>
      <c r="X277" s="83"/>
      <c r="Y277" s="47">
        <v>1</v>
      </c>
      <c r="Z277" s="83"/>
      <c r="AA277" s="83"/>
    </row>
    <row r="278" spans="1:27" ht="12.75" customHeight="1" x14ac:dyDescent="0.25">
      <c r="A278" s="127">
        <v>277</v>
      </c>
      <c r="B278" s="47">
        <v>1</v>
      </c>
      <c r="C278" s="47"/>
      <c r="D278" s="145" t="s">
        <v>64</v>
      </c>
      <c r="E278" s="140">
        <v>1000</v>
      </c>
      <c r="F278" s="140">
        <v>51</v>
      </c>
      <c r="G278" s="138" t="s">
        <v>1219</v>
      </c>
      <c r="H278" s="138" t="s">
        <v>1220</v>
      </c>
      <c r="I278" s="141">
        <v>38189</v>
      </c>
      <c r="J278" s="142" t="s">
        <v>155</v>
      </c>
      <c r="K278" s="138" t="s">
        <v>156</v>
      </c>
      <c r="L278" s="144"/>
      <c r="M278" s="138" t="s">
        <v>71</v>
      </c>
      <c r="N278" s="102" t="str">
        <f t="shared" si="0"/>
        <v>m51</v>
      </c>
      <c r="O278" s="133" t="str">
        <f t="shared" si="1"/>
        <v>Anastasija Ivančenkova</v>
      </c>
      <c r="P278" s="134">
        <f t="shared" si="2"/>
        <v>38189</v>
      </c>
      <c r="Q278" s="135" t="str">
        <f t="shared" si="3"/>
        <v>Klaipėda-2</v>
      </c>
      <c r="R278" s="135" t="str">
        <f t="shared" si="4"/>
        <v>NIKĖ-3</v>
      </c>
      <c r="S278" s="110">
        <f t="shared" si="9"/>
        <v>0</v>
      </c>
      <c r="T278" s="135" t="str">
        <f t="shared" si="6"/>
        <v>M.Krakys</v>
      </c>
      <c r="U278" s="47" t="str">
        <f t="shared" si="7"/>
        <v>m51</v>
      </c>
      <c r="V278" s="47"/>
      <c r="W278" s="47"/>
      <c r="X278" s="83"/>
      <c r="Y278" s="47">
        <v>2</v>
      </c>
      <c r="Z278" s="83"/>
      <c r="AA278" s="83"/>
    </row>
    <row r="279" spans="1:27" ht="12.75" customHeight="1" x14ac:dyDescent="0.25">
      <c r="A279" s="127">
        <v>278</v>
      </c>
      <c r="B279" s="47">
        <v>1</v>
      </c>
      <c r="C279" s="47"/>
      <c r="D279" s="145" t="s">
        <v>64</v>
      </c>
      <c r="E279" s="140">
        <v>2000</v>
      </c>
      <c r="F279" s="140">
        <v>52</v>
      </c>
      <c r="G279" s="138" t="s">
        <v>1221</v>
      </c>
      <c r="H279" s="138" t="s">
        <v>970</v>
      </c>
      <c r="I279" s="141">
        <v>37915</v>
      </c>
      <c r="J279" s="142" t="s">
        <v>155</v>
      </c>
      <c r="K279" s="138" t="s">
        <v>156</v>
      </c>
      <c r="L279" s="144"/>
      <c r="M279" s="138" t="s">
        <v>71</v>
      </c>
      <c r="N279" s="102" t="str">
        <f t="shared" si="0"/>
        <v>m52</v>
      </c>
      <c r="O279" s="133" t="str">
        <f t="shared" si="1"/>
        <v>Pamela Baranauskaitė</v>
      </c>
      <c r="P279" s="134">
        <f t="shared" si="2"/>
        <v>37915</v>
      </c>
      <c r="Q279" s="135" t="str">
        <f t="shared" si="3"/>
        <v>Klaipėda-2</v>
      </c>
      <c r="R279" s="135" t="str">
        <f t="shared" si="4"/>
        <v>NIKĖ-3</v>
      </c>
      <c r="S279" s="110">
        <f t="shared" si="9"/>
        <v>0</v>
      </c>
      <c r="T279" s="135" t="str">
        <f t="shared" si="6"/>
        <v>M.Krakys</v>
      </c>
      <c r="U279" s="47" t="str">
        <f t="shared" si="7"/>
        <v>m52</v>
      </c>
      <c r="V279" s="47"/>
      <c r="W279" s="47"/>
      <c r="X279" s="83"/>
      <c r="Y279" s="47">
        <v>1</v>
      </c>
      <c r="Z279" s="83"/>
      <c r="AA279" s="83"/>
    </row>
    <row r="280" spans="1:27" ht="12.75" customHeight="1" x14ac:dyDescent="0.25">
      <c r="A280" s="127">
        <v>279</v>
      </c>
      <c r="B280" s="47">
        <v>1</v>
      </c>
      <c r="C280" s="47"/>
      <c r="D280" s="145" t="s">
        <v>645</v>
      </c>
      <c r="E280" s="140">
        <v>1000</v>
      </c>
      <c r="F280" s="140">
        <v>53</v>
      </c>
      <c r="G280" s="138" t="s">
        <v>784</v>
      </c>
      <c r="H280" s="138" t="s">
        <v>1222</v>
      </c>
      <c r="I280" s="141">
        <v>38185</v>
      </c>
      <c r="J280" s="142" t="s">
        <v>155</v>
      </c>
      <c r="K280" s="138" t="s">
        <v>156</v>
      </c>
      <c r="L280" s="144"/>
      <c r="M280" s="138" t="s">
        <v>71</v>
      </c>
      <c r="N280" s="102" t="str">
        <f t="shared" si="0"/>
        <v>v53</v>
      </c>
      <c r="O280" s="133" t="str">
        <f t="shared" si="1"/>
        <v>Edvinas Dargis</v>
      </c>
      <c r="P280" s="134">
        <f t="shared" si="2"/>
        <v>38185</v>
      </c>
      <c r="Q280" s="135" t="str">
        <f t="shared" si="3"/>
        <v>Klaipėda-2</v>
      </c>
      <c r="R280" s="135" t="str">
        <f t="shared" si="4"/>
        <v>NIKĖ-3</v>
      </c>
      <c r="S280" s="110">
        <f t="shared" si="9"/>
        <v>0</v>
      </c>
      <c r="T280" s="135" t="str">
        <f t="shared" si="6"/>
        <v>M.Krakys</v>
      </c>
      <c r="U280" s="47" t="str">
        <f t="shared" si="7"/>
        <v>v53</v>
      </c>
      <c r="V280" s="47"/>
      <c r="W280" s="47"/>
      <c r="X280" s="83"/>
      <c r="Y280" s="47">
        <v>1</v>
      </c>
      <c r="Z280" s="83"/>
      <c r="AA280" s="83"/>
    </row>
    <row r="281" spans="1:27" ht="12.75" customHeight="1" x14ac:dyDescent="0.25">
      <c r="A281" s="127">
        <v>280</v>
      </c>
      <c r="B281" s="47">
        <v>1</v>
      </c>
      <c r="C281" s="47"/>
      <c r="D281" s="145" t="s">
        <v>645</v>
      </c>
      <c r="E281" s="140">
        <v>2000</v>
      </c>
      <c r="F281" s="140">
        <v>54</v>
      </c>
      <c r="G281" s="138" t="s">
        <v>1223</v>
      </c>
      <c r="H281" s="138" t="s">
        <v>1224</v>
      </c>
      <c r="I281" s="141">
        <v>37843</v>
      </c>
      <c r="J281" s="142" t="s">
        <v>155</v>
      </c>
      <c r="K281" s="138" t="s">
        <v>156</v>
      </c>
      <c r="L281" s="144"/>
      <c r="M281" s="138" t="s">
        <v>71</v>
      </c>
      <c r="N281" s="102" t="str">
        <f t="shared" si="0"/>
        <v>v54</v>
      </c>
      <c r="O281" s="133" t="str">
        <f t="shared" si="1"/>
        <v>Aironas Savickas</v>
      </c>
      <c r="P281" s="134">
        <f t="shared" si="2"/>
        <v>37843</v>
      </c>
      <c r="Q281" s="135" t="str">
        <f t="shared" si="3"/>
        <v>Klaipėda-2</v>
      </c>
      <c r="R281" s="135" t="str">
        <f t="shared" si="4"/>
        <v>NIKĖ-3</v>
      </c>
      <c r="S281" s="110">
        <f t="shared" si="9"/>
        <v>0</v>
      </c>
      <c r="T281" s="135" t="str">
        <f t="shared" si="6"/>
        <v>M.Krakys</v>
      </c>
      <c r="U281" s="47" t="str">
        <f t="shared" si="7"/>
        <v>v54</v>
      </c>
      <c r="V281" s="47"/>
      <c r="W281" s="47"/>
      <c r="X281" s="83"/>
      <c r="Y281" s="47"/>
      <c r="Z281" s="83"/>
      <c r="AA281" s="83"/>
    </row>
    <row r="282" spans="1:27" ht="12.75" customHeight="1" x14ac:dyDescent="0.25">
      <c r="A282" s="127">
        <v>281</v>
      </c>
      <c r="B282" s="47">
        <v>2</v>
      </c>
      <c r="C282" s="47"/>
      <c r="D282" s="145" t="s">
        <v>645</v>
      </c>
      <c r="E282" s="140">
        <v>2000</v>
      </c>
      <c r="F282" s="140">
        <v>55</v>
      </c>
      <c r="G282" s="138" t="s">
        <v>1225</v>
      </c>
      <c r="H282" s="138" t="s">
        <v>1226</v>
      </c>
      <c r="I282" s="141">
        <v>37410</v>
      </c>
      <c r="J282" s="142" t="s">
        <v>69</v>
      </c>
      <c r="K282" s="138" t="s">
        <v>97</v>
      </c>
      <c r="L282" s="144"/>
      <c r="M282" s="138" t="s">
        <v>530</v>
      </c>
      <c r="N282" s="102" t="str">
        <f t="shared" si="0"/>
        <v>v55</v>
      </c>
      <c r="O282" s="133" t="str">
        <f t="shared" si="1"/>
        <v>Arnas Emilis Hiršas</v>
      </c>
      <c r="P282" s="134">
        <f t="shared" si="2"/>
        <v>37410</v>
      </c>
      <c r="Q282" s="135" t="str">
        <f t="shared" si="3"/>
        <v>Klaipėda-1</v>
      </c>
      <c r="R282" s="135" t="str">
        <f t="shared" si="4"/>
        <v>NIKĖ-2</v>
      </c>
      <c r="S282" s="110">
        <f t="shared" si="9"/>
        <v>0</v>
      </c>
      <c r="T282" s="135" t="str">
        <f t="shared" si="6"/>
        <v>L.Bružas</v>
      </c>
      <c r="U282" s="47" t="str">
        <f t="shared" si="7"/>
        <v>v55</v>
      </c>
      <c r="V282" s="47"/>
      <c r="W282" s="47"/>
      <c r="X282" s="83"/>
      <c r="Y282" s="47"/>
      <c r="Z282" s="83"/>
      <c r="AA282" s="83"/>
    </row>
    <row r="283" spans="1:27" ht="12.75" customHeight="1" x14ac:dyDescent="0.25">
      <c r="A283" s="127">
        <v>282</v>
      </c>
      <c r="B283" s="47">
        <v>1</v>
      </c>
      <c r="C283" s="47"/>
      <c r="D283" s="145" t="s">
        <v>645</v>
      </c>
      <c r="E283" s="140">
        <v>2000</v>
      </c>
      <c r="F283" s="140">
        <v>56</v>
      </c>
      <c r="G283" s="138" t="s">
        <v>821</v>
      </c>
      <c r="H283" s="138" t="s">
        <v>1227</v>
      </c>
      <c r="I283" s="141">
        <v>37679</v>
      </c>
      <c r="J283" s="142" t="s">
        <v>155</v>
      </c>
      <c r="K283" s="138" t="s">
        <v>156</v>
      </c>
      <c r="L283" s="144"/>
      <c r="M283" s="138" t="s">
        <v>530</v>
      </c>
      <c r="N283" s="102" t="str">
        <f t="shared" si="0"/>
        <v>v56</v>
      </c>
      <c r="O283" s="133" t="str">
        <f t="shared" si="1"/>
        <v>Nojus Katkauskas</v>
      </c>
      <c r="P283" s="134">
        <f t="shared" si="2"/>
        <v>37679</v>
      </c>
      <c r="Q283" s="135" t="str">
        <f t="shared" si="3"/>
        <v>Klaipėda-2</v>
      </c>
      <c r="R283" s="135" t="str">
        <f t="shared" si="4"/>
        <v>NIKĖ-3</v>
      </c>
      <c r="S283" s="110">
        <f t="shared" si="9"/>
        <v>0</v>
      </c>
      <c r="T283" s="135" t="str">
        <f t="shared" si="6"/>
        <v>L.Bružas</v>
      </c>
      <c r="U283" s="47" t="str">
        <f t="shared" si="7"/>
        <v>v56</v>
      </c>
      <c r="V283" s="47"/>
      <c r="W283" s="47"/>
      <c r="X283" s="83"/>
      <c r="Y283" s="47">
        <v>1</v>
      </c>
      <c r="Z283" s="83"/>
      <c r="AA283" s="83"/>
    </row>
    <row r="284" spans="1:27" ht="12.75" customHeight="1" x14ac:dyDescent="0.25">
      <c r="A284" s="127">
        <v>283</v>
      </c>
      <c r="B284" s="47">
        <v>1</v>
      </c>
      <c r="C284" s="47"/>
      <c r="D284" s="145" t="s">
        <v>645</v>
      </c>
      <c r="E284" s="140">
        <v>2000</v>
      </c>
      <c r="F284" s="140">
        <v>57</v>
      </c>
      <c r="G284" s="138" t="s">
        <v>774</v>
      </c>
      <c r="H284" s="138" t="s">
        <v>1228</v>
      </c>
      <c r="I284" s="141">
        <v>37764</v>
      </c>
      <c r="J284" s="142" t="s">
        <v>69</v>
      </c>
      <c r="K284" s="138" t="s">
        <v>97</v>
      </c>
      <c r="L284" s="144"/>
      <c r="M284" s="138" t="s">
        <v>530</v>
      </c>
      <c r="N284" s="102" t="str">
        <f t="shared" si="0"/>
        <v>v57</v>
      </c>
      <c r="O284" s="133" t="str">
        <f t="shared" si="1"/>
        <v>Jonas Dėdinas</v>
      </c>
      <c r="P284" s="134">
        <f t="shared" si="2"/>
        <v>37764</v>
      </c>
      <c r="Q284" s="135" t="str">
        <f t="shared" si="3"/>
        <v>Klaipėda-1</v>
      </c>
      <c r="R284" s="135" t="str">
        <f t="shared" si="4"/>
        <v>NIKĖ-2</v>
      </c>
      <c r="S284" s="110">
        <f t="shared" si="9"/>
        <v>0</v>
      </c>
      <c r="T284" s="135" t="str">
        <f t="shared" si="6"/>
        <v>L.Bružas</v>
      </c>
      <c r="U284" s="47" t="str">
        <f t="shared" si="7"/>
        <v>v57</v>
      </c>
      <c r="V284" s="47"/>
      <c r="W284" s="47"/>
      <c r="X284" s="83"/>
      <c r="Y284" s="47">
        <v>1</v>
      </c>
      <c r="Z284" s="83"/>
      <c r="AA284" s="83"/>
    </row>
    <row r="285" spans="1:27" ht="12.75" customHeight="1" x14ac:dyDescent="0.25">
      <c r="A285" s="127">
        <v>284</v>
      </c>
      <c r="B285" s="47">
        <v>2</v>
      </c>
      <c r="C285" s="47"/>
      <c r="D285" s="145" t="s">
        <v>64</v>
      </c>
      <c r="E285" s="140">
        <v>1000</v>
      </c>
      <c r="F285" s="140">
        <v>58</v>
      </c>
      <c r="G285" s="138" t="s">
        <v>1229</v>
      </c>
      <c r="H285" s="138" t="s">
        <v>1230</v>
      </c>
      <c r="I285" s="141">
        <v>38230</v>
      </c>
      <c r="J285" s="142" t="s">
        <v>69</v>
      </c>
      <c r="K285" s="138" t="s">
        <v>82</v>
      </c>
      <c r="L285" s="144"/>
      <c r="M285" s="138" t="s">
        <v>83</v>
      </c>
      <c r="N285" s="102" t="str">
        <f t="shared" si="0"/>
        <v>m58</v>
      </c>
      <c r="O285" s="133" t="str">
        <f t="shared" si="1"/>
        <v>Gintė Masaitytė</v>
      </c>
      <c r="P285" s="134">
        <f t="shared" si="2"/>
        <v>38230</v>
      </c>
      <c r="Q285" s="135" t="str">
        <f t="shared" si="3"/>
        <v>Klaipėda-1</v>
      </c>
      <c r="R285" s="135" t="str">
        <f t="shared" si="4"/>
        <v>Maratonas</v>
      </c>
      <c r="S285" s="110">
        <f t="shared" si="9"/>
        <v>0</v>
      </c>
      <c r="T285" s="135" t="str">
        <f t="shared" si="6"/>
        <v>J.Beržinskienė</v>
      </c>
      <c r="U285" s="47" t="str">
        <f t="shared" si="7"/>
        <v>m58</v>
      </c>
      <c r="V285" s="47"/>
      <c r="W285" s="47"/>
      <c r="X285" s="83"/>
      <c r="Y285" s="47">
        <v>3</v>
      </c>
      <c r="Z285" s="83"/>
      <c r="AA285" s="83"/>
    </row>
    <row r="286" spans="1:27" ht="12.75" customHeight="1" x14ac:dyDescent="0.25">
      <c r="A286" s="127">
        <v>285</v>
      </c>
      <c r="B286" s="47">
        <v>1</v>
      </c>
      <c r="C286" s="47"/>
      <c r="D286" s="145" t="s">
        <v>64</v>
      </c>
      <c r="E286" s="140">
        <v>4000</v>
      </c>
      <c r="F286" s="140"/>
      <c r="G286" s="138" t="s">
        <v>1231</v>
      </c>
      <c r="H286" s="138" t="s">
        <v>1232</v>
      </c>
      <c r="I286" s="141">
        <v>35840</v>
      </c>
      <c r="J286" s="142" t="s">
        <v>69</v>
      </c>
      <c r="K286" s="138" t="s">
        <v>82</v>
      </c>
      <c r="L286" s="144"/>
      <c r="M286" s="138" t="s">
        <v>83</v>
      </c>
      <c r="N286" s="102" t="str">
        <f t="shared" si="0"/>
        <v xml:space="preserve"> </v>
      </c>
      <c r="O286" s="133" t="str">
        <f t="shared" si="1"/>
        <v xml:space="preserve"> </v>
      </c>
      <c r="P286" s="134" t="str">
        <f t="shared" si="2"/>
        <v xml:space="preserve"> </v>
      </c>
      <c r="Q286" s="135" t="str">
        <f t="shared" si="3"/>
        <v xml:space="preserve"> </v>
      </c>
      <c r="R286" s="135" t="str">
        <f t="shared" si="4"/>
        <v xml:space="preserve"> </v>
      </c>
      <c r="S286" s="110" t="str">
        <f t="shared" si="9"/>
        <v xml:space="preserve"> </v>
      </c>
      <c r="T286" s="135" t="str">
        <f t="shared" si="6"/>
        <v xml:space="preserve"> </v>
      </c>
      <c r="U286" s="47" t="str">
        <f t="shared" si="7"/>
        <v xml:space="preserve"> </v>
      </c>
      <c r="V286" s="47"/>
      <c r="W286" s="47"/>
      <c r="X286" s="83"/>
      <c r="Y286" s="47"/>
      <c r="Z286" s="83"/>
      <c r="AA286" s="83"/>
    </row>
    <row r="287" spans="1:27" ht="12.75" customHeight="1" x14ac:dyDescent="0.25">
      <c r="A287" s="127">
        <v>286</v>
      </c>
      <c r="B287" s="47">
        <v>2</v>
      </c>
      <c r="C287" s="47"/>
      <c r="D287" s="145" t="s">
        <v>64</v>
      </c>
      <c r="E287" s="140">
        <v>1000</v>
      </c>
      <c r="F287" s="140">
        <v>60</v>
      </c>
      <c r="G287" s="138" t="s">
        <v>746</v>
      </c>
      <c r="H287" s="138" t="s">
        <v>1233</v>
      </c>
      <c r="I287" s="141">
        <v>38404</v>
      </c>
      <c r="J287" s="142" t="s">
        <v>69</v>
      </c>
      <c r="K287" s="138" t="s">
        <v>82</v>
      </c>
      <c r="L287" s="144"/>
      <c r="M287" s="138" t="s">
        <v>83</v>
      </c>
      <c r="N287" s="102" t="str">
        <f t="shared" si="0"/>
        <v>m60</v>
      </c>
      <c r="O287" s="133" t="str">
        <f t="shared" si="1"/>
        <v>Ieva Mineikytė</v>
      </c>
      <c r="P287" s="134">
        <f t="shared" si="2"/>
        <v>38404</v>
      </c>
      <c r="Q287" s="135" t="str">
        <f t="shared" si="3"/>
        <v>Klaipėda-1</v>
      </c>
      <c r="R287" s="135" t="str">
        <f t="shared" si="4"/>
        <v>Maratonas</v>
      </c>
      <c r="S287" s="110">
        <f t="shared" si="9"/>
        <v>0</v>
      </c>
      <c r="T287" s="135" t="str">
        <f t="shared" si="6"/>
        <v>J.Beržinskienė</v>
      </c>
      <c r="U287" s="47" t="str">
        <f t="shared" si="7"/>
        <v>m60</v>
      </c>
      <c r="V287" s="47"/>
      <c r="W287" s="47"/>
      <c r="X287" s="83"/>
      <c r="Y287" s="47">
        <v>1</v>
      </c>
      <c r="Z287" s="83"/>
      <c r="AA287" s="83"/>
    </row>
    <row r="288" spans="1:27" ht="12.75" customHeight="1" x14ac:dyDescent="0.25">
      <c r="A288" s="127">
        <v>287</v>
      </c>
      <c r="B288" s="47">
        <v>1</v>
      </c>
      <c r="C288" s="47"/>
      <c r="D288" s="145" t="s">
        <v>64</v>
      </c>
      <c r="E288" s="140">
        <v>3000</v>
      </c>
      <c r="F288" s="140">
        <v>61</v>
      </c>
      <c r="G288" s="138" t="s">
        <v>1086</v>
      </c>
      <c r="H288" s="138" t="s">
        <v>1234</v>
      </c>
      <c r="I288" s="141">
        <v>36861</v>
      </c>
      <c r="J288" s="142" t="s">
        <v>69</v>
      </c>
      <c r="K288" s="138" t="s">
        <v>82</v>
      </c>
      <c r="L288" s="144"/>
      <c r="M288" s="138" t="s">
        <v>83</v>
      </c>
      <c r="N288" s="102" t="str">
        <f t="shared" si="0"/>
        <v>m61</v>
      </c>
      <c r="O288" s="133" t="str">
        <f t="shared" si="1"/>
        <v>Justina Petrutytė</v>
      </c>
      <c r="P288" s="134">
        <f t="shared" si="2"/>
        <v>36861</v>
      </c>
      <c r="Q288" s="135" t="str">
        <f t="shared" si="3"/>
        <v>Klaipėda-1</v>
      </c>
      <c r="R288" s="135" t="str">
        <f t="shared" si="4"/>
        <v>Maratonas</v>
      </c>
      <c r="S288" s="110">
        <f t="shared" si="9"/>
        <v>0</v>
      </c>
      <c r="T288" s="135" t="str">
        <f t="shared" si="6"/>
        <v>J.Beržinskienė</v>
      </c>
      <c r="U288" s="47" t="str">
        <f t="shared" si="7"/>
        <v>m61</v>
      </c>
      <c r="V288" s="47"/>
      <c r="W288" s="47"/>
      <c r="X288" s="83"/>
      <c r="Y288" s="47"/>
      <c r="Z288" s="83"/>
      <c r="AA288" s="83"/>
    </row>
    <row r="289" spans="1:27" ht="12.75" customHeight="1" x14ac:dyDescent="0.25">
      <c r="A289" s="127">
        <v>288</v>
      </c>
      <c r="B289" s="47">
        <v>1</v>
      </c>
      <c r="C289" s="47"/>
      <c r="D289" s="145" t="s">
        <v>64</v>
      </c>
      <c r="E289" s="140">
        <v>3000</v>
      </c>
      <c r="F289" s="140">
        <v>62</v>
      </c>
      <c r="G289" s="138" t="s">
        <v>780</v>
      </c>
      <c r="H289" s="138" t="s">
        <v>1235</v>
      </c>
      <c r="I289" s="141">
        <v>37117</v>
      </c>
      <c r="J289" s="142" t="s">
        <v>155</v>
      </c>
      <c r="K289" s="138" t="s">
        <v>82</v>
      </c>
      <c r="L289" s="144"/>
      <c r="M289" s="138" t="s">
        <v>83</v>
      </c>
      <c r="N289" s="102" t="str">
        <f t="shared" si="0"/>
        <v>m62</v>
      </c>
      <c r="O289" s="133" t="str">
        <f t="shared" si="1"/>
        <v>Erika Rimkutė</v>
      </c>
      <c r="P289" s="134">
        <f t="shared" si="2"/>
        <v>37117</v>
      </c>
      <c r="Q289" s="135" t="str">
        <f t="shared" si="3"/>
        <v>Klaipėda-2</v>
      </c>
      <c r="R289" s="135" t="str">
        <f t="shared" si="4"/>
        <v>Maratonas</v>
      </c>
      <c r="S289" s="110">
        <f t="shared" si="9"/>
        <v>0</v>
      </c>
      <c r="T289" s="135" t="str">
        <f t="shared" si="6"/>
        <v>J.Beržinskienė</v>
      </c>
      <c r="U289" s="47" t="str">
        <f t="shared" si="7"/>
        <v>m62</v>
      </c>
      <c r="V289" s="47"/>
      <c r="W289" s="47"/>
      <c r="X289" s="83"/>
      <c r="Y289" s="47">
        <v>1</v>
      </c>
      <c r="Z289" s="83"/>
      <c r="AA289" s="83"/>
    </row>
    <row r="290" spans="1:27" ht="12.75" customHeight="1" x14ac:dyDescent="0.25">
      <c r="A290" s="127">
        <v>289</v>
      </c>
      <c r="B290" s="47">
        <v>2</v>
      </c>
      <c r="C290" s="47"/>
      <c r="D290" s="145" t="s">
        <v>64</v>
      </c>
      <c r="E290" s="140">
        <v>2000</v>
      </c>
      <c r="F290" s="140">
        <v>63</v>
      </c>
      <c r="G290" s="138" t="s">
        <v>1206</v>
      </c>
      <c r="H290" s="138" t="s">
        <v>1236</v>
      </c>
      <c r="I290" s="141">
        <v>37468</v>
      </c>
      <c r="J290" s="142" t="s">
        <v>155</v>
      </c>
      <c r="K290" s="138" t="s">
        <v>82</v>
      </c>
      <c r="L290" s="144"/>
      <c r="M290" s="138" t="s">
        <v>83</v>
      </c>
      <c r="N290" s="102" t="str">
        <f t="shared" si="0"/>
        <v>m63</v>
      </c>
      <c r="O290" s="133" t="str">
        <f t="shared" si="1"/>
        <v>Fausta Lekavičiūtė</v>
      </c>
      <c r="P290" s="134">
        <f t="shared" si="2"/>
        <v>37468</v>
      </c>
      <c r="Q290" s="135" t="str">
        <f t="shared" si="3"/>
        <v>Klaipėda-2</v>
      </c>
      <c r="R290" s="135" t="str">
        <f t="shared" si="4"/>
        <v>Maratonas</v>
      </c>
      <c r="S290" s="110">
        <f t="shared" si="9"/>
        <v>0</v>
      </c>
      <c r="T290" s="135" t="str">
        <f t="shared" si="6"/>
        <v>J.Beržinskienė</v>
      </c>
      <c r="U290" s="47" t="str">
        <f t="shared" si="7"/>
        <v>m63</v>
      </c>
      <c r="V290" s="47"/>
      <c r="W290" s="47"/>
      <c r="X290" s="83"/>
      <c r="Y290" s="47"/>
      <c r="Z290" s="83"/>
      <c r="AA290" s="83"/>
    </row>
    <row r="291" spans="1:27" ht="12.75" customHeight="1" x14ac:dyDescent="0.25">
      <c r="A291" s="127">
        <v>290</v>
      </c>
      <c r="B291" s="47">
        <v>1</v>
      </c>
      <c r="C291" s="47"/>
      <c r="D291" s="145" t="s">
        <v>64</v>
      </c>
      <c r="E291" s="140">
        <v>3000</v>
      </c>
      <c r="F291" s="140">
        <v>64</v>
      </c>
      <c r="G291" s="138" t="s">
        <v>802</v>
      </c>
      <c r="H291" s="138" t="s">
        <v>1237</v>
      </c>
      <c r="I291" s="141">
        <v>36993</v>
      </c>
      <c r="J291" s="142" t="s">
        <v>69</v>
      </c>
      <c r="K291" s="138" t="s">
        <v>82</v>
      </c>
      <c r="L291" s="144"/>
      <c r="M291" s="138" t="s">
        <v>83</v>
      </c>
      <c r="N291" s="102" t="str">
        <f t="shared" si="0"/>
        <v>m64</v>
      </c>
      <c r="O291" s="133" t="str">
        <f t="shared" si="1"/>
        <v>Ugnė Žvinklytė</v>
      </c>
      <c r="P291" s="134">
        <f t="shared" si="2"/>
        <v>36993</v>
      </c>
      <c r="Q291" s="135" t="str">
        <f t="shared" si="3"/>
        <v>Klaipėda-1</v>
      </c>
      <c r="R291" s="135" t="str">
        <f t="shared" si="4"/>
        <v>Maratonas</v>
      </c>
      <c r="S291" s="110">
        <f t="shared" si="9"/>
        <v>0</v>
      </c>
      <c r="T291" s="135" t="str">
        <f t="shared" si="6"/>
        <v>J.Beržinskienė</v>
      </c>
      <c r="U291" s="47" t="str">
        <f t="shared" si="7"/>
        <v>m64</v>
      </c>
      <c r="V291" s="47"/>
      <c r="W291" s="47"/>
      <c r="X291" s="83"/>
      <c r="Y291" s="47"/>
      <c r="Z291" s="83"/>
      <c r="AA291" s="83"/>
    </row>
    <row r="292" spans="1:27" ht="12.75" customHeight="1" x14ac:dyDescent="0.25">
      <c r="A292" s="127">
        <v>291</v>
      </c>
      <c r="B292" s="47">
        <v>1</v>
      </c>
      <c r="C292" s="47"/>
      <c r="D292" s="145" t="s">
        <v>64</v>
      </c>
      <c r="E292" s="140">
        <v>2000</v>
      </c>
      <c r="F292" s="140">
        <v>65</v>
      </c>
      <c r="G292" s="138" t="s">
        <v>1238</v>
      </c>
      <c r="H292" s="138" t="s">
        <v>1239</v>
      </c>
      <c r="I292" s="141">
        <v>37385</v>
      </c>
      <c r="J292" s="142" t="s">
        <v>69</v>
      </c>
      <c r="K292" s="138" t="s">
        <v>82</v>
      </c>
      <c r="L292" s="144"/>
      <c r="M292" s="138" t="s">
        <v>83</v>
      </c>
      <c r="N292" s="102" t="str">
        <f t="shared" si="0"/>
        <v>m65</v>
      </c>
      <c r="O292" s="133" t="str">
        <f t="shared" si="1"/>
        <v>Lukrecija Paulikaitė</v>
      </c>
      <c r="P292" s="134">
        <f t="shared" si="2"/>
        <v>37385</v>
      </c>
      <c r="Q292" s="135" t="str">
        <f t="shared" si="3"/>
        <v>Klaipėda-1</v>
      </c>
      <c r="R292" s="135" t="str">
        <f t="shared" si="4"/>
        <v>Maratonas</v>
      </c>
      <c r="S292" s="110">
        <f t="shared" si="9"/>
        <v>0</v>
      </c>
      <c r="T292" s="135" t="str">
        <f t="shared" si="6"/>
        <v>J.Beržinskienė</v>
      </c>
      <c r="U292" s="47" t="str">
        <f t="shared" si="7"/>
        <v>m65</v>
      </c>
      <c r="V292" s="47"/>
      <c r="W292" s="47"/>
      <c r="X292" s="83"/>
      <c r="Y292" s="47"/>
      <c r="Z292" s="83"/>
      <c r="AA292" s="83"/>
    </row>
    <row r="293" spans="1:27" ht="12.75" customHeight="1" x14ac:dyDescent="0.25">
      <c r="A293" s="127">
        <v>292</v>
      </c>
      <c r="B293" s="47">
        <v>1</v>
      </c>
      <c r="C293" s="47"/>
      <c r="D293" s="145" t="s">
        <v>64</v>
      </c>
      <c r="E293" s="140">
        <v>2000</v>
      </c>
      <c r="F293" s="140">
        <v>66</v>
      </c>
      <c r="G293" s="138" t="s">
        <v>794</v>
      </c>
      <c r="H293" s="138" t="s">
        <v>1240</v>
      </c>
      <c r="I293" s="141">
        <v>37378</v>
      </c>
      <c r="J293" s="142" t="s">
        <v>155</v>
      </c>
      <c r="K293" s="138" t="s">
        <v>82</v>
      </c>
      <c r="L293" s="144"/>
      <c r="M293" s="138" t="s">
        <v>83</v>
      </c>
      <c r="N293" s="102" t="str">
        <f t="shared" si="0"/>
        <v>m66</v>
      </c>
      <c r="O293" s="133" t="str">
        <f t="shared" si="1"/>
        <v>Gabrielė Otsus</v>
      </c>
      <c r="P293" s="134">
        <f t="shared" si="2"/>
        <v>37378</v>
      </c>
      <c r="Q293" s="135" t="str">
        <f t="shared" si="3"/>
        <v>Klaipėda-2</v>
      </c>
      <c r="R293" s="135" t="str">
        <f t="shared" si="4"/>
        <v>Maratonas</v>
      </c>
      <c r="S293" s="110">
        <f t="shared" si="9"/>
        <v>0</v>
      </c>
      <c r="T293" s="135" t="str">
        <f t="shared" si="6"/>
        <v>J.Beržinskienė</v>
      </c>
      <c r="U293" s="47" t="str">
        <f t="shared" si="7"/>
        <v>m66</v>
      </c>
      <c r="V293" s="47"/>
      <c r="W293" s="47"/>
      <c r="X293" s="83"/>
      <c r="Y293" s="47">
        <v>2</v>
      </c>
      <c r="Z293" s="83"/>
      <c r="AA293" s="83"/>
    </row>
    <row r="294" spans="1:27" ht="12.75" customHeight="1" x14ac:dyDescent="0.25">
      <c r="A294" s="127">
        <v>293</v>
      </c>
      <c r="B294" s="47">
        <v>2</v>
      </c>
      <c r="C294" s="47"/>
      <c r="D294" s="145" t="s">
        <v>64</v>
      </c>
      <c r="E294" s="140">
        <v>3000</v>
      </c>
      <c r="F294" s="140">
        <v>67</v>
      </c>
      <c r="G294" s="138" t="s">
        <v>841</v>
      </c>
      <c r="H294" s="138" t="s">
        <v>1241</v>
      </c>
      <c r="I294" s="141">
        <v>36710</v>
      </c>
      <c r="J294" s="142" t="s">
        <v>69</v>
      </c>
      <c r="K294" s="138" t="s">
        <v>82</v>
      </c>
      <c r="L294" s="144"/>
      <c r="M294" s="138" t="s">
        <v>83</v>
      </c>
      <c r="N294" s="102" t="str">
        <f t="shared" si="0"/>
        <v>m67</v>
      </c>
      <c r="O294" s="133" t="str">
        <f t="shared" si="1"/>
        <v>Karolina Zeleniūtė</v>
      </c>
      <c r="P294" s="134">
        <f t="shared" si="2"/>
        <v>36710</v>
      </c>
      <c r="Q294" s="135" t="str">
        <f t="shared" si="3"/>
        <v>Klaipėda-1</v>
      </c>
      <c r="R294" s="135" t="str">
        <f t="shared" si="4"/>
        <v>Maratonas</v>
      </c>
      <c r="S294" s="110">
        <f t="shared" si="9"/>
        <v>0</v>
      </c>
      <c r="T294" s="135" t="str">
        <f t="shared" si="6"/>
        <v>J.Beržinskienė</v>
      </c>
      <c r="U294" s="47" t="str">
        <f t="shared" si="7"/>
        <v>m67</v>
      </c>
      <c r="V294" s="47"/>
      <c r="W294" s="47"/>
      <c r="X294" s="83"/>
      <c r="Y294" s="47">
        <v>1</v>
      </c>
      <c r="Z294" s="83"/>
      <c r="AA294" s="83"/>
    </row>
    <row r="295" spans="1:27" ht="12.75" customHeight="1" x14ac:dyDescent="0.25">
      <c r="A295" s="127">
        <v>294</v>
      </c>
      <c r="B295" s="47">
        <v>2</v>
      </c>
      <c r="C295" s="47"/>
      <c r="D295" s="145" t="s">
        <v>64</v>
      </c>
      <c r="E295" s="140">
        <v>1000</v>
      </c>
      <c r="F295" s="140">
        <v>68</v>
      </c>
      <c r="G295" s="138" t="s">
        <v>945</v>
      </c>
      <c r="H295" s="138" t="s">
        <v>1239</v>
      </c>
      <c r="I295" s="141">
        <v>38171</v>
      </c>
      <c r="J295" s="142" t="s">
        <v>155</v>
      </c>
      <c r="K295" s="138" t="s">
        <v>82</v>
      </c>
      <c r="L295" s="144"/>
      <c r="M295" s="138" t="s">
        <v>83</v>
      </c>
      <c r="N295" s="102" t="str">
        <f t="shared" si="0"/>
        <v>m68</v>
      </c>
      <c r="O295" s="133" t="str">
        <f t="shared" si="1"/>
        <v>Emilė Paulikaitė</v>
      </c>
      <c r="P295" s="134">
        <f t="shared" si="2"/>
        <v>38171</v>
      </c>
      <c r="Q295" s="135" t="str">
        <f t="shared" si="3"/>
        <v>Klaipėda-2</v>
      </c>
      <c r="R295" s="135" t="str">
        <f t="shared" si="4"/>
        <v>Maratonas</v>
      </c>
      <c r="S295" s="110">
        <f t="shared" si="9"/>
        <v>0</v>
      </c>
      <c r="T295" s="135" t="str">
        <f t="shared" si="6"/>
        <v>J.Beržinskienė</v>
      </c>
      <c r="U295" s="47" t="str">
        <f t="shared" si="7"/>
        <v>m68</v>
      </c>
      <c r="V295" s="47"/>
      <c r="W295" s="47"/>
      <c r="X295" s="83"/>
      <c r="Y295" s="47">
        <v>3</v>
      </c>
      <c r="Z295" s="83"/>
      <c r="AA295" s="83"/>
    </row>
    <row r="296" spans="1:27" ht="12.75" customHeight="1" x14ac:dyDescent="0.25">
      <c r="A296" s="127">
        <v>295</v>
      </c>
      <c r="B296" s="47">
        <v>2</v>
      </c>
      <c r="C296" s="47"/>
      <c r="D296" s="145" t="s">
        <v>64</v>
      </c>
      <c r="E296" s="140">
        <v>4000</v>
      </c>
      <c r="F296" s="140"/>
      <c r="G296" s="138" t="s">
        <v>1242</v>
      </c>
      <c r="H296" s="138" t="s">
        <v>1243</v>
      </c>
      <c r="I296" s="141">
        <v>36321</v>
      </c>
      <c r="J296" s="142" t="s">
        <v>155</v>
      </c>
      <c r="K296" s="138" t="s">
        <v>82</v>
      </c>
      <c r="L296" s="144"/>
      <c r="M296" s="138" t="s">
        <v>83</v>
      </c>
      <c r="N296" s="102" t="str">
        <f t="shared" si="0"/>
        <v xml:space="preserve"> </v>
      </c>
      <c r="O296" s="133" t="str">
        <f t="shared" si="1"/>
        <v xml:space="preserve"> </v>
      </c>
      <c r="P296" s="134" t="str">
        <f t="shared" si="2"/>
        <v xml:space="preserve"> </v>
      </c>
      <c r="Q296" s="135" t="str">
        <f t="shared" si="3"/>
        <v xml:space="preserve"> </v>
      </c>
      <c r="R296" s="135" t="str">
        <f t="shared" si="4"/>
        <v xml:space="preserve"> </v>
      </c>
      <c r="S296" s="110" t="str">
        <f t="shared" si="9"/>
        <v xml:space="preserve"> </v>
      </c>
      <c r="T296" s="135" t="str">
        <f t="shared" si="6"/>
        <v xml:space="preserve"> </v>
      </c>
      <c r="U296" s="47" t="str">
        <f t="shared" si="7"/>
        <v xml:space="preserve"> </v>
      </c>
      <c r="V296" s="47"/>
      <c r="W296" s="47"/>
      <c r="X296" s="83"/>
      <c r="Y296" s="47">
        <v>1</v>
      </c>
      <c r="Z296" s="83"/>
      <c r="AA296" s="83"/>
    </row>
    <row r="297" spans="1:27" ht="12.75" customHeight="1" x14ac:dyDescent="0.25">
      <c r="A297" s="127">
        <v>296</v>
      </c>
      <c r="B297" s="47">
        <v>2</v>
      </c>
      <c r="C297" s="47"/>
      <c r="D297" s="145" t="s">
        <v>64</v>
      </c>
      <c r="E297" s="140">
        <v>6000</v>
      </c>
      <c r="F297" s="140">
        <v>70</v>
      </c>
      <c r="G297" s="138" t="s">
        <v>843</v>
      </c>
      <c r="H297" s="138" t="s">
        <v>1244</v>
      </c>
      <c r="I297" s="141">
        <v>31537</v>
      </c>
      <c r="J297" s="142" t="s">
        <v>69</v>
      </c>
      <c r="K297" s="138" t="s">
        <v>82</v>
      </c>
      <c r="L297" s="144"/>
      <c r="M297" s="138" t="s">
        <v>83</v>
      </c>
      <c r="N297" s="102" t="str">
        <f t="shared" si="0"/>
        <v>m70</v>
      </c>
      <c r="O297" s="133" t="str">
        <f t="shared" si="1"/>
        <v>Eglė Krištaponytė</v>
      </c>
      <c r="P297" s="134">
        <f t="shared" si="2"/>
        <v>31537</v>
      </c>
      <c r="Q297" s="135" t="str">
        <f t="shared" si="3"/>
        <v>Klaipėda-1</v>
      </c>
      <c r="R297" s="135" t="str">
        <f t="shared" si="4"/>
        <v>Maratonas</v>
      </c>
      <c r="S297" s="110">
        <f t="shared" si="9"/>
        <v>0</v>
      </c>
      <c r="T297" s="135" t="str">
        <f t="shared" si="6"/>
        <v>J.Beržinskienė</v>
      </c>
      <c r="U297" s="47" t="str">
        <f t="shared" si="7"/>
        <v>m70</v>
      </c>
      <c r="V297" s="47"/>
      <c r="W297" s="47"/>
      <c r="X297" s="83"/>
      <c r="Y297" s="47"/>
      <c r="Z297" s="83"/>
      <c r="AA297" s="83"/>
    </row>
    <row r="298" spans="1:27" ht="12.75" customHeight="1" x14ac:dyDescent="0.25">
      <c r="A298" s="127">
        <v>297</v>
      </c>
      <c r="B298" s="47">
        <v>2</v>
      </c>
      <c r="C298" s="47"/>
      <c r="D298" s="145" t="s">
        <v>645</v>
      </c>
      <c r="E298" s="140">
        <v>8000</v>
      </c>
      <c r="F298" s="140">
        <v>71</v>
      </c>
      <c r="G298" s="138" t="s">
        <v>1245</v>
      </c>
      <c r="H298" s="138" t="s">
        <v>1246</v>
      </c>
      <c r="I298" s="141">
        <v>30759</v>
      </c>
      <c r="J298" s="142" t="s">
        <v>69</v>
      </c>
      <c r="K298" s="138" t="s">
        <v>82</v>
      </c>
      <c r="L298" s="144"/>
      <c r="M298" s="138" t="s">
        <v>83</v>
      </c>
      <c r="N298" s="102" t="str">
        <f t="shared" si="0"/>
        <v>v71</v>
      </c>
      <c r="O298" s="133" t="str">
        <f t="shared" si="1"/>
        <v>Kęstutis Lomsagis</v>
      </c>
      <c r="P298" s="134">
        <f t="shared" si="2"/>
        <v>30759</v>
      </c>
      <c r="Q298" s="135" t="str">
        <f t="shared" si="3"/>
        <v>Klaipėda-1</v>
      </c>
      <c r="R298" s="135" t="str">
        <f t="shared" si="4"/>
        <v>Maratonas</v>
      </c>
      <c r="S298" s="110">
        <f t="shared" si="9"/>
        <v>0</v>
      </c>
      <c r="T298" s="135" t="str">
        <f t="shared" si="6"/>
        <v>J.Beržinskienė</v>
      </c>
      <c r="U298" s="47" t="str">
        <f t="shared" si="7"/>
        <v>v71</v>
      </c>
      <c r="V298" s="47"/>
      <c r="W298" s="47"/>
      <c r="X298" s="83"/>
      <c r="Y298" s="47"/>
      <c r="Z298" s="83"/>
      <c r="AA298" s="83"/>
    </row>
    <row r="299" spans="1:27" ht="12.75" customHeight="1" x14ac:dyDescent="0.25">
      <c r="A299" s="127">
        <v>298</v>
      </c>
      <c r="B299" s="47">
        <v>2</v>
      </c>
      <c r="C299" s="47"/>
      <c r="D299" s="145" t="s">
        <v>64</v>
      </c>
      <c r="E299" s="140">
        <v>3000</v>
      </c>
      <c r="F299" s="140">
        <v>72</v>
      </c>
      <c r="G299" s="138" t="s">
        <v>1247</v>
      </c>
      <c r="H299" s="138" t="s">
        <v>1248</v>
      </c>
      <c r="I299" s="141">
        <v>37168</v>
      </c>
      <c r="J299" s="142" t="s">
        <v>155</v>
      </c>
      <c r="K299" s="138" t="s">
        <v>156</v>
      </c>
      <c r="L299" s="144"/>
      <c r="M299" s="138" t="s">
        <v>98</v>
      </c>
      <c r="N299" s="102" t="str">
        <f t="shared" si="0"/>
        <v>m72</v>
      </c>
      <c r="O299" s="133" t="str">
        <f t="shared" si="1"/>
        <v>Palina Kuzniatsova</v>
      </c>
      <c r="P299" s="134">
        <f t="shared" si="2"/>
        <v>37168</v>
      </c>
      <c r="Q299" s="135" t="str">
        <f t="shared" si="3"/>
        <v>Klaipėda-2</v>
      </c>
      <c r="R299" s="135" t="str">
        <f t="shared" si="4"/>
        <v>NIKĖ-3</v>
      </c>
      <c r="S299" s="110">
        <f t="shared" si="9"/>
        <v>0</v>
      </c>
      <c r="T299" s="135" t="str">
        <f t="shared" si="6"/>
        <v>N.Krakiene</v>
      </c>
      <c r="U299" s="47" t="str">
        <f t="shared" si="7"/>
        <v>m72</v>
      </c>
      <c r="V299" s="47"/>
      <c r="W299" s="47"/>
      <c r="X299" s="83"/>
      <c r="Y299" s="47">
        <v>3</v>
      </c>
      <c r="Z299" s="83"/>
      <c r="AA299" s="83"/>
    </row>
    <row r="300" spans="1:27" ht="12.75" customHeight="1" x14ac:dyDescent="0.25">
      <c r="A300" s="127">
        <v>299</v>
      </c>
      <c r="B300" s="47">
        <v>1</v>
      </c>
      <c r="C300" s="47"/>
      <c r="D300" s="145" t="s">
        <v>64</v>
      </c>
      <c r="E300" s="140">
        <v>2000</v>
      </c>
      <c r="F300" s="140"/>
      <c r="G300" s="138" t="s">
        <v>1249</v>
      </c>
      <c r="H300" s="138" t="s">
        <v>1250</v>
      </c>
      <c r="I300" s="141">
        <v>37476</v>
      </c>
      <c r="J300" s="142" t="s">
        <v>689</v>
      </c>
      <c r="K300" s="138" t="s">
        <v>368</v>
      </c>
      <c r="L300" s="144"/>
      <c r="M300" s="138" t="s">
        <v>98</v>
      </c>
      <c r="N300" s="102" t="str">
        <f t="shared" si="0"/>
        <v xml:space="preserve"> </v>
      </c>
      <c r="O300" s="133" t="str">
        <f t="shared" si="1"/>
        <v xml:space="preserve"> </v>
      </c>
      <c r="P300" s="134" t="str">
        <f t="shared" si="2"/>
        <v xml:space="preserve"> </v>
      </c>
      <c r="Q300" s="135" t="str">
        <f t="shared" si="3"/>
        <v xml:space="preserve"> </v>
      </c>
      <c r="R300" s="135" t="str">
        <f t="shared" si="4"/>
        <v xml:space="preserve"> </v>
      </c>
      <c r="S300" s="110" t="str">
        <f t="shared" si="9"/>
        <v xml:space="preserve"> </v>
      </c>
      <c r="T300" s="135" t="str">
        <f t="shared" si="6"/>
        <v xml:space="preserve"> </v>
      </c>
      <c r="U300" s="47" t="str">
        <f t="shared" si="7"/>
        <v xml:space="preserve"> </v>
      </c>
      <c r="V300" s="47"/>
      <c r="W300" s="47"/>
      <c r="X300" s="83"/>
      <c r="Y300" s="47">
        <v>2</v>
      </c>
      <c r="Z300" s="83"/>
      <c r="AA300" s="83"/>
    </row>
    <row r="301" spans="1:27" ht="12.75" customHeight="1" x14ac:dyDescent="0.25">
      <c r="A301" s="127">
        <v>300</v>
      </c>
      <c r="B301" s="47">
        <v>1</v>
      </c>
      <c r="C301" s="47"/>
      <c r="D301" s="145" t="s">
        <v>64</v>
      </c>
      <c r="E301" s="140">
        <v>1000</v>
      </c>
      <c r="F301" s="140">
        <v>74</v>
      </c>
      <c r="G301" s="138" t="s">
        <v>1251</v>
      </c>
      <c r="H301" s="138" t="s">
        <v>1252</v>
      </c>
      <c r="I301" s="141">
        <v>38129</v>
      </c>
      <c r="J301" s="142" t="s">
        <v>69</v>
      </c>
      <c r="K301" s="138" t="s">
        <v>97</v>
      </c>
      <c r="L301" s="144"/>
      <c r="M301" s="138" t="s">
        <v>98</v>
      </c>
      <c r="N301" s="102" t="str">
        <f t="shared" si="0"/>
        <v>m74</v>
      </c>
      <c r="O301" s="133" t="str">
        <f t="shared" si="1"/>
        <v>Ariana Tislenko</v>
      </c>
      <c r="P301" s="134">
        <f t="shared" si="2"/>
        <v>38129</v>
      </c>
      <c r="Q301" s="135" t="str">
        <f t="shared" si="3"/>
        <v>Klaipėda-1</v>
      </c>
      <c r="R301" s="135" t="str">
        <f t="shared" si="4"/>
        <v>NIKĖ-2</v>
      </c>
      <c r="S301" s="110">
        <f t="shared" si="9"/>
        <v>0</v>
      </c>
      <c r="T301" s="135" t="str">
        <f t="shared" si="6"/>
        <v>N.Krakiene</v>
      </c>
      <c r="U301" s="47" t="str">
        <f t="shared" si="7"/>
        <v>m74</v>
      </c>
      <c r="V301" s="47"/>
      <c r="W301" s="47"/>
      <c r="X301" s="83"/>
      <c r="Y301" s="47">
        <v>2</v>
      </c>
      <c r="Z301" s="83"/>
      <c r="AA301" s="83"/>
    </row>
    <row r="302" spans="1:27" ht="12.75" customHeight="1" x14ac:dyDescent="0.25">
      <c r="A302" s="127">
        <v>301</v>
      </c>
      <c r="B302" s="47">
        <v>1</v>
      </c>
      <c r="C302" s="47"/>
      <c r="D302" s="145" t="s">
        <v>64</v>
      </c>
      <c r="E302" s="140">
        <v>2000</v>
      </c>
      <c r="F302" s="140">
        <v>75</v>
      </c>
      <c r="G302" s="138" t="s">
        <v>960</v>
      </c>
      <c r="H302" s="138" t="s">
        <v>1253</v>
      </c>
      <c r="I302" s="141">
        <v>37635</v>
      </c>
      <c r="J302" s="142" t="s">
        <v>155</v>
      </c>
      <c r="K302" s="138" t="s">
        <v>368</v>
      </c>
      <c r="L302" s="144"/>
      <c r="M302" s="138" t="s">
        <v>98</v>
      </c>
      <c r="N302" s="102" t="str">
        <f t="shared" si="0"/>
        <v>m75</v>
      </c>
      <c r="O302" s="133" t="str">
        <f t="shared" si="1"/>
        <v>Julija Liuliukova</v>
      </c>
      <c r="P302" s="134">
        <f t="shared" si="2"/>
        <v>37635</v>
      </c>
      <c r="Q302" s="135" t="str">
        <f t="shared" si="3"/>
        <v>Klaipėda-2</v>
      </c>
      <c r="R302" s="135" t="str">
        <f t="shared" si="4"/>
        <v>NIKĖ</v>
      </c>
      <c r="S302" s="110">
        <f t="shared" si="9"/>
        <v>0</v>
      </c>
      <c r="T302" s="135" t="str">
        <f t="shared" si="6"/>
        <v>N.Krakiene</v>
      </c>
      <c r="U302" s="47" t="str">
        <f t="shared" si="7"/>
        <v>m75</v>
      </c>
      <c r="V302" s="47"/>
      <c r="W302" s="47"/>
      <c r="X302" s="83"/>
      <c r="Y302" s="47">
        <v>3</v>
      </c>
      <c r="Z302" s="83"/>
      <c r="AA302" s="83"/>
    </row>
    <row r="303" spans="1:27" ht="12.75" customHeight="1" x14ac:dyDescent="0.25">
      <c r="A303" s="127">
        <v>302</v>
      </c>
      <c r="B303" s="47">
        <v>1</v>
      </c>
      <c r="C303" s="47"/>
      <c r="D303" s="145" t="s">
        <v>64</v>
      </c>
      <c r="E303" s="140">
        <v>1000</v>
      </c>
      <c r="F303" s="140">
        <v>76</v>
      </c>
      <c r="G303" s="138" t="s">
        <v>1254</v>
      </c>
      <c r="H303" s="138" t="s">
        <v>1255</v>
      </c>
      <c r="I303" s="141">
        <v>38110</v>
      </c>
      <c r="J303" s="142" t="s">
        <v>155</v>
      </c>
      <c r="K303" s="138" t="s">
        <v>156</v>
      </c>
      <c r="L303" s="144"/>
      <c r="M303" s="138" t="s">
        <v>98</v>
      </c>
      <c r="N303" s="102" t="str">
        <f t="shared" si="0"/>
        <v>m76</v>
      </c>
      <c r="O303" s="133" t="str">
        <f t="shared" si="1"/>
        <v>Valerija Klimovič</v>
      </c>
      <c r="P303" s="134">
        <f t="shared" si="2"/>
        <v>38110</v>
      </c>
      <c r="Q303" s="135" t="str">
        <f t="shared" si="3"/>
        <v>Klaipėda-2</v>
      </c>
      <c r="R303" s="135" t="str">
        <f t="shared" si="4"/>
        <v>NIKĖ-3</v>
      </c>
      <c r="S303" s="110">
        <f t="shared" si="9"/>
        <v>0</v>
      </c>
      <c r="T303" s="135" t="str">
        <f t="shared" si="6"/>
        <v>N.Krakiene</v>
      </c>
      <c r="U303" s="47" t="str">
        <f t="shared" si="7"/>
        <v>m76</v>
      </c>
      <c r="V303" s="47"/>
      <c r="W303" s="47"/>
      <c r="X303" s="83"/>
      <c r="Y303" s="47">
        <v>1</v>
      </c>
      <c r="Z303" s="83"/>
      <c r="AA303" s="83"/>
    </row>
    <row r="304" spans="1:27" ht="12.75" customHeight="1" x14ac:dyDescent="0.25">
      <c r="A304" s="127">
        <v>303</v>
      </c>
      <c r="B304" s="47">
        <v>2</v>
      </c>
      <c r="C304" s="47"/>
      <c r="D304" s="145" t="s">
        <v>645</v>
      </c>
      <c r="E304" s="140">
        <v>2000</v>
      </c>
      <c r="F304" s="140"/>
      <c r="G304" s="138" t="s">
        <v>1256</v>
      </c>
      <c r="H304" s="138" t="s">
        <v>1257</v>
      </c>
      <c r="I304" s="141">
        <v>37964</v>
      </c>
      <c r="J304" s="142" t="s">
        <v>689</v>
      </c>
      <c r="K304" s="138" t="s">
        <v>368</v>
      </c>
      <c r="L304" s="144"/>
      <c r="M304" s="138" t="s">
        <v>98</v>
      </c>
      <c r="N304" s="102" t="str">
        <f t="shared" si="0"/>
        <v xml:space="preserve"> </v>
      </c>
      <c r="O304" s="133" t="str">
        <f t="shared" si="1"/>
        <v xml:space="preserve"> </v>
      </c>
      <c r="P304" s="134" t="str">
        <f t="shared" si="2"/>
        <v xml:space="preserve"> </v>
      </c>
      <c r="Q304" s="135" t="str">
        <f t="shared" si="3"/>
        <v xml:space="preserve"> </v>
      </c>
      <c r="R304" s="135" t="str">
        <f t="shared" si="4"/>
        <v xml:space="preserve"> </v>
      </c>
      <c r="S304" s="110" t="str">
        <f t="shared" si="9"/>
        <v xml:space="preserve"> </v>
      </c>
      <c r="T304" s="135" t="str">
        <f t="shared" si="6"/>
        <v xml:space="preserve"> </v>
      </c>
      <c r="U304" s="47" t="str">
        <f t="shared" si="7"/>
        <v xml:space="preserve"> </v>
      </c>
      <c r="V304" s="47"/>
      <c r="W304" s="47"/>
      <c r="X304" s="83"/>
      <c r="Y304" s="47">
        <v>1</v>
      </c>
      <c r="Z304" s="83"/>
      <c r="AA304" s="83"/>
    </row>
    <row r="305" spans="1:27" ht="12.75" customHeight="1" x14ac:dyDescent="0.25">
      <c r="A305" s="127">
        <v>304</v>
      </c>
      <c r="B305" s="47">
        <v>1</v>
      </c>
      <c r="C305" s="47"/>
      <c r="D305" s="145" t="s">
        <v>64</v>
      </c>
      <c r="E305" s="140">
        <v>2000</v>
      </c>
      <c r="F305" s="140">
        <v>78</v>
      </c>
      <c r="G305" s="138" t="s">
        <v>1258</v>
      </c>
      <c r="H305" s="138" t="s">
        <v>1259</v>
      </c>
      <c r="I305" s="141">
        <v>37517</v>
      </c>
      <c r="J305" s="142" t="s">
        <v>155</v>
      </c>
      <c r="K305" s="138" t="s">
        <v>156</v>
      </c>
      <c r="L305" s="144"/>
      <c r="M305" s="138" t="s">
        <v>98</v>
      </c>
      <c r="N305" s="102" t="str">
        <f t="shared" si="0"/>
        <v>m78</v>
      </c>
      <c r="O305" s="133" t="str">
        <f t="shared" si="1"/>
        <v>Danielė Račkauskaitė</v>
      </c>
      <c r="P305" s="134">
        <f t="shared" si="2"/>
        <v>37517</v>
      </c>
      <c r="Q305" s="135" t="str">
        <f t="shared" si="3"/>
        <v>Klaipėda-2</v>
      </c>
      <c r="R305" s="135" t="str">
        <f t="shared" si="4"/>
        <v>NIKĖ-3</v>
      </c>
      <c r="S305" s="110">
        <f t="shared" si="9"/>
        <v>0</v>
      </c>
      <c r="T305" s="135" t="str">
        <f t="shared" si="6"/>
        <v>N.Krakiene</v>
      </c>
      <c r="U305" s="47" t="str">
        <f t="shared" si="7"/>
        <v>m78</v>
      </c>
      <c r="V305" s="47"/>
      <c r="W305" s="47"/>
      <c r="X305" s="83"/>
      <c r="Y305" s="47"/>
      <c r="Z305" s="83"/>
      <c r="AA305" s="83"/>
    </row>
    <row r="306" spans="1:27" ht="12.75" customHeight="1" x14ac:dyDescent="0.25">
      <c r="A306" s="127">
        <v>305</v>
      </c>
      <c r="B306" s="47">
        <v>1</v>
      </c>
      <c r="C306" s="47"/>
      <c r="D306" s="145" t="s">
        <v>645</v>
      </c>
      <c r="E306" s="140">
        <v>1000</v>
      </c>
      <c r="F306" s="140">
        <v>79</v>
      </c>
      <c r="G306" s="138" t="s">
        <v>832</v>
      </c>
      <c r="H306" s="138" t="s">
        <v>1260</v>
      </c>
      <c r="I306" s="141">
        <v>38345</v>
      </c>
      <c r="J306" s="142" t="s">
        <v>155</v>
      </c>
      <c r="K306" s="138" t="s">
        <v>368</v>
      </c>
      <c r="L306" s="144"/>
      <c r="M306" s="138" t="s">
        <v>98</v>
      </c>
      <c r="N306" s="102" t="str">
        <f t="shared" si="0"/>
        <v>v79</v>
      </c>
      <c r="O306" s="133" t="str">
        <f t="shared" si="1"/>
        <v>Martynas Poška</v>
      </c>
      <c r="P306" s="134">
        <f t="shared" si="2"/>
        <v>38345</v>
      </c>
      <c r="Q306" s="135" t="str">
        <f t="shared" si="3"/>
        <v>Klaipėda-2</v>
      </c>
      <c r="R306" s="135" t="str">
        <f t="shared" si="4"/>
        <v>NIKĖ</v>
      </c>
      <c r="S306" s="110">
        <f t="shared" si="9"/>
        <v>0</v>
      </c>
      <c r="T306" s="135" t="str">
        <f t="shared" si="6"/>
        <v>N.Krakiene</v>
      </c>
      <c r="U306" s="47" t="str">
        <f t="shared" si="7"/>
        <v>v79</v>
      </c>
      <c r="V306" s="47"/>
      <c r="W306" s="47"/>
      <c r="X306" s="83"/>
      <c r="Y306" s="47">
        <v>1</v>
      </c>
      <c r="Z306" s="83"/>
      <c r="AA306" s="83"/>
    </row>
    <row r="307" spans="1:27" ht="12.75" customHeight="1" x14ac:dyDescent="0.25">
      <c r="A307" s="127">
        <v>306</v>
      </c>
      <c r="B307" s="47">
        <v>1</v>
      </c>
      <c r="C307" s="47"/>
      <c r="D307" s="145" t="s">
        <v>645</v>
      </c>
      <c r="E307" s="140">
        <v>1000</v>
      </c>
      <c r="F307" s="140">
        <v>80</v>
      </c>
      <c r="G307" s="138" t="s">
        <v>770</v>
      </c>
      <c r="H307" s="138" t="s">
        <v>1261</v>
      </c>
      <c r="I307" s="141">
        <v>38293</v>
      </c>
      <c r="J307" s="142" t="s">
        <v>155</v>
      </c>
      <c r="K307" s="138" t="s">
        <v>368</v>
      </c>
      <c r="L307" s="144"/>
      <c r="M307" s="138" t="s">
        <v>98</v>
      </c>
      <c r="N307" s="102" t="str">
        <f t="shared" si="0"/>
        <v>v80</v>
      </c>
      <c r="O307" s="133" t="str">
        <f t="shared" si="1"/>
        <v>Gabrielius Norkus</v>
      </c>
      <c r="P307" s="134">
        <f t="shared" si="2"/>
        <v>38293</v>
      </c>
      <c r="Q307" s="135" t="str">
        <f t="shared" si="3"/>
        <v>Klaipėda-2</v>
      </c>
      <c r="R307" s="135" t="str">
        <f t="shared" si="4"/>
        <v>NIKĖ</v>
      </c>
      <c r="S307" s="110">
        <f t="shared" si="9"/>
        <v>0</v>
      </c>
      <c r="T307" s="135" t="str">
        <f t="shared" si="6"/>
        <v>N.Krakiene</v>
      </c>
      <c r="U307" s="47" t="str">
        <f t="shared" si="7"/>
        <v>v80</v>
      </c>
      <c r="V307" s="47"/>
      <c r="W307" s="47"/>
      <c r="X307" s="83"/>
      <c r="Y307" s="47">
        <v>2</v>
      </c>
      <c r="Z307" s="83"/>
      <c r="AA307" s="83"/>
    </row>
    <row r="308" spans="1:27" ht="12.75" customHeight="1" x14ac:dyDescent="0.25">
      <c r="A308" s="127">
        <v>307</v>
      </c>
      <c r="B308" s="47">
        <v>2</v>
      </c>
      <c r="C308" s="47"/>
      <c r="D308" s="145" t="s">
        <v>645</v>
      </c>
      <c r="E308" s="140">
        <v>1000</v>
      </c>
      <c r="F308" s="140">
        <v>81</v>
      </c>
      <c r="G308" s="138" t="s">
        <v>1262</v>
      </c>
      <c r="H308" s="138" t="s">
        <v>1263</v>
      </c>
      <c r="I308" s="141">
        <v>38270</v>
      </c>
      <c r="J308" s="142" t="s">
        <v>155</v>
      </c>
      <c r="K308" s="138" t="s">
        <v>156</v>
      </c>
      <c r="L308" s="144"/>
      <c r="M308" s="138" t="s">
        <v>98</v>
      </c>
      <c r="N308" s="102" t="str">
        <f t="shared" si="0"/>
        <v>v81</v>
      </c>
      <c r="O308" s="133" t="str">
        <f t="shared" si="1"/>
        <v>Eduardas Acuta</v>
      </c>
      <c r="P308" s="134">
        <f t="shared" si="2"/>
        <v>38270</v>
      </c>
      <c r="Q308" s="135" t="str">
        <f t="shared" si="3"/>
        <v>Klaipėda-2</v>
      </c>
      <c r="R308" s="135" t="str">
        <f t="shared" si="4"/>
        <v>NIKĖ-3</v>
      </c>
      <c r="S308" s="110">
        <f t="shared" si="9"/>
        <v>0</v>
      </c>
      <c r="T308" s="135" t="str">
        <f t="shared" si="6"/>
        <v>N.Krakiene</v>
      </c>
      <c r="U308" s="47" t="str">
        <f t="shared" si="7"/>
        <v>v81</v>
      </c>
      <c r="V308" s="47"/>
      <c r="W308" s="47"/>
      <c r="X308" s="83"/>
      <c r="Y308" s="47"/>
      <c r="Z308" s="83"/>
      <c r="AA308" s="83"/>
    </row>
    <row r="309" spans="1:27" ht="12.75" customHeight="1" x14ac:dyDescent="0.25">
      <c r="A309" s="127">
        <v>308</v>
      </c>
      <c r="B309" s="47">
        <v>2</v>
      </c>
      <c r="C309" s="47"/>
      <c r="D309" s="145" t="s">
        <v>64</v>
      </c>
      <c r="E309" s="140">
        <v>1000</v>
      </c>
      <c r="F309" s="140">
        <v>355</v>
      </c>
      <c r="G309" s="138" t="s">
        <v>1264</v>
      </c>
      <c r="H309" s="138" t="s">
        <v>1265</v>
      </c>
      <c r="I309" s="141">
        <v>38367</v>
      </c>
      <c r="J309" s="142" t="s">
        <v>199</v>
      </c>
      <c r="K309" s="144"/>
      <c r="L309" s="144"/>
      <c r="M309" s="138" t="s">
        <v>200</v>
      </c>
      <c r="N309" s="102" t="str">
        <f t="shared" si="0"/>
        <v>m355</v>
      </c>
      <c r="O309" s="133" t="str">
        <f t="shared" si="1"/>
        <v>Estela Kovaliovaitė</v>
      </c>
      <c r="P309" s="134">
        <f t="shared" si="2"/>
        <v>38367</v>
      </c>
      <c r="Q309" s="135" t="str">
        <f t="shared" si="3"/>
        <v>Šilalės raj.</v>
      </c>
      <c r="R309" s="135">
        <f t="shared" si="4"/>
        <v>0</v>
      </c>
      <c r="S309" s="110">
        <f t="shared" si="9"/>
        <v>0</v>
      </c>
      <c r="T309" s="135" t="str">
        <f t="shared" si="6"/>
        <v>R.Bendžius</v>
      </c>
      <c r="U309" s="47" t="str">
        <f t="shared" si="7"/>
        <v>m355</v>
      </c>
      <c r="V309" s="47"/>
      <c r="W309" s="47"/>
      <c r="X309" s="83"/>
      <c r="Y309" s="47"/>
      <c r="Z309" s="83"/>
      <c r="AA309" s="83"/>
    </row>
    <row r="310" spans="1:27" ht="12.75" customHeight="1" x14ac:dyDescent="0.25">
      <c r="A310" s="127">
        <v>309</v>
      </c>
      <c r="B310" s="47">
        <v>2</v>
      </c>
      <c r="C310" s="47"/>
      <c r="D310" s="145" t="s">
        <v>645</v>
      </c>
      <c r="E310" s="140">
        <v>4000</v>
      </c>
      <c r="F310" s="140">
        <v>356</v>
      </c>
      <c r="G310" s="138" t="s">
        <v>1092</v>
      </c>
      <c r="H310" s="138" t="s">
        <v>1266</v>
      </c>
      <c r="I310" s="141">
        <v>36844</v>
      </c>
      <c r="J310" s="142" t="s">
        <v>199</v>
      </c>
      <c r="K310" s="144"/>
      <c r="L310" s="144"/>
      <c r="M310" s="138" t="s">
        <v>200</v>
      </c>
      <c r="N310" s="102" t="str">
        <f t="shared" si="0"/>
        <v>v356</v>
      </c>
      <c r="O310" s="133" t="str">
        <f t="shared" si="1"/>
        <v>Alanas Vyštartas</v>
      </c>
      <c r="P310" s="134">
        <f t="shared" si="2"/>
        <v>36844</v>
      </c>
      <c r="Q310" s="135" t="str">
        <f t="shared" si="3"/>
        <v>Šilalės raj.</v>
      </c>
      <c r="R310" s="135">
        <f t="shared" si="4"/>
        <v>0</v>
      </c>
      <c r="S310" s="110">
        <f t="shared" si="9"/>
        <v>0</v>
      </c>
      <c r="T310" s="135" t="str">
        <f t="shared" si="6"/>
        <v>R.Bendžius</v>
      </c>
      <c r="U310" s="47" t="str">
        <f t="shared" si="7"/>
        <v>v356</v>
      </c>
      <c r="V310" s="47"/>
      <c r="W310" s="47"/>
      <c r="X310" s="83"/>
      <c r="Y310" s="47">
        <v>1</v>
      </c>
      <c r="Z310" s="83"/>
      <c r="AA310" s="83"/>
    </row>
    <row r="311" spans="1:27" ht="12.75" customHeight="1" x14ac:dyDescent="0.25">
      <c r="A311" s="127">
        <v>310</v>
      </c>
      <c r="B311" s="47">
        <v>2</v>
      </c>
      <c r="C311" s="47"/>
      <c r="D311" s="145" t="s">
        <v>645</v>
      </c>
      <c r="E311" s="140">
        <v>4000</v>
      </c>
      <c r="F311" s="140">
        <v>357</v>
      </c>
      <c r="G311" s="138" t="s">
        <v>1169</v>
      </c>
      <c r="H311" s="138" t="s">
        <v>1267</v>
      </c>
      <c r="I311" s="141">
        <v>36803</v>
      </c>
      <c r="J311" s="142" t="s">
        <v>1268</v>
      </c>
      <c r="K311" s="144"/>
      <c r="L311" s="144"/>
      <c r="M311" s="138" t="s">
        <v>200</v>
      </c>
      <c r="N311" s="102" t="str">
        <f t="shared" si="0"/>
        <v>v357</v>
      </c>
      <c r="O311" s="133" t="str">
        <f t="shared" si="1"/>
        <v>Aurimas Koroliovas</v>
      </c>
      <c r="P311" s="134">
        <f t="shared" si="2"/>
        <v>36803</v>
      </c>
      <c r="Q311" s="135" t="str">
        <f t="shared" si="3"/>
        <v>Silales raj</v>
      </c>
      <c r="R311" s="135">
        <f t="shared" si="4"/>
        <v>0</v>
      </c>
      <c r="S311" s="110">
        <f t="shared" si="9"/>
        <v>0</v>
      </c>
      <c r="T311" s="135" t="str">
        <f t="shared" si="6"/>
        <v>R.Bendžius</v>
      </c>
      <c r="U311" s="47" t="str">
        <f t="shared" si="7"/>
        <v>v357</v>
      </c>
      <c r="V311" s="47"/>
      <c r="W311" s="47"/>
      <c r="X311" s="83"/>
      <c r="Y311" s="47"/>
      <c r="Z311" s="83"/>
      <c r="AA311" s="83"/>
    </row>
    <row r="312" spans="1:27" ht="12.75" customHeight="1" x14ac:dyDescent="0.25">
      <c r="A312" s="127">
        <v>311</v>
      </c>
      <c r="B312" s="47">
        <v>1</v>
      </c>
      <c r="C312" s="47"/>
      <c r="D312" s="145" t="s">
        <v>64</v>
      </c>
      <c r="E312" s="140">
        <v>6000</v>
      </c>
      <c r="F312" s="140">
        <v>85</v>
      </c>
      <c r="G312" s="138" t="s">
        <v>843</v>
      </c>
      <c r="H312" s="138" t="s">
        <v>1269</v>
      </c>
      <c r="I312" s="141">
        <v>34998</v>
      </c>
      <c r="J312" s="142" t="s">
        <v>69</v>
      </c>
      <c r="K312" s="138" t="s">
        <v>70</v>
      </c>
      <c r="L312" s="144"/>
      <c r="M312" s="138" t="s">
        <v>71</v>
      </c>
      <c r="N312" s="102" t="str">
        <f t="shared" si="0"/>
        <v>m85</v>
      </c>
      <c r="O312" s="133" t="str">
        <f t="shared" si="1"/>
        <v>Eglė Puidokaitė</v>
      </c>
      <c r="P312" s="134">
        <f t="shared" si="2"/>
        <v>34998</v>
      </c>
      <c r="Q312" s="135" t="str">
        <f t="shared" si="3"/>
        <v>Klaipėda-1</v>
      </c>
      <c r="R312" s="135" t="str">
        <f t="shared" si="4"/>
        <v>NIKĖ-1</v>
      </c>
      <c r="S312" s="110">
        <f t="shared" si="9"/>
        <v>0</v>
      </c>
      <c r="T312" s="135" t="str">
        <f t="shared" si="6"/>
        <v>M.Krakys</v>
      </c>
      <c r="U312" s="47" t="str">
        <f t="shared" si="7"/>
        <v>m85</v>
      </c>
      <c r="V312" s="47"/>
      <c r="W312" s="47"/>
      <c r="X312" s="83"/>
      <c r="Y312" s="47"/>
      <c r="Z312" s="83"/>
      <c r="AA312" s="83"/>
    </row>
    <row r="313" spans="1:27" ht="12.75" customHeight="1" x14ac:dyDescent="0.2">
      <c r="A313" s="127">
        <v>312</v>
      </c>
      <c r="B313" s="47">
        <v>1</v>
      </c>
      <c r="C313" s="47"/>
      <c r="D313" s="147" t="s">
        <v>645</v>
      </c>
      <c r="E313" s="147">
        <v>1000</v>
      </c>
      <c r="F313" s="147">
        <v>129</v>
      </c>
      <c r="G313" s="148" t="s">
        <v>1270</v>
      </c>
      <c r="H313" s="148" t="s">
        <v>1151</v>
      </c>
      <c r="I313" s="149">
        <v>38231</v>
      </c>
      <c r="J313" s="150" t="s">
        <v>321</v>
      </c>
      <c r="K313" s="110"/>
      <c r="L313" s="110"/>
      <c r="M313" s="150" t="s">
        <v>322</v>
      </c>
      <c r="N313" s="102" t="str">
        <f t="shared" si="0"/>
        <v>v129</v>
      </c>
      <c r="O313" s="133" t="str">
        <f t="shared" si="1"/>
        <v>Airidas Stankus</v>
      </c>
      <c r="P313" s="134">
        <f t="shared" si="2"/>
        <v>38231</v>
      </c>
      <c r="Q313" s="135" t="str">
        <f t="shared" si="3"/>
        <v>Klaipėdos raj.</v>
      </c>
      <c r="R313" s="135">
        <f t="shared" si="4"/>
        <v>0</v>
      </c>
      <c r="S313" s="110">
        <f t="shared" si="9"/>
        <v>0</v>
      </c>
      <c r="T313" s="135" t="str">
        <f t="shared" si="6"/>
        <v>E.Norvilas</v>
      </c>
      <c r="U313" s="47" t="str">
        <f t="shared" si="7"/>
        <v>v129</v>
      </c>
      <c r="V313" s="47"/>
      <c r="W313" s="47"/>
      <c r="X313" s="83"/>
      <c r="Y313" s="47">
        <v>2</v>
      </c>
      <c r="Z313" s="83"/>
      <c r="AA313" s="83"/>
    </row>
    <row r="314" spans="1:27" ht="12.75" customHeight="1" x14ac:dyDescent="0.2">
      <c r="A314" s="127">
        <v>313</v>
      </c>
      <c r="B314" s="47">
        <v>2</v>
      </c>
      <c r="C314" s="47"/>
      <c r="D314" s="147" t="s">
        <v>645</v>
      </c>
      <c r="E314" s="147">
        <v>1000</v>
      </c>
      <c r="F314" s="147">
        <v>131</v>
      </c>
      <c r="G314" s="148" t="s">
        <v>823</v>
      </c>
      <c r="H314" s="148" t="s">
        <v>1271</v>
      </c>
      <c r="I314" s="149">
        <v>38437</v>
      </c>
      <c r="J314" s="150" t="s">
        <v>321</v>
      </c>
      <c r="K314" s="110"/>
      <c r="L314" s="110"/>
      <c r="M314" s="150" t="s">
        <v>340</v>
      </c>
      <c r="N314" s="102" t="str">
        <f t="shared" si="0"/>
        <v>v131</v>
      </c>
      <c r="O314" s="133" t="str">
        <f t="shared" si="1"/>
        <v>Mantas Genčius</v>
      </c>
      <c r="P314" s="134">
        <f t="shared" si="2"/>
        <v>38437</v>
      </c>
      <c r="Q314" s="135" t="str">
        <f t="shared" si="3"/>
        <v>Klaipėdos raj.</v>
      </c>
      <c r="R314" s="135">
        <f t="shared" si="4"/>
        <v>0</v>
      </c>
      <c r="S314" s="110">
        <f t="shared" si="9"/>
        <v>0</v>
      </c>
      <c r="T314" s="135" t="str">
        <f t="shared" si="6"/>
        <v>I.Rimkuvienė</v>
      </c>
      <c r="U314" s="47" t="str">
        <f t="shared" si="7"/>
        <v>v131</v>
      </c>
      <c r="V314" s="47"/>
      <c r="W314" s="47"/>
      <c r="X314" s="83"/>
      <c r="Y314" s="47">
        <v>2</v>
      </c>
      <c r="Z314" s="83"/>
      <c r="AA314" s="83"/>
    </row>
    <row r="315" spans="1:27" ht="12.75" customHeight="1" x14ac:dyDescent="0.2">
      <c r="A315" s="127">
        <v>314</v>
      </c>
      <c r="B315" s="47">
        <v>1</v>
      </c>
      <c r="C315" s="47"/>
      <c r="D315" s="147" t="s">
        <v>645</v>
      </c>
      <c r="E315" s="147">
        <v>1000</v>
      </c>
      <c r="F315" s="147">
        <v>354</v>
      </c>
      <c r="G315" s="148" t="s">
        <v>755</v>
      </c>
      <c r="H315" s="148" t="s">
        <v>1272</v>
      </c>
      <c r="I315" s="149">
        <v>38627</v>
      </c>
      <c r="J315" s="150" t="s">
        <v>321</v>
      </c>
      <c r="K315" s="110"/>
      <c r="L315" s="110"/>
      <c r="M315" s="150" t="s">
        <v>340</v>
      </c>
      <c r="N315" s="102" t="str">
        <f t="shared" si="0"/>
        <v>v354</v>
      </c>
      <c r="O315" s="133" t="str">
        <f t="shared" si="1"/>
        <v>Ignas Račkus</v>
      </c>
      <c r="P315" s="134">
        <f t="shared" si="2"/>
        <v>38627</v>
      </c>
      <c r="Q315" s="135" t="str">
        <f t="shared" si="3"/>
        <v>Klaipėdos raj.</v>
      </c>
      <c r="R315" s="135">
        <f t="shared" si="4"/>
        <v>0</v>
      </c>
      <c r="S315" s="110">
        <f t="shared" si="9"/>
        <v>0</v>
      </c>
      <c r="T315" s="135" t="str">
        <f t="shared" si="6"/>
        <v>I.Rimkuvienė</v>
      </c>
      <c r="U315" s="47" t="str">
        <f t="shared" si="7"/>
        <v>v354</v>
      </c>
      <c r="V315" s="47"/>
      <c r="W315" s="47"/>
      <c r="X315" s="83"/>
      <c r="Y315" s="47">
        <v>1</v>
      </c>
      <c r="Z315" s="83"/>
      <c r="AA315" s="83"/>
    </row>
    <row r="316" spans="1:27" ht="12.75" customHeight="1" x14ac:dyDescent="0.2">
      <c r="A316" s="127">
        <v>315</v>
      </c>
      <c r="B316" s="47">
        <v>1</v>
      </c>
      <c r="C316" s="47"/>
      <c r="D316" s="147" t="s">
        <v>64</v>
      </c>
      <c r="E316" s="147">
        <v>3000</v>
      </c>
      <c r="F316" s="147">
        <v>77</v>
      </c>
      <c r="G316" s="148" t="s">
        <v>1273</v>
      </c>
      <c r="H316" s="148" t="s">
        <v>1274</v>
      </c>
      <c r="I316" s="149">
        <v>36648</v>
      </c>
      <c r="J316" s="150" t="s">
        <v>321</v>
      </c>
      <c r="K316" s="110"/>
      <c r="L316" s="110"/>
      <c r="M316" s="150" t="s">
        <v>1275</v>
      </c>
      <c r="N316" s="102" t="str">
        <f t="shared" si="0"/>
        <v>m77</v>
      </c>
      <c r="O316" s="133" t="str">
        <f t="shared" si="1"/>
        <v>Jonė Pociūtė</v>
      </c>
      <c r="P316" s="134">
        <f t="shared" si="2"/>
        <v>36648</v>
      </c>
      <c r="Q316" s="135" t="str">
        <f t="shared" si="3"/>
        <v>Klaipėdos raj.</v>
      </c>
      <c r="R316" s="135">
        <f t="shared" si="4"/>
        <v>0</v>
      </c>
      <c r="S316" s="110">
        <f t="shared" si="9"/>
        <v>0</v>
      </c>
      <c r="T316" s="135" t="str">
        <f t="shared" si="6"/>
        <v>V.Baronienė</v>
      </c>
      <c r="U316" s="47" t="str">
        <f t="shared" si="7"/>
        <v>m77</v>
      </c>
      <c r="V316" s="47"/>
      <c r="W316" s="47"/>
      <c r="X316" s="83"/>
      <c r="Y316" s="47">
        <v>1</v>
      </c>
      <c r="Z316" s="83"/>
      <c r="AA316" s="83"/>
    </row>
    <row r="317" spans="1:27" ht="12.75" customHeight="1" x14ac:dyDescent="0.2">
      <c r="A317" s="127">
        <v>316</v>
      </c>
      <c r="B317" s="47">
        <v>1</v>
      </c>
      <c r="C317" s="47"/>
      <c r="D317" s="147" t="s">
        <v>64</v>
      </c>
      <c r="E317" s="147">
        <v>3000</v>
      </c>
      <c r="F317" s="147">
        <v>73</v>
      </c>
      <c r="G317" s="148" t="s">
        <v>750</v>
      </c>
      <c r="H317" s="148" t="s">
        <v>1276</v>
      </c>
      <c r="I317" s="149">
        <v>36736</v>
      </c>
      <c r="J317" s="150" t="s">
        <v>321</v>
      </c>
      <c r="K317" s="110"/>
      <c r="L317" s="110"/>
      <c r="M317" s="150" t="s">
        <v>1277</v>
      </c>
      <c r="N317" s="102" t="str">
        <f t="shared" si="0"/>
        <v>m73</v>
      </c>
      <c r="O317" s="133" t="str">
        <f t="shared" si="1"/>
        <v>Viktorija Salytė</v>
      </c>
      <c r="P317" s="134">
        <f t="shared" si="2"/>
        <v>36736</v>
      </c>
      <c r="Q317" s="135" t="str">
        <f t="shared" si="3"/>
        <v>Klaipėdos raj.</v>
      </c>
      <c r="R317" s="135">
        <f t="shared" si="4"/>
        <v>0</v>
      </c>
      <c r="S317" s="110">
        <f t="shared" si="9"/>
        <v>0</v>
      </c>
      <c r="T317" s="135" t="str">
        <f t="shared" si="6"/>
        <v>A.Pleskys</v>
      </c>
      <c r="U317" s="47" t="str">
        <f t="shared" si="7"/>
        <v>m73</v>
      </c>
      <c r="V317" s="47"/>
      <c r="W317" s="47"/>
      <c r="X317" s="83"/>
      <c r="Y317" s="47">
        <v>1</v>
      </c>
      <c r="Z317" s="83"/>
      <c r="AA317" s="83"/>
    </row>
    <row r="318" spans="1:27" ht="12.75" customHeight="1" x14ac:dyDescent="0.2">
      <c r="A318" s="127">
        <v>317</v>
      </c>
      <c r="B318" s="47">
        <v>1</v>
      </c>
      <c r="C318" s="47"/>
      <c r="D318" s="147" t="s">
        <v>64</v>
      </c>
      <c r="E318" s="147">
        <v>3000</v>
      </c>
      <c r="F318" s="147">
        <v>308</v>
      </c>
      <c r="G318" s="148" t="s">
        <v>750</v>
      </c>
      <c r="H318" s="148" t="s">
        <v>1278</v>
      </c>
      <c r="I318" s="149">
        <v>36601</v>
      </c>
      <c r="J318" s="150" t="s">
        <v>321</v>
      </c>
      <c r="K318" s="110"/>
      <c r="L318" s="110"/>
      <c r="M318" s="150" t="s">
        <v>1277</v>
      </c>
      <c r="N318" s="102" t="str">
        <f t="shared" si="0"/>
        <v>m308</v>
      </c>
      <c r="O318" s="133" t="str">
        <f t="shared" si="1"/>
        <v>Viktorija Skurdelytė</v>
      </c>
      <c r="P318" s="134">
        <f t="shared" si="2"/>
        <v>36601</v>
      </c>
      <c r="Q318" s="135" t="str">
        <f t="shared" si="3"/>
        <v>Klaipėdos raj.</v>
      </c>
      <c r="R318" s="135">
        <f t="shared" si="4"/>
        <v>0</v>
      </c>
      <c r="S318" s="110">
        <f t="shared" si="9"/>
        <v>0</v>
      </c>
      <c r="T318" s="135" t="str">
        <f t="shared" si="6"/>
        <v>A.Pleskys</v>
      </c>
      <c r="U318" s="47" t="str">
        <f t="shared" si="7"/>
        <v>m308</v>
      </c>
      <c r="V318" s="47"/>
      <c r="W318" s="47"/>
      <c r="X318" s="83"/>
      <c r="Y318" s="47">
        <v>3</v>
      </c>
      <c r="Z318" s="83"/>
      <c r="AA318" s="83"/>
    </row>
    <row r="319" spans="1:27" ht="12.75" customHeight="1" x14ac:dyDescent="0.2">
      <c r="A319" s="127">
        <v>318</v>
      </c>
      <c r="B319" s="47">
        <v>1</v>
      </c>
      <c r="C319" s="47"/>
      <c r="D319" s="102"/>
      <c r="E319" s="102"/>
      <c r="F319" s="102"/>
      <c r="G319" s="104"/>
      <c r="H319" s="104"/>
      <c r="I319" s="151"/>
      <c r="J319" s="110"/>
      <c r="K319" s="110"/>
      <c r="L319" s="110"/>
      <c r="M319" s="110"/>
      <c r="N319" s="102" t="str">
        <f t="shared" si="0"/>
        <v xml:space="preserve"> </v>
      </c>
      <c r="O319" s="133" t="str">
        <f t="shared" si="1"/>
        <v xml:space="preserve"> </v>
      </c>
      <c r="P319" s="134" t="str">
        <f t="shared" si="2"/>
        <v xml:space="preserve"> </v>
      </c>
      <c r="Q319" s="135" t="str">
        <f t="shared" si="3"/>
        <v xml:space="preserve"> </v>
      </c>
      <c r="R319" s="135" t="str">
        <f t="shared" si="4"/>
        <v xml:space="preserve"> </v>
      </c>
      <c r="S319" s="110" t="str">
        <f t="shared" si="9"/>
        <v xml:space="preserve"> </v>
      </c>
      <c r="T319" s="135" t="str">
        <f t="shared" si="6"/>
        <v xml:space="preserve"> </v>
      </c>
      <c r="U319" s="47" t="str">
        <f t="shared" si="7"/>
        <v xml:space="preserve"> </v>
      </c>
      <c r="V319" s="47"/>
      <c r="W319" s="47"/>
      <c r="X319" s="83"/>
      <c r="Y319" s="47"/>
      <c r="Z319" s="83"/>
      <c r="AA319" s="83"/>
    </row>
    <row r="320" spans="1:27" ht="12.75" customHeight="1" x14ac:dyDescent="0.2">
      <c r="A320" s="127">
        <v>319</v>
      </c>
      <c r="B320" s="47">
        <v>2</v>
      </c>
      <c r="C320" s="47"/>
      <c r="D320" s="102"/>
      <c r="E320" s="102"/>
      <c r="F320" s="102"/>
      <c r="G320" s="104"/>
      <c r="H320" s="104"/>
      <c r="I320" s="151"/>
      <c r="J320" s="110"/>
      <c r="K320" s="110"/>
      <c r="L320" s="110"/>
      <c r="M320" s="110"/>
      <c r="N320" s="102" t="str">
        <f t="shared" si="0"/>
        <v xml:space="preserve"> </v>
      </c>
      <c r="O320" s="133" t="str">
        <f t="shared" si="1"/>
        <v xml:space="preserve"> </v>
      </c>
      <c r="P320" s="134" t="str">
        <f t="shared" si="2"/>
        <v xml:space="preserve"> </v>
      </c>
      <c r="Q320" s="135" t="str">
        <f t="shared" si="3"/>
        <v xml:space="preserve"> </v>
      </c>
      <c r="R320" s="135" t="str">
        <f t="shared" si="4"/>
        <v xml:space="preserve"> </v>
      </c>
      <c r="S320" s="110" t="str">
        <f t="shared" si="9"/>
        <v xml:space="preserve"> </v>
      </c>
      <c r="T320" s="135" t="str">
        <f t="shared" si="6"/>
        <v xml:space="preserve"> </v>
      </c>
      <c r="U320" s="47" t="str">
        <f t="shared" si="7"/>
        <v xml:space="preserve"> </v>
      </c>
      <c r="V320" s="47"/>
      <c r="W320" s="47"/>
      <c r="X320" s="83"/>
      <c r="Y320" s="47">
        <v>1</v>
      </c>
      <c r="Z320" s="83"/>
      <c r="AA320" s="83"/>
    </row>
    <row r="321" spans="1:27" ht="12.75" customHeight="1" x14ac:dyDescent="0.2">
      <c r="A321" s="127">
        <v>320</v>
      </c>
      <c r="B321" s="47">
        <v>2</v>
      </c>
      <c r="C321" s="47"/>
      <c r="D321" s="102"/>
      <c r="E321" s="102"/>
      <c r="F321" s="102"/>
      <c r="G321" s="104"/>
      <c r="H321" s="104"/>
      <c r="I321" s="151"/>
      <c r="J321" s="110"/>
      <c r="K321" s="110"/>
      <c r="L321" s="110"/>
      <c r="M321" s="110"/>
      <c r="N321" s="102" t="str">
        <f t="shared" si="0"/>
        <v xml:space="preserve"> </v>
      </c>
      <c r="O321" s="133" t="str">
        <f t="shared" si="1"/>
        <v xml:space="preserve"> </v>
      </c>
      <c r="P321" s="134" t="str">
        <f t="shared" si="2"/>
        <v xml:space="preserve"> </v>
      </c>
      <c r="Q321" s="135" t="str">
        <f t="shared" si="3"/>
        <v xml:space="preserve"> </v>
      </c>
      <c r="R321" s="135" t="str">
        <f t="shared" si="4"/>
        <v xml:space="preserve"> </v>
      </c>
      <c r="S321" s="110" t="str">
        <f t="shared" si="9"/>
        <v xml:space="preserve"> </v>
      </c>
      <c r="T321" s="135" t="str">
        <f t="shared" si="6"/>
        <v xml:space="preserve"> </v>
      </c>
      <c r="U321" s="47" t="str">
        <f t="shared" si="7"/>
        <v xml:space="preserve"> </v>
      </c>
      <c r="V321" s="47"/>
      <c r="W321" s="47"/>
      <c r="X321" s="83"/>
      <c r="Y321" s="47">
        <v>1</v>
      </c>
      <c r="Z321" s="83"/>
      <c r="AA321" s="83"/>
    </row>
    <row r="322" spans="1:27" ht="12.75" customHeight="1" x14ac:dyDescent="0.2">
      <c r="A322" s="127">
        <v>321</v>
      </c>
      <c r="B322" s="47">
        <v>1</v>
      </c>
      <c r="C322" s="47"/>
      <c r="D322" s="102"/>
      <c r="E322" s="102"/>
      <c r="F322" s="102"/>
      <c r="G322" s="104"/>
      <c r="H322" s="104"/>
      <c r="I322" s="151"/>
      <c r="J322" s="110"/>
      <c r="K322" s="110"/>
      <c r="L322" s="110"/>
      <c r="M322" s="110"/>
      <c r="N322" s="102" t="str">
        <f t="shared" si="0"/>
        <v xml:space="preserve"> </v>
      </c>
      <c r="O322" s="133" t="str">
        <f t="shared" si="1"/>
        <v xml:space="preserve"> </v>
      </c>
      <c r="P322" s="134" t="str">
        <f t="shared" si="2"/>
        <v xml:space="preserve"> </v>
      </c>
      <c r="Q322" s="135" t="str">
        <f t="shared" si="3"/>
        <v xml:space="preserve"> </v>
      </c>
      <c r="R322" s="135" t="str">
        <f t="shared" si="4"/>
        <v xml:space="preserve"> </v>
      </c>
      <c r="S322" s="110" t="str">
        <f t="shared" si="9"/>
        <v xml:space="preserve"> </v>
      </c>
      <c r="T322" s="135" t="str">
        <f t="shared" si="6"/>
        <v xml:space="preserve"> </v>
      </c>
      <c r="U322" s="47" t="str">
        <f t="shared" si="7"/>
        <v xml:space="preserve"> </v>
      </c>
      <c r="V322" s="47"/>
      <c r="W322" s="47"/>
      <c r="X322" s="83"/>
      <c r="Y322" s="47">
        <v>4</v>
      </c>
      <c r="Z322" s="83"/>
      <c r="AA322" s="83"/>
    </row>
    <row r="323" spans="1:27" ht="12.75" customHeight="1" x14ac:dyDescent="0.2">
      <c r="A323" s="127">
        <v>322</v>
      </c>
      <c r="B323" s="47">
        <v>2</v>
      </c>
      <c r="C323" s="47"/>
      <c r="D323" s="102"/>
      <c r="E323" s="102"/>
      <c r="F323" s="102"/>
      <c r="G323" s="104"/>
      <c r="H323" s="104"/>
      <c r="I323" s="151"/>
      <c r="J323" s="110"/>
      <c r="K323" s="110"/>
      <c r="L323" s="110"/>
      <c r="M323" s="110"/>
      <c r="N323" s="102" t="str">
        <f t="shared" si="0"/>
        <v xml:space="preserve"> </v>
      </c>
      <c r="O323" s="133" t="str">
        <f t="shared" si="1"/>
        <v xml:space="preserve"> </v>
      </c>
      <c r="P323" s="134" t="str">
        <f t="shared" si="2"/>
        <v xml:space="preserve"> </v>
      </c>
      <c r="Q323" s="135" t="str">
        <f t="shared" si="3"/>
        <v xml:space="preserve"> </v>
      </c>
      <c r="R323" s="135" t="str">
        <f t="shared" si="4"/>
        <v xml:space="preserve"> </v>
      </c>
      <c r="S323" s="110" t="str">
        <f t="shared" si="9"/>
        <v xml:space="preserve"> </v>
      </c>
      <c r="T323" s="135" t="str">
        <f t="shared" si="6"/>
        <v xml:space="preserve"> </v>
      </c>
      <c r="U323" s="47" t="str">
        <f t="shared" si="7"/>
        <v xml:space="preserve"> </v>
      </c>
      <c r="V323" s="47"/>
      <c r="W323" s="47"/>
      <c r="X323" s="83"/>
      <c r="Y323" s="47"/>
      <c r="Z323" s="83"/>
      <c r="AA323" s="83"/>
    </row>
    <row r="324" spans="1:27" ht="12.75" customHeight="1" x14ac:dyDescent="0.2">
      <c r="A324" s="127">
        <v>323</v>
      </c>
      <c r="B324" s="47">
        <v>1</v>
      </c>
      <c r="C324" s="47"/>
      <c r="D324" s="102"/>
      <c r="E324" s="102"/>
      <c r="F324" s="102"/>
      <c r="G324" s="104"/>
      <c r="H324" s="104"/>
      <c r="I324" s="151"/>
      <c r="J324" s="110"/>
      <c r="K324" s="110"/>
      <c r="L324" s="110"/>
      <c r="M324" s="110"/>
      <c r="N324" s="102" t="str">
        <f t="shared" si="0"/>
        <v xml:space="preserve"> </v>
      </c>
      <c r="O324" s="133" t="str">
        <f t="shared" si="1"/>
        <v xml:space="preserve"> </v>
      </c>
      <c r="P324" s="134" t="str">
        <f t="shared" si="2"/>
        <v xml:space="preserve"> </v>
      </c>
      <c r="Q324" s="135" t="str">
        <f t="shared" si="3"/>
        <v xml:space="preserve"> </v>
      </c>
      <c r="R324" s="135" t="str">
        <f t="shared" si="4"/>
        <v xml:space="preserve"> </v>
      </c>
      <c r="S324" s="110" t="str">
        <f t="shared" si="9"/>
        <v xml:space="preserve"> </v>
      </c>
      <c r="T324" s="135" t="str">
        <f t="shared" si="6"/>
        <v xml:space="preserve"> </v>
      </c>
      <c r="U324" s="47" t="str">
        <f t="shared" si="7"/>
        <v xml:space="preserve"> </v>
      </c>
      <c r="V324" s="47"/>
      <c r="W324" s="47"/>
      <c r="X324" s="83"/>
      <c r="Y324" s="47">
        <v>2</v>
      </c>
      <c r="Z324" s="83"/>
      <c r="AA324" s="83"/>
    </row>
    <row r="325" spans="1:27" ht="12.75" customHeight="1" x14ac:dyDescent="0.2">
      <c r="A325" s="127">
        <v>324</v>
      </c>
      <c r="B325" s="47">
        <v>2</v>
      </c>
      <c r="C325" s="47"/>
      <c r="D325" s="102"/>
      <c r="E325" s="102"/>
      <c r="F325" s="102"/>
      <c r="G325" s="104"/>
      <c r="H325" s="104"/>
      <c r="I325" s="151"/>
      <c r="J325" s="110"/>
      <c r="K325" s="110"/>
      <c r="L325" s="110"/>
      <c r="M325" s="110"/>
      <c r="N325" s="102" t="str">
        <f t="shared" si="0"/>
        <v xml:space="preserve"> </v>
      </c>
      <c r="O325" s="133" t="str">
        <f t="shared" si="1"/>
        <v xml:space="preserve"> </v>
      </c>
      <c r="P325" s="134" t="str">
        <f t="shared" si="2"/>
        <v xml:space="preserve"> </v>
      </c>
      <c r="Q325" s="135" t="str">
        <f t="shared" si="3"/>
        <v xml:space="preserve"> </v>
      </c>
      <c r="R325" s="135" t="str">
        <f t="shared" si="4"/>
        <v xml:space="preserve"> </v>
      </c>
      <c r="S325" s="110" t="str">
        <f t="shared" si="9"/>
        <v xml:space="preserve"> </v>
      </c>
      <c r="T325" s="135" t="str">
        <f t="shared" si="6"/>
        <v xml:space="preserve"> </v>
      </c>
      <c r="U325" s="47" t="str">
        <f t="shared" si="7"/>
        <v xml:space="preserve"> </v>
      </c>
      <c r="V325" s="47"/>
      <c r="W325" s="47"/>
      <c r="X325" s="83"/>
      <c r="Y325" s="47">
        <v>2</v>
      </c>
      <c r="Z325" s="83"/>
      <c r="AA325" s="83"/>
    </row>
    <row r="326" spans="1:27" ht="12.75" customHeight="1" x14ac:dyDescent="0.2">
      <c r="A326" s="127">
        <v>325</v>
      </c>
      <c r="B326" s="47">
        <v>1</v>
      </c>
      <c r="C326" s="47"/>
      <c r="D326" s="102"/>
      <c r="E326" s="102"/>
      <c r="F326" s="102"/>
      <c r="G326" s="104"/>
      <c r="H326" s="104"/>
      <c r="I326" s="151"/>
      <c r="J326" s="110"/>
      <c r="K326" s="110"/>
      <c r="L326" s="110"/>
      <c r="M326" s="110"/>
      <c r="N326" s="102" t="str">
        <f t="shared" si="0"/>
        <v xml:space="preserve"> </v>
      </c>
      <c r="O326" s="133" t="str">
        <f t="shared" si="1"/>
        <v xml:space="preserve"> </v>
      </c>
      <c r="P326" s="134" t="str">
        <f t="shared" si="2"/>
        <v xml:space="preserve"> </v>
      </c>
      <c r="Q326" s="135" t="str">
        <f t="shared" si="3"/>
        <v xml:space="preserve"> </v>
      </c>
      <c r="R326" s="135" t="str">
        <f t="shared" si="4"/>
        <v xml:space="preserve"> </v>
      </c>
      <c r="S326" s="110" t="str">
        <f t="shared" si="9"/>
        <v xml:space="preserve"> </v>
      </c>
      <c r="T326" s="135" t="str">
        <f t="shared" si="6"/>
        <v xml:space="preserve"> </v>
      </c>
      <c r="U326" s="47" t="str">
        <f t="shared" si="7"/>
        <v xml:space="preserve"> </v>
      </c>
      <c r="V326" s="47"/>
      <c r="W326" s="47"/>
      <c r="X326" s="83"/>
      <c r="Y326" s="47">
        <v>2</v>
      </c>
      <c r="Z326" s="83"/>
      <c r="AA326" s="83"/>
    </row>
    <row r="327" spans="1:27" ht="12.75" customHeight="1" x14ac:dyDescent="0.2">
      <c r="A327" s="127">
        <v>326</v>
      </c>
      <c r="B327" s="47">
        <v>1</v>
      </c>
      <c r="C327" s="47"/>
      <c r="D327" s="102"/>
      <c r="E327" s="102"/>
      <c r="F327" s="102"/>
      <c r="G327" s="104"/>
      <c r="H327" s="104"/>
      <c r="I327" s="151"/>
      <c r="J327" s="110"/>
      <c r="K327" s="110"/>
      <c r="L327" s="110"/>
      <c r="M327" s="110"/>
      <c r="N327" s="102" t="str">
        <f t="shared" si="0"/>
        <v xml:space="preserve"> </v>
      </c>
      <c r="O327" s="133" t="str">
        <f t="shared" si="1"/>
        <v xml:space="preserve"> </v>
      </c>
      <c r="P327" s="134" t="str">
        <f t="shared" si="2"/>
        <v xml:space="preserve"> </v>
      </c>
      <c r="Q327" s="135" t="str">
        <f t="shared" si="3"/>
        <v xml:space="preserve"> </v>
      </c>
      <c r="R327" s="135" t="str">
        <f t="shared" si="4"/>
        <v xml:space="preserve"> </v>
      </c>
      <c r="S327" s="110" t="str">
        <f t="shared" si="9"/>
        <v xml:space="preserve"> </v>
      </c>
      <c r="T327" s="135" t="str">
        <f t="shared" si="6"/>
        <v xml:space="preserve"> </v>
      </c>
      <c r="U327" s="47" t="str">
        <f t="shared" si="7"/>
        <v xml:space="preserve"> </v>
      </c>
      <c r="V327" s="47"/>
      <c r="W327" s="47"/>
      <c r="X327" s="83"/>
      <c r="Y327" s="47">
        <v>3</v>
      </c>
      <c r="Z327" s="83"/>
      <c r="AA327" s="83"/>
    </row>
    <row r="328" spans="1:27" ht="12.75" customHeight="1" x14ac:dyDescent="0.2">
      <c r="A328" s="127">
        <v>327</v>
      </c>
      <c r="B328" s="47">
        <v>2</v>
      </c>
      <c r="C328" s="47"/>
      <c r="D328" s="102"/>
      <c r="E328" s="102"/>
      <c r="F328" s="102"/>
      <c r="G328" s="104"/>
      <c r="H328" s="104"/>
      <c r="I328" s="151"/>
      <c r="J328" s="110"/>
      <c r="K328" s="110"/>
      <c r="L328" s="110"/>
      <c r="M328" s="110"/>
      <c r="N328" s="102" t="str">
        <f t="shared" si="0"/>
        <v xml:space="preserve"> </v>
      </c>
      <c r="O328" s="133" t="str">
        <f t="shared" si="1"/>
        <v xml:space="preserve"> </v>
      </c>
      <c r="P328" s="134" t="str">
        <f t="shared" si="2"/>
        <v xml:space="preserve"> </v>
      </c>
      <c r="Q328" s="135" t="str">
        <f t="shared" si="3"/>
        <v xml:space="preserve"> </v>
      </c>
      <c r="R328" s="135" t="str">
        <f t="shared" si="4"/>
        <v xml:space="preserve"> </v>
      </c>
      <c r="S328" s="110" t="str">
        <f t="shared" si="9"/>
        <v xml:space="preserve"> </v>
      </c>
      <c r="T328" s="135" t="str">
        <f t="shared" si="6"/>
        <v xml:space="preserve"> </v>
      </c>
      <c r="U328" s="47" t="str">
        <f t="shared" si="7"/>
        <v xml:space="preserve"> </v>
      </c>
      <c r="V328" s="47"/>
      <c r="W328" s="47"/>
      <c r="X328" s="83"/>
      <c r="Y328" s="47"/>
      <c r="Z328" s="83"/>
      <c r="AA328" s="83"/>
    </row>
    <row r="329" spans="1:27" ht="12.75" customHeight="1" x14ac:dyDescent="0.2">
      <c r="A329" s="127">
        <v>328</v>
      </c>
      <c r="B329" s="47">
        <v>2</v>
      </c>
      <c r="C329" s="47"/>
      <c r="D329" s="102"/>
      <c r="E329" s="102"/>
      <c r="F329" s="102"/>
      <c r="G329" s="104"/>
      <c r="H329" s="104"/>
      <c r="I329" s="151"/>
      <c r="J329" s="110"/>
      <c r="K329" s="110"/>
      <c r="L329" s="110"/>
      <c r="M329" s="110"/>
      <c r="N329" s="102" t="str">
        <f t="shared" si="0"/>
        <v xml:space="preserve"> </v>
      </c>
      <c r="O329" s="133" t="str">
        <f t="shared" si="1"/>
        <v xml:space="preserve"> </v>
      </c>
      <c r="P329" s="134" t="str">
        <f t="shared" si="2"/>
        <v xml:space="preserve"> </v>
      </c>
      <c r="Q329" s="135" t="str">
        <f t="shared" si="3"/>
        <v xml:space="preserve"> </v>
      </c>
      <c r="R329" s="135" t="str">
        <f t="shared" si="4"/>
        <v xml:space="preserve"> </v>
      </c>
      <c r="S329" s="110" t="str">
        <f t="shared" si="9"/>
        <v xml:space="preserve"> </v>
      </c>
      <c r="T329" s="135" t="str">
        <f t="shared" si="6"/>
        <v xml:space="preserve"> </v>
      </c>
      <c r="U329" s="47" t="str">
        <f t="shared" si="7"/>
        <v xml:space="preserve"> </v>
      </c>
      <c r="V329" s="47"/>
      <c r="W329" s="47"/>
      <c r="X329" s="83"/>
      <c r="Y329" s="47"/>
      <c r="Z329" s="83"/>
      <c r="AA329" s="83"/>
    </row>
    <row r="330" spans="1:27" ht="12.75" customHeight="1" x14ac:dyDescent="0.2">
      <c r="A330" s="127">
        <v>329</v>
      </c>
      <c r="B330" s="47">
        <v>1</v>
      </c>
      <c r="C330" s="47"/>
      <c r="D330" s="102"/>
      <c r="E330" s="102"/>
      <c r="F330" s="102"/>
      <c r="G330" s="104"/>
      <c r="H330" s="104"/>
      <c r="I330" s="151"/>
      <c r="J330" s="110"/>
      <c r="K330" s="110"/>
      <c r="L330" s="110"/>
      <c r="M330" s="110"/>
      <c r="N330" s="102" t="str">
        <f t="shared" si="0"/>
        <v xml:space="preserve"> </v>
      </c>
      <c r="O330" s="133" t="str">
        <f t="shared" si="1"/>
        <v xml:space="preserve"> </v>
      </c>
      <c r="P330" s="134" t="str">
        <f t="shared" si="2"/>
        <v xml:space="preserve"> </v>
      </c>
      <c r="Q330" s="135" t="str">
        <f t="shared" si="3"/>
        <v xml:space="preserve"> </v>
      </c>
      <c r="R330" s="135" t="str">
        <f t="shared" si="4"/>
        <v xml:space="preserve"> </v>
      </c>
      <c r="S330" s="110" t="str">
        <f t="shared" si="9"/>
        <v xml:space="preserve"> </v>
      </c>
      <c r="T330" s="135" t="str">
        <f t="shared" si="6"/>
        <v xml:space="preserve"> </v>
      </c>
      <c r="U330" s="47" t="str">
        <f t="shared" si="7"/>
        <v xml:space="preserve"> </v>
      </c>
      <c r="V330" s="47"/>
      <c r="W330" s="47"/>
      <c r="X330" s="83"/>
      <c r="Y330" s="47">
        <v>4</v>
      </c>
      <c r="Z330" s="83"/>
      <c r="AA330" s="83"/>
    </row>
    <row r="331" spans="1:27" ht="12.75" customHeight="1" x14ac:dyDescent="0.2">
      <c r="A331" s="127">
        <v>330</v>
      </c>
      <c r="B331" s="47">
        <v>1</v>
      </c>
      <c r="C331" s="47"/>
      <c r="D331" s="102"/>
      <c r="E331" s="102"/>
      <c r="F331" s="102"/>
      <c r="G331" s="104"/>
      <c r="H331" s="104"/>
      <c r="I331" s="151"/>
      <c r="J331" s="110"/>
      <c r="K331" s="110"/>
      <c r="L331" s="110"/>
      <c r="M331" s="110"/>
      <c r="N331" s="102" t="str">
        <f t="shared" si="0"/>
        <v xml:space="preserve"> </v>
      </c>
      <c r="O331" s="133" t="str">
        <f t="shared" si="1"/>
        <v xml:space="preserve"> </v>
      </c>
      <c r="P331" s="134" t="str">
        <f t="shared" si="2"/>
        <v xml:space="preserve"> </v>
      </c>
      <c r="Q331" s="135" t="str">
        <f t="shared" si="3"/>
        <v xml:space="preserve"> </v>
      </c>
      <c r="R331" s="135" t="str">
        <f t="shared" si="4"/>
        <v xml:space="preserve"> </v>
      </c>
      <c r="S331" s="110" t="str">
        <f t="shared" si="9"/>
        <v xml:space="preserve"> </v>
      </c>
      <c r="T331" s="135" t="str">
        <f t="shared" si="6"/>
        <v xml:space="preserve"> </v>
      </c>
      <c r="U331" s="47" t="str">
        <f t="shared" si="7"/>
        <v xml:space="preserve"> </v>
      </c>
      <c r="V331" s="47"/>
      <c r="W331" s="47"/>
      <c r="X331" s="83"/>
      <c r="Y331" s="47"/>
      <c r="Z331" s="83"/>
      <c r="AA331" s="83"/>
    </row>
    <row r="332" spans="1:27" ht="12.75" customHeight="1" x14ac:dyDescent="0.2">
      <c r="A332" s="127">
        <v>331</v>
      </c>
      <c r="B332" s="47">
        <v>2</v>
      </c>
      <c r="C332" s="47"/>
      <c r="D332" s="102"/>
      <c r="E332" s="102"/>
      <c r="F332" s="102"/>
      <c r="G332" s="104"/>
      <c r="H332" s="104"/>
      <c r="I332" s="151"/>
      <c r="J332" s="110"/>
      <c r="K332" s="110"/>
      <c r="L332" s="110"/>
      <c r="M332" s="110"/>
      <c r="N332" s="102" t="str">
        <f t="shared" si="0"/>
        <v xml:space="preserve"> </v>
      </c>
      <c r="O332" s="133" t="str">
        <f t="shared" si="1"/>
        <v xml:space="preserve"> </v>
      </c>
      <c r="P332" s="134" t="str">
        <f t="shared" si="2"/>
        <v xml:space="preserve"> </v>
      </c>
      <c r="Q332" s="135" t="str">
        <f t="shared" si="3"/>
        <v xml:space="preserve"> </v>
      </c>
      <c r="R332" s="135" t="str">
        <f t="shared" si="4"/>
        <v xml:space="preserve"> </v>
      </c>
      <c r="S332" s="110" t="str">
        <f t="shared" si="9"/>
        <v xml:space="preserve"> </v>
      </c>
      <c r="T332" s="135" t="str">
        <f t="shared" si="6"/>
        <v xml:space="preserve"> </v>
      </c>
      <c r="U332" s="47" t="str">
        <f t="shared" si="7"/>
        <v xml:space="preserve"> </v>
      </c>
      <c r="V332" s="47"/>
      <c r="W332" s="47"/>
      <c r="X332" s="83"/>
      <c r="Y332" s="47">
        <v>1</v>
      </c>
      <c r="Z332" s="83"/>
      <c r="AA332" s="83"/>
    </row>
    <row r="333" spans="1:27" ht="12.75" customHeight="1" x14ac:dyDescent="0.2">
      <c r="A333" s="127">
        <v>332</v>
      </c>
      <c r="B333" s="47">
        <v>1</v>
      </c>
      <c r="C333" s="47"/>
      <c r="D333" s="102"/>
      <c r="E333" s="102"/>
      <c r="F333" s="102"/>
      <c r="G333" s="104"/>
      <c r="H333" s="104"/>
      <c r="I333" s="151"/>
      <c r="J333" s="110"/>
      <c r="K333" s="110"/>
      <c r="L333" s="110"/>
      <c r="M333" s="110"/>
      <c r="N333" s="102" t="str">
        <f t="shared" si="0"/>
        <v xml:space="preserve"> </v>
      </c>
      <c r="O333" s="133" t="str">
        <f t="shared" si="1"/>
        <v xml:space="preserve"> </v>
      </c>
      <c r="P333" s="134" t="str">
        <f t="shared" si="2"/>
        <v xml:space="preserve"> </v>
      </c>
      <c r="Q333" s="135" t="str">
        <f t="shared" si="3"/>
        <v xml:space="preserve"> </v>
      </c>
      <c r="R333" s="135" t="str">
        <f t="shared" si="4"/>
        <v xml:space="preserve"> </v>
      </c>
      <c r="S333" s="110" t="str">
        <f t="shared" si="9"/>
        <v xml:space="preserve"> </v>
      </c>
      <c r="T333" s="135" t="str">
        <f t="shared" si="6"/>
        <v xml:space="preserve"> </v>
      </c>
      <c r="U333" s="47" t="str">
        <f t="shared" si="7"/>
        <v xml:space="preserve"> </v>
      </c>
      <c r="V333" s="47"/>
      <c r="W333" s="47"/>
      <c r="X333" s="83"/>
      <c r="Y333" s="47">
        <v>3</v>
      </c>
      <c r="Z333" s="83"/>
      <c r="AA333" s="83"/>
    </row>
    <row r="334" spans="1:27" ht="12.75" customHeight="1" x14ac:dyDescent="0.2">
      <c r="A334" s="127">
        <v>333</v>
      </c>
      <c r="B334" s="47">
        <v>2</v>
      </c>
      <c r="C334" s="47"/>
      <c r="D334" s="102"/>
      <c r="E334" s="102"/>
      <c r="F334" s="102"/>
      <c r="G334" s="104"/>
      <c r="H334" s="104"/>
      <c r="I334" s="151"/>
      <c r="J334" s="110"/>
      <c r="K334" s="110"/>
      <c r="L334" s="110"/>
      <c r="M334" s="110"/>
      <c r="N334" s="102" t="str">
        <f t="shared" si="0"/>
        <v xml:space="preserve"> </v>
      </c>
      <c r="O334" s="133" t="str">
        <f t="shared" si="1"/>
        <v xml:space="preserve"> </v>
      </c>
      <c r="P334" s="134" t="str">
        <f t="shared" si="2"/>
        <v xml:space="preserve"> </v>
      </c>
      <c r="Q334" s="135" t="str">
        <f t="shared" si="3"/>
        <v xml:space="preserve"> </v>
      </c>
      <c r="R334" s="135" t="str">
        <f t="shared" si="4"/>
        <v xml:space="preserve"> </v>
      </c>
      <c r="S334" s="110" t="str">
        <f t="shared" si="9"/>
        <v xml:space="preserve"> </v>
      </c>
      <c r="T334" s="135" t="str">
        <f t="shared" si="6"/>
        <v xml:space="preserve"> </v>
      </c>
      <c r="U334" s="47" t="str">
        <f t="shared" si="7"/>
        <v xml:space="preserve"> </v>
      </c>
      <c r="V334" s="47"/>
      <c r="W334" s="47"/>
      <c r="X334" s="83"/>
      <c r="Y334" s="47">
        <v>1</v>
      </c>
      <c r="Z334" s="83"/>
      <c r="AA334" s="83"/>
    </row>
    <row r="335" spans="1:27" ht="12.75" customHeight="1" x14ac:dyDescent="0.2">
      <c r="A335" s="127">
        <v>334</v>
      </c>
      <c r="B335" s="47">
        <v>1</v>
      </c>
      <c r="C335" s="47"/>
      <c r="D335" s="102"/>
      <c r="E335" s="102"/>
      <c r="F335" s="102"/>
      <c r="G335" s="104"/>
      <c r="H335" s="104"/>
      <c r="I335" s="151"/>
      <c r="J335" s="110"/>
      <c r="K335" s="110"/>
      <c r="L335" s="110"/>
      <c r="M335" s="110"/>
      <c r="N335" s="102" t="str">
        <f t="shared" si="0"/>
        <v xml:space="preserve"> </v>
      </c>
      <c r="O335" s="133" t="str">
        <f t="shared" si="1"/>
        <v xml:space="preserve"> </v>
      </c>
      <c r="P335" s="134" t="str">
        <f t="shared" si="2"/>
        <v xml:space="preserve"> </v>
      </c>
      <c r="Q335" s="135" t="str">
        <f t="shared" si="3"/>
        <v xml:space="preserve"> </v>
      </c>
      <c r="R335" s="135" t="str">
        <f t="shared" si="4"/>
        <v xml:space="preserve"> </v>
      </c>
      <c r="S335" s="110" t="str">
        <f t="shared" si="9"/>
        <v xml:space="preserve"> </v>
      </c>
      <c r="T335" s="135" t="str">
        <f t="shared" si="6"/>
        <v xml:space="preserve"> </v>
      </c>
      <c r="U335" s="47" t="str">
        <f t="shared" si="7"/>
        <v xml:space="preserve"> </v>
      </c>
      <c r="V335" s="47"/>
      <c r="W335" s="47"/>
      <c r="X335" s="83"/>
      <c r="Y335" s="47">
        <v>2</v>
      </c>
      <c r="Z335" s="83"/>
      <c r="AA335" s="83"/>
    </row>
    <row r="336" spans="1:27" ht="12.75" customHeight="1" x14ac:dyDescent="0.2">
      <c r="A336" s="127">
        <v>335</v>
      </c>
      <c r="B336" s="47">
        <v>1</v>
      </c>
      <c r="C336" s="47"/>
      <c r="D336" s="102"/>
      <c r="E336" s="102"/>
      <c r="F336" s="102"/>
      <c r="G336" s="104"/>
      <c r="H336" s="104"/>
      <c r="I336" s="151"/>
      <c r="J336" s="110"/>
      <c r="K336" s="110"/>
      <c r="L336" s="110"/>
      <c r="M336" s="110"/>
      <c r="N336" s="102" t="str">
        <f t="shared" si="0"/>
        <v xml:space="preserve"> </v>
      </c>
      <c r="O336" s="133" t="str">
        <f t="shared" si="1"/>
        <v xml:space="preserve"> </v>
      </c>
      <c r="P336" s="134" t="str">
        <f t="shared" si="2"/>
        <v xml:space="preserve"> </v>
      </c>
      <c r="Q336" s="135" t="str">
        <f t="shared" si="3"/>
        <v xml:space="preserve"> </v>
      </c>
      <c r="R336" s="135" t="str">
        <f t="shared" si="4"/>
        <v xml:space="preserve"> </v>
      </c>
      <c r="S336" s="110" t="str">
        <f t="shared" si="9"/>
        <v xml:space="preserve"> </v>
      </c>
      <c r="T336" s="135" t="str">
        <f t="shared" si="6"/>
        <v xml:space="preserve"> </v>
      </c>
      <c r="U336" s="47" t="str">
        <f t="shared" si="7"/>
        <v xml:space="preserve"> </v>
      </c>
      <c r="V336" s="47"/>
      <c r="W336" s="47"/>
      <c r="X336" s="83"/>
      <c r="Y336" s="47">
        <v>4</v>
      </c>
      <c r="Z336" s="83"/>
      <c r="AA336" s="83"/>
    </row>
    <row r="337" spans="1:27" ht="12.75" customHeight="1" x14ac:dyDescent="0.2">
      <c r="A337" s="127">
        <v>336</v>
      </c>
      <c r="B337" s="47"/>
      <c r="C337" s="47"/>
      <c r="D337" s="147"/>
      <c r="E337" s="147"/>
      <c r="F337" s="147"/>
      <c r="G337" s="148"/>
      <c r="H337" s="148"/>
      <c r="I337" s="149"/>
      <c r="J337" s="150"/>
      <c r="K337" s="110"/>
      <c r="L337" s="110"/>
      <c r="M337" s="150"/>
      <c r="N337" s="102" t="str">
        <f t="shared" si="0"/>
        <v xml:space="preserve"> </v>
      </c>
      <c r="O337" s="133" t="str">
        <f t="shared" si="1"/>
        <v xml:space="preserve"> </v>
      </c>
      <c r="P337" s="134" t="str">
        <f t="shared" si="2"/>
        <v xml:space="preserve"> </v>
      </c>
      <c r="Q337" s="135" t="str">
        <f t="shared" si="3"/>
        <v xml:space="preserve"> </v>
      </c>
      <c r="R337" s="135" t="str">
        <f t="shared" si="4"/>
        <v xml:space="preserve"> </v>
      </c>
      <c r="S337" s="110" t="str">
        <f t="shared" si="9"/>
        <v xml:space="preserve"> </v>
      </c>
      <c r="T337" s="135" t="str">
        <f t="shared" si="6"/>
        <v xml:space="preserve"> </v>
      </c>
      <c r="U337" s="47" t="str">
        <f t="shared" si="7"/>
        <v xml:space="preserve"> </v>
      </c>
      <c r="V337" s="47"/>
      <c r="W337" s="47"/>
      <c r="X337" s="83"/>
      <c r="Y337" s="47">
        <v>2</v>
      </c>
      <c r="Z337" s="83"/>
      <c r="AA337" s="83"/>
    </row>
    <row r="338" spans="1:27" ht="12.75" customHeight="1" x14ac:dyDescent="0.2">
      <c r="A338" s="127">
        <v>337</v>
      </c>
      <c r="B338" s="47"/>
      <c r="C338" s="47"/>
      <c r="D338" s="147"/>
      <c r="E338" s="147"/>
      <c r="F338" s="147"/>
      <c r="G338" s="148"/>
      <c r="H338" s="148"/>
      <c r="I338" s="149"/>
      <c r="J338" s="150"/>
      <c r="K338" s="110"/>
      <c r="L338" s="110"/>
      <c r="M338" s="150"/>
      <c r="N338" s="102" t="str">
        <f t="shared" si="0"/>
        <v xml:space="preserve"> </v>
      </c>
      <c r="O338" s="133" t="str">
        <f t="shared" si="1"/>
        <v xml:space="preserve"> </v>
      </c>
      <c r="P338" s="134" t="str">
        <f t="shared" si="2"/>
        <v xml:space="preserve"> </v>
      </c>
      <c r="Q338" s="135" t="str">
        <f t="shared" si="3"/>
        <v xml:space="preserve"> </v>
      </c>
      <c r="R338" s="135" t="str">
        <f t="shared" si="4"/>
        <v xml:space="preserve"> </v>
      </c>
      <c r="S338" s="110" t="str">
        <f t="shared" si="9"/>
        <v xml:space="preserve"> </v>
      </c>
      <c r="T338" s="135" t="str">
        <f t="shared" si="6"/>
        <v xml:space="preserve"> </v>
      </c>
      <c r="U338" s="47" t="str">
        <f t="shared" si="7"/>
        <v xml:space="preserve"> </v>
      </c>
      <c r="V338" s="47"/>
      <c r="W338" s="47"/>
      <c r="X338" s="83"/>
      <c r="Y338" s="47">
        <v>1</v>
      </c>
      <c r="Z338" s="83"/>
      <c r="AA338" s="83"/>
    </row>
    <row r="339" spans="1:27" ht="12.75" customHeight="1" x14ac:dyDescent="0.2">
      <c r="A339" s="127">
        <v>338</v>
      </c>
      <c r="B339" s="47"/>
      <c r="C339" s="47"/>
      <c r="D339" s="147"/>
      <c r="E339" s="147"/>
      <c r="F339" s="147"/>
      <c r="G339" s="148"/>
      <c r="H339" s="148"/>
      <c r="I339" s="149"/>
      <c r="J339" s="150"/>
      <c r="K339" s="110"/>
      <c r="L339" s="110"/>
      <c r="M339" s="150"/>
      <c r="N339" s="102" t="str">
        <f t="shared" si="0"/>
        <v xml:space="preserve"> </v>
      </c>
      <c r="O339" s="133" t="str">
        <f t="shared" si="1"/>
        <v xml:space="preserve"> </v>
      </c>
      <c r="P339" s="134" t="str">
        <f t="shared" si="2"/>
        <v xml:space="preserve"> </v>
      </c>
      <c r="Q339" s="135" t="str">
        <f t="shared" si="3"/>
        <v xml:space="preserve"> </v>
      </c>
      <c r="R339" s="135" t="str">
        <f t="shared" si="4"/>
        <v xml:space="preserve"> </v>
      </c>
      <c r="S339" s="110" t="str">
        <f t="shared" si="9"/>
        <v xml:space="preserve"> </v>
      </c>
      <c r="T339" s="135" t="str">
        <f t="shared" si="6"/>
        <v xml:space="preserve"> </v>
      </c>
      <c r="U339" s="47" t="str">
        <f t="shared" si="7"/>
        <v xml:space="preserve"> </v>
      </c>
      <c r="V339" s="47"/>
      <c r="W339" s="47"/>
      <c r="X339" s="83"/>
      <c r="Y339" s="47">
        <v>2</v>
      </c>
      <c r="Z339" s="83"/>
      <c r="AA339" s="83"/>
    </row>
    <row r="340" spans="1:27" ht="12.75" customHeight="1" x14ac:dyDescent="0.2">
      <c r="A340" s="127">
        <v>339</v>
      </c>
      <c r="B340" s="47"/>
      <c r="C340" s="47"/>
      <c r="D340" s="147"/>
      <c r="E340" s="147"/>
      <c r="F340" s="147"/>
      <c r="G340" s="148"/>
      <c r="H340" s="148"/>
      <c r="I340" s="149"/>
      <c r="J340" s="150"/>
      <c r="K340" s="150"/>
      <c r="L340" s="110"/>
      <c r="M340" s="150"/>
      <c r="N340" s="102" t="str">
        <f t="shared" si="0"/>
        <v xml:space="preserve"> </v>
      </c>
      <c r="O340" s="133" t="str">
        <f t="shared" si="1"/>
        <v xml:space="preserve"> </v>
      </c>
      <c r="P340" s="134" t="str">
        <f t="shared" si="2"/>
        <v xml:space="preserve"> </v>
      </c>
      <c r="Q340" s="135" t="str">
        <f t="shared" si="3"/>
        <v xml:space="preserve"> </v>
      </c>
      <c r="R340" s="135" t="str">
        <f t="shared" si="4"/>
        <v xml:space="preserve"> </v>
      </c>
      <c r="S340" s="110" t="str">
        <f t="shared" si="9"/>
        <v xml:space="preserve"> </v>
      </c>
      <c r="T340" s="135" t="str">
        <f t="shared" si="6"/>
        <v xml:space="preserve"> </v>
      </c>
      <c r="U340" s="47" t="str">
        <f t="shared" si="7"/>
        <v xml:space="preserve"> </v>
      </c>
      <c r="V340" s="47"/>
      <c r="W340" s="47"/>
      <c r="X340" s="83"/>
      <c r="Y340" s="47">
        <v>3</v>
      </c>
      <c r="Z340" s="83"/>
      <c r="AA340" s="83"/>
    </row>
    <row r="341" spans="1:27" ht="12.75" customHeight="1" x14ac:dyDescent="0.2">
      <c r="A341" s="127">
        <v>340</v>
      </c>
      <c r="B341" s="47"/>
      <c r="C341" s="47"/>
      <c r="D341" s="147"/>
      <c r="E341" s="147"/>
      <c r="F341" s="147"/>
      <c r="G341" s="148"/>
      <c r="H341" s="148"/>
      <c r="I341" s="149"/>
      <c r="J341" s="150"/>
      <c r="K341" s="110"/>
      <c r="L341" s="110"/>
      <c r="M341" s="150"/>
      <c r="N341" s="102" t="str">
        <f t="shared" si="0"/>
        <v xml:space="preserve"> </v>
      </c>
      <c r="O341" s="133" t="str">
        <f t="shared" si="1"/>
        <v xml:space="preserve"> </v>
      </c>
      <c r="P341" s="134" t="str">
        <f t="shared" si="2"/>
        <v xml:space="preserve"> </v>
      </c>
      <c r="Q341" s="135" t="str">
        <f t="shared" si="3"/>
        <v xml:space="preserve"> </v>
      </c>
      <c r="R341" s="135" t="str">
        <f t="shared" si="4"/>
        <v xml:space="preserve"> </v>
      </c>
      <c r="S341" s="110" t="str">
        <f t="shared" si="9"/>
        <v xml:space="preserve"> </v>
      </c>
      <c r="T341" s="135" t="str">
        <f t="shared" si="6"/>
        <v xml:space="preserve"> </v>
      </c>
      <c r="U341" s="47" t="str">
        <f t="shared" si="7"/>
        <v xml:space="preserve"> </v>
      </c>
      <c r="V341" s="47"/>
      <c r="W341" s="47"/>
      <c r="X341" s="83"/>
      <c r="Y341" s="47">
        <v>1</v>
      </c>
      <c r="Z341" s="83"/>
      <c r="AA341" s="83"/>
    </row>
    <row r="342" spans="1:27" ht="12.75" customHeight="1" x14ac:dyDescent="0.2">
      <c r="A342" s="127">
        <v>341</v>
      </c>
      <c r="B342" s="47"/>
      <c r="C342" s="104"/>
      <c r="D342" s="147"/>
      <c r="E342" s="147"/>
      <c r="F342" s="147"/>
      <c r="G342" s="148"/>
      <c r="H342" s="148"/>
      <c r="I342" s="149"/>
      <c r="J342" s="150"/>
      <c r="K342" s="110"/>
      <c r="L342" s="150"/>
      <c r="M342" s="150"/>
      <c r="N342" s="102" t="str">
        <f t="shared" si="0"/>
        <v xml:space="preserve"> </v>
      </c>
      <c r="O342" s="133" t="str">
        <f t="shared" si="1"/>
        <v xml:space="preserve"> </v>
      </c>
      <c r="P342" s="134" t="str">
        <f t="shared" si="2"/>
        <v xml:space="preserve"> </v>
      </c>
      <c r="Q342" s="135" t="str">
        <f t="shared" si="3"/>
        <v xml:space="preserve"> </v>
      </c>
      <c r="R342" s="135" t="str">
        <f t="shared" si="4"/>
        <v xml:space="preserve"> </v>
      </c>
      <c r="S342" s="110" t="str">
        <f t="shared" si="9"/>
        <v xml:space="preserve"> </v>
      </c>
      <c r="T342" s="135" t="str">
        <f t="shared" si="6"/>
        <v xml:space="preserve"> </v>
      </c>
      <c r="U342" s="47"/>
      <c r="V342" s="47"/>
      <c r="W342" s="47"/>
      <c r="X342" s="83"/>
      <c r="Y342" s="47"/>
      <c r="Z342" s="83"/>
      <c r="AA342" s="83"/>
    </row>
    <row r="343" spans="1:27" ht="12.75" customHeight="1" x14ac:dyDescent="0.2">
      <c r="A343" s="127">
        <v>342</v>
      </c>
      <c r="B343" s="47"/>
      <c r="C343" s="104"/>
      <c r="D343" s="102"/>
      <c r="E343" s="102"/>
      <c r="F343" s="102"/>
      <c r="G343" s="104"/>
      <c r="H343" s="104"/>
      <c r="I343" s="151"/>
      <c r="J343" s="110"/>
      <c r="K343" s="110"/>
      <c r="L343" s="110"/>
      <c r="M343" s="110"/>
      <c r="N343" s="102" t="str">
        <f t="shared" si="0"/>
        <v xml:space="preserve"> </v>
      </c>
      <c r="O343" s="133" t="str">
        <f t="shared" si="1"/>
        <v xml:space="preserve"> </v>
      </c>
      <c r="P343" s="134" t="str">
        <f t="shared" si="2"/>
        <v xml:space="preserve"> </v>
      </c>
      <c r="Q343" s="135" t="str">
        <f t="shared" si="3"/>
        <v xml:space="preserve"> </v>
      </c>
      <c r="R343" s="135" t="str">
        <f t="shared" si="4"/>
        <v xml:space="preserve"> </v>
      </c>
      <c r="S343" s="110" t="str">
        <f t="shared" si="9"/>
        <v xml:space="preserve"> </v>
      </c>
      <c r="T343" s="135" t="str">
        <f t="shared" si="6"/>
        <v xml:space="preserve"> </v>
      </c>
      <c r="U343" s="47"/>
      <c r="V343" s="47"/>
      <c r="W343" s="47"/>
      <c r="X343" s="83"/>
      <c r="Y343" s="47"/>
      <c r="Z343" s="83"/>
      <c r="AA343" s="83"/>
    </row>
    <row r="344" spans="1:27" ht="12.75" customHeight="1" x14ac:dyDescent="0.2">
      <c r="A344" s="127">
        <v>343</v>
      </c>
      <c r="B344" s="47"/>
      <c r="C344" s="104"/>
      <c r="D344" s="102"/>
      <c r="E344" s="102"/>
      <c r="F344" s="102"/>
      <c r="G344" s="104"/>
      <c r="H344" s="104"/>
      <c r="I344" s="151"/>
      <c r="J344" s="110"/>
      <c r="K344" s="110"/>
      <c r="L344" s="110"/>
      <c r="M344" s="110"/>
      <c r="N344" s="102" t="str">
        <f t="shared" si="0"/>
        <v xml:space="preserve"> </v>
      </c>
      <c r="O344" s="133" t="str">
        <f t="shared" si="1"/>
        <v xml:space="preserve"> </v>
      </c>
      <c r="P344" s="134" t="str">
        <f t="shared" si="2"/>
        <v xml:space="preserve"> </v>
      </c>
      <c r="Q344" s="135" t="str">
        <f t="shared" si="3"/>
        <v xml:space="preserve"> </v>
      </c>
      <c r="R344" s="135" t="str">
        <f t="shared" si="4"/>
        <v xml:space="preserve"> </v>
      </c>
      <c r="S344" s="110" t="str">
        <f t="shared" si="9"/>
        <v xml:space="preserve"> </v>
      </c>
      <c r="T344" s="135" t="str">
        <f t="shared" si="6"/>
        <v xml:space="preserve"> </v>
      </c>
      <c r="U344" s="47"/>
      <c r="V344" s="47"/>
      <c r="W344" s="47"/>
      <c r="X344" s="83"/>
      <c r="Y344" s="47"/>
      <c r="Z344" s="83"/>
      <c r="AA344" s="83"/>
    </row>
    <row r="345" spans="1:27" ht="12.75" customHeight="1" x14ac:dyDescent="0.2">
      <c r="A345" s="127">
        <v>344</v>
      </c>
      <c r="B345" s="47"/>
      <c r="C345" s="104"/>
      <c r="D345" s="102"/>
      <c r="E345" s="102"/>
      <c r="F345" s="102"/>
      <c r="G345" s="104"/>
      <c r="H345" s="104"/>
      <c r="I345" s="151"/>
      <c r="J345" s="110"/>
      <c r="K345" s="110"/>
      <c r="L345" s="110"/>
      <c r="M345" s="110"/>
      <c r="N345" s="102" t="str">
        <f t="shared" si="0"/>
        <v xml:space="preserve"> </v>
      </c>
      <c r="O345" s="133" t="str">
        <f t="shared" si="1"/>
        <v xml:space="preserve"> </v>
      </c>
      <c r="P345" s="134" t="str">
        <f t="shared" si="2"/>
        <v xml:space="preserve"> </v>
      </c>
      <c r="Q345" s="135" t="str">
        <f t="shared" si="3"/>
        <v xml:space="preserve"> </v>
      </c>
      <c r="R345" s="135" t="str">
        <f t="shared" si="4"/>
        <v xml:space="preserve"> </v>
      </c>
      <c r="S345" s="110" t="str">
        <f t="shared" si="9"/>
        <v xml:space="preserve"> </v>
      </c>
      <c r="T345" s="135" t="str">
        <f t="shared" si="6"/>
        <v xml:space="preserve"> </v>
      </c>
      <c r="U345" s="47"/>
      <c r="V345" s="47"/>
      <c r="W345" s="47"/>
      <c r="X345" s="83"/>
      <c r="Y345" s="47"/>
      <c r="Z345" s="83"/>
      <c r="AA345" s="83"/>
    </row>
    <row r="346" spans="1:27" ht="12.75" customHeight="1" x14ac:dyDescent="0.2">
      <c r="A346" s="127">
        <v>345</v>
      </c>
      <c r="B346" s="47"/>
      <c r="C346" s="104"/>
      <c r="D346" s="102"/>
      <c r="E346" s="102"/>
      <c r="F346" s="102"/>
      <c r="G346" s="104"/>
      <c r="H346" s="104"/>
      <c r="I346" s="151"/>
      <c r="J346" s="110"/>
      <c r="K346" s="110"/>
      <c r="L346" s="110"/>
      <c r="M346" s="110"/>
      <c r="N346" s="102"/>
      <c r="O346" s="133" t="str">
        <f t="shared" si="1"/>
        <v xml:space="preserve"> </v>
      </c>
      <c r="P346" s="134" t="str">
        <f t="shared" si="2"/>
        <v xml:space="preserve"> </v>
      </c>
      <c r="Q346" s="135" t="str">
        <f t="shared" si="3"/>
        <v xml:space="preserve"> </v>
      </c>
      <c r="R346" s="135" t="str">
        <f t="shared" si="4"/>
        <v xml:space="preserve"> </v>
      </c>
      <c r="S346" s="110" t="str">
        <f t="shared" si="9"/>
        <v xml:space="preserve"> </v>
      </c>
      <c r="T346" s="135" t="str">
        <f t="shared" si="6"/>
        <v xml:space="preserve"> </v>
      </c>
      <c r="U346" s="47"/>
      <c r="V346" s="47"/>
      <c r="W346" s="47"/>
      <c r="X346" s="83"/>
      <c r="Y346" s="47"/>
      <c r="Z346" s="83"/>
      <c r="AA346" s="83"/>
    </row>
    <row r="347" spans="1:27" ht="12.75" customHeight="1" x14ac:dyDescent="0.2">
      <c r="A347" s="127"/>
      <c r="B347" s="47"/>
      <c r="C347" s="47"/>
      <c r="D347" s="102"/>
      <c r="E347" s="102"/>
      <c r="F347" s="102"/>
      <c r="G347" s="104"/>
      <c r="H347" s="104"/>
      <c r="I347" s="151"/>
      <c r="J347" s="110"/>
      <c r="K347" s="110"/>
      <c r="L347" s="110"/>
      <c r="M347" s="110"/>
      <c r="N347" s="102" t="str">
        <f t="shared" ref="N347:N412" si="10">IF(ISBLANK(F347)," ",CONCATENATE(D347,F347))</f>
        <v xml:space="preserve"> </v>
      </c>
      <c r="O347" s="133" t="str">
        <f t="shared" si="1"/>
        <v xml:space="preserve"> </v>
      </c>
      <c r="P347" s="134" t="str">
        <f t="shared" si="2"/>
        <v xml:space="preserve"> </v>
      </c>
      <c r="Q347" s="135" t="str">
        <f t="shared" si="3"/>
        <v xml:space="preserve"> </v>
      </c>
      <c r="R347" s="135" t="str">
        <f t="shared" si="4"/>
        <v xml:space="preserve"> </v>
      </c>
      <c r="S347" s="110" t="str">
        <f t="shared" si="9"/>
        <v xml:space="preserve"> </v>
      </c>
      <c r="T347" s="135" t="str">
        <f t="shared" si="6"/>
        <v xml:space="preserve"> </v>
      </c>
      <c r="U347" s="47" t="str">
        <f t="shared" ref="U347:U413" si="11">N347</f>
        <v xml:space="preserve"> </v>
      </c>
      <c r="V347" s="47"/>
      <c r="W347" s="47"/>
      <c r="X347" s="83"/>
      <c r="Y347" s="47"/>
      <c r="Z347" s="83"/>
      <c r="AA347" s="83"/>
    </row>
    <row r="348" spans="1:27" ht="12.75" customHeight="1" x14ac:dyDescent="0.2">
      <c r="A348" s="127"/>
      <c r="B348" s="47"/>
      <c r="C348" s="47"/>
      <c r="D348" s="102"/>
      <c r="E348" s="102"/>
      <c r="F348" s="102"/>
      <c r="G348" s="104"/>
      <c r="H348" s="104"/>
      <c r="I348" s="151"/>
      <c r="J348" s="110"/>
      <c r="K348" s="110"/>
      <c r="L348" s="110"/>
      <c r="M348" s="110"/>
      <c r="N348" s="102" t="str">
        <f t="shared" si="10"/>
        <v xml:space="preserve"> </v>
      </c>
      <c r="O348" s="133" t="str">
        <f t="shared" si="1"/>
        <v xml:space="preserve"> </v>
      </c>
      <c r="P348" s="134" t="str">
        <f t="shared" si="2"/>
        <v xml:space="preserve"> </v>
      </c>
      <c r="Q348" s="135" t="str">
        <f t="shared" si="3"/>
        <v xml:space="preserve"> </v>
      </c>
      <c r="R348" s="135" t="str">
        <f t="shared" si="4"/>
        <v xml:space="preserve"> </v>
      </c>
      <c r="S348" s="110" t="str">
        <f t="shared" si="9"/>
        <v xml:space="preserve"> </v>
      </c>
      <c r="T348" s="135" t="str">
        <f t="shared" si="6"/>
        <v xml:space="preserve"> </v>
      </c>
      <c r="U348" s="47" t="str">
        <f t="shared" si="11"/>
        <v xml:space="preserve"> </v>
      </c>
      <c r="V348" s="47"/>
      <c r="W348" s="47"/>
      <c r="X348" s="83"/>
      <c r="Y348" s="47"/>
      <c r="Z348" s="83"/>
      <c r="AA348" s="83"/>
    </row>
    <row r="349" spans="1:27" ht="12.75" customHeight="1" x14ac:dyDescent="0.2">
      <c r="A349" s="127"/>
      <c r="B349" s="47"/>
      <c r="C349" s="47"/>
      <c r="D349" s="102"/>
      <c r="E349" s="102"/>
      <c r="F349" s="102"/>
      <c r="G349" s="104"/>
      <c r="H349" s="104"/>
      <c r="I349" s="151"/>
      <c r="J349" s="110"/>
      <c r="K349" s="110"/>
      <c r="L349" s="110"/>
      <c r="M349" s="110"/>
      <c r="N349" s="102" t="str">
        <f t="shared" si="10"/>
        <v xml:space="preserve"> </v>
      </c>
      <c r="O349" s="133" t="str">
        <f t="shared" si="1"/>
        <v xml:space="preserve"> </v>
      </c>
      <c r="P349" s="134" t="str">
        <f t="shared" si="2"/>
        <v xml:space="preserve"> </v>
      </c>
      <c r="Q349" s="135" t="str">
        <f t="shared" si="3"/>
        <v xml:space="preserve"> </v>
      </c>
      <c r="R349" s="135" t="str">
        <f t="shared" si="4"/>
        <v xml:space="preserve"> </v>
      </c>
      <c r="S349" s="110" t="str">
        <f t="shared" si="9"/>
        <v xml:space="preserve"> </v>
      </c>
      <c r="T349" s="135" t="str">
        <f t="shared" si="6"/>
        <v xml:space="preserve"> </v>
      </c>
      <c r="U349" s="47" t="str">
        <f t="shared" si="11"/>
        <v xml:space="preserve"> </v>
      </c>
      <c r="V349" s="152"/>
      <c r="W349" s="136"/>
      <c r="X349" s="136"/>
      <c r="Y349" s="89"/>
      <c r="Z349" s="136"/>
      <c r="AA349" s="136"/>
    </row>
    <row r="350" spans="1:27" ht="12.75" customHeight="1" x14ac:dyDescent="0.2">
      <c r="A350" s="127"/>
      <c r="B350" s="47"/>
      <c r="C350" s="47"/>
      <c r="D350" s="102"/>
      <c r="E350" s="102"/>
      <c r="F350" s="102"/>
      <c r="G350" s="104"/>
      <c r="H350" s="104"/>
      <c r="I350" s="151"/>
      <c r="J350" s="110"/>
      <c r="K350" s="110"/>
      <c r="L350" s="110"/>
      <c r="M350" s="110"/>
      <c r="N350" s="102" t="str">
        <f t="shared" si="10"/>
        <v xml:space="preserve"> </v>
      </c>
      <c r="O350" s="133" t="str">
        <f t="shared" si="1"/>
        <v xml:space="preserve"> </v>
      </c>
      <c r="P350" s="134" t="str">
        <f t="shared" si="2"/>
        <v xml:space="preserve"> </v>
      </c>
      <c r="Q350" s="135" t="str">
        <f t="shared" si="3"/>
        <v xml:space="preserve"> </v>
      </c>
      <c r="R350" s="135" t="str">
        <f t="shared" si="4"/>
        <v xml:space="preserve"> </v>
      </c>
      <c r="S350" s="110" t="str">
        <f t="shared" si="9"/>
        <v xml:space="preserve"> </v>
      </c>
      <c r="T350" s="135" t="str">
        <f t="shared" si="6"/>
        <v xml:space="preserve"> </v>
      </c>
      <c r="U350" s="47" t="str">
        <f t="shared" si="11"/>
        <v xml:space="preserve"> </v>
      </c>
      <c r="V350" s="93"/>
      <c r="W350" s="12"/>
      <c r="X350" s="12"/>
      <c r="Y350" s="14"/>
      <c r="Z350" s="12"/>
      <c r="AA350" s="12"/>
    </row>
    <row r="351" spans="1:27" ht="12.75" customHeight="1" x14ac:dyDescent="0.2">
      <c r="A351" s="127"/>
      <c r="B351" s="47"/>
      <c r="C351" s="47"/>
      <c r="D351" s="102"/>
      <c r="E351" s="102"/>
      <c r="F351" s="102"/>
      <c r="G351" s="104"/>
      <c r="H351" s="104"/>
      <c r="I351" s="151"/>
      <c r="J351" s="110"/>
      <c r="K351" s="110"/>
      <c r="L351" s="110"/>
      <c r="M351" s="110"/>
      <c r="N351" s="102" t="str">
        <f t="shared" si="10"/>
        <v xml:space="preserve"> </v>
      </c>
      <c r="O351" s="133" t="str">
        <f t="shared" si="1"/>
        <v xml:space="preserve"> </v>
      </c>
      <c r="P351" s="134" t="str">
        <f t="shared" si="2"/>
        <v xml:space="preserve"> </v>
      </c>
      <c r="Q351" s="135" t="str">
        <f t="shared" si="3"/>
        <v xml:space="preserve"> </v>
      </c>
      <c r="R351" s="135" t="str">
        <f t="shared" si="4"/>
        <v xml:space="preserve"> </v>
      </c>
      <c r="S351" s="110" t="str">
        <f t="shared" si="9"/>
        <v xml:space="preserve"> </v>
      </c>
      <c r="T351" s="135" t="str">
        <f t="shared" si="6"/>
        <v xml:space="preserve"> </v>
      </c>
      <c r="U351" s="47" t="str">
        <f t="shared" si="11"/>
        <v xml:space="preserve"> </v>
      </c>
      <c r="V351" s="93"/>
      <c r="W351" s="12"/>
      <c r="X351" s="12"/>
      <c r="Y351" s="14"/>
      <c r="Z351" s="12"/>
      <c r="AA351" s="12"/>
    </row>
    <row r="352" spans="1:27" ht="12.75" customHeight="1" x14ac:dyDescent="0.2">
      <c r="A352" s="127"/>
      <c r="B352" s="47"/>
      <c r="C352" s="47"/>
      <c r="D352" s="102"/>
      <c r="E352" s="102"/>
      <c r="F352" s="102"/>
      <c r="G352" s="104"/>
      <c r="H352" s="104"/>
      <c r="I352" s="151"/>
      <c r="J352" s="110"/>
      <c r="K352" s="110"/>
      <c r="L352" s="110"/>
      <c r="M352" s="110"/>
      <c r="N352" s="102" t="str">
        <f t="shared" si="10"/>
        <v xml:space="preserve"> </v>
      </c>
      <c r="O352" s="133" t="str">
        <f t="shared" si="1"/>
        <v xml:space="preserve"> </v>
      </c>
      <c r="P352" s="134" t="str">
        <f t="shared" si="2"/>
        <v xml:space="preserve"> </v>
      </c>
      <c r="Q352" s="135" t="str">
        <f t="shared" si="3"/>
        <v xml:space="preserve"> </v>
      </c>
      <c r="R352" s="135" t="str">
        <f t="shared" si="4"/>
        <v xml:space="preserve"> </v>
      </c>
      <c r="S352" s="110" t="str">
        <f t="shared" si="9"/>
        <v xml:space="preserve"> </v>
      </c>
      <c r="T352" s="135" t="str">
        <f t="shared" si="6"/>
        <v xml:space="preserve"> </v>
      </c>
      <c r="U352" s="47" t="str">
        <f t="shared" si="11"/>
        <v xml:space="preserve"> </v>
      </c>
      <c r="V352" s="93"/>
      <c r="W352" s="12"/>
      <c r="X352" s="12"/>
      <c r="Y352" s="14"/>
      <c r="Z352" s="12"/>
      <c r="AA352" s="12"/>
    </row>
    <row r="353" spans="1:27" ht="12.75" customHeight="1" x14ac:dyDescent="0.2">
      <c r="A353" s="127"/>
      <c r="B353" s="47"/>
      <c r="C353" s="47"/>
      <c r="D353" s="102"/>
      <c r="E353" s="102"/>
      <c r="F353" s="102"/>
      <c r="G353" s="104"/>
      <c r="H353" s="104"/>
      <c r="I353" s="151"/>
      <c r="J353" s="110"/>
      <c r="K353" s="110"/>
      <c r="L353" s="110"/>
      <c r="M353" s="110"/>
      <c r="N353" s="102" t="str">
        <f t="shared" si="10"/>
        <v xml:space="preserve"> </v>
      </c>
      <c r="O353" s="133" t="str">
        <f t="shared" si="1"/>
        <v xml:space="preserve"> </v>
      </c>
      <c r="P353" s="134" t="str">
        <f t="shared" si="2"/>
        <v xml:space="preserve"> </v>
      </c>
      <c r="Q353" s="135" t="str">
        <f t="shared" si="3"/>
        <v xml:space="preserve"> </v>
      </c>
      <c r="R353" s="135" t="str">
        <f t="shared" si="4"/>
        <v xml:space="preserve"> </v>
      </c>
      <c r="S353" s="110" t="str">
        <f t="shared" si="9"/>
        <v xml:space="preserve"> </v>
      </c>
      <c r="T353" s="135" t="str">
        <f t="shared" si="6"/>
        <v xml:space="preserve"> </v>
      </c>
      <c r="U353" s="47" t="str">
        <f t="shared" si="11"/>
        <v xml:space="preserve"> </v>
      </c>
      <c r="V353" s="93"/>
      <c r="W353" s="12"/>
      <c r="X353" s="12"/>
      <c r="Y353" s="14"/>
      <c r="Z353" s="12"/>
      <c r="AA353" s="12"/>
    </row>
    <row r="354" spans="1:27" ht="12.75" customHeight="1" x14ac:dyDescent="0.2">
      <c r="A354" s="127"/>
      <c r="B354" s="47"/>
      <c r="C354" s="47"/>
      <c r="D354" s="102"/>
      <c r="E354" s="102"/>
      <c r="F354" s="102"/>
      <c r="G354" s="104"/>
      <c r="H354" s="104"/>
      <c r="I354" s="151"/>
      <c r="J354" s="110"/>
      <c r="K354" s="110"/>
      <c r="L354" s="110"/>
      <c r="M354" s="110"/>
      <c r="N354" s="102" t="str">
        <f t="shared" si="10"/>
        <v xml:space="preserve"> </v>
      </c>
      <c r="O354" s="133" t="str">
        <f t="shared" si="1"/>
        <v xml:space="preserve"> </v>
      </c>
      <c r="P354" s="134" t="str">
        <f t="shared" si="2"/>
        <v xml:space="preserve"> </v>
      </c>
      <c r="Q354" s="135" t="str">
        <f t="shared" si="3"/>
        <v xml:space="preserve"> </v>
      </c>
      <c r="R354" s="135" t="str">
        <f t="shared" si="4"/>
        <v xml:space="preserve"> </v>
      </c>
      <c r="S354" s="110" t="str">
        <f t="shared" si="9"/>
        <v xml:space="preserve"> </v>
      </c>
      <c r="T354" s="135" t="str">
        <f t="shared" si="6"/>
        <v xml:space="preserve"> </v>
      </c>
      <c r="U354" s="47" t="str">
        <f t="shared" si="11"/>
        <v xml:space="preserve"> </v>
      </c>
      <c r="V354" s="93"/>
      <c r="W354" s="12"/>
      <c r="X354" s="12"/>
      <c r="Y354" s="14"/>
      <c r="Z354" s="12"/>
      <c r="AA354" s="12"/>
    </row>
    <row r="355" spans="1:27" ht="12.75" customHeight="1" x14ac:dyDescent="0.2">
      <c r="A355" s="127"/>
      <c r="B355" s="47"/>
      <c r="C355" s="47"/>
      <c r="D355" s="102"/>
      <c r="E355" s="102"/>
      <c r="F355" s="102"/>
      <c r="G355" s="104"/>
      <c r="H355" s="104"/>
      <c r="I355" s="151"/>
      <c r="J355" s="110"/>
      <c r="K355" s="110"/>
      <c r="L355" s="110"/>
      <c r="M355" s="110"/>
      <c r="N355" s="102" t="str">
        <f t="shared" si="10"/>
        <v xml:space="preserve"> </v>
      </c>
      <c r="O355" s="133" t="str">
        <f t="shared" si="1"/>
        <v xml:space="preserve"> </v>
      </c>
      <c r="P355" s="134" t="str">
        <f t="shared" si="2"/>
        <v xml:space="preserve"> </v>
      </c>
      <c r="Q355" s="135" t="str">
        <f t="shared" si="3"/>
        <v xml:space="preserve"> </v>
      </c>
      <c r="R355" s="135" t="str">
        <f t="shared" si="4"/>
        <v xml:space="preserve"> </v>
      </c>
      <c r="S355" s="110" t="str">
        <f t="shared" si="9"/>
        <v xml:space="preserve"> </v>
      </c>
      <c r="T355" s="135" t="str">
        <f t="shared" si="6"/>
        <v xml:space="preserve"> </v>
      </c>
      <c r="U355" s="47" t="str">
        <f t="shared" si="11"/>
        <v xml:space="preserve"> </v>
      </c>
      <c r="V355" s="93"/>
      <c r="W355" s="12"/>
      <c r="X355" s="12"/>
      <c r="Y355" s="14"/>
      <c r="Z355" s="12"/>
      <c r="AA355" s="12"/>
    </row>
    <row r="356" spans="1:27" ht="12.75" customHeight="1" x14ac:dyDescent="0.2">
      <c r="A356" s="127"/>
      <c r="B356" s="47"/>
      <c r="C356" s="47"/>
      <c r="D356" s="102"/>
      <c r="E356" s="102"/>
      <c r="F356" s="102"/>
      <c r="G356" s="104"/>
      <c r="H356" s="104"/>
      <c r="I356" s="151"/>
      <c r="J356" s="110"/>
      <c r="K356" s="110"/>
      <c r="L356" s="110"/>
      <c r="M356" s="110"/>
      <c r="N356" s="102" t="str">
        <f t="shared" si="10"/>
        <v xml:space="preserve"> </v>
      </c>
      <c r="O356" s="133" t="str">
        <f t="shared" si="1"/>
        <v xml:space="preserve"> </v>
      </c>
      <c r="P356" s="134" t="str">
        <f t="shared" si="2"/>
        <v xml:space="preserve"> </v>
      </c>
      <c r="Q356" s="135" t="str">
        <f t="shared" si="3"/>
        <v xml:space="preserve"> </v>
      </c>
      <c r="R356" s="135" t="str">
        <f t="shared" si="4"/>
        <v xml:space="preserve"> </v>
      </c>
      <c r="S356" s="110" t="str">
        <f t="shared" si="9"/>
        <v xml:space="preserve"> </v>
      </c>
      <c r="T356" s="135" t="str">
        <f t="shared" si="6"/>
        <v xml:space="preserve"> </v>
      </c>
      <c r="U356" s="47" t="str">
        <f t="shared" si="11"/>
        <v xml:space="preserve"> </v>
      </c>
      <c r="V356" s="93"/>
      <c r="W356" s="12"/>
      <c r="X356" s="12"/>
      <c r="Y356" s="14"/>
      <c r="Z356" s="12"/>
      <c r="AA356" s="12"/>
    </row>
    <row r="357" spans="1:27" ht="12.75" customHeight="1" x14ac:dyDescent="0.2">
      <c r="A357" s="127"/>
      <c r="B357" s="47"/>
      <c r="C357" s="47"/>
      <c r="D357" s="102"/>
      <c r="E357" s="102"/>
      <c r="F357" s="102"/>
      <c r="G357" s="104"/>
      <c r="H357" s="104"/>
      <c r="I357" s="151"/>
      <c r="J357" s="110"/>
      <c r="K357" s="110"/>
      <c r="L357" s="110"/>
      <c r="M357" s="110"/>
      <c r="N357" s="102" t="str">
        <f t="shared" si="10"/>
        <v xml:space="preserve"> </v>
      </c>
      <c r="O357" s="133" t="str">
        <f t="shared" si="1"/>
        <v xml:space="preserve"> </v>
      </c>
      <c r="P357" s="134" t="str">
        <f t="shared" si="2"/>
        <v xml:space="preserve"> </v>
      </c>
      <c r="Q357" s="135" t="str">
        <f t="shared" si="3"/>
        <v xml:space="preserve"> </v>
      </c>
      <c r="R357" s="135" t="str">
        <f t="shared" si="4"/>
        <v xml:space="preserve"> </v>
      </c>
      <c r="S357" s="110" t="str">
        <f t="shared" si="9"/>
        <v xml:space="preserve"> </v>
      </c>
      <c r="T357" s="135" t="str">
        <f t="shared" si="6"/>
        <v xml:space="preserve"> </v>
      </c>
      <c r="U357" s="47" t="str">
        <f t="shared" si="11"/>
        <v xml:space="preserve"> </v>
      </c>
      <c r="V357" s="93"/>
      <c r="W357" s="12"/>
      <c r="X357" s="12"/>
      <c r="Y357" s="14"/>
      <c r="Z357" s="12"/>
      <c r="AA357" s="12"/>
    </row>
    <row r="358" spans="1:27" ht="12.75" customHeight="1" x14ac:dyDescent="0.2">
      <c r="A358" s="127"/>
      <c r="B358" s="47"/>
      <c r="C358" s="47"/>
      <c r="D358" s="102"/>
      <c r="E358" s="102"/>
      <c r="F358" s="102"/>
      <c r="G358" s="104"/>
      <c r="H358" s="104"/>
      <c r="I358" s="151"/>
      <c r="J358" s="110"/>
      <c r="K358" s="110"/>
      <c r="L358" s="110"/>
      <c r="M358" s="110"/>
      <c r="N358" s="102" t="str">
        <f t="shared" si="10"/>
        <v xml:space="preserve"> </v>
      </c>
      <c r="O358" s="133" t="str">
        <f t="shared" si="1"/>
        <v xml:space="preserve"> </v>
      </c>
      <c r="P358" s="134" t="str">
        <f t="shared" si="2"/>
        <v xml:space="preserve"> </v>
      </c>
      <c r="Q358" s="135" t="str">
        <f t="shared" si="3"/>
        <v xml:space="preserve"> </v>
      </c>
      <c r="R358" s="135" t="str">
        <f t="shared" si="4"/>
        <v xml:space="preserve"> </v>
      </c>
      <c r="S358" s="110" t="str">
        <f t="shared" si="9"/>
        <v xml:space="preserve"> </v>
      </c>
      <c r="T358" s="135" t="str">
        <f t="shared" si="6"/>
        <v xml:space="preserve"> </v>
      </c>
      <c r="U358" s="47" t="str">
        <f t="shared" si="11"/>
        <v xml:space="preserve"> </v>
      </c>
      <c r="V358" s="93"/>
      <c r="W358" s="12"/>
      <c r="X358" s="12"/>
      <c r="Y358" s="14"/>
      <c r="Z358" s="12"/>
      <c r="AA358" s="12"/>
    </row>
    <row r="359" spans="1:27" ht="12.75" customHeight="1" x14ac:dyDescent="0.2">
      <c r="A359" s="127"/>
      <c r="B359" s="47"/>
      <c r="C359" s="47"/>
      <c r="D359" s="102"/>
      <c r="E359" s="102"/>
      <c r="F359" s="102"/>
      <c r="G359" s="104"/>
      <c r="H359" s="104"/>
      <c r="I359" s="151"/>
      <c r="J359" s="110"/>
      <c r="K359" s="110"/>
      <c r="L359" s="110"/>
      <c r="M359" s="110"/>
      <c r="N359" s="102" t="str">
        <f t="shared" si="10"/>
        <v xml:space="preserve"> </v>
      </c>
      <c r="O359" s="133" t="str">
        <f t="shared" si="1"/>
        <v xml:space="preserve"> </v>
      </c>
      <c r="P359" s="134" t="str">
        <f t="shared" si="2"/>
        <v xml:space="preserve"> </v>
      </c>
      <c r="Q359" s="135" t="str">
        <f t="shared" si="3"/>
        <v xml:space="preserve"> </v>
      </c>
      <c r="R359" s="135" t="str">
        <f t="shared" si="4"/>
        <v xml:space="preserve"> </v>
      </c>
      <c r="S359" s="110" t="str">
        <f t="shared" si="9"/>
        <v xml:space="preserve"> </v>
      </c>
      <c r="T359" s="135" t="str">
        <f t="shared" si="6"/>
        <v xml:space="preserve"> </v>
      </c>
      <c r="U359" s="47" t="str">
        <f t="shared" si="11"/>
        <v xml:space="preserve"> </v>
      </c>
      <c r="V359" s="93"/>
      <c r="W359" s="12"/>
      <c r="X359" s="12"/>
      <c r="Y359" s="14"/>
      <c r="Z359" s="12"/>
      <c r="AA359" s="12"/>
    </row>
    <row r="360" spans="1:27" ht="12.75" customHeight="1" x14ac:dyDescent="0.2">
      <c r="A360" s="127"/>
      <c r="B360" s="47"/>
      <c r="C360" s="47"/>
      <c r="D360" s="102"/>
      <c r="E360" s="102"/>
      <c r="F360" s="102"/>
      <c r="G360" s="104"/>
      <c r="H360" s="104"/>
      <c r="I360" s="151"/>
      <c r="J360" s="110"/>
      <c r="K360" s="110"/>
      <c r="L360" s="110"/>
      <c r="M360" s="110"/>
      <c r="N360" s="102" t="str">
        <f t="shared" si="10"/>
        <v xml:space="preserve"> </v>
      </c>
      <c r="O360" s="133" t="str">
        <f t="shared" si="1"/>
        <v xml:space="preserve"> </v>
      </c>
      <c r="P360" s="134" t="str">
        <f t="shared" si="2"/>
        <v xml:space="preserve"> </v>
      </c>
      <c r="Q360" s="135" t="str">
        <f t="shared" si="3"/>
        <v xml:space="preserve"> </v>
      </c>
      <c r="R360" s="135" t="str">
        <f t="shared" si="4"/>
        <v xml:space="preserve"> </v>
      </c>
      <c r="S360" s="110" t="str">
        <f t="shared" si="9"/>
        <v xml:space="preserve"> </v>
      </c>
      <c r="T360" s="135" t="str">
        <f t="shared" si="6"/>
        <v xml:space="preserve"> </v>
      </c>
      <c r="U360" s="47" t="str">
        <f t="shared" si="11"/>
        <v xml:space="preserve"> </v>
      </c>
      <c r="V360" s="93"/>
      <c r="W360" s="12"/>
      <c r="X360" s="12"/>
      <c r="Y360" s="14"/>
      <c r="Z360" s="12"/>
      <c r="AA360" s="12"/>
    </row>
    <row r="361" spans="1:27" ht="12.75" customHeight="1" x14ac:dyDescent="0.2">
      <c r="A361" s="127"/>
      <c r="B361" s="47"/>
      <c r="C361" s="47"/>
      <c r="D361" s="102"/>
      <c r="E361" s="102"/>
      <c r="F361" s="102"/>
      <c r="G361" s="104"/>
      <c r="H361" s="104"/>
      <c r="I361" s="151"/>
      <c r="J361" s="110"/>
      <c r="K361" s="110"/>
      <c r="L361" s="110"/>
      <c r="M361" s="110"/>
      <c r="N361" s="102" t="str">
        <f t="shared" si="10"/>
        <v xml:space="preserve"> </v>
      </c>
      <c r="O361" s="133" t="str">
        <f t="shared" si="1"/>
        <v xml:space="preserve"> </v>
      </c>
      <c r="P361" s="134" t="str">
        <f t="shared" si="2"/>
        <v xml:space="preserve"> </v>
      </c>
      <c r="Q361" s="135" t="str">
        <f t="shared" si="3"/>
        <v xml:space="preserve"> </v>
      </c>
      <c r="R361" s="135" t="str">
        <f t="shared" si="4"/>
        <v xml:space="preserve"> </v>
      </c>
      <c r="S361" s="110" t="str">
        <f t="shared" si="9"/>
        <v xml:space="preserve"> </v>
      </c>
      <c r="T361" s="135" t="str">
        <f t="shared" si="6"/>
        <v xml:space="preserve"> </v>
      </c>
      <c r="U361" s="47" t="str">
        <f t="shared" si="11"/>
        <v xml:space="preserve"> </v>
      </c>
      <c r="V361" s="93"/>
      <c r="W361" s="12"/>
      <c r="X361" s="12"/>
      <c r="Y361" s="14"/>
      <c r="Z361" s="12"/>
      <c r="AA361" s="12"/>
    </row>
    <row r="362" spans="1:27" ht="12.75" customHeight="1" x14ac:dyDescent="0.2">
      <c r="A362" s="127"/>
      <c r="B362" s="47"/>
      <c r="C362" s="47"/>
      <c r="D362" s="102"/>
      <c r="E362" s="102"/>
      <c r="F362" s="102"/>
      <c r="G362" s="104"/>
      <c r="H362" s="104"/>
      <c r="I362" s="151"/>
      <c r="J362" s="110"/>
      <c r="K362" s="110"/>
      <c r="L362" s="110"/>
      <c r="M362" s="110"/>
      <c r="N362" s="102" t="str">
        <f t="shared" si="10"/>
        <v xml:space="preserve"> </v>
      </c>
      <c r="O362" s="133" t="str">
        <f t="shared" si="1"/>
        <v xml:space="preserve"> </v>
      </c>
      <c r="P362" s="134" t="str">
        <f t="shared" si="2"/>
        <v xml:space="preserve"> </v>
      </c>
      <c r="Q362" s="135" t="str">
        <f t="shared" si="3"/>
        <v xml:space="preserve"> </v>
      </c>
      <c r="R362" s="135" t="str">
        <f t="shared" si="4"/>
        <v xml:space="preserve"> </v>
      </c>
      <c r="S362" s="110" t="str">
        <f t="shared" si="9"/>
        <v xml:space="preserve"> </v>
      </c>
      <c r="T362" s="135" t="str">
        <f t="shared" si="6"/>
        <v xml:space="preserve"> </v>
      </c>
      <c r="U362" s="47" t="str">
        <f t="shared" si="11"/>
        <v xml:space="preserve"> </v>
      </c>
      <c r="V362" s="93"/>
      <c r="W362" s="12"/>
      <c r="X362" s="12"/>
      <c r="Y362" s="14"/>
      <c r="Z362" s="12"/>
      <c r="AA362" s="12"/>
    </row>
    <row r="363" spans="1:27" ht="12.75" customHeight="1" x14ac:dyDescent="0.2">
      <c r="A363" s="127"/>
      <c r="B363" s="47"/>
      <c r="C363" s="47"/>
      <c r="D363" s="102"/>
      <c r="E363" s="102"/>
      <c r="F363" s="102"/>
      <c r="G363" s="104"/>
      <c r="H363" s="104"/>
      <c r="I363" s="151"/>
      <c r="J363" s="110"/>
      <c r="K363" s="110"/>
      <c r="L363" s="110"/>
      <c r="M363" s="110"/>
      <c r="N363" s="102" t="str">
        <f t="shared" si="10"/>
        <v xml:space="preserve"> </v>
      </c>
      <c r="O363" s="133" t="str">
        <f t="shared" si="1"/>
        <v xml:space="preserve"> </v>
      </c>
      <c r="P363" s="134" t="str">
        <f t="shared" si="2"/>
        <v xml:space="preserve"> </v>
      </c>
      <c r="Q363" s="135" t="str">
        <f t="shared" si="3"/>
        <v xml:space="preserve"> </v>
      </c>
      <c r="R363" s="135" t="str">
        <f t="shared" si="4"/>
        <v xml:space="preserve"> </v>
      </c>
      <c r="S363" s="110" t="str">
        <f t="shared" si="9"/>
        <v xml:space="preserve"> </v>
      </c>
      <c r="T363" s="135" t="str">
        <f t="shared" si="6"/>
        <v xml:space="preserve"> </v>
      </c>
      <c r="U363" s="47" t="str">
        <f t="shared" si="11"/>
        <v xml:space="preserve"> </v>
      </c>
      <c r="V363" s="93"/>
      <c r="W363" s="12"/>
      <c r="X363" s="12"/>
      <c r="Y363" s="14"/>
      <c r="Z363" s="12"/>
      <c r="AA363" s="12"/>
    </row>
    <row r="364" spans="1:27" ht="12.75" customHeight="1" x14ac:dyDescent="0.2">
      <c r="A364" s="127"/>
      <c r="B364" s="47"/>
      <c r="C364" s="47"/>
      <c r="D364" s="102"/>
      <c r="E364" s="102"/>
      <c r="F364" s="102"/>
      <c r="G364" s="104"/>
      <c r="H364" s="104"/>
      <c r="I364" s="151"/>
      <c r="J364" s="110"/>
      <c r="K364" s="110"/>
      <c r="L364" s="110"/>
      <c r="M364" s="110"/>
      <c r="N364" s="102" t="str">
        <f t="shared" si="10"/>
        <v xml:space="preserve"> </v>
      </c>
      <c r="O364" s="133" t="str">
        <f t="shared" si="1"/>
        <v xml:space="preserve"> </v>
      </c>
      <c r="P364" s="134" t="str">
        <f t="shared" si="2"/>
        <v xml:space="preserve"> </v>
      </c>
      <c r="Q364" s="135" t="str">
        <f t="shared" si="3"/>
        <v xml:space="preserve"> </v>
      </c>
      <c r="R364" s="135" t="str">
        <f t="shared" si="4"/>
        <v xml:space="preserve"> </v>
      </c>
      <c r="S364" s="110" t="str">
        <f t="shared" si="9"/>
        <v xml:space="preserve"> </v>
      </c>
      <c r="T364" s="135" t="str">
        <f t="shared" si="6"/>
        <v xml:space="preserve"> </v>
      </c>
      <c r="U364" s="47" t="str">
        <f t="shared" si="11"/>
        <v xml:space="preserve"> </v>
      </c>
      <c r="V364" s="93"/>
      <c r="W364" s="12"/>
      <c r="X364" s="12"/>
      <c r="Y364" s="14"/>
      <c r="Z364" s="12"/>
      <c r="AA364" s="12"/>
    </row>
    <row r="365" spans="1:27" ht="12.75" customHeight="1" x14ac:dyDescent="0.2">
      <c r="A365" s="127"/>
      <c r="B365" s="47"/>
      <c r="C365" s="47"/>
      <c r="D365" s="102"/>
      <c r="E365" s="102"/>
      <c r="F365" s="102"/>
      <c r="G365" s="104"/>
      <c r="H365" s="104"/>
      <c r="I365" s="151"/>
      <c r="J365" s="110"/>
      <c r="K365" s="110"/>
      <c r="L365" s="110"/>
      <c r="M365" s="110"/>
      <c r="N365" s="102" t="str">
        <f t="shared" si="10"/>
        <v xml:space="preserve"> </v>
      </c>
      <c r="O365" s="133" t="str">
        <f t="shared" si="1"/>
        <v xml:space="preserve"> </v>
      </c>
      <c r="P365" s="134" t="str">
        <f t="shared" si="2"/>
        <v xml:space="preserve"> </v>
      </c>
      <c r="Q365" s="135" t="str">
        <f t="shared" si="3"/>
        <v xml:space="preserve"> </v>
      </c>
      <c r="R365" s="135" t="str">
        <f t="shared" si="4"/>
        <v xml:space="preserve"> </v>
      </c>
      <c r="S365" s="110" t="str">
        <f t="shared" si="9"/>
        <v xml:space="preserve"> </v>
      </c>
      <c r="T365" s="135" t="str">
        <f t="shared" si="6"/>
        <v xml:space="preserve"> </v>
      </c>
      <c r="U365" s="47" t="str">
        <f t="shared" si="11"/>
        <v xml:space="preserve"> </v>
      </c>
      <c r="V365" s="93"/>
      <c r="W365" s="12"/>
      <c r="X365" s="12"/>
      <c r="Y365" s="14"/>
      <c r="Z365" s="12"/>
      <c r="AA365" s="12"/>
    </row>
    <row r="366" spans="1:27" ht="12.75" customHeight="1" x14ac:dyDescent="0.2">
      <c r="A366" s="127"/>
      <c r="B366" s="47"/>
      <c r="C366" s="47"/>
      <c r="D366" s="102"/>
      <c r="E366" s="102"/>
      <c r="F366" s="102"/>
      <c r="G366" s="104"/>
      <c r="H366" s="104"/>
      <c r="I366" s="151"/>
      <c r="J366" s="110"/>
      <c r="K366" s="110"/>
      <c r="L366" s="110"/>
      <c r="M366" s="110"/>
      <c r="N366" s="102" t="str">
        <f t="shared" si="10"/>
        <v xml:space="preserve"> </v>
      </c>
      <c r="O366" s="133" t="str">
        <f t="shared" si="1"/>
        <v xml:space="preserve"> </v>
      </c>
      <c r="P366" s="134" t="str">
        <f t="shared" si="2"/>
        <v xml:space="preserve"> </v>
      </c>
      <c r="Q366" s="135" t="str">
        <f t="shared" si="3"/>
        <v xml:space="preserve"> </v>
      </c>
      <c r="R366" s="135" t="str">
        <f t="shared" si="4"/>
        <v xml:space="preserve"> </v>
      </c>
      <c r="S366" s="110" t="str">
        <f t="shared" si="9"/>
        <v xml:space="preserve"> </v>
      </c>
      <c r="T366" s="135" t="str">
        <f t="shared" si="6"/>
        <v xml:space="preserve"> </v>
      </c>
      <c r="U366" s="47" t="str">
        <f t="shared" si="11"/>
        <v xml:space="preserve"> </v>
      </c>
      <c r="V366" s="93"/>
      <c r="W366" s="12"/>
      <c r="X366" s="12"/>
      <c r="Y366" s="14"/>
      <c r="Z366" s="12"/>
      <c r="AA366" s="12"/>
    </row>
    <row r="367" spans="1:27" ht="12.75" customHeight="1" x14ac:dyDescent="0.2">
      <c r="A367" s="127"/>
      <c r="B367" s="47"/>
      <c r="C367" s="47"/>
      <c r="D367" s="102"/>
      <c r="E367" s="102"/>
      <c r="F367" s="102"/>
      <c r="G367" s="104"/>
      <c r="H367" s="104"/>
      <c r="I367" s="151"/>
      <c r="J367" s="110"/>
      <c r="K367" s="110"/>
      <c r="L367" s="110"/>
      <c r="M367" s="110"/>
      <c r="N367" s="102" t="str">
        <f t="shared" si="10"/>
        <v xml:space="preserve"> </v>
      </c>
      <c r="O367" s="133" t="str">
        <f t="shared" si="1"/>
        <v xml:space="preserve"> </v>
      </c>
      <c r="P367" s="134" t="str">
        <f t="shared" si="2"/>
        <v xml:space="preserve"> </v>
      </c>
      <c r="Q367" s="135" t="str">
        <f t="shared" si="3"/>
        <v xml:space="preserve"> </v>
      </c>
      <c r="R367" s="135" t="str">
        <f t="shared" si="4"/>
        <v xml:space="preserve"> </v>
      </c>
      <c r="S367" s="110" t="str">
        <f t="shared" si="9"/>
        <v xml:space="preserve"> </v>
      </c>
      <c r="T367" s="135" t="str">
        <f t="shared" si="6"/>
        <v xml:space="preserve"> </v>
      </c>
      <c r="U367" s="47" t="str">
        <f t="shared" si="11"/>
        <v xml:space="preserve"> </v>
      </c>
      <c r="V367" s="93"/>
      <c r="W367" s="12"/>
      <c r="X367" s="12"/>
      <c r="Y367" s="14"/>
      <c r="Z367" s="12"/>
      <c r="AA367" s="12"/>
    </row>
    <row r="368" spans="1:27" ht="12.75" customHeight="1" x14ac:dyDescent="0.2">
      <c r="A368" s="127"/>
      <c r="B368" s="47"/>
      <c r="C368" s="47"/>
      <c r="D368" s="102"/>
      <c r="E368" s="102"/>
      <c r="F368" s="102"/>
      <c r="G368" s="104"/>
      <c r="H368" s="104"/>
      <c r="I368" s="151"/>
      <c r="J368" s="110"/>
      <c r="K368" s="110"/>
      <c r="L368" s="110"/>
      <c r="M368" s="110"/>
      <c r="N368" s="102" t="str">
        <f t="shared" si="10"/>
        <v xml:space="preserve"> </v>
      </c>
      <c r="O368" s="133" t="str">
        <f t="shared" si="1"/>
        <v xml:space="preserve"> </v>
      </c>
      <c r="P368" s="134" t="str">
        <f t="shared" si="2"/>
        <v xml:space="preserve"> </v>
      </c>
      <c r="Q368" s="135" t="str">
        <f t="shared" si="3"/>
        <v xml:space="preserve"> </v>
      </c>
      <c r="R368" s="135" t="str">
        <f t="shared" si="4"/>
        <v xml:space="preserve"> </v>
      </c>
      <c r="S368" s="110" t="str">
        <f t="shared" si="9"/>
        <v xml:space="preserve"> </v>
      </c>
      <c r="T368" s="135" t="str">
        <f t="shared" si="6"/>
        <v xml:space="preserve"> </v>
      </c>
      <c r="U368" s="47" t="str">
        <f t="shared" si="11"/>
        <v xml:space="preserve"> </v>
      </c>
      <c r="V368" s="93"/>
      <c r="W368" s="12"/>
      <c r="X368" s="12"/>
      <c r="Y368" s="14"/>
      <c r="Z368" s="12"/>
      <c r="AA368" s="12"/>
    </row>
    <row r="369" spans="1:27" ht="12.75" customHeight="1" x14ac:dyDescent="0.2">
      <c r="A369" s="127"/>
      <c r="B369" s="47"/>
      <c r="C369" s="47"/>
      <c r="D369" s="102"/>
      <c r="E369" s="102"/>
      <c r="F369" s="102"/>
      <c r="G369" s="104"/>
      <c r="H369" s="104"/>
      <c r="I369" s="151"/>
      <c r="J369" s="110"/>
      <c r="K369" s="110"/>
      <c r="L369" s="110"/>
      <c r="M369" s="110"/>
      <c r="N369" s="102" t="str">
        <f t="shared" si="10"/>
        <v xml:space="preserve"> </v>
      </c>
      <c r="O369" s="133" t="str">
        <f t="shared" si="1"/>
        <v xml:space="preserve"> </v>
      </c>
      <c r="P369" s="134" t="str">
        <f t="shared" si="2"/>
        <v xml:space="preserve"> </v>
      </c>
      <c r="Q369" s="135" t="str">
        <f t="shared" si="3"/>
        <v xml:space="preserve"> </v>
      </c>
      <c r="R369" s="135" t="str">
        <f t="shared" si="4"/>
        <v xml:space="preserve"> </v>
      </c>
      <c r="S369" s="110" t="str">
        <f t="shared" si="9"/>
        <v xml:space="preserve"> </v>
      </c>
      <c r="T369" s="135" t="str">
        <f t="shared" si="6"/>
        <v xml:space="preserve"> </v>
      </c>
      <c r="U369" s="47" t="str">
        <f t="shared" si="11"/>
        <v xml:space="preserve"> </v>
      </c>
      <c r="V369" s="93"/>
      <c r="W369" s="12"/>
      <c r="X369" s="12"/>
      <c r="Y369" s="14"/>
      <c r="Z369" s="12"/>
      <c r="AA369" s="12"/>
    </row>
    <row r="370" spans="1:27" ht="12.75" customHeight="1" x14ac:dyDescent="0.2">
      <c r="A370" s="127"/>
      <c r="B370" s="47"/>
      <c r="C370" s="47"/>
      <c r="D370" s="102"/>
      <c r="E370" s="102"/>
      <c r="F370" s="102"/>
      <c r="G370" s="104"/>
      <c r="H370" s="104"/>
      <c r="I370" s="151"/>
      <c r="J370" s="110"/>
      <c r="K370" s="110"/>
      <c r="L370" s="110"/>
      <c r="M370" s="110"/>
      <c r="N370" s="102" t="str">
        <f t="shared" si="10"/>
        <v xml:space="preserve"> </v>
      </c>
      <c r="O370" s="133" t="str">
        <f t="shared" si="1"/>
        <v xml:space="preserve"> </v>
      </c>
      <c r="P370" s="134" t="str">
        <f t="shared" si="2"/>
        <v xml:space="preserve"> </v>
      </c>
      <c r="Q370" s="135" t="str">
        <f t="shared" si="3"/>
        <v xml:space="preserve"> </v>
      </c>
      <c r="R370" s="135" t="str">
        <f t="shared" si="4"/>
        <v xml:space="preserve"> </v>
      </c>
      <c r="S370" s="110" t="str">
        <f t="shared" si="9"/>
        <v xml:space="preserve"> </v>
      </c>
      <c r="T370" s="135" t="str">
        <f t="shared" si="6"/>
        <v xml:space="preserve"> </v>
      </c>
      <c r="U370" s="47" t="str">
        <f t="shared" si="11"/>
        <v xml:space="preserve"> </v>
      </c>
      <c r="V370" s="93"/>
      <c r="W370" s="12"/>
      <c r="X370" s="12"/>
      <c r="Y370" s="14"/>
      <c r="Z370" s="12"/>
      <c r="AA370" s="12"/>
    </row>
    <row r="371" spans="1:27" ht="12.75" customHeight="1" x14ac:dyDescent="0.2">
      <c r="A371" s="127"/>
      <c r="B371" s="47"/>
      <c r="C371" s="47"/>
      <c r="D371" s="102"/>
      <c r="E371" s="102"/>
      <c r="F371" s="102"/>
      <c r="G371" s="104"/>
      <c r="H371" s="104"/>
      <c r="I371" s="151"/>
      <c r="J371" s="110"/>
      <c r="K371" s="110"/>
      <c r="L371" s="110"/>
      <c r="M371" s="110"/>
      <c r="N371" s="102" t="str">
        <f t="shared" si="10"/>
        <v xml:space="preserve"> </v>
      </c>
      <c r="O371" s="133" t="str">
        <f t="shared" si="1"/>
        <v xml:space="preserve"> </v>
      </c>
      <c r="P371" s="134" t="str">
        <f t="shared" si="2"/>
        <v xml:space="preserve"> </v>
      </c>
      <c r="Q371" s="135" t="str">
        <f t="shared" si="3"/>
        <v xml:space="preserve"> </v>
      </c>
      <c r="R371" s="135" t="str">
        <f t="shared" si="4"/>
        <v xml:space="preserve"> </v>
      </c>
      <c r="S371" s="110" t="str">
        <f t="shared" si="9"/>
        <v xml:space="preserve"> </v>
      </c>
      <c r="T371" s="135" t="str">
        <f t="shared" si="6"/>
        <v xml:space="preserve"> </v>
      </c>
      <c r="U371" s="47" t="str">
        <f t="shared" si="11"/>
        <v xml:space="preserve"> </v>
      </c>
      <c r="V371" s="93"/>
      <c r="W371" s="12"/>
      <c r="X371" s="12"/>
      <c r="Y371" s="14"/>
      <c r="Z371" s="12"/>
      <c r="AA371" s="12"/>
    </row>
    <row r="372" spans="1:27" ht="12.75" customHeight="1" x14ac:dyDescent="0.2">
      <c r="A372" s="127"/>
      <c r="B372" s="47"/>
      <c r="C372" s="47"/>
      <c r="D372" s="102"/>
      <c r="E372" s="102"/>
      <c r="F372" s="102"/>
      <c r="G372" s="104"/>
      <c r="H372" s="104"/>
      <c r="I372" s="151"/>
      <c r="J372" s="110"/>
      <c r="K372" s="110"/>
      <c r="L372" s="110"/>
      <c r="M372" s="110"/>
      <c r="N372" s="102" t="str">
        <f t="shared" si="10"/>
        <v xml:space="preserve"> </v>
      </c>
      <c r="O372" s="133" t="str">
        <f t="shared" si="1"/>
        <v xml:space="preserve"> </v>
      </c>
      <c r="P372" s="134" t="str">
        <f t="shared" si="2"/>
        <v xml:space="preserve"> </v>
      </c>
      <c r="Q372" s="135" t="str">
        <f t="shared" si="3"/>
        <v xml:space="preserve"> </v>
      </c>
      <c r="R372" s="135" t="str">
        <f t="shared" si="4"/>
        <v xml:space="preserve"> </v>
      </c>
      <c r="S372" s="110" t="str">
        <f t="shared" si="9"/>
        <v xml:space="preserve"> </v>
      </c>
      <c r="T372" s="135" t="str">
        <f t="shared" si="6"/>
        <v xml:space="preserve"> </v>
      </c>
      <c r="U372" s="47" t="str">
        <f t="shared" si="11"/>
        <v xml:space="preserve"> </v>
      </c>
      <c r="V372" s="93"/>
      <c r="W372" s="12"/>
      <c r="X372" s="12"/>
      <c r="Y372" s="14"/>
      <c r="Z372" s="12"/>
      <c r="AA372" s="12"/>
    </row>
    <row r="373" spans="1:27" ht="12.75" customHeight="1" x14ac:dyDescent="0.2">
      <c r="A373" s="127"/>
      <c r="B373" s="47"/>
      <c r="C373" s="47"/>
      <c r="D373" s="102"/>
      <c r="E373" s="102"/>
      <c r="F373" s="102"/>
      <c r="G373" s="104"/>
      <c r="H373" s="104"/>
      <c r="I373" s="151"/>
      <c r="J373" s="110"/>
      <c r="K373" s="110"/>
      <c r="L373" s="110"/>
      <c r="M373" s="110"/>
      <c r="N373" s="102" t="str">
        <f t="shared" si="10"/>
        <v xml:space="preserve"> </v>
      </c>
      <c r="O373" s="133" t="str">
        <f t="shared" si="1"/>
        <v xml:space="preserve"> </v>
      </c>
      <c r="P373" s="134" t="str">
        <f t="shared" si="2"/>
        <v xml:space="preserve"> </v>
      </c>
      <c r="Q373" s="135" t="str">
        <f t="shared" si="3"/>
        <v xml:space="preserve"> </v>
      </c>
      <c r="R373" s="135" t="str">
        <f t="shared" si="4"/>
        <v xml:space="preserve"> </v>
      </c>
      <c r="S373" s="110" t="str">
        <f t="shared" si="9"/>
        <v xml:space="preserve"> </v>
      </c>
      <c r="T373" s="135" t="str">
        <f t="shared" si="6"/>
        <v xml:space="preserve"> </v>
      </c>
      <c r="U373" s="47" t="str">
        <f t="shared" si="11"/>
        <v xml:space="preserve"> </v>
      </c>
      <c r="V373" s="93"/>
      <c r="W373" s="12"/>
      <c r="X373" s="12"/>
      <c r="Y373" s="14"/>
      <c r="Z373" s="12"/>
      <c r="AA373" s="12"/>
    </row>
    <row r="374" spans="1:27" ht="12.75" customHeight="1" x14ac:dyDescent="0.2">
      <c r="A374" s="127"/>
      <c r="B374" s="47"/>
      <c r="C374" s="47"/>
      <c r="D374" s="102"/>
      <c r="E374" s="102"/>
      <c r="F374" s="102"/>
      <c r="G374" s="104"/>
      <c r="H374" s="104"/>
      <c r="I374" s="151"/>
      <c r="J374" s="110"/>
      <c r="K374" s="110"/>
      <c r="L374" s="110"/>
      <c r="M374" s="110"/>
      <c r="N374" s="102" t="str">
        <f t="shared" si="10"/>
        <v xml:space="preserve"> </v>
      </c>
      <c r="O374" s="133" t="str">
        <f t="shared" si="1"/>
        <v xml:space="preserve"> </v>
      </c>
      <c r="P374" s="134" t="str">
        <f t="shared" si="2"/>
        <v xml:space="preserve"> </v>
      </c>
      <c r="Q374" s="135" t="str">
        <f t="shared" si="3"/>
        <v xml:space="preserve"> </v>
      </c>
      <c r="R374" s="135" t="str">
        <f t="shared" si="4"/>
        <v xml:space="preserve"> </v>
      </c>
      <c r="S374" s="110" t="str">
        <f t="shared" si="9"/>
        <v xml:space="preserve"> </v>
      </c>
      <c r="T374" s="135" t="str">
        <f t="shared" si="6"/>
        <v xml:space="preserve"> </v>
      </c>
      <c r="U374" s="47" t="str">
        <f t="shared" si="11"/>
        <v xml:space="preserve"> </v>
      </c>
      <c r="V374" s="93"/>
      <c r="W374" s="12"/>
      <c r="X374" s="12"/>
      <c r="Y374" s="14"/>
      <c r="Z374" s="12"/>
      <c r="AA374" s="12"/>
    </row>
    <row r="375" spans="1:27" ht="12.75" customHeight="1" x14ac:dyDescent="0.2">
      <c r="A375" s="127"/>
      <c r="B375" s="47"/>
      <c r="C375" s="47"/>
      <c r="D375" s="102"/>
      <c r="E375" s="102"/>
      <c r="F375" s="102"/>
      <c r="G375" s="104"/>
      <c r="H375" s="104"/>
      <c r="I375" s="151"/>
      <c r="J375" s="110"/>
      <c r="K375" s="110"/>
      <c r="L375" s="110"/>
      <c r="M375" s="110"/>
      <c r="N375" s="102" t="str">
        <f t="shared" si="10"/>
        <v xml:space="preserve"> </v>
      </c>
      <c r="O375" s="133" t="str">
        <f t="shared" si="1"/>
        <v xml:space="preserve"> </v>
      </c>
      <c r="P375" s="134" t="str">
        <f t="shared" si="2"/>
        <v xml:space="preserve"> </v>
      </c>
      <c r="Q375" s="135" t="str">
        <f t="shared" si="3"/>
        <v xml:space="preserve"> </v>
      </c>
      <c r="R375" s="135" t="str">
        <f t="shared" si="4"/>
        <v xml:space="preserve"> </v>
      </c>
      <c r="S375" s="110" t="str">
        <f t="shared" si="9"/>
        <v xml:space="preserve"> </v>
      </c>
      <c r="T375" s="135" t="str">
        <f t="shared" si="6"/>
        <v xml:space="preserve"> </v>
      </c>
      <c r="U375" s="47" t="str">
        <f t="shared" si="11"/>
        <v xml:space="preserve"> </v>
      </c>
      <c r="V375" s="93"/>
      <c r="W375" s="12"/>
      <c r="X375" s="12"/>
      <c r="Y375" s="14"/>
      <c r="Z375" s="12"/>
      <c r="AA375" s="12"/>
    </row>
    <row r="376" spans="1:27" ht="12.75" customHeight="1" x14ac:dyDescent="0.2">
      <c r="A376" s="127"/>
      <c r="B376" s="47"/>
      <c r="C376" s="47"/>
      <c r="D376" s="102"/>
      <c r="E376" s="102"/>
      <c r="F376" s="102"/>
      <c r="G376" s="104"/>
      <c r="H376" s="104"/>
      <c r="I376" s="151"/>
      <c r="J376" s="110"/>
      <c r="K376" s="110"/>
      <c r="L376" s="110"/>
      <c r="M376" s="110"/>
      <c r="N376" s="102" t="str">
        <f t="shared" si="10"/>
        <v xml:space="preserve"> </v>
      </c>
      <c r="O376" s="133" t="str">
        <f t="shared" si="1"/>
        <v xml:space="preserve"> </v>
      </c>
      <c r="P376" s="134" t="str">
        <f t="shared" si="2"/>
        <v xml:space="preserve"> </v>
      </c>
      <c r="Q376" s="135" t="str">
        <f t="shared" si="3"/>
        <v xml:space="preserve"> </v>
      </c>
      <c r="R376" s="135" t="str">
        <f t="shared" si="4"/>
        <v xml:space="preserve"> </v>
      </c>
      <c r="S376" s="110" t="str">
        <f t="shared" si="9"/>
        <v xml:space="preserve"> </v>
      </c>
      <c r="T376" s="135" t="str">
        <f t="shared" si="6"/>
        <v xml:space="preserve"> </v>
      </c>
      <c r="U376" s="47" t="str">
        <f t="shared" si="11"/>
        <v xml:space="preserve"> </v>
      </c>
      <c r="V376" s="93"/>
      <c r="W376" s="12"/>
      <c r="X376" s="12"/>
      <c r="Y376" s="14"/>
      <c r="Z376" s="12"/>
      <c r="AA376" s="12"/>
    </row>
    <row r="377" spans="1:27" ht="12.75" customHeight="1" x14ac:dyDescent="0.2">
      <c r="A377" s="127"/>
      <c r="B377" s="47"/>
      <c r="C377" s="47"/>
      <c r="D377" s="102"/>
      <c r="E377" s="102"/>
      <c r="F377" s="102"/>
      <c r="G377" s="104"/>
      <c r="H377" s="104"/>
      <c r="I377" s="151"/>
      <c r="J377" s="110"/>
      <c r="K377" s="110"/>
      <c r="L377" s="110"/>
      <c r="M377" s="110"/>
      <c r="N377" s="102" t="str">
        <f t="shared" si="10"/>
        <v xml:space="preserve"> </v>
      </c>
      <c r="O377" s="133" t="str">
        <f t="shared" si="1"/>
        <v xml:space="preserve"> </v>
      </c>
      <c r="P377" s="134" t="str">
        <f t="shared" si="2"/>
        <v xml:space="preserve"> </v>
      </c>
      <c r="Q377" s="135" t="str">
        <f t="shared" si="3"/>
        <v xml:space="preserve"> </v>
      </c>
      <c r="R377" s="135" t="str">
        <f t="shared" si="4"/>
        <v xml:space="preserve"> </v>
      </c>
      <c r="S377" s="110" t="str">
        <f t="shared" si="9"/>
        <v xml:space="preserve"> </v>
      </c>
      <c r="T377" s="135" t="str">
        <f t="shared" si="6"/>
        <v xml:space="preserve"> </v>
      </c>
      <c r="U377" s="47" t="str">
        <f t="shared" si="11"/>
        <v xml:space="preserve"> </v>
      </c>
      <c r="V377" s="93"/>
      <c r="W377" s="12"/>
      <c r="X377" s="12"/>
      <c r="Y377" s="14"/>
      <c r="Z377" s="12"/>
      <c r="AA377" s="12"/>
    </row>
    <row r="378" spans="1:27" ht="12.75" customHeight="1" x14ac:dyDescent="0.2">
      <c r="A378" s="127"/>
      <c r="B378" s="47"/>
      <c r="C378" s="47"/>
      <c r="D378" s="102"/>
      <c r="E378" s="102"/>
      <c r="F378" s="102"/>
      <c r="G378" s="104"/>
      <c r="H378" s="104"/>
      <c r="I378" s="151"/>
      <c r="J378" s="110"/>
      <c r="K378" s="110"/>
      <c r="L378" s="110"/>
      <c r="M378" s="110"/>
      <c r="N378" s="102" t="str">
        <f t="shared" si="10"/>
        <v xml:space="preserve"> </v>
      </c>
      <c r="O378" s="133" t="str">
        <f t="shared" si="1"/>
        <v xml:space="preserve"> </v>
      </c>
      <c r="P378" s="134" t="str">
        <f t="shared" si="2"/>
        <v xml:space="preserve"> </v>
      </c>
      <c r="Q378" s="135" t="str">
        <f t="shared" si="3"/>
        <v xml:space="preserve"> </v>
      </c>
      <c r="R378" s="135" t="str">
        <f t="shared" si="4"/>
        <v xml:space="preserve"> </v>
      </c>
      <c r="S378" s="110" t="str">
        <f t="shared" si="9"/>
        <v xml:space="preserve"> </v>
      </c>
      <c r="T378" s="135" t="str">
        <f t="shared" si="6"/>
        <v xml:space="preserve"> </v>
      </c>
      <c r="U378" s="47" t="str">
        <f t="shared" si="11"/>
        <v xml:space="preserve"> </v>
      </c>
      <c r="V378" s="93"/>
      <c r="W378" s="12"/>
      <c r="X378" s="12"/>
      <c r="Y378" s="14"/>
      <c r="Z378" s="12"/>
      <c r="AA378" s="12"/>
    </row>
    <row r="379" spans="1:27" ht="12.75" customHeight="1" x14ac:dyDescent="0.2">
      <c r="A379" s="127"/>
      <c r="B379" s="47"/>
      <c r="C379" s="47"/>
      <c r="D379" s="102"/>
      <c r="E379" s="102"/>
      <c r="F379" s="102"/>
      <c r="G379" s="104"/>
      <c r="H379" s="104"/>
      <c r="I379" s="151"/>
      <c r="J379" s="110"/>
      <c r="K379" s="110"/>
      <c r="L379" s="110"/>
      <c r="M379" s="110"/>
      <c r="N379" s="102" t="str">
        <f t="shared" si="10"/>
        <v xml:space="preserve"> </v>
      </c>
      <c r="O379" s="133" t="str">
        <f t="shared" si="1"/>
        <v xml:space="preserve"> </v>
      </c>
      <c r="P379" s="134" t="str">
        <f t="shared" si="2"/>
        <v xml:space="preserve"> </v>
      </c>
      <c r="Q379" s="135" t="str">
        <f t="shared" si="3"/>
        <v xml:space="preserve"> </v>
      </c>
      <c r="R379" s="135" t="str">
        <f t="shared" si="4"/>
        <v xml:space="preserve"> </v>
      </c>
      <c r="S379" s="110" t="str">
        <f t="shared" si="9"/>
        <v xml:space="preserve"> </v>
      </c>
      <c r="T379" s="135" t="str">
        <f t="shared" si="6"/>
        <v xml:space="preserve"> </v>
      </c>
      <c r="U379" s="47" t="str">
        <f t="shared" si="11"/>
        <v xml:space="preserve"> </v>
      </c>
      <c r="V379" s="93"/>
      <c r="W379" s="12"/>
      <c r="X379" s="12"/>
      <c r="Y379" s="14"/>
      <c r="Z379" s="12"/>
      <c r="AA379" s="12"/>
    </row>
    <row r="380" spans="1:27" ht="12.75" customHeight="1" x14ac:dyDescent="0.2">
      <c r="A380" s="127"/>
      <c r="B380" s="47"/>
      <c r="C380" s="47"/>
      <c r="D380" s="102"/>
      <c r="E380" s="102"/>
      <c r="F380" s="102"/>
      <c r="G380" s="104"/>
      <c r="H380" s="104"/>
      <c r="I380" s="151"/>
      <c r="J380" s="110"/>
      <c r="K380" s="110"/>
      <c r="L380" s="110"/>
      <c r="M380" s="110"/>
      <c r="N380" s="102" t="str">
        <f t="shared" si="10"/>
        <v xml:space="preserve"> </v>
      </c>
      <c r="O380" s="133" t="str">
        <f t="shared" si="1"/>
        <v xml:space="preserve"> </v>
      </c>
      <c r="P380" s="134" t="str">
        <f t="shared" si="2"/>
        <v xml:space="preserve"> </v>
      </c>
      <c r="Q380" s="135" t="str">
        <f t="shared" si="3"/>
        <v xml:space="preserve"> </v>
      </c>
      <c r="R380" s="135" t="str">
        <f t="shared" si="4"/>
        <v xml:space="preserve"> </v>
      </c>
      <c r="S380" s="110" t="str">
        <f t="shared" si="9"/>
        <v xml:space="preserve"> </v>
      </c>
      <c r="T380" s="135" t="str">
        <f t="shared" si="6"/>
        <v xml:space="preserve"> </v>
      </c>
      <c r="U380" s="47" t="str">
        <f t="shared" si="11"/>
        <v xml:space="preserve"> </v>
      </c>
      <c r="V380" s="93"/>
      <c r="W380" s="12"/>
      <c r="X380" s="12"/>
      <c r="Y380" s="14"/>
      <c r="Z380" s="12"/>
      <c r="AA380" s="12"/>
    </row>
    <row r="381" spans="1:27" ht="12.75" customHeight="1" x14ac:dyDescent="0.2">
      <c r="A381" s="127"/>
      <c r="B381" s="47"/>
      <c r="C381" s="47"/>
      <c r="D381" s="102"/>
      <c r="E381" s="102"/>
      <c r="F381" s="102"/>
      <c r="G381" s="104"/>
      <c r="H381" s="104"/>
      <c r="I381" s="151"/>
      <c r="J381" s="110"/>
      <c r="K381" s="110"/>
      <c r="L381" s="110"/>
      <c r="M381" s="110"/>
      <c r="N381" s="102" t="str">
        <f t="shared" si="10"/>
        <v xml:space="preserve"> </v>
      </c>
      <c r="O381" s="133" t="str">
        <f t="shared" si="1"/>
        <v xml:space="preserve"> </v>
      </c>
      <c r="P381" s="134" t="str">
        <f t="shared" si="2"/>
        <v xml:space="preserve"> </v>
      </c>
      <c r="Q381" s="135" t="str">
        <f t="shared" si="3"/>
        <v xml:space="preserve"> </v>
      </c>
      <c r="R381" s="135" t="str">
        <f t="shared" si="4"/>
        <v xml:space="preserve"> </v>
      </c>
      <c r="S381" s="110" t="str">
        <f t="shared" si="9"/>
        <v xml:space="preserve"> </v>
      </c>
      <c r="T381" s="135" t="str">
        <f t="shared" si="6"/>
        <v xml:space="preserve"> </v>
      </c>
      <c r="U381" s="47" t="str">
        <f t="shared" si="11"/>
        <v xml:space="preserve"> </v>
      </c>
      <c r="V381" s="93"/>
      <c r="W381" s="12"/>
      <c r="X381" s="12"/>
      <c r="Y381" s="14"/>
      <c r="Z381" s="12"/>
      <c r="AA381" s="12"/>
    </row>
    <row r="382" spans="1:27" ht="12.75" customHeight="1" x14ac:dyDescent="0.2">
      <c r="A382" s="127"/>
      <c r="B382" s="47"/>
      <c r="C382" s="47"/>
      <c r="D382" s="102"/>
      <c r="E382" s="102"/>
      <c r="F382" s="102"/>
      <c r="G382" s="104"/>
      <c r="H382" s="104"/>
      <c r="I382" s="151"/>
      <c r="J382" s="110"/>
      <c r="K382" s="110"/>
      <c r="L382" s="110"/>
      <c r="M382" s="110"/>
      <c r="N382" s="102" t="str">
        <f t="shared" si="10"/>
        <v xml:space="preserve"> </v>
      </c>
      <c r="O382" s="133" t="str">
        <f t="shared" si="1"/>
        <v xml:space="preserve"> </v>
      </c>
      <c r="P382" s="134" t="str">
        <f t="shared" si="2"/>
        <v xml:space="preserve"> </v>
      </c>
      <c r="Q382" s="135" t="str">
        <f t="shared" si="3"/>
        <v xml:space="preserve"> </v>
      </c>
      <c r="R382" s="135" t="str">
        <f t="shared" si="4"/>
        <v xml:space="preserve"> </v>
      </c>
      <c r="S382" s="110" t="str">
        <f t="shared" si="9"/>
        <v xml:space="preserve"> </v>
      </c>
      <c r="T382" s="135" t="str">
        <f t="shared" si="6"/>
        <v xml:space="preserve"> </v>
      </c>
      <c r="U382" s="47" t="str">
        <f t="shared" si="11"/>
        <v xml:space="preserve"> </v>
      </c>
      <c r="V382" s="93"/>
      <c r="W382" s="12"/>
      <c r="X382" s="12"/>
      <c r="Y382" s="14"/>
      <c r="Z382" s="12"/>
      <c r="AA382" s="12"/>
    </row>
    <row r="383" spans="1:27" ht="12.75" customHeight="1" x14ac:dyDescent="0.2">
      <c r="A383" s="127"/>
      <c r="B383" s="47"/>
      <c r="C383" s="47"/>
      <c r="D383" s="102"/>
      <c r="E383" s="102"/>
      <c r="F383" s="102"/>
      <c r="G383" s="104"/>
      <c r="H383" s="104"/>
      <c r="I383" s="151"/>
      <c r="J383" s="110"/>
      <c r="K383" s="110"/>
      <c r="L383" s="110"/>
      <c r="M383" s="110"/>
      <c r="N383" s="102" t="str">
        <f t="shared" si="10"/>
        <v xml:space="preserve"> </v>
      </c>
      <c r="O383" s="133" t="str">
        <f t="shared" si="1"/>
        <v xml:space="preserve"> </v>
      </c>
      <c r="P383" s="134" t="str">
        <f t="shared" si="2"/>
        <v xml:space="preserve"> </v>
      </c>
      <c r="Q383" s="135" t="str">
        <f t="shared" si="3"/>
        <v xml:space="preserve"> </v>
      </c>
      <c r="R383" s="135" t="str">
        <f t="shared" si="4"/>
        <v xml:space="preserve"> </v>
      </c>
      <c r="S383" s="110" t="str">
        <f t="shared" si="9"/>
        <v xml:space="preserve"> </v>
      </c>
      <c r="T383" s="135" t="str">
        <f t="shared" si="6"/>
        <v xml:space="preserve"> </v>
      </c>
      <c r="U383" s="47" t="str">
        <f t="shared" si="11"/>
        <v xml:space="preserve"> </v>
      </c>
      <c r="V383" s="93"/>
      <c r="W383" s="12"/>
      <c r="X383" s="12"/>
      <c r="Y383" s="14"/>
      <c r="Z383" s="12"/>
      <c r="AA383" s="12"/>
    </row>
    <row r="384" spans="1:27" ht="12.75" customHeight="1" x14ac:dyDescent="0.2">
      <c r="A384" s="127"/>
      <c r="B384" s="47"/>
      <c r="C384" s="47"/>
      <c r="D384" s="102"/>
      <c r="E384" s="102"/>
      <c r="F384" s="102"/>
      <c r="G384" s="104"/>
      <c r="H384" s="104"/>
      <c r="I384" s="151"/>
      <c r="J384" s="110"/>
      <c r="K384" s="110"/>
      <c r="L384" s="110"/>
      <c r="M384" s="110"/>
      <c r="N384" s="102" t="str">
        <f t="shared" si="10"/>
        <v xml:space="preserve"> </v>
      </c>
      <c r="O384" s="133" t="str">
        <f t="shared" si="1"/>
        <v xml:space="preserve"> </v>
      </c>
      <c r="P384" s="134" t="str">
        <f t="shared" si="2"/>
        <v xml:space="preserve"> </v>
      </c>
      <c r="Q384" s="135" t="str">
        <f t="shared" si="3"/>
        <v xml:space="preserve"> </v>
      </c>
      <c r="R384" s="135" t="str">
        <f t="shared" si="4"/>
        <v xml:space="preserve"> </v>
      </c>
      <c r="S384" s="110" t="str">
        <f t="shared" si="9"/>
        <v xml:space="preserve"> </v>
      </c>
      <c r="T384" s="135" t="str">
        <f t="shared" si="6"/>
        <v xml:space="preserve"> </v>
      </c>
      <c r="U384" s="47" t="str">
        <f t="shared" si="11"/>
        <v xml:space="preserve"> </v>
      </c>
      <c r="V384" s="93"/>
      <c r="W384" s="12"/>
      <c r="X384" s="12"/>
      <c r="Y384" s="14"/>
      <c r="Z384" s="12"/>
      <c r="AA384" s="12"/>
    </row>
    <row r="385" spans="1:27" ht="12.75" customHeight="1" x14ac:dyDescent="0.2">
      <c r="A385" s="127"/>
      <c r="B385" s="47"/>
      <c r="C385" s="47"/>
      <c r="D385" s="102"/>
      <c r="E385" s="102"/>
      <c r="F385" s="102"/>
      <c r="G385" s="104"/>
      <c r="H385" s="104"/>
      <c r="I385" s="151"/>
      <c r="J385" s="110"/>
      <c r="K385" s="110"/>
      <c r="L385" s="110"/>
      <c r="M385" s="110"/>
      <c r="N385" s="102" t="str">
        <f t="shared" si="10"/>
        <v xml:space="preserve"> </v>
      </c>
      <c r="O385" s="133" t="str">
        <f t="shared" si="1"/>
        <v xml:space="preserve"> </v>
      </c>
      <c r="P385" s="134" t="str">
        <f t="shared" si="2"/>
        <v xml:space="preserve"> </v>
      </c>
      <c r="Q385" s="135" t="str">
        <f t="shared" si="3"/>
        <v xml:space="preserve"> </v>
      </c>
      <c r="R385" s="135" t="str">
        <f t="shared" si="4"/>
        <v xml:space="preserve"> </v>
      </c>
      <c r="S385" s="110" t="str">
        <f t="shared" si="9"/>
        <v xml:space="preserve"> </v>
      </c>
      <c r="T385" s="135" t="str">
        <f t="shared" si="6"/>
        <v xml:space="preserve"> </v>
      </c>
      <c r="U385" s="47" t="str">
        <f t="shared" si="11"/>
        <v xml:space="preserve"> </v>
      </c>
      <c r="V385" s="93"/>
      <c r="W385" s="12"/>
      <c r="X385" s="12"/>
      <c r="Y385" s="14"/>
      <c r="Z385" s="12"/>
      <c r="AA385" s="12"/>
    </row>
    <row r="386" spans="1:27" ht="12.75" customHeight="1" x14ac:dyDescent="0.2">
      <c r="A386" s="127"/>
      <c r="B386" s="47"/>
      <c r="C386" s="47"/>
      <c r="D386" s="102"/>
      <c r="E386" s="102"/>
      <c r="F386" s="102"/>
      <c r="G386" s="104"/>
      <c r="H386" s="104"/>
      <c r="I386" s="151"/>
      <c r="J386" s="110"/>
      <c r="K386" s="110"/>
      <c r="L386" s="110"/>
      <c r="M386" s="110"/>
      <c r="N386" s="102" t="str">
        <f t="shared" si="10"/>
        <v xml:space="preserve"> </v>
      </c>
      <c r="O386" s="133" t="str">
        <f t="shared" si="1"/>
        <v xml:space="preserve"> </v>
      </c>
      <c r="P386" s="134" t="str">
        <f t="shared" si="2"/>
        <v xml:space="preserve"> </v>
      </c>
      <c r="Q386" s="135" t="str">
        <f t="shared" si="3"/>
        <v xml:space="preserve"> </v>
      </c>
      <c r="R386" s="135" t="str">
        <f t="shared" si="4"/>
        <v xml:space="preserve"> </v>
      </c>
      <c r="S386" s="110" t="str">
        <f t="shared" si="9"/>
        <v xml:space="preserve"> </v>
      </c>
      <c r="T386" s="135" t="str">
        <f t="shared" si="6"/>
        <v xml:space="preserve"> </v>
      </c>
      <c r="U386" s="47" t="str">
        <f t="shared" si="11"/>
        <v xml:space="preserve"> </v>
      </c>
      <c r="V386" s="93"/>
      <c r="W386" s="12"/>
      <c r="X386" s="12"/>
      <c r="Y386" s="14"/>
      <c r="Z386" s="12"/>
      <c r="AA386" s="12"/>
    </row>
    <row r="387" spans="1:27" ht="12.75" customHeight="1" x14ac:dyDescent="0.2">
      <c r="A387" s="127"/>
      <c r="B387" s="47"/>
      <c r="C387" s="47"/>
      <c r="D387" s="102"/>
      <c r="E387" s="102"/>
      <c r="F387" s="102"/>
      <c r="G387" s="104"/>
      <c r="H387" s="104"/>
      <c r="I387" s="151"/>
      <c r="J387" s="110"/>
      <c r="K387" s="110"/>
      <c r="L387" s="110"/>
      <c r="M387" s="110"/>
      <c r="N387" s="102" t="str">
        <f t="shared" si="10"/>
        <v xml:space="preserve"> </v>
      </c>
      <c r="O387" s="133" t="str">
        <f t="shared" si="1"/>
        <v xml:space="preserve"> </v>
      </c>
      <c r="P387" s="134" t="str">
        <f t="shared" si="2"/>
        <v xml:space="preserve"> </v>
      </c>
      <c r="Q387" s="135" t="str">
        <f t="shared" si="3"/>
        <v xml:space="preserve"> </v>
      </c>
      <c r="R387" s="135" t="str">
        <f t="shared" si="4"/>
        <v xml:space="preserve"> </v>
      </c>
      <c r="S387" s="110" t="str">
        <f t="shared" si="9"/>
        <v xml:space="preserve"> </v>
      </c>
      <c r="T387" s="135" t="str">
        <f t="shared" si="6"/>
        <v xml:space="preserve"> </v>
      </c>
      <c r="U387" s="47" t="str">
        <f t="shared" si="11"/>
        <v xml:space="preserve"> </v>
      </c>
      <c r="V387" s="93"/>
      <c r="W387" s="12"/>
      <c r="X387" s="12"/>
      <c r="Y387" s="14"/>
      <c r="Z387" s="12"/>
      <c r="AA387" s="12"/>
    </row>
    <row r="388" spans="1:27" ht="12.75" customHeight="1" x14ac:dyDescent="0.2">
      <c r="A388" s="127"/>
      <c r="B388" s="47"/>
      <c r="C388" s="47"/>
      <c r="D388" s="102"/>
      <c r="E388" s="102"/>
      <c r="F388" s="102"/>
      <c r="G388" s="104"/>
      <c r="H388" s="104"/>
      <c r="I388" s="151"/>
      <c r="J388" s="110"/>
      <c r="K388" s="110"/>
      <c r="L388" s="110"/>
      <c r="M388" s="110"/>
      <c r="N388" s="102" t="str">
        <f t="shared" si="10"/>
        <v xml:space="preserve"> </v>
      </c>
      <c r="O388" s="133" t="str">
        <f t="shared" si="1"/>
        <v xml:space="preserve"> </v>
      </c>
      <c r="P388" s="134" t="str">
        <f t="shared" si="2"/>
        <v xml:space="preserve"> </v>
      </c>
      <c r="Q388" s="135" t="str">
        <f t="shared" si="3"/>
        <v xml:space="preserve"> </v>
      </c>
      <c r="R388" s="135" t="str">
        <f t="shared" si="4"/>
        <v xml:space="preserve"> </v>
      </c>
      <c r="S388" s="110" t="str">
        <f t="shared" si="9"/>
        <v xml:space="preserve"> </v>
      </c>
      <c r="T388" s="135" t="str">
        <f t="shared" si="6"/>
        <v xml:space="preserve"> </v>
      </c>
      <c r="U388" s="47" t="str">
        <f t="shared" si="11"/>
        <v xml:space="preserve"> </v>
      </c>
      <c r="V388" s="93"/>
      <c r="W388" s="12"/>
      <c r="X388" s="12"/>
      <c r="Y388" s="14"/>
      <c r="Z388" s="12"/>
      <c r="AA388" s="12"/>
    </row>
    <row r="389" spans="1:27" ht="12.75" customHeight="1" x14ac:dyDescent="0.2">
      <c r="A389" s="127"/>
      <c r="B389" s="47"/>
      <c r="C389" s="47"/>
      <c r="D389" s="102"/>
      <c r="E389" s="102"/>
      <c r="F389" s="102"/>
      <c r="G389" s="104"/>
      <c r="H389" s="104"/>
      <c r="I389" s="151"/>
      <c r="J389" s="110"/>
      <c r="K389" s="110"/>
      <c r="L389" s="110"/>
      <c r="M389" s="110"/>
      <c r="N389" s="102" t="str">
        <f t="shared" si="10"/>
        <v xml:space="preserve"> </v>
      </c>
      <c r="O389" s="133" t="str">
        <f t="shared" si="1"/>
        <v xml:space="preserve"> </v>
      </c>
      <c r="P389" s="134" t="str">
        <f t="shared" si="2"/>
        <v xml:space="preserve"> </v>
      </c>
      <c r="Q389" s="135" t="str">
        <f t="shared" si="3"/>
        <v xml:space="preserve"> </v>
      </c>
      <c r="R389" s="135" t="str">
        <f t="shared" si="4"/>
        <v xml:space="preserve"> </v>
      </c>
      <c r="S389" s="110" t="str">
        <f t="shared" si="9"/>
        <v xml:space="preserve"> </v>
      </c>
      <c r="T389" s="135" t="str">
        <f t="shared" si="6"/>
        <v xml:space="preserve"> </v>
      </c>
      <c r="U389" s="47" t="str">
        <f t="shared" si="11"/>
        <v xml:space="preserve"> </v>
      </c>
      <c r="V389" s="93"/>
      <c r="W389" s="12"/>
      <c r="X389" s="12"/>
      <c r="Y389" s="14"/>
      <c r="Z389" s="12"/>
      <c r="AA389" s="12"/>
    </row>
    <row r="390" spans="1:27" ht="12.75" customHeight="1" x14ac:dyDescent="0.2">
      <c r="A390" s="127"/>
      <c r="B390" s="47"/>
      <c r="C390" s="47"/>
      <c r="D390" s="102"/>
      <c r="E390" s="102"/>
      <c r="F390" s="102"/>
      <c r="G390" s="104"/>
      <c r="H390" s="104"/>
      <c r="I390" s="151"/>
      <c r="J390" s="110"/>
      <c r="K390" s="110"/>
      <c r="L390" s="110"/>
      <c r="M390" s="110"/>
      <c r="N390" s="102" t="str">
        <f t="shared" si="10"/>
        <v xml:space="preserve"> </v>
      </c>
      <c r="O390" s="133" t="str">
        <f t="shared" si="1"/>
        <v xml:space="preserve"> </v>
      </c>
      <c r="P390" s="134" t="str">
        <f t="shared" si="2"/>
        <v xml:space="preserve"> </v>
      </c>
      <c r="Q390" s="135" t="str">
        <f t="shared" si="3"/>
        <v xml:space="preserve"> </v>
      </c>
      <c r="R390" s="135" t="str">
        <f t="shared" si="4"/>
        <v xml:space="preserve"> </v>
      </c>
      <c r="S390" s="110" t="str">
        <f t="shared" si="9"/>
        <v xml:space="preserve"> </v>
      </c>
      <c r="T390" s="135" t="str">
        <f t="shared" si="6"/>
        <v xml:space="preserve"> </v>
      </c>
      <c r="U390" s="47" t="str">
        <f t="shared" si="11"/>
        <v xml:space="preserve"> </v>
      </c>
      <c r="V390" s="93"/>
      <c r="W390" s="12"/>
      <c r="X390" s="12"/>
      <c r="Y390" s="14"/>
      <c r="Z390" s="12"/>
      <c r="AA390" s="12"/>
    </row>
    <row r="391" spans="1:27" ht="12.75" customHeight="1" x14ac:dyDescent="0.2">
      <c r="A391" s="127"/>
      <c r="B391" s="47"/>
      <c r="C391" s="47"/>
      <c r="D391" s="102"/>
      <c r="E391" s="102"/>
      <c r="F391" s="102"/>
      <c r="G391" s="104"/>
      <c r="H391" s="104"/>
      <c r="I391" s="151"/>
      <c r="J391" s="110"/>
      <c r="K391" s="110"/>
      <c r="L391" s="110"/>
      <c r="M391" s="110"/>
      <c r="N391" s="102" t="str">
        <f t="shared" si="10"/>
        <v xml:space="preserve"> </v>
      </c>
      <c r="O391" s="133" t="str">
        <f t="shared" si="1"/>
        <v xml:space="preserve"> </v>
      </c>
      <c r="P391" s="134" t="str">
        <f t="shared" si="2"/>
        <v xml:space="preserve"> </v>
      </c>
      <c r="Q391" s="135" t="str">
        <f t="shared" si="3"/>
        <v xml:space="preserve"> </v>
      </c>
      <c r="R391" s="135" t="str">
        <f t="shared" si="4"/>
        <v xml:space="preserve"> </v>
      </c>
      <c r="S391" s="110" t="str">
        <f t="shared" si="9"/>
        <v xml:space="preserve"> </v>
      </c>
      <c r="T391" s="135" t="str">
        <f t="shared" si="6"/>
        <v xml:space="preserve"> </v>
      </c>
      <c r="U391" s="47" t="str">
        <f t="shared" si="11"/>
        <v xml:space="preserve"> </v>
      </c>
      <c r="V391" s="93"/>
      <c r="W391" s="12"/>
      <c r="X391" s="12"/>
      <c r="Y391" s="14"/>
      <c r="Z391" s="12"/>
      <c r="AA391" s="12"/>
    </row>
    <row r="392" spans="1:27" ht="12.75" customHeight="1" x14ac:dyDescent="0.2">
      <c r="A392" s="127"/>
      <c r="B392" s="47"/>
      <c r="C392" s="47"/>
      <c r="D392" s="102"/>
      <c r="E392" s="102"/>
      <c r="F392" s="102"/>
      <c r="G392" s="104"/>
      <c r="H392" s="104"/>
      <c r="I392" s="151"/>
      <c r="J392" s="110"/>
      <c r="K392" s="110"/>
      <c r="L392" s="110"/>
      <c r="M392" s="110"/>
      <c r="N392" s="102" t="str">
        <f t="shared" si="10"/>
        <v xml:space="preserve"> </v>
      </c>
      <c r="O392" s="133" t="str">
        <f t="shared" si="1"/>
        <v xml:space="preserve"> </v>
      </c>
      <c r="P392" s="134" t="str">
        <f t="shared" si="2"/>
        <v xml:space="preserve"> </v>
      </c>
      <c r="Q392" s="135" t="str">
        <f t="shared" si="3"/>
        <v xml:space="preserve"> </v>
      </c>
      <c r="R392" s="135" t="str">
        <f t="shared" si="4"/>
        <v xml:space="preserve"> </v>
      </c>
      <c r="S392" s="110" t="str">
        <f t="shared" si="9"/>
        <v xml:space="preserve"> </v>
      </c>
      <c r="T392" s="135" t="str">
        <f t="shared" si="6"/>
        <v xml:space="preserve"> </v>
      </c>
      <c r="U392" s="47" t="str">
        <f t="shared" si="11"/>
        <v xml:space="preserve"> </v>
      </c>
      <c r="V392" s="93"/>
      <c r="W392" s="12"/>
      <c r="X392" s="12"/>
      <c r="Y392" s="14"/>
      <c r="Z392" s="12"/>
      <c r="AA392" s="12"/>
    </row>
    <row r="393" spans="1:27" ht="12.75" customHeight="1" x14ac:dyDescent="0.2">
      <c r="A393" s="127"/>
      <c r="B393" s="47"/>
      <c r="C393" s="47"/>
      <c r="D393" s="102"/>
      <c r="E393" s="102"/>
      <c r="F393" s="102"/>
      <c r="G393" s="104"/>
      <c r="H393" s="104"/>
      <c r="I393" s="151"/>
      <c r="J393" s="110"/>
      <c r="K393" s="110"/>
      <c r="L393" s="110"/>
      <c r="M393" s="110"/>
      <c r="N393" s="102" t="str">
        <f t="shared" si="10"/>
        <v xml:space="preserve"> </v>
      </c>
      <c r="O393" s="133" t="str">
        <f t="shared" si="1"/>
        <v xml:space="preserve"> </v>
      </c>
      <c r="P393" s="134" t="str">
        <f t="shared" si="2"/>
        <v xml:space="preserve"> </v>
      </c>
      <c r="Q393" s="135" t="str">
        <f t="shared" si="3"/>
        <v xml:space="preserve"> </v>
      </c>
      <c r="R393" s="135" t="str">
        <f t="shared" si="4"/>
        <v xml:space="preserve"> </v>
      </c>
      <c r="S393" s="110" t="str">
        <f t="shared" si="9"/>
        <v xml:space="preserve"> </v>
      </c>
      <c r="T393" s="135" t="str">
        <f t="shared" si="6"/>
        <v xml:space="preserve"> </v>
      </c>
      <c r="U393" s="47" t="str">
        <f t="shared" si="11"/>
        <v xml:space="preserve"> </v>
      </c>
      <c r="V393" s="93"/>
      <c r="W393" s="12"/>
      <c r="X393" s="12"/>
      <c r="Y393" s="14"/>
      <c r="Z393" s="12"/>
      <c r="AA393" s="12"/>
    </row>
    <row r="394" spans="1:27" ht="12.75" customHeight="1" x14ac:dyDescent="0.2">
      <c r="A394" s="127"/>
      <c r="B394" s="47"/>
      <c r="C394" s="47"/>
      <c r="D394" s="102"/>
      <c r="E394" s="102"/>
      <c r="F394" s="102"/>
      <c r="G394" s="104"/>
      <c r="H394" s="104"/>
      <c r="I394" s="151"/>
      <c r="J394" s="110"/>
      <c r="K394" s="110"/>
      <c r="L394" s="110"/>
      <c r="M394" s="110"/>
      <c r="N394" s="102" t="str">
        <f t="shared" si="10"/>
        <v xml:space="preserve"> </v>
      </c>
      <c r="O394" s="133" t="str">
        <f t="shared" si="1"/>
        <v xml:space="preserve"> </v>
      </c>
      <c r="P394" s="134" t="str">
        <f t="shared" si="2"/>
        <v xml:space="preserve"> </v>
      </c>
      <c r="Q394" s="135" t="str">
        <f t="shared" si="3"/>
        <v xml:space="preserve"> </v>
      </c>
      <c r="R394" s="135" t="str">
        <f t="shared" si="4"/>
        <v xml:space="preserve"> </v>
      </c>
      <c r="S394" s="110" t="str">
        <f t="shared" si="9"/>
        <v xml:space="preserve"> </v>
      </c>
      <c r="T394" s="135" t="str">
        <f t="shared" si="6"/>
        <v xml:space="preserve"> </v>
      </c>
      <c r="U394" s="47" t="str">
        <f t="shared" si="11"/>
        <v xml:space="preserve"> </v>
      </c>
      <c r="V394" s="93"/>
      <c r="W394" s="12"/>
      <c r="X394" s="12"/>
      <c r="Y394" s="14"/>
      <c r="Z394" s="12"/>
      <c r="AA394" s="12"/>
    </row>
    <row r="395" spans="1:27" ht="12.75" customHeight="1" x14ac:dyDescent="0.2">
      <c r="A395" s="127"/>
      <c r="B395" s="47"/>
      <c r="C395" s="47"/>
      <c r="D395" s="102"/>
      <c r="E395" s="102"/>
      <c r="F395" s="102"/>
      <c r="G395" s="104"/>
      <c r="H395" s="104"/>
      <c r="I395" s="151"/>
      <c r="J395" s="110"/>
      <c r="K395" s="110"/>
      <c r="L395" s="110"/>
      <c r="M395" s="110"/>
      <c r="N395" s="102" t="str">
        <f t="shared" si="10"/>
        <v xml:space="preserve"> </v>
      </c>
      <c r="O395" s="133" t="str">
        <f t="shared" si="1"/>
        <v xml:space="preserve"> </v>
      </c>
      <c r="P395" s="134" t="str">
        <f t="shared" si="2"/>
        <v xml:space="preserve"> </v>
      </c>
      <c r="Q395" s="135" t="str">
        <f t="shared" si="3"/>
        <v xml:space="preserve"> </v>
      </c>
      <c r="R395" s="135" t="str">
        <f t="shared" si="4"/>
        <v xml:space="preserve"> </v>
      </c>
      <c r="S395" s="110" t="str">
        <f t="shared" si="9"/>
        <v xml:space="preserve"> </v>
      </c>
      <c r="T395" s="135" t="str">
        <f t="shared" si="6"/>
        <v xml:space="preserve"> </v>
      </c>
      <c r="U395" s="47" t="str">
        <f t="shared" si="11"/>
        <v xml:space="preserve"> </v>
      </c>
      <c r="V395" s="93"/>
      <c r="W395" s="12"/>
      <c r="X395" s="12"/>
      <c r="Y395" s="14"/>
      <c r="Z395" s="12"/>
      <c r="AA395" s="12"/>
    </row>
    <row r="396" spans="1:27" ht="12.75" customHeight="1" x14ac:dyDescent="0.2">
      <c r="A396" s="127"/>
      <c r="B396" s="47"/>
      <c r="C396" s="47"/>
      <c r="D396" s="102"/>
      <c r="E396" s="102"/>
      <c r="F396" s="102"/>
      <c r="G396" s="104"/>
      <c r="H396" s="104"/>
      <c r="I396" s="151"/>
      <c r="J396" s="110"/>
      <c r="K396" s="110"/>
      <c r="L396" s="110"/>
      <c r="M396" s="110"/>
      <c r="N396" s="102" t="str">
        <f t="shared" si="10"/>
        <v xml:space="preserve"> </v>
      </c>
      <c r="O396" s="133" t="str">
        <f t="shared" si="1"/>
        <v xml:space="preserve"> </v>
      </c>
      <c r="P396" s="134" t="str">
        <f t="shared" si="2"/>
        <v xml:space="preserve"> </v>
      </c>
      <c r="Q396" s="135" t="str">
        <f t="shared" si="3"/>
        <v xml:space="preserve"> </v>
      </c>
      <c r="R396" s="135" t="str">
        <f t="shared" si="4"/>
        <v xml:space="preserve"> </v>
      </c>
      <c r="S396" s="110" t="str">
        <f t="shared" si="9"/>
        <v xml:space="preserve"> </v>
      </c>
      <c r="T396" s="135" t="str">
        <f t="shared" si="6"/>
        <v xml:space="preserve"> </v>
      </c>
      <c r="U396" s="47" t="str">
        <f t="shared" si="11"/>
        <v xml:space="preserve"> </v>
      </c>
      <c r="V396" s="93"/>
      <c r="W396" s="12"/>
      <c r="X396" s="12"/>
      <c r="Y396" s="14"/>
      <c r="Z396" s="12"/>
      <c r="AA396" s="12"/>
    </row>
    <row r="397" spans="1:27" ht="12.75" customHeight="1" x14ac:dyDescent="0.2">
      <c r="A397" s="127"/>
      <c r="B397" s="47"/>
      <c r="C397" s="47"/>
      <c r="D397" s="102"/>
      <c r="E397" s="102"/>
      <c r="F397" s="102"/>
      <c r="G397" s="104"/>
      <c r="H397" s="104"/>
      <c r="I397" s="151"/>
      <c r="J397" s="110"/>
      <c r="K397" s="110"/>
      <c r="L397" s="110"/>
      <c r="M397" s="110"/>
      <c r="N397" s="102" t="str">
        <f t="shared" si="10"/>
        <v xml:space="preserve"> </v>
      </c>
      <c r="O397" s="133" t="str">
        <f t="shared" si="1"/>
        <v xml:space="preserve"> </v>
      </c>
      <c r="P397" s="134" t="str">
        <f t="shared" si="2"/>
        <v xml:space="preserve"> </v>
      </c>
      <c r="Q397" s="135" t="str">
        <f t="shared" si="3"/>
        <v xml:space="preserve"> </v>
      </c>
      <c r="R397" s="135" t="str">
        <f t="shared" si="4"/>
        <v xml:space="preserve"> </v>
      </c>
      <c r="S397" s="110" t="str">
        <f t="shared" si="9"/>
        <v xml:space="preserve"> </v>
      </c>
      <c r="T397" s="135" t="str">
        <f t="shared" si="6"/>
        <v xml:space="preserve"> </v>
      </c>
      <c r="U397" s="47" t="str">
        <f t="shared" si="11"/>
        <v xml:space="preserve"> </v>
      </c>
      <c r="V397" s="93"/>
      <c r="W397" s="12"/>
      <c r="X397" s="12"/>
      <c r="Y397" s="14"/>
      <c r="Z397" s="12"/>
      <c r="AA397" s="12"/>
    </row>
    <row r="398" spans="1:27" ht="12.75" customHeight="1" x14ac:dyDescent="0.2">
      <c r="A398" s="127"/>
      <c r="B398" s="47"/>
      <c r="C398" s="47"/>
      <c r="D398" s="102"/>
      <c r="E398" s="102"/>
      <c r="F398" s="102"/>
      <c r="G398" s="104"/>
      <c r="H398" s="104"/>
      <c r="I398" s="151"/>
      <c r="J398" s="110"/>
      <c r="K398" s="110"/>
      <c r="L398" s="110"/>
      <c r="M398" s="110"/>
      <c r="N398" s="102" t="str">
        <f t="shared" si="10"/>
        <v xml:space="preserve"> </v>
      </c>
      <c r="O398" s="133" t="str">
        <f t="shared" si="1"/>
        <v xml:space="preserve"> </v>
      </c>
      <c r="P398" s="134" t="str">
        <f t="shared" si="2"/>
        <v xml:space="preserve"> </v>
      </c>
      <c r="Q398" s="135" t="str">
        <f t="shared" si="3"/>
        <v xml:space="preserve"> </v>
      </c>
      <c r="R398" s="135" t="str">
        <f t="shared" si="4"/>
        <v xml:space="preserve"> </v>
      </c>
      <c r="S398" s="110" t="str">
        <f t="shared" si="9"/>
        <v xml:space="preserve"> </v>
      </c>
      <c r="T398" s="135" t="str">
        <f t="shared" si="6"/>
        <v xml:space="preserve"> </v>
      </c>
      <c r="U398" s="47" t="str">
        <f t="shared" si="11"/>
        <v xml:space="preserve"> </v>
      </c>
      <c r="V398" s="93"/>
      <c r="W398" s="12"/>
      <c r="X398" s="12"/>
      <c r="Y398" s="14"/>
      <c r="Z398" s="12"/>
      <c r="AA398" s="12"/>
    </row>
    <row r="399" spans="1:27" ht="12.75" customHeight="1" x14ac:dyDescent="0.2">
      <c r="A399" s="127"/>
      <c r="B399" s="47"/>
      <c r="C399" s="47"/>
      <c r="D399" s="102"/>
      <c r="E399" s="102"/>
      <c r="F399" s="102"/>
      <c r="G399" s="104"/>
      <c r="H399" s="104"/>
      <c r="I399" s="151"/>
      <c r="J399" s="110"/>
      <c r="K399" s="110"/>
      <c r="L399" s="110"/>
      <c r="M399" s="110"/>
      <c r="N399" s="102" t="str">
        <f t="shared" si="10"/>
        <v xml:space="preserve"> </v>
      </c>
      <c r="O399" s="133" t="str">
        <f t="shared" si="1"/>
        <v xml:space="preserve"> </v>
      </c>
      <c r="P399" s="134" t="str">
        <f t="shared" si="2"/>
        <v xml:space="preserve"> </v>
      </c>
      <c r="Q399" s="135" t="str">
        <f t="shared" si="3"/>
        <v xml:space="preserve"> </v>
      </c>
      <c r="R399" s="135" t="str">
        <f t="shared" si="4"/>
        <v xml:space="preserve"> </v>
      </c>
      <c r="S399" s="110" t="str">
        <f t="shared" si="9"/>
        <v xml:space="preserve"> </v>
      </c>
      <c r="T399" s="135" t="str">
        <f t="shared" si="6"/>
        <v xml:space="preserve"> </v>
      </c>
      <c r="U399" s="47" t="str">
        <f t="shared" si="11"/>
        <v xml:space="preserve"> </v>
      </c>
      <c r="V399" s="93"/>
      <c r="W399" s="12"/>
      <c r="X399" s="12"/>
      <c r="Y399" s="14"/>
      <c r="Z399" s="12"/>
      <c r="AA399" s="12"/>
    </row>
    <row r="400" spans="1:27" ht="12.75" customHeight="1" x14ac:dyDescent="0.2">
      <c r="A400" s="127"/>
      <c r="B400" s="47"/>
      <c r="C400" s="47"/>
      <c r="D400" s="102"/>
      <c r="E400" s="102"/>
      <c r="F400" s="102"/>
      <c r="G400" s="104"/>
      <c r="H400" s="104"/>
      <c r="I400" s="151"/>
      <c r="J400" s="110"/>
      <c r="K400" s="110"/>
      <c r="L400" s="110"/>
      <c r="M400" s="110"/>
      <c r="N400" s="102" t="str">
        <f t="shared" si="10"/>
        <v xml:space="preserve"> </v>
      </c>
      <c r="O400" s="133" t="str">
        <f t="shared" si="1"/>
        <v xml:space="preserve"> </v>
      </c>
      <c r="P400" s="134" t="str">
        <f t="shared" si="2"/>
        <v xml:space="preserve"> </v>
      </c>
      <c r="Q400" s="135" t="str">
        <f t="shared" si="3"/>
        <v xml:space="preserve"> </v>
      </c>
      <c r="R400" s="135" t="str">
        <f t="shared" si="4"/>
        <v xml:space="preserve"> </v>
      </c>
      <c r="S400" s="110" t="str">
        <f t="shared" si="9"/>
        <v xml:space="preserve"> </v>
      </c>
      <c r="T400" s="135" t="str">
        <f t="shared" si="6"/>
        <v xml:space="preserve"> </v>
      </c>
      <c r="U400" s="47" t="str">
        <f t="shared" si="11"/>
        <v xml:space="preserve"> </v>
      </c>
      <c r="V400" s="93"/>
      <c r="W400" s="12"/>
      <c r="X400" s="12"/>
      <c r="Y400" s="14"/>
      <c r="Z400" s="12"/>
      <c r="AA400" s="12"/>
    </row>
    <row r="401" spans="1:27" ht="12.75" customHeight="1" x14ac:dyDescent="0.2">
      <c r="A401" s="127"/>
      <c r="B401" s="47"/>
      <c r="C401" s="47"/>
      <c r="D401" s="102"/>
      <c r="E401" s="102"/>
      <c r="F401" s="102"/>
      <c r="G401" s="104"/>
      <c r="H401" s="104"/>
      <c r="I401" s="151"/>
      <c r="J401" s="110"/>
      <c r="K401" s="110"/>
      <c r="L401" s="110"/>
      <c r="M401" s="110"/>
      <c r="N401" s="102" t="str">
        <f t="shared" si="10"/>
        <v xml:space="preserve"> </v>
      </c>
      <c r="O401" s="133" t="str">
        <f t="shared" si="1"/>
        <v xml:space="preserve"> </v>
      </c>
      <c r="P401" s="134" t="str">
        <f t="shared" si="2"/>
        <v xml:space="preserve"> </v>
      </c>
      <c r="Q401" s="135" t="str">
        <f t="shared" si="3"/>
        <v xml:space="preserve"> </v>
      </c>
      <c r="R401" s="135" t="str">
        <f t="shared" si="4"/>
        <v xml:space="preserve"> </v>
      </c>
      <c r="S401" s="110" t="str">
        <f t="shared" si="9"/>
        <v xml:space="preserve"> </v>
      </c>
      <c r="T401" s="135" t="str">
        <f t="shared" si="6"/>
        <v xml:space="preserve"> </v>
      </c>
      <c r="U401" s="47" t="str">
        <f t="shared" si="11"/>
        <v xml:space="preserve"> </v>
      </c>
      <c r="V401" s="93"/>
      <c r="W401" s="12"/>
      <c r="X401" s="12"/>
      <c r="Y401" s="14"/>
      <c r="Z401" s="12"/>
      <c r="AA401" s="12"/>
    </row>
    <row r="402" spans="1:27" ht="12.75" customHeight="1" x14ac:dyDescent="0.2">
      <c r="A402" s="127"/>
      <c r="B402" s="47"/>
      <c r="C402" s="47"/>
      <c r="D402" s="102"/>
      <c r="E402" s="102"/>
      <c r="F402" s="102"/>
      <c r="G402" s="104"/>
      <c r="H402" s="104"/>
      <c r="I402" s="151"/>
      <c r="J402" s="110"/>
      <c r="K402" s="110"/>
      <c r="L402" s="110"/>
      <c r="M402" s="110"/>
      <c r="N402" s="102" t="str">
        <f t="shared" si="10"/>
        <v xml:space="preserve"> </v>
      </c>
      <c r="O402" s="133" t="str">
        <f t="shared" si="1"/>
        <v xml:space="preserve"> </v>
      </c>
      <c r="P402" s="134" t="str">
        <f t="shared" si="2"/>
        <v xml:space="preserve"> </v>
      </c>
      <c r="Q402" s="135" t="str">
        <f t="shared" si="3"/>
        <v xml:space="preserve"> </v>
      </c>
      <c r="R402" s="135" t="str">
        <f t="shared" si="4"/>
        <v xml:space="preserve"> </v>
      </c>
      <c r="S402" s="110" t="str">
        <f t="shared" si="9"/>
        <v xml:space="preserve"> </v>
      </c>
      <c r="T402" s="135" t="str">
        <f t="shared" si="6"/>
        <v xml:space="preserve"> </v>
      </c>
      <c r="U402" s="47" t="str">
        <f t="shared" si="11"/>
        <v xml:space="preserve"> </v>
      </c>
      <c r="V402" s="93"/>
      <c r="W402" s="12"/>
      <c r="X402" s="12"/>
      <c r="Y402" s="14"/>
      <c r="Z402" s="12"/>
      <c r="AA402" s="12"/>
    </row>
    <row r="403" spans="1:27" ht="12.75" customHeight="1" x14ac:dyDescent="0.2">
      <c r="A403" s="127"/>
      <c r="B403" s="47"/>
      <c r="C403" s="47"/>
      <c r="D403" s="102"/>
      <c r="E403" s="102"/>
      <c r="F403" s="102"/>
      <c r="G403" s="104"/>
      <c r="H403" s="104"/>
      <c r="I403" s="151"/>
      <c r="J403" s="110"/>
      <c r="K403" s="110"/>
      <c r="L403" s="110"/>
      <c r="M403" s="110"/>
      <c r="N403" s="102" t="str">
        <f t="shared" si="10"/>
        <v xml:space="preserve"> </v>
      </c>
      <c r="O403" s="133" t="str">
        <f t="shared" si="1"/>
        <v xml:space="preserve"> </v>
      </c>
      <c r="P403" s="134" t="str">
        <f t="shared" si="2"/>
        <v xml:space="preserve"> </v>
      </c>
      <c r="Q403" s="135" t="str">
        <f t="shared" si="3"/>
        <v xml:space="preserve"> </v>
      </c>
      <c r="R403" s="135" t="str">
        <f t="shared" si="4"/>
        <v xml:space="preserve"> </v>
      </c>
      <c r="S403" s="110" t="str">
        <f t="shared" si="9"/>
        <v xml:space="preserve"> </v>
      </c>
      <c r="T403" s="135" t="str">
        <f t="shared" si="6"/>
        <v xml:space="preserve"> </v>
      </c>
      <c r="U403" s="47" t="str">
        <f t="shared" si="11"/>
        <v xml:space="preserve"> </v>
      </c>
      <c r="V403" s="93"/>
      <c r="W403" s="12"/>
      <c r="X403" s="12"/>
      <c r="Y403" s="14"/>
      <c r="Z403" s="12"/>
      <c r="AA403" s="12"/>
    </row>
    <row r="404" spans="1:27" ht="12.75" customHeight="1" x14ac:dyDescent="0.2">
      <c r="A404" s="127"/>
      <c r="B404" s="47"/>
      <c r="C404" s="47"/>
      <c r="D404" s="102"/>
      <c r="E404" s="102"/>
      <c r="F404" s="102"/>
      <c r="G404" s="104"/>
      <c r="H404" s="104"/>
      <c r="I404" s="151"/>
      <c r="J404" s="110"/>
      <c r="K404" s="110"/>
      <c r="L404" s="110"/>
      <c r="M404" s="110"/>
      <c r="N404" s="102" t="str">
        <f t="shared" si="10"/>
        <v xml:space="preserve"> </v>
      </c>
      <c r="O404" s="133" t="str">
        <f t="shared" si="1"/>
        <v xml:space="preserve"> </v>
      </c>
      <c r="P404" s="134" t="str">
        <f t="shared" si="2"/>
        <v xml:space="preserve"> </v>
      </c>
      <c r="Q404" s="135" t="str">
        <f t="shared" si="3"/>
        <v xml:space="preserve"> </v>
      </c>
      <c r="R404" s="135" t="str">
        <f t="shared" si="4"/>
        <v xml:space="preserve"> </v>
      </c>
      <c r="S404" s="110" t="str">
        <f t="shared" si="9"/>
        <v xml:space="preserve"> </v>
      </c>
      <c r="T404" s="135" t="str">
        <f t="shared" si="6"/>
        <v xml:space="preserve"> </v>
      </c>
      <c r="U404" s="47" t="str">
        <f t="shared" si="11"/>
        <v xml:space="preserve"> </v>
      </c>
      <c r="V404" s="93"/>
      <c r="W404" s="12"/>
      <c r="X404" s="12"/>
      <c r="Y404" s="14"/>
      <c r="Z404" s="12"/>
      <c r="AA404" s="12"/>
    </row>
    <row r="405" spans="1:27" ht="12.75" customHeight="1" x14ac:dyDescent="0.2">
      <c r="A405" s="127"/>
      <c r="B405" s="47"/>
      <c r="C405" s="47"/>
      <c r="D405" s="102"/>
      <c r="E405" s="102"/>
      <c r="F405" s="102"/>
      <c r="G405" s="104"/>
      <c r="H405" s="104"/>
      <c r="I405" s="151"/>
      <c r="J405" s="110"/>
      <c r="K405" s="110"/>
      <c r="L405" s="110"/>
      <c r="M405" s="110"/>
      <c r="N405" s="102" t="str">
        <f t="shared" si="10"/>
        <v xml:space="preserve"> </v>
      </c>
      <c r="O405" s="133" t="str">
        <f t="shared" si="1"/>
        <v xml:space="preserve"> </v>
      </c>
      <c r="P405" s="134" t="str">
        <f t="shared" si="2"/>
        <v xml:space="preserve"> </v>
      </c>
      <c r="Q405" s="135" t="str">
        <f t="shared" si="3"/>
        <v xml:space="preserve"> </v>
      </c>
      <c r="R405" s="135" t="str">
        <f t="shared" si="4"/>
        <v xml:space="preserve"> </v>
      </c>
      <c r="S405" s="110" t="str">
        <f t="shared" si="9"/>
        <v xml:space="preserve"> </v>
      </c>
      <c r="T405" s="135" t="str">
        <f t="shared" si="6"/>
        <v xml:space="preserve"> </v>
      </c>
      <c r="U405" s="47" t="str">
        <f t="shared" si="11"/>
        <v xml:space="preserve"> </v>
      </c>
      <c r="V405" s="93"/>
      <c r="W405" s="12"/>
      <c r="X405" s="12"/>
      <c r="Y405" s="14"/>
      <c r="Z405" s="12"/>
      <c r="AA405" s="12"/>
    </row>
    <row r="406" spans="1:27" ht="12.75" customHeight="1" x14ac:dyDescent="0.2">
      <c r="A406" s="127"/>
      <c r="B406" s="47"/>
      <c r="C406" s="47"/>
      <c r="D406" s="102"/>
      <c r="E406" s="102"/>
      <c r="F406" s="102"/>
      <c r="G406" s="104"/>
      <c r="H406" s="104"/>
      <c r="I406" s="151"/>
      <c r="J406" s="110"/>
      <c r="K406" s="110"/>
      <c r="L406" s="110"/>
      <c r="M406" s="110"/>
      <c r="N406" s="102" t="str">
        <f t="shared" si="10"/>
        <v xml:space="preserve"> </v>
      </c>
      <c r="O406" s="133" t="str">
        <f t="shared" si="1"/>
        <v xml:space="preserve"> </v>
      </c>
      <c r="P406" s="134" t="str">
        <f t="shared" si="2"/>
        <v xml:space="preserve"> </v>
      </c>
      <c r="Q406" s="135" t="str">
        <f t="shared" si="3"/>
        <v xml:space="preserve"> </v>
      </c>
      <c r="R406" s="135" t="str">
        <f t="shared" si="4"/>
        <v xml:space="preserve"> </v>
      </c>
      <c r="S406" s="110" t="str">
        <f t="shared" si="9"/>
        <v xml:space="preserve"> </v>
      </c>
      <c r="T406" s="135" t="str">
        <f t="shared" si="6"/>
        <v xml:space="preserve"> </v>
      </c>
      <c r="U406" s="47" t="str">
        <f t="shared" si="11"/>
        <v xml:space="preserve"> </v>
      </c>
      <c r="V406" s="93"/>
      <c r="W406" s="12"/>
      <c r="X406" s="12"/>
      <c r="Y406" s="14"/>
      <c r="Z406" s="12"/>
      <c r="AA406" s="12"/>
    </row>
    <row r="407" spans="1:27" ht="12.75" customHeight="1" x14ac:dyDescent="0.2">
      <c r="A407" s="127"/>
      <c r="B407" s="47"/>
      <c r="C407" s="47"/>
      <c r="D407" s="102"/>
      <c r="E407" s="102"/>
      <c r="F407" s="102"/>
      <c r="G407" s="104"/>
      <c r="H407" s="104"/>
      <c r="I407" s="151"/>
      <c r="J407" s="110"/>
      <c r="K407" s="110"/>
      <c r="L407" s="110"/>
      <c r="M407" s="110"/>
      <c r="N407" s="102" t="str">
        <f t="shared" si="10"/>
        <v xml:space="preserve"> </v>
      </c>
      <c r="O407" s="133" t="str">
        <f t="shared" si="1"/>
        <v xml:space="preserve"> </v>
      </c>
      <c r="P407" s="134" t="str">
        <f t="shared" si="2"/>
        <v xml:space="preserve"> </v>
      </c>
      <c r="Q407" s="135" t="str">
        <f t="shared" si="3"/>
        <v xml:space="preserve"> </v>
      </c>
      <c r="R407" s="135" t="str">
        <f t="shared" si="4"/>
        <v xml:space="preserve"> </v>
      </c>
      <c r="S407" s="110" t="str">
        <f t="shared" si="9"/>
        <v xml:space="preserve"> </v>
      </c>
      <c r="T407" s="135" t="str">
        <f t="shared" si="6"/>
        <v xml:space="preserve"> </v>
      </c>
      <c r="U407" s="47" t="str">
        <f t="shared" si="11"/>
        <v xml:space="preserve"> </v>
      </c>
      <c r="V407" s="93"/>
      <c r="W407" s="12"/>
      <c r="X407" s="12"/>
      <c r="Y407" s="14"/>
      <c r="Z407" s="12"/>
      <c r="AA407" s="12"/>
    </row>
    <row r="408" spans="1:27" ht="12.75" customHeight="1" x14ac:dyDescent="0.2">
      <c r="A408" s="127"/>
      <c r="B408" s="47"/>
      <c r="C408" s="47"/>
      <c r="D408" s="102"/>
      <c r="E408" s="102"/>
      <c r="F408" s="102"/>
      <c r="G408" s="104"/>
      <c r="H408" s="104"/>
      <c r="I408" s="151"/>
      <c r="J408" s="110"/>
      <c r="K408" s="110"/>
      <c r="L408" s="110"/>
      <c r="M408" s="110"/>
      <c r="N408" s="102" t="str">
        <f t="shared" si="10"/>
        <v xml:space="preserve"> </v>
      </c>
      <c r="O408" s="133" t="str">
        <f t="shared" si="1"/>
        <v xml:space="preserve"> </v>
      </c>
      <c r="P408" s="134" t="str">
        <f t="shared" si="2"/>
        <v xml:space="preserve"> </v>
      </c>
      <c r="Q408" s="135" t="str">
        <f t="shared" si="3"/>
        <v xml:space="preserve"> </v>
      </c>
      <c r="R408" s="135" t="str">
        <f t="shared" si="4"/>
        <v xml:space="preserve"> </v>
      </c>
      <c r="S408" s="110" t="str">
        <f t="shared" si="9"/>
        <v xml:space="preserve"> </v>
      </c>
      <c r="T408" s="135" t="str">
        <f t="shared" si="6"/>
        <v xml:space="preserve"> </v>
      </c>
      <c r="U408" s="47" t="str">
        <f t="shared" si="11"/>
        <v xml:space="preserve"> </v>
      </c>
      <c r="V408" s="93"/>
      <c r="W408" s="12"/>
      <c r="X408" s="12"/>
      <c r="Y408" s="14"/>
      <c r="Z408" s="12"/>
      <c r="AA408" s="12"/>
    </row>
    <row r="409" spans="1:27" ht="12.75" customHeight="1" x14ac:dyDescent="0.2">
      <c r="A409" s="127"/>
      <c r="B409" s="47"/>
      <c r="C409" s="47"/>
      <c r="D409" s="102"/>
      <c r="E409" s="102"/>
      <c r="F409" s="102"/>
      <c r="G409" s="104"/>
      <c r="H409" s="104"/>
      <c r="I409" s="151"/>
      <c r="J409" s="110"/>
      <c r="K409" s="110"/>
      <c r="L409" s="110"/>
      <c r="M409" s="110"/>
      <c r="N409" s="102" t="str">
        <f t="shared" si="10"/>
        <v xml:space="preserve"> </v>
      </c>
      <c r="O409" s="133" t="str">
        <f t="shared" si="1"/>
        <v xml:space="preserve"> </v>
      </c>
      <c r="P409" s="134" t="str">
        <f t="shared" si="2"/>
        <v xml:space="preserve"> </v>
      </c>
      <c r="Q409" s="135" t="str">
        <f t="shared" si="3"/>
        <v xml:space="preserve"> </v>
      </c>
      <c r="R409" s="135" t="str">
        <f t="shared" si="4"/>
        <v xml:space="preserve"> </v>
      </c>
      <c r="S409" s="110" t="str">
        <f t="shared" si="9"/>
        <v xml:space="preserve"> </v>
      </c>
      <c r="T409" s="135" t="str">
        <f t="shared" si="6"/>
        <v xml:space="preserve"> </v>
      </c>
      <c r="U409" s="47" t="str">
        <f t="shared" si="11"/>
        <v xml:space="preserve"> </v>
      </c>
      <c r="V409" s="93"/>
      <c r="W409" s="12"/>
      <c r="X409" s="12"/>
      <c r="Y409" s="14"/>
      <c r="Z409" s="12"/>
      <c r="AA409" s="12"/>
    </row>
    <row r="410" spans="1:27" ht="12.75" customHeight="1" x14ac:dyDescent="0.2">
      <c r="A410" s="127"/>
      <c r="B410" s="47"/>
      <c r="C410" s="47"/>
      <c r="D410" s="102"/>
      <c r="E410" s="102"/>
      <c r="F410" s="102"/>
      <c r="G410" s="104"/>
      <c r="H410" s="104"/>
      <c r="I410" s="151"/>
      <c r="J410" s="110"/>
      <c r="K410" s="110"/>
      <c r="L410" s="110"/>
      <c r="M410" s="110"/>
      <c r="N410" s="102" t="str">
        <f t="shared" si="10"/>
        <v xml:space="preserve"> </v>
      </c>
      <c r="O410" s="133" t="str">
        <f t="shared" si="1"/>
        <v xml:space="preserve"> </v>
      </c>
      <c r="P410" s="134" t="str">
        <f t="shared" si="2"/>
        <v xml:space="preserve"> </v>
      </c>
      <c r="Q410" s="135" t="str">
        <f t="shared" si="3"/>
        <v xml:space="preserve"> </v>
      </c>
      <c r="R410" s="135" t="str">
        <f t="shared" si="4"/>
        <v xml:space="preserve"> </v>
      </c>
      <c r="S410" s="110" t="str">
        <f t="shared" si="9"/>
        <v xml:space="preserve"> </v>
      </c>
      <c r="T410" s="135" t="str">
        <f t="shared" si="6"/>
        <v xml:space="preserve"> </v>
      </c>
      <c r="U410" s="47" t="str">
        <f t="shared" si="11"/>
        <v xml:space="preserve"> </v>
      </c>
      <c r="V410" s="93"/>
      <c r="W410" s="12"/>
      <c r="X410" s="12"/>
      <c r="Y410" s="14"/>
      <c r="Z410" s="12"/>
      <c r="AA410" s="12"/>
    </row>
    <row r="411" spans="1:27" ht="12.75" customHeight="1" x14ac:dyDescent="0.2">
      <c r="A411" s="127"/>
      <c r="B411" s="47"/>
      <c r="C411" s="47"/>
      <c r="D411" s="102"/>
      <c r="E411" s="102"/>
      <c r="F411" s="102"/>
      <c r="G411" s="104"/>
      <c r="H411" s="104"/>
      <c r="I411" s="151"/>
      <c r="J411" s="110"/>
      <c r="K411" s="110"/>
      <c r="L411" s="110"/>
      <c r="M411" s="110"/>
      <c r="N411" s="102" t="str">
        <f t="shared" si="10"/>
        <v xml:space="preserve"> </v>
      </c>
      <c r="O411" s="133" t="str">
        <f t="shared" si="1"/>
        <v xml:space="preserve"> </v>
      </c>
      <c r="P411" s="134" t="str">
        <f t="shared" si="2"/>
        <v xml:space="preserve"> </v>
      </c>
      <c r="Q411" s="135" t="str">
        <f t="shared" si="3"/>
        <v xml:space="preserve"> </v>
      </c>
      <c r="R411" s="135" t="str">
        <f t="shared" si="4"/>
        <v xml:space="preserve"> </v>
      </c>
      <c r="S411" s="110" t="str">
        <f t="shared" si="9"/>
        <v xml:space="preserve"> </v>
      </c>
      <c r="T411" s="135" t="str">
        <f t="shared" si="6"/>
        <v xml:space="preserve"> </v>
      </c>
      <c r="U411" s="47" t="str">
        <f t="shared" si="11"/>
        <v xml:space="preserve"> </v>
      </c>
      <c r="V411" s="93"/>
      <c r="W411" s="12"/>
      <c r="X411" s="12"/>
      <c r="Y411" s="14"/>
      <c r="Z411" s="12"/>
      <c r="AA411" s="12"/>
    </row>
    <row r="412" spans="1:27" ht="12.75" customHeight="1" x14ac:dyDescent="0.2">
      <c r="A412" s="127"/>
      <c r="B412" s="47"/>
      <c r="C412" s="47"/>
      <c r="D412" s="102"/>
      <c r="E412" s="102"/>
      <c r="F412" s="102"/>
      <c r="G412" s="104"/>
      <c r="H412" s="104"/>
      <c r="I412" s="151"/>
      <c r="J412" s="110"/>
      <c r="K412" s="110"/>
      <c r="L412" s="110"/>
      <c r="M412" s="110"/>
      <c r="N412" s="102" t="str">
        <f t="shared" si="10"/>
        <v xml:space="preserve"> </v>
      </c>
      <c r="O412" s="133" t="str">
        <f t="shared" si="1"/>
        <v xml:space="preserve"> </v>
      </c>
      <c r="P412" s="134" t="str">
        <f t="shared" si="2"/>
        <v xml:space="preserve"> </v>
      </c>
      <c r="Q412" s="135" t="str">
        <f t="shared" si="3"/>
        <v xml:space="preserve"> </v>
      </c>
      <c r="R412" s="135" t="str">
        <f t="shared" si="4"/>
        <v xml:space="preserve"> </v>
      </c>
      <c r="S412" s="110" t="str">
        <f t="shared" si="9"/>
        <v xml:space="preserve"> </v>
      </c>
      <c r="T412" s="135" t="str">
        <f t="shared" si="6"/>
        <v xml:space="preserve"> </v>
      </c>
      <c r="U412" s="47" t="str">
        <f t="shared" si="11"/>
        <v xml:space="preserve"> </v>
      </c>
      <c r="V412" s="93"/>
      <c r="W412" s="12"/>
      <c r="X412" s="12"/>
      <c r="Y412" s="14"/>
      <c r="Z412" s="12"/>
      <c r="AA412" s="12"/>
    </row>
    <row r="413" spans="1:27" ht="12.75" customHeight="1" x14ac:dyDescent="0.2">
      <c r="A413" s="127"/>
      <c r="B413" s="47"/>
      <c r="C413" s="47"/>
      <c r="D413" s="102"/>
      <c r="E413" s="102"/>
      <c r="F413" s="102"/>
      <c r="G413" s="104"/>
      <c r="H413" s="104"/>
      <c r="I413" s="151"/>
      <c r="J413" s="110"/>
      <c r="K413" s="110"/>
      <c r="L413" s="110"/>
      <c r="M413" s="110"/>
      <c r="N413" s="47">
        <v>407</v>
      </c>
      <c r="O413" s="133" t="str">
        <f t="shared" si="1"/>
        <v xml:space="preserve"> </v>
      </c>
      <c r="P413" s="134" t="str">
        <f t="shared" si="2"/>
        <v xml:space="preserve"> </v>
      </c>
      <c r="Q413" s="135" t="str">
        <f t="shared" si="3"/>
        <v xml:space="preserve"> </v>
      </c>
      <c r="R413" s="135" t="str">
        <f t="shared" si="4"/>
        <v xml:space="preserve"> </v>
      </c>
      <c r="S413" s="110" t="str">
        <f t="shared" si="9"/>
        <v xml:space="preserve"> </v>
      </c>
      <c r="T413" s="135" t="str">
        <f t="shared" si="6"/>
        <v xml:space="preserve"> </v>
      </c>
      <c r="U413" s="47">
        <f t="shared" si="11"/>
        <v>407</v>
      </c>
      <c r="V413" s="93"/>
      <c r="W413" s="12"/>
      <c r="X413" s="12"/>
      <c r="Y413" s="14"/>
      <c r="Z413" s="12"/>
      <c r="AA413" s="12"/>
    </row>
  </sheetData>
  <autoFilter ref="A1:AA4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2" activeCellId="1" sqref="A2 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2</v>
      </c>
      <c r="B4" s="19" t="s">
        <v>64</v>
      </c>
      <c r="C4" s="19"/>
      <c r="D4" s="19">
        <v>2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659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1497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40</v>
      </c>
      <c r="C9" s="47" t="s">
        <v>66</v>
      </c>
      <c r="D9" s="48"/>
      <c r="E9" s="48"/>
      <c r="F9" s="49" t="s">
        <v>67</v>
      </c>
      <c r="G9" s="49" t="s">
        <v>67</v>
      </c>
      <c r="H9" s="49" t="s">
        <v>68</v>
      </c>
      <c r="I9" s="50">
        <v>38054</v>
      </c>
      <c r="J9" s="49" t="s">
        <v>69</v>
      </c>
      <c r="K9" s="49" t="s">
        <v>70</v>
      </c>
      <c r="L9" s="49"/>
      <c r="M9" s="49" t="s">
        <v>71</v>
      </c>
      <c r="N9" s="51">
        <v>2.2569444444444447E-3</v>
      </c>
      <c r="O9" s="52" t="s">
        <v>76</v>
      </c>
      <c r="P9" s="45" t="s">
        <v>67</v>
      </c>
      <c r="Q9" s="45"/>
      <c r="R9" s="52">
        <v>3</v>
      </c>
      <c r="S9" s="52">
        <v>15</v>
      </c>
    </row>
    <row r="10" spans="1:19" ht="16.5" customHeight="1" x14ac:dyDescent="0.25">
      <c r="A10" s="45">
        <v>2</v>
      </c>
      <c r="B10" s="46">
        <v>318</v>
      </c>
      <c r="C10" s="47" t="s">
        <v>73</v>
      </c>
      <c r="D10" s="48"/>
      <c r="E10" s="48"/>
      <c r="F10" s="49" t="s">
        <v>67</v>
      </c>
      <c r="G10" s="49" t="s">
        <v>67</v>
      </c>
      <c r="H10" s="49" t="s">
        <v>74</v>
      </c>
      <c r="I10" s="50">
        <v>38111</v>
      </c>
      <c r="J10" s="49" t="s">
        <v>9</v>
      </c>
      <c r="K10" s="49"/>
      <c r="L10" s="49"/>
      <c r="M10" s="49" t="s">
        <v>75</v>
      </c>
      <c r="N10" s="51">
        <v>2.2685185185185182E-3</v>
      </c>
      <c r="O10" s="52" t="s">
        <v>84</v>
      </c>
      <c r="P10" s="45" t="s">
        <v>67</v>
      </c>
      <c r="Q10" s="45"/>
      <c r="R10" s="52">
        <v>3</v>
      </c>
      <c r="S10" s="52">
        <v>16</v>
      </c>
    </row>
    <row r="11" spans="1:19" ht="16.5" customHeight="1" x14ac:dyDescent="0.25">
      <c r="A11" s="45">
        <v>3</v>
      </c>
      <c r="B11" s="46">
        <v>41</v>
      </c>
      <c r="C11" s="47" t="s">
        <v>77</v>
      </c>
      <c r="D11" s="48"/>
      <c r="E11" s="48"/>
      <c r="F11" s="49" t="s">
        <v>67</v>
      </c>
      <c r="G11" s="49" t="s">
        <v>67</v>
      </c>
      <c r="H11" s="49" t="s">
        <v>78</v>
      </c>
      <c r="I11" s="50">
        <v>38020</v>
      </c>
      <c r="J11" s="49" t="s">
        <v>69</v>
      </c>
      <c r="K11" s="49" t="s">
        <v>70</v>
      </c>
      <c r="L11" s="49"/>
      <c r="M11" s="49" t="s">
        <v>71</v>
      </c>
      <c r="N11" s="51">
        <v>2.4652777777777776E-3</v>
      </c>
      <c r="O11" s="52" t="s">
        <v>90</v>
      </c>
      <c r="P11" s="45" t="s">
        <v>67</v>
      </c>
      <c r="Q11" s="45"/>
      <c r="R11" s="52">
        <v>3</v>
      </c>
      <c r="S11" s="52">
        <v>33</v>
      </c>
    </row>
    <row r="12" spans="1:19" ht="16.5" customHeight="1" x14ac:dyDescent="0.25">
      <c r="A12" s="45">
        <v>4</v>
      </c>
      <c r="B12" s="46">
        <v>58</v>
      </c>
      <c r="C12" s="47" t="s">
        <v>80</v>
      </c>
      <c r="D12" s="48"/>
      <c r="E12" s="48"/>
      <c r="F12" s="49" t="s">
        <v>67</v>
      </c>
      <c r="G12" s="49" t="s">
        <v>67</v>
      </c>
      <c r="H12" s="49" t="s">
        <v>81</v>
      </c>
      <c r="I12" s="50">
        <v>38230</v>
      </c>
      <c r="J12" s="49" t="s">
        <v>69</v>
      </c>
      <c r="K12" s="49" t="s">
        <v>82</v>
      </c>
      <c r="L12" s="49"/>
      <c r="M12" s="49" t="s">
        <v>83</v>
      </c>
      <c r="N12" s="51">
        <v>2.4768518518518516E-3</v>
      </c>
      <c r="O12" s="52" t="s">
        <v>94</v>
      </c>
      <c r="P12" s="45" t="s">
        <v>67</v>
      </c>
      <c r="Q12" s="45"/>
      <c r="R12" s="52">
        <v>3</v>
      </c>
      <c r="S12" s="52">
        <v>34</v>
      </c>
    </row>
    <row r="13" spans="1:19" ht="16.5" customHeight="1" x14ac:dyDescent="0.25">
      <c r="A13" s="45">
        <v>5</v>
      </c>
      <c r="B13" s="46">
        <v>263</v>
      </c>
      <c r="C13" s="47" t="s">
        <v>85</v>
      </c>
      <c r="D13" s="48"/>
      <c r="E13" s="48"/>
      <c r="F13" s="49" t="s">
        <v>67</v>
      </c>
      <c r="G13" s="49" t="s">
        <v>67</v>
      </c>
      <c r="H13" s="49" t="s">
        <v>86</v>
      </c>
      <c r="I13" s="50">
        <v>38026</v>
      </c>
      <c r="J13" s="49" t="s">
        <v>87</v>
      </c>
      <c r="K13" s="49" t="s">
        <v>88</v>
      </c>
      <c r="L13" s="49"/>
      <c r="M13" s="49" t="s">
        <v>89</v>
      </c>
      <c r="N13" s="51">
        <v>2.4768518518518516E-3</v>
      </c>
      <c r="O13" s="52" t="s">
        <v>107</v>
      </c>
      <c r="P13" s="45" t="s">
        <v>67</v>
      </c>
      <c r="Q13" s="45"/>
      <c r="R13" s="52">
        <v>3</v>
      </c>
      <c r="S13" s="52">
        <v>34</v>
      </c>
    </row>
    <row r="14" spans="1:19" ht="16.5" customHeight="1" x14ac:dyDescent="0.25">
      <c r="A14" s="45">
        <v>6</v>
      </c>
      <c r="B14" s="46">
        <v>31</v>
      </c>
      <c r="C14" s="47" t="s">
        <v>91</v>
      </c>
      <c r="D14" s="48"/>
      <c r="E14" s="48"/>
      <c r="F14" s="49" t="s">
        <v>67</v>
      </c>
      <c r="G14" s="49" t="s">
        <v>67</v>
      </c>
      <c r="H14" s="49" t="s">
        <v>92</v>
      </c>
      <c r="I14" s="50">
        <v>38476</v>
      </c>
      <c r="J14" s="49" t="s">
        <v>17</v>
      </c>
      <c r="K14" s="49"/>
      <c r="L14" s="49"/>
      <c r="M14" s="49" t="s">
        <v>93</v>
      </c>
      <c r="N14" s="51">
        <v>2.5000000000000001E-3</v>
      </c>
      <c r="O14" s="52" t="s">
        <v>116</v>
      </c>
      <c r="P14" s="45" t="s">
        <v>67</v>
      </c>
      <c r="Q14" s="45"/>
      <c r="R14" s="52">
        <v>3</v>
      </c>
      <c r="S14" s="52">
        <v>36</v>
      </c>
    </row>
    <row r="15" spans="1:19" ht="16.5" customHeight="1" x14ac:dyDescent="0.25">
      <c r="A15" s="45">
        <v>7</v>
      </c>
      <c r="B15" s="46">
        <v>74</v>
      </c>
      <c r="C15" s="47" t="s">
        <v>95</v>
      </c>
      <c r="D15" s="48"/>
      <c r="E15" s="48"/>
      <c r="F15" s="49" t="s">
        <v>67</v>
      </c>
      <c r="G15" s="49" t="s">
        <v>67</v>
      </c>
      <c r="H15" s="49" t="s">
        <v>96</v>
      </c>
      <c r="I15" s="50">
        <v>38129</v>
      </c>
      <c r="J15" s="49" t="s">
        <v>69</v>
      </c>
      <c r="K15" s="49" t="s">
        <v>97</v>
      </c>
      <c r="L15" s="49"/>
      <c r="M15" s="49" t="s">
        <v>98</v>
      </c>
      <c r="N15" s="51">
        <v>2.5231481481481481E-3</v>
      </c>
      <c r="O15" s="52" t="s">
        <v>121</v>
      </c>
      <c r="P15" s="45" t="s">
        <v>67</v>
      </c>
      <c r="Q15" s="45"/>
      <c r="R15" s="52">
        <v>3</v>
      </c>
      <c r="S15" s="52">
        <v>38</v>
      </c>
    </row>
    <row r="16" spans="1:19" ht="16.5" customHeight="1" x14ac:dyDescent="0.25">
      <c r="A16" s="45">
        <v>8</v>
      </c>
      <c r="B16" s="46">
        <v>234</v>
      </c>
      <c r="C16" s="47" t="s">
        <v>100</v>
      </c>
      <c r="D16" s="48"/>
      <c r="E16" s="48"/>
      <c r="F16" s="49" t="s">
        <v>67</v>
      </c>
      <c r="G16" s="49" t="s">
        <v>67</v>
      </c>
      <c r="H16" s="49" t="s">
        <v>101</v>
      </c>
      <c r="I16" s="50">
        <v>38649</v>
      </c>
      <c r="J16" s="49" t="s">
        <v>102</v>
      </c>
      <c r="K16" s="49" t="s">
        <v>103</v>
      </c>
      <c r="L16" s="49"/>
      <c r="M16" s="49" t="s">
        <v>104</v>
      </c>
      <c r="N16" s="51">
        <v>2.5231481481481481E-3</v>
      </c>
      <c r="O16" s="52" t="s">
        <v>126</v>
      </c>
      <c r="P16" s="45" t="s">
        <v>67</v>
      </c>
      <c r="Q16" s="45"/>
      <c r="R16" s="52">
        <v>3</v>
      </c>
      <c r="S16" s="52">
        <v>38</v>
      </c>
    </row>
    <row r="17" spans="1:19" ht="16.5" customHeight="1" x14ac:dyDescent="0.25">
      <c r="A17" s="45">
        <v>9</v>
      </c>
      <c r="B17" s="46">
        <v>43</v>
      </c>
      <c r="C17" s="47" t="s">
        <v>105</v>
      </c>
      <c r="D17" s="48"/>
      <c r="E17" s="48"/>
      <c r="F17" s="49" t="s">
        <v>67</v>
      </c>
      <c r="G17" s="49" t="s">
        <v>67</v>
      </c>
      <c r="H17" s="49" t="s">
        <v>106</v>
      </c>
      <c r="I17" s="50">
        <v>38006</v>
      </c>
      <c r="J17" s="49" t="s">
        <v>69</v>
      </c>
      <c r="K17" s="49" t="s">
        <v>97</v>
      </c>
      <c r="L17" s="49"/>
      <c r="M17" s="49" t="s">
        <v>71</v>
      </c>
      <c r="N17" s="51">
        <v>2.5462962962962961E-3</v>
      </c>
      <c r="O17" s="52" t="s">
        <v>130</v>
      </c>
      <c r="P17" s="45" t="s">
        <v>67</v>
      </c>
      <c r="Q17" s="45"/>
      <c r="R17" s="52">
        <v>3</v>
      </c>
      <c r="S17" s="52">
        <v>40</v>
      </c>
    </row>
    <row r="18" spans="1:19" ht="16.5" customHeight="1" x14ac:dyDescent="0.25">
      <c r="A18" s="45">
        <v>10</v>
      </c>
      <c r="B18" s="46">
        <v>60</v>
      </c>
      <c r="C18" s="47" t="s">
        <v>108</v>
      </c>
      <c r="D18" s="48"/>
      <c r="E18" s="48"/>
      <c r="F18" s="49" t="s">
        <v>67</v>
      </c>
      <c r="G18" s="49" t="s">
        <v>67</v>
      </c>
      <c r="H18" s="49" t="s">
        <v>109</v>
      </c>
      <c r="I18" s="50">
        <v>38404</v>
      </c>
      <c r="J18" s="49" t="s">
        <v>69</v>
      </c>
      <c r="K18" s="49" t="s">
        <v>82</v>
      </c>
      <c r="L18" s="49"/>
      <c r="M18" s="49" t="s">
        <v>83</v>
      </c>
      <c r="N18" s="51">
        <v>2.5462962962962961E-3</v>
      </c>
      <c r="O18" s="53" t="s">
        <v>133</v>
      </c>
      <c r="P18" s="45" t="s">
        <v>67</v>
      </c>
      <c r="Q18" s="45"/>
      <c r="R18" s="52">
        <v>3</v>
      </c>
      <c r="S18" s="52">
        <v>40</v>
      </c>
    </row>
    <row r="19" spans="1:19" ht="16.5" customHeight="1" x14ac:dyDescent="0.25">
      <c r="A19" s="45">
        <v>11</v>
      </c>
      <c r="B19" s="46">
        <v>315</v>
      </c>
      <c r="C19" s="47" t="s">
        <v>117</v>
      </c>
      <c r="D19" s="48"/>
      <c r="E19" s="48"/>
      <c r="F19" s="49" t="s">
        <v>67</v>
      </c>
      <c r="G19" s="49" t="s">
        <v>67</v>
      </c>
      <c r="H19" s="49" t="s">
        <v>118</v>
      </c>
      <c r="I19" s="50">
        <v>38483</v>
      </c>
      <c r="J19" s="49" t="s">
        <v>119</v>
      </c>
      <c r="K19" s="49"/>
      <c r="L19" s="49"/>
      <c r="M19" s="49" t="s">
        <v>120</v>
      </c>
      <c r="N19" s="51">
        <v>2.5694444444444445E-3</v>
      </c>
      <c r="O19" s="52" t="s">
        <v>141</v>
      </c>
      <c r="P19" s="45" t="s">
        <v>67</v>
      </c>
      <c r="Q19" s="45"/>
      <c r="R19" s="52">
        <v>3</v>
      </c>
      <c r="S19" s="52">
        <v>42</v>
      </c>
    </row>
    <row r="20" spans="1:19" ht="16.5" customHeight="1" x14ac:dyDescent="0.25">
      <c r="A20" s="45">
        <v>12</v>
      </c>
      <c r="B20" s="46">
        <v>218</v>
      </c>
      <c r="C20" s="47" t="s">
        <v>127</v>
      </c>
      <c r="D20" s="48"/>
      <c r="E20" s="48"/>
      <c r="F20" s="49" t="s">
        <v>67</v>
      </c>
      <c r="G20" s="49" t="s">
        <v>67</v>
      </c>
      <c r="H20" s="49" t="s">
        <v>128</v>
      </c>
      <c r="I20" s="50">
        <v>38323</v>
      </c>
      <c r="J20" s="49" t="s">
        <v>102</v>
      </c>
      <c r="K20" s="49" t="s">
        <v>103</v>
      </c>
      <c r="L20" s="49"/>
      <c r="M20" s="49" t="s">
        <v>129</v>
      </c>
      <c r="N20" s="51">
        <v>2.5925925925925925E-3</v>
      </c>
      <c r="O20" s="52" t="s">
        <v>152</v>
      </c>
      <c r="P20" s="45" t="s">
        <v>67</v>
      </c>
      <c r="Q20" s="45"/>
      <c r="R20" s="52">
        <v>3</v>
      </c>
      <c r="S20" s="52">
        <v>44</v>
      </c>
    </row>
    <row r="21" spans="1:19" ht="16.5" customHeight="1" x14ac:dyDescent="0.25">
      <c r="A21" s="45">
        <v>13</v>
      </c>
      <c r="B21" s="46">
        <v>48</v>
      </c>
      <c r="C21" s="47" t="s">
        <v>131</v>
      </c>
      <c r="D21" s="48"/>
      <c r="E21" s="48"/>
      <c r="F21" s="49" t="s">
        <v>67</v>
      </c>
      <c r="G21" s="49" t="s">
        <v>67</v>
      </c>
      <c r="H21" s="49" t="s">
        <v>132</v>
      </c>
      <c r="I21" s="50">
        <v>38246</v>
      </c>
      <c r="J21" s="49" t="s">
        <v>69</v>
      </c>
      <c r="K21" s="49" t="s">
        <v>97</v>
      </c>
      <c r="L21" s="49"/>
      <c r="M21" s="49" t="s">
        <v>71</v>
      </c>
      <c r="N21" s="51">
        <v>2.5925925925925925E-3</v>
      </c>
      <c r="O21" s="52" t="s">
        <v>160</v>
      </c>
      <c r="P21" s="45" t="s">
        <v>67</v>
      </c>
      <c r="Q21" s="45"/>
      <c r="R21" s="52">
        <v>3</v>
      </c>
      <c r="S21" s="52">
        <v>44</v>
      </c>
    </row>
    <row r="22" spans="1:19" ht="16.5" customHeight="1" x14ac:dyDescent="0.25">
      <c r="A22" s="45">
        <v>14</v>
      </c>
      <c r="B22" s="46">
        <v>280</v>
      </c>
      <c r="C22" s="47" t="s">
        <v>134</v>
      </c>
      <c r="D22" s="48"/>
      <c r="E22" s="48"/>
      <c r="F22" s="49" t="s">
        <v>67</v>
      </c>
      <c r="G22" s="49" t="s">
        <v>67</v>
      </c>
      <c r="H22" s="49" t="s">
        <v>135</v>
      </c>
      <c r="I22" s="50">
        <v>38158</v>
      </c>
      <c r="J22" s="49" t="s">
        <v>27</v>
      </c>
      <c r="K22" s="49"/>
      <c r="L22" s="49"/>
      <c r="M22" s="49" t="s">
        <v>136</v>
      </c>
      <c r="N22" s="51">
        <v>2.6041666666666665E-3</v>
      </c>
      <c r="O22" s="52" t="s">
        <v>164</v>
      </c>
      <c r="P22" s="45" t="s">
        <v>67</v>
      </c>
      <c r="Q22" s="45"/>
      <c r="R22" s="52">
        <v>3</v>
      </c>
      <c r="S22" s="52">
        <v>45</v>
      </c>
    </row>
    <row r="23" spans="1:19" ht="16.5" customHeight="1" x14ac:dyDescent="0.25">
      <c r="A23" s="45">
        <v>15</v>
      </c>
      <c r="B23" s="46">
        <v>291</v>
      </c>
      <c r="C23" s="47" t="s">
        <v>142</v>
      </c>
      <c r="D23" s="48"/>
      <c r="E23" s="48"/>
      <c r="F23" s="49" t="s">
        <v>67</v>
      </c>
      <c r="G23" s="49" t="s">
        <v>67</v>
      </c>
      <c r="H23" s="49" t="s">
        <v>143</v>
      </c>
      <c r="I23" s="50">
        <v>38908</v>
      </c>
      <c r="J23" s="49" t="s">
        <v>27</v>
      </c>
      <c r="K23" s="49"/>
      <c r="L23" s="49"/>
      <c r="M23" s="49" t="s">
        <v>144</v>
      </c>
      <c r="N23" s="51">
        <v>2.6388888888888885E-3</v>
      </c>
      <c r="O23" s="52" t="s">
        <v>167</v>
      </c>
      <c r="P23" s="45" t="s">
        <v>67</v>
      </c>
      <c r="Q23" s="45"/>
      <c r="R23" s="52">
        <v>3</v>
      </c>
      <c r="S23" s="52">
        <v>48</v>
      </c>
    </row>
    <row r="24" spans="1:19" ht="16.5" customHeight="1" x14ac:dyDescent="0.25">
      <c r="A24" s="45">
        <v>16</v>
      </c>
      <c r="B24" s="46">
        <v>51</v>
      </c>
      <c r="C24" s="47" t="s">
        <v>153</v>
      </c>
      <c r="D24" s="48"/>
      <c r="E24" s="48"/>
      <c r="F24" s="49" t="s">
        <v>67</v>
      </c>
      <c r="G24" s="49" t="s">
        <v>67</v>
      </c>
      <c r="H24" s="49" t="s">
        <v>154</v>
      </c>
      <c r="I24" s="50">
        <v>38189</v>
      </c>
      <c r="J24" s="49" t="s">
        <v>155</v>
      </c>
      <c r="K24" s="49" t="s">
        <v>156</v>
      </c>
      <c r="L24" s="49"/>
      <c r="M24" s="49" t="s">
        <v>71</v>
      </c>
      <c r="N24" s="51">
        <v>2.673611111111111E-3</v>
      </c>
      <c r="O24" s="52" t="s">
        <v>170</v>
      </c>
      <c r="P24" s="45" t="s">
        <v>67</v>
      </c>
      <c r="Q24" s="45"/>
      <c r="R24" s="52">
        <v>3</v>
      </c>
      <c r="S24" s="52">
        <v>51</v>
      </c>
    </row>
    <row r="25" spans="1:19" ht="16.5" customHeight="1" x14ac:dyDescent="0.25">
      <c r="A25" s="45">
        <v>17</v>
      </c>
      <c r="B25" s="46">
        <v>49</v>
      </c>
      <c r="C25" s="47" t="s">
        <v>158</v>
      </c>
      <c r="D25" s="48"/>
      <c r="E25" s="48"/>
      <c r="F25" s="49" t="s">
        <v>67</v>
      </c>
      <c r="G25" s="49" t="s">
        <v>67</v>
      </c>
      <c r="H25" s="49" t="s">
        <v>159</v>
      </c>
      <c r="I25" s="50">
        <v>38072</v>
      </c>
      <c r="J25" s="49" t="s">
        <v>155</v>
      </c>
      <c r="K25" s="49" t="s">
        <v>156</v>
      </c>
      <c r="L25" s="49"/>
      <c r="M25" s="49" t="s">
        <v>71</v>
      </c>
      <c r="N25" s="51">
        <v>2.6967592592592594E-3</v>
      </c>
      <c r="O25" s="53" t="s">
        <v>188</v>
      </c>
      <c r="P25" s="45" t="s">
        <v>67</v>
      </c>
      <c r="Q25" s="45"/>
      <c r="R25" s="52">
        <v>3</v>
      </c>
      <c r="S25" s="52">
        <v>53</v>
      </c>
    </row>
    <row r="26" spans="1:19" ht="16.5" customHeight="1" x14ac:dyDescent="0.25">
      <c r="A26" s="45">
        <v>18</v>
      </c>
      <c r="B26" s="46">
        <v>100</v>
      </c>
      <c r="C26" s="47" t="s">
        <v>161</v>
      </c>
      <c r="D26" s="48"/>
      <c r="E26" s="48"/>
      <c r="F26" s="49" t="s">
        <v>67</v>
      </c>
      <c r="G26" s="49" t="s">
        <v>67</v>
      </c>
      <c r="H26" s="49" t="s">
        <v>162</v>
      </c>
      <c r="I26" s="50">
        <v>38548</v>
      </c>
      <c r="J26" s="49" t="s">
        <v>11</v>
      </c>
      <c r="K26" s="49"/>
      <c r="L26" s="49"/>
      <c r="M26" s="49" t="s">
        <v>163</v>
      </c>
      <c r="N26" s="51">
        <v>2.7083333333333334E-3</v>
      </c>
      <c r="O26" s="52" t="s">
        <v>193</v>
      </c>
      <c r="P26" s="45" t="s">
        <v>67</v>
      </c>
      <c r="Q26" s="45"/>
      <c r="R26" s="52">
        <v>3</v>
      </c>
      <c r="S26" s="52">
        <v>54</v>
      </c>
    </row>
    <row r="27" spans="1:19" ht="16.5" customHeight="1" x14ac:dyDescent="0.25">
      <c r="A27" s="45">
        <v>19</v>
      </c>
      <c r="B27" s="46">
        <v>232</v>
      </c>
      <c r="C27" s="47" t="s">
        <v>168</v>
      </c>
      <c r="D27" s="48"/>
      <c r="E27" s="48"/>
      <c r="F27" s="49" t="s">
        <v>67</v>
      </c>
      <c r="G27" s="49" t="s">
        <v>67</v>
      </c>
      <c r="H27" s="49" t="s">
        <v>169</v>
      </c>
      <c r="I27" s="50">
        <v>38000</v>
      </c>
      <c r="J27" s="49" t="s">
        <v>102</v>
      </c>
      <c r="K27" s="49" t="s">
        <v>103</v>
      </c>
      <c r="L27" s="49"/>
      <c r="M27" s="49" t="s">
        <v>129</v>
      </c>
      <c r="N27" s="51">
        <v>2.7199074074074074E-3</v>
      </c>
      <c r="O27" s="52" t="s">
        <v>201</v>
      </c>
      <c r="P27" s="45" t="s">
        <v>67</v>
      </c>
      <c r="Q27" s="45"/>
      <c r="R27" s="52">
        <v>3</v>
      </c>
      <c r="S27" s="52">
        <v>55</v>
      </c>
    </row>
    <row r="28" spans="1:19" ht="16.5" customHeight="1" x14ac:dyDescent="0.25">
      <c r="A28" s="45">
        <v>20</v>
      </c>
      <c r="B28" s="46">
        <v>91</v>
      </c>
      <c r="C28" s="47" t="s">
        <v>171</v>
      </c>
      <c r="D28" s="48"/>
      <c r="E28" s="48"/>
      <c r="F28" s="49" t="s">
        <v>67</v>
      </c>
      <c r="G28" s="49" t="s">
        <v>67</v>
      </c>
      <c r="H28" s="49" t="s">
        <v>172</v>
      </c>
      <c r="I28" s="50">
        <v>38239</v>
      </c>
      <c r="J28" s="49" t="s">
        <v>11</v>
      </c>
      <c r="K28" s="49" t="s">
        <v>173</v>
      </c>
      <c r="L28" s="49"/>
      <c r="M28" s="49" t="s">
        <v>174</v>
      </c>
      <c r="N28" s="51">
        <v>2.7314814814814819E-3</v>
      </c>
      <c r="O28" s="52" t="s">
        <v>204</v>
      </c>
      <c r="P28" s="45" t="s">
        <v>67</v>
      </c>
      <c r="Q28" s="45"/>
      <c r="R28" s="52">
        <v>3</v>
      </c>
      <c r="S28" s="52">
        <v>56</v>
      </c>
    </row>
    <row r="29" spans="1:19" ht="16.5" customHeight="1" x14ac:dyDescent="0.25">
      <c r="A29" s="45">
        <v>21</v>
      </c>
      <c r="B29" s="46">
        <v>94</v>
      </c>
      <c r="C29" s="47" t="s">
        <v>179</v>
      </c>
      <c r="D29" s="48"/>
      <c r="E29" s="48"/>
      <c r="F29" s="49" t="s">
        <v>67</v>
      </c>
      <c r="G29" s="49" t="s">
        <v>67</v>
      </c>
      <c r="H29" s="49" t="s">
        <v>180</v>
      </c>
      <c r="I29" s="50">
        <v>38003</v>
      </c>
      <c r="J29" s="49" t="s">
        <v>11</v>
      </c>
      <c r="K29" s="49" t="s">
        <v>173</v>
      </c>
      <c r="L29" s="49"/>
      <c r="M29" s="49" t="s">
        <v>174</v>
      </c>
      <c r="N29" s="51">
        <v>2.7662037037037034E-3</v>
      </c>
      <c r="O29" s="52" t="s">
        <v>208</v>
      </c>
      <c r="P29" s="45" t="s">
        <v>67</v>
      </c>
      <c r="Q29" s="45"/>
      <c r="R29" s="52">
        <v>3</v>
      </c>
      <c r="S29" s="52">
        <v>59</v>
      </c>
    </row>
    <row r="30" spans="1:19" ht="16.5" hidden="1" customHeight="1" x14ac:dyDescent="0.25">
      <c r="A30" s="45">
        <v>22</v>
      </c>
      <c r="B30" s="46"/>
      <c r="C30" s="47" t="s">
        <v>67</v>
      </c>
      <c r="D30" s="48"/>
      <c r="E30" s="48"/>
      <c r="F30" s="49" t="s">
        <v>67</v>
      </c>
      <c r="G30" s="49" t="s">
        <v>67</v>
      </c>
      <c r="H30" s="49" t="s">
        <v>67</v>
      </c>
      <c r="I30" s="50" t="s">
        <v>67</v>
      </c>
      <c r="J30" s="49" t="s">
        <v>67</v>
      </c>
      <c r="K30" s="49" t="s">
        <v>67</v>
      </c>
      <c r="L30" s="49" t="s">
        <v>67</v>
      </c>
      <c r="M30" s="49" t="s">
        <v>67</v>
      </c>
      <c r="N30" s="51" t="s">
        <v>67</v>
      </c>
      <c r="O30" s="52" t="s">
        <v>211</v>
      </c>
      <c r="P30" s="45" t="s">
        <v>67</v>
      </c>
      <c r="Q30" s="45"/>
      <c r="R30" s="52"/>
      <c r="S30" s="52"/>
    </row>
    <row r="31" spans="1:19" ht="16.5" hidden="1" customHeight="1" x14ac:dyDescent="0.25">
      <c r="A31" s="45">
        <v>23</v>
      </c>
      <c r="B31" s="46"/>
      <c r="C31" s="47" t="s">
        <v>67</v>
      </c>
      <c r="D31" s="48"/>
      <c r="E31" s="48"/>
      <c r="F31" s="49" t="s">
        <v>67</v>
      </c>
      <c r="G31" s="49" t="s">
        <v>67</v>
      </c>
      <c r="H31" s="49" t="s">
        <v>67</v>
      </c>
      <c r="I31" s="50" t="s">
        <v>67</v>
      </c>
      <c r="J31" s="49" t="s">
        <v>67</v>
      </c>
      <c r="K31" s="49" t="s">
        <v>67</v>
      </c>
      <c r="L31" s="49" t="s">
        <v>67</v>
      </c>
      <c r="M31" s="49" t="s">
        <v>67</v>
      </c>
      <c r="N31" s="51" t="s">
        <v>67</v>
      </c>
      <c r="O31" s="52" t="s">
        <v>230</v>
      </c>
      <c r="P31" s="45" t="s">
        <v>67</v>
      </c>
      <c r="Q31" s="45"/>
      <c r="R31" s="52"/>
      <c r="S31" s="52"/>
    </row>
  </sheetData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3.5703125" bestFit="1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2.42578125" bestFit="1" customWidth="1"/>
    <col min="9" max="9" width="11.85546875" bestFit="1" customWidth="1"/>
    <col min="10" max="10" width="15.7109375" customWidth="1"/>
    <col min="11" max="11" width="17.28515625" bestFit="1" customWidth="1"/>
    <col min="12" max="12" width="4.85546875" customWidth="1"/>
    <col min="13" max="13" width="26.7109375" bestFit="1" customWidth="1"/>
    <col min="14" max="14" width="8.85546875" customWidth="1"/>
    <col min="15" max="15" width="7.42578125" hidden="1" customWidth="1"/>
    <col min="16" max="16" width="7.7109375" customWidth="1"/>
  </cols>
  <sheetData>
    <row r="1" spans="1:16" ht="18.75" customHeight="1" x14ac:dyDescent="0.3">
      <c r="A1" s="4" t="str">
        <f>nbox!A1</f>
        <v>Lietuvos pavasario kroso čempionatas, jaunimo iki 23 m., jaunimo, jaunių, jaunučių ir vaikų pirmenybės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</row>
    <row r="2" spans="1:16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</row>
    <row r="3" spans="1:16" ht="17.25" customHeight="1" x14ac:dyDescent="0.3">
      <c r="A3" s="6" t="str">
        <f>nbox!A2</f>
        <v>2017 m.balandžio 28 d., Palanga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</row>
    <row r="4" spans="1:16" ht="21" customHeight="1" x14ac:dyDescent="0.25">
      <c r="A4" s="17">
        <v>1</v>
      </c>
      <c r="B4" s="19" t="str">
        <f>IF(ISBLANK(A4)," ",VLOOKUP(A4,progr,4,FALSE))</f>
        <v>m</v>
      </c>
      <c r="C4" s="19"/>
      <c r="D4" s="19">
        <f>IF(ISBLANK(A4)," ",VLOOKUP(A4,progr,6,FALSE))</f>
        <v>1</v>
      </c>
      <c r="E4" s="22">
        <f>IF(ISBLANK(A4)," ",VLOOKUP(A4,progr,5,FALSE))</f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</row>
    <row r="5" spans="1:16" ht="20.25" customHeight="1" x14ac:dyDescent="0.3">
      <c r="A5" s="4" t="s">
        <v>51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</row>
    <row r="6" spans="1:16" ht="13.5" customHeight="1" x14ac:dyDescent="0.25">
      <c r="A6" s="14"/>
      <c r="B6" s="26"/>
      <c r="C6" s="26"/>
      <c r="D6" s="27"/>
      <c r="E6" s="27"/>
      <c r="F6" s="14"/>
      <c r="G6" s="29"/>
      <c r="H6" s="30"/>
      <c r="I6" s="31"/>
      <c r="J6" s="32"/>
      <c r="K6" s="14"/>
      <c r="L6" s="14"/>
      <c r="M6" s="14"/>
      <c r="N6" s="12"/>
      <c r="O6" s="12"/>
      <c r="P6" s="12"/>
    </row>
    <row r="7" spans="1:16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</row>
    <row r="8" spans="1:16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4" t="s">
        <v>7</v>
      </c>
    </row>
    <row r="9" spans="1:16" ht="16.5" customHeight="1" x14ac:dyDescent="0.25">
      <c r="A9" s="45">
        <v>1</v>
      </c>
      <c r="B9" s="46">
        <v>40</v>
      </c>
      <c r="C9" s="47" t="s">
        <v>66</v>
      </c>
      <c r="D9" s="48"/>
      <c r="E9" s="48"/>
      <c r="F9" s="49" t="s">
        <v>67</v>
      </c>
      <c r="G9" s="49" t="s">
        <v>67</v>
      </c>
      <c r="H9" s="49" t="s">
        <v>68</v>
      </c>
      <c r="I9" s="50">
        <v>38054</v>
      </c>
      <c r="J9" s="49" t="s">
        <v>69</v>
      </c>
      <c r="K9" s="49" t="s">
        <v>70</v>
      </c>
      <c r="L9" s="49"/>
      <c r="M9" s="49" t="s">
        <v>71</v>
      </c>
      <c r="N9" s="51">
        <v>2.2569444444444442E-3</v>
      </c>
      <c r="O9" s="52" t="s">
        <v>72</v>
      </c>
      <c r="P9" s="52">
        <v>22</v>
      </c>
    </row>
    <row r="10" spans="1:16" ht="16.5" customHeight="1" x14ac:dyDescent="0.25">
      <c r="A10" s="52">
        <v>2</v>
      </c>
      <c r="B10" s="46">
        <v>318</v>
      </c>
      <c r="C10" s="47" t="s">
        <v>73</v>
      </c>
      <c r="D10" s="48"/>
      <c r="E10" s="48"/>
      <c r="F10" s="49" t="s">
        <v>67</v>
      </c>
      <c r="G10" s="49" t="s">
        <v>67</v>
      </c>
      <c r="H10" s="49" t="s">
        <v>74</v>
      </c>
      <c r="I10" s="50">
        <v>38111</v>
      </c>
      <c r="J10" s="49" t="s">
        <v>9</v>
      </c>
      <c r="K10" s="49"/>
      <c r="L10" s="49"/>
      <c r="M10" s="49" t="s">
        <v>75</v>
      </c>
      <c r="N10" s="51">
        <v>2.2685185185185187E-3</v>
      </c>
      <c r="O10" s="52" t="s">
        <v>76</v>
      </c>
      <c r="P10" s="52">
        <v>18</v>
      </c>
    </row>
    <row r="11" spans="1:16" ht="16.5" customHeight="1" x14ac:dyDescent="0.25">
      <c r="A11" s="52">
        <v>3</v>
      </c>
      <c r="B11" s="46">
        <v>41</v>
      </c>
      <c r="C11" s="47" t="s">
        <v>77</v>
      </c>
      <c r="D11" s="48"/>
      <c r="E11" s="48"/>
      <c r="F11" s="49" t="s">
        <v>67</v>
      </c>
      <c r="G11" s="49" t="s">
        <v>67</v>
      </c>
      <c r="H11" s="49" t="s">
        <v>78</v>
      </c>
      <c r="I11" s="50">
        <v>38020</v>
      </c>
      <c r="J11" s="49" t="s">
        <v>69</v>
      </c>
      <c r="K11" s="49" t="s">
        <v>70</v>
      </c>
      <c r="L11" s="49"/>
      <c r="M11" s="49" t="s">
        <v>71</v>
      </c>
      <c r="N11" s="51">
        <v>2.4652777777777776E-3</v>
      </c>
      <c r="O11" s="52" t="s">
        <v>79</v>
      </c>
      <c r="P11" s="52">
        <v>15</v>
      </c>
    </row>
    <row r="12" spans="1:16" ht="16.5" customHeight="1" x14ac:dyDescent="0.25">
      <c r="A12" s="45">
        <v>4</v>
      </c>
      <c r="B12" s="46">
        <v>58</v>
      </c>
      <c r="C12" s="47" t="s">
        <v>80</v>
      </c>
      <c r="D12" s="48"/>
      <c r="E12" s="48"/>
      <c r="F12" s="49" t="s">
        <v>67</v>
      </c>
      <c r="G12" s="49" t="s">
        <v>67</v>
      </c>
      <c r="H12" s="49" t="s">
        <v>81</v>
      </c>
      <c r="I12" s="50">
        <v>38230</v>
      </c>
      <c r="J12" s="49" t="s">
        <v>69</v>
      </c>
      <c r="K12" s="49" t="s">
        <v>82</v>
      </c>
      <c r="L12" s="49"/>
      <c r="M12" s="49" t="s">
        <v>83</v>
      </c>
      <c r="N12" s="51">
        <v>2.476851851851852E-3</v>
      </c>
      <c r="O12" s="52" t="s">
        <v>84</v>
      </c>
      <c r="P12" s="52">
        <v>13</v>
      </c>
    </row>
    <row r="13" spans="1:16" ht="16.5" customHeight="1" x14ac:dyDescent="0.25">
      <c r="A13" s="45">
        <v>5</v>
      </c>
      <c r="B13" s="46">
        <v>263</v>
      </c>
      <c r="C13" s="47" t="s">
        <v>85</v>
      </c>
      <c r="D13" s="48"/>
      <c r="E13" s="48"/>
      <c r="F13" s="49" t="s">
        <v>67</v>
      </c>
      <c r="G13" s="49" t="s">
        <v>67</v>
      </c>
      <c r="H13" s="49" t="s">
        <v>86</v>
      </c>
      <c r="I13" s="50">
        <v>38026</v>
      </c>
      <c r="J13" s="49" t="s">
        <v>87</v>
      </c>
      <c r="K13" s="49" t="s">
        <v>88</v>
      </c>
      <c r="L13" s="49"/>
      <c r="M13" s="49" t="s">
        <v>89</v>
      </c>
      <c r="N13" s="51">
        <v>2.476851851851852E-3</v>
      </c>
      <c r="O13" s="52" t="s">
        <v>90</v>
      </c>
      <c r="P13" s="52">
        <v>12</v>
      </c>
    </row>
    <row r="14" spans="1:16" ht="16.5" customHeight="1" x14ac:dyDescent="0.25">
      <c r="A14" s="45">
        <v>6</v>
      </c>
      <c r="B14" s="46">
        <v>31</v>
      </c>
      <c r="C14" s="47" t="s">
        <v>91</v>
      </c>
      <c r="D14" s="48"/>
      <c r="E14" s="48"/>
      <c r="F14" s="49" t="s">
        <v>67</v>
      </c>
      <c r="G14" s="49" t="s">
        <v>67</v>
      </c>
      <c r="H14" s="49" t="s">
        <v>92</v>
      </c>
      <c r="I14" s="50">
        <v>38476</v>
      </c>
      <c r="J14" s="49" t="s">
        <v>17</v>
      </c>
      <c r="K14" s="49"/>
      <c r="L14" s="49"/>
      <c r="M14" s="49" t="s">
        <v>93</v>
      </c>
      <c r="N14" s="51">
        <v>2.5000000000000001E-3</v>
      </c>
      <c r="O14" s="52" t="s">
        <v>94</v>
      </c>
      <c r="P14" s="52">
        <v>11</v>
      </c>
    </row>
    <row r="15" spans="1:16" ht="16.5" customHeight="1" x14ac:dyDescent="0.25">
      <c r="A15" s="45">
        <v>7</v>
      </c>
      <c r="B15" s="46">
        <v>74</v>
      </c>
      <c r="C15" s="47" t="s">
        <v>95</v>
      </c>
      <c r="D15" s="48"/>
      <c r="E15" s="48"/>
      <c r="F15" s="49" t="s">
        <v>67</v>
      </c>
      <c r="G15" s="49" t="s">
        <v>67</v>
      </c>
      <c r="H15" s="49" t="s">
        <v>96</v>
      </c>
      <c r="I15" s="50">
        <v>38129</v>
      </c>
      <c r="J15" s="49" t="s">
        <v>69</v>
      </c>
      <c r="K15" s="49" t="s">
        <v>97</v>
      </c>
      <c r="L15" s="49"/>
      <c r="M15" s="49" t="s">
        <v>98</v>
      </c>
      <c r="N15" s="51">
        <v>2.5231481481481481E-3</v>
      </c>
      <c r="O15" s="52" t="s">
        <v>99</v>
      </c>
      <c r="P15" s="52">
        <v>10</v>
      </c>
    </row>
    <row r="16" spans="1:16" ht="16.5" customHeight="1" x14ac:dyDescent="0.25">
      <c r="A16" s="45">
        <v>8</v>
      </c>
      <c r="B16" s="46">
        <v>234</v>
      </c>
      <c r="C16" s="47" t="s">
        <v>100</v>
      </c>
      <c r="D16" s="48"/>
      <c r="E16" s="48"/>
      <c r="F16" s="49" t="s">
        <v>67</v>
      </c>
      <c r="G16" s="49" t="s">
        <v>67</v>
      </c>
      <c r="H16" s="49" t="s">
        <v>101</v>
      </c>
      <c r="I16" s="50">
        <v>38649</v>
      </c>
      <c r="J16" s="49" t="s">
        <v>102</v>
      </c>
      <c r="K16" s="49" t="s">
        <v>103</v>
      </c>
      <c r="L16" s="49"/>
      <c r="M16" s="49" t="s">
        <v>104</v>
      </c>
      <c r="N16" s="51">
        <v>2.5231481481481481E-3</v>
      </c>
      <c r="O16" s="52" t="s">
        <v>99</v>
      </c>
      <c r="P16" s="52">
        <v>9</v>
      </c>
    </row>
    <row r="17" spans="1:16" ht="16.5" customHeight="1" x14ac:dyDescent="0.25">
      <c r="A17" s="45">
        <v>9</v>
      </c>
      <c r="B17" s="46">
        <v>43</v>
      </c>
      <c r="C17" s="47" t="s">
        <v>105</v>
      </c>
      <c r="D17" s="48"/>
      <c r="E17" s="48"/>
      <c r="F17" s="49" t="s">
        <v>67</v>
      </c>
      <c r="G17" s="49" t="s">
        <v>67</v>
      </c>
      <c r="H17" s="49" t="s">
        <v>106</v>
      </c>
      <c r="I17" s="50">
        <v>38006</v>
      </c>
      <c r="J17" s="49" t="s">
        <v>69</v>
      </c>
      <c r="K17" s="49" t="s">
        <v>97</v>
      </c>
      <c r="L17" s="49"/>
      <c r="M17" s="49" t="s">
        <v>71</v>
      </c>
      <c r="N17" s="51">
        <v>2.5462962962962965E-3</v>
      </c>
      <c r="O17" s="52" t="s">
        <v>107</v>
      </c>
      <c r="P17" s="52">
        <v>8</v>
      </c>
    </row>
    <row r="18" spans="1:16" ht="16.5" customHeight="1" x14ac:dyDescent="0.25">
      <c r="A18" s="45">
        <v>10</v>
      </c>
      <c r="B18" s="46">
        <v>60</v>
      </c>
      <c r="C18" s="47" t="s">
        <v>108</v>
      </c>
      <c r="D18" s="48"/>
      <c r="E18" s="48"/>
      <c r="F18" s="49" t="s">
        <v>67</v>
      </c>
      <c r="G18" s="49" t="s">
        <v>67</v>
      </c>
      <c r="H18" s="49" t="s">
        <v>109</v>
      </c>
      <c r="I18" s="50">
        <v>38404</v>
      </c>
      <c r="J18" s="49" t="s">
        <v>69</v>
      </c>
      <c r="K18" s="49" t="s">
        <v>82</v>
      </c>
      <c r="L18" s="49"/>
      <c r="M18" s="49" t="s">
        <v>83</v>
      </c>
      <c r="N18" s="51">
        <v>2.5462962962962965E-3</v>
      </c>
      <c r="O18" s="52" t="s">
        <v>110</v>
      </c>
      <c r="P18" s="52">
        <v>7</v>
      </c>
    </row>
    <row r="19" spans="1:16" ht="16.5" customHeight="1" x14ac:dyDescent="0.25">
      <c r="A19" s="45">
        <v>11</v>
      </c>
      <c r="B19" s="46">
        <v>331</v>
      </c>
      <c r="C19" s="47" t="s">
        <v>111</v>
      </c>
      <c r="D19" s="48"/>
      <c r="E19" s="48"/>
      <c r="F19" s="49" t="s">
        <v>67</v>
      </c>
      <c r="G19" s="49" t="s">
        <v>67</v>
      </c>
      <c r="H19" s="49" t="s">
        <v>112</v>
      </c>
      <c r="I19" s="50">
        <v>38418</v>
      </c>
      <c r="J19" s="49" t="s">
        <v>113</v>
      </c>
      <c r="K19" s="49" t="s">
        <v>114</v>
      </c>
      <c r="L19" s="49"/>
      <c r="M19" s="49" t="s">
        <v>115</v>
      </c>
      <c r="N19" s="51">
        <v>2.5694444444444445E-3</v>
      </c>
      <c r="O19" s="52" t="s">
        <v>116</v>
      </c>
      <c r="P19" s="52">
        <v>6</v>
      </c>
    </row>
    <row r="20" spans="1:16" ht="16.5" customHeight="1" x14ac:dyDescent="0.25">
      <c r="A20" s="45">
        <v>12</v>
      </c>
      <c r="B20" s="46">
        <v>315</v>
      </c>
      <c r="C20" s="47" t="s">
        <v>117</v>
      </c>
      <c r="D20" s="48"/>
      <c r="E20" s="48"/>
      <c r="F20" s="49" t="s">
        <v>67</v>
      </c>
      <c r="G20" s="49" t="s">
        <v>67</v>
      </c>
      <c r="H20" s="49" t="s">
        <v>118</v>
      </c>
      <c r="I20" s="50">
        <v>38483</v>
      </c>
      <c r="J20" s="49" t="s">
        <v>119</v>
      </c>
      <c r="K20" s="49"/>
      <c r="L20" s="49"/>
      <c r="M20" s="49" t="s">
        <v>120</v>
      </c>
      <c r="N20" s="51">
        <v>2.5694444444444445E-3</v>
      </c>
      <c r="O20" s="52" t="s">
        <v>121</v>
      </c>
      <c r="P20" s="52">
        <v>5</v>
      </c>
    </row>
    <row r="21" spans="1:16" ht="16.5" customHeight="1" x14ac:dyDescent="0.25">
      <c r="A21" s="45">
        <v>13</v>
      </c>
      <c r="B21" s="46">
        <v>276</v>
      </c>
      <c r="C21" s="47" t="s">
        <v>122</v>
      </c>
      <c r="D21" s="48"/>
      <c r="E21" s="48"/>
      <c r="F21" s="49" t="s">
        <v>67</v>
      </c>
      <c r="G21" s="49" t="s">
        <v>67</v>
      </c>
      <c r="H21" s="49" t="s">
        <v>123</v>
      </c>
      <c r="I21" s="50">
        <v>38086</v>
      </c>
      <c r="J21" s="49" t="s">
        <v>124</v>
      </c>
      <c r="K21" s="49"/>
      <c r="L21" s="49"/>
      <c r="M21" s="49" t="s">
        <v>125</v>
      </c>
      <c r="N21" s="51">
        <v>2.5810185185185185E-3</v>
      </c>
      <c r="O21" s="52" t="s">
        <v>126</v>
      </c>
      <c r="P21" s="52">
        <v>4</v>
      </c>
    </row>
    <row r="22" spans="1:16" ht="16.5" customHeight="1" x14ac:dyDescent="0.25">
      <c r="A22" s="45">
        <v>14</v>
      </c>
      <c r="B22" s="46">
        <v>218</v>
      </c>
      <c r="C22" s="47" t="s">
        <v>127</v>
      </c>
      <c r="D22" s="48"/>
      <c r="E22" s="48"/>
      <c r="F22" s="49" t="s">
        <v>67</v>
      </c>
      <c r="G22" s="49" t="s">
        <v>67</v>
      </c>
      <c r="H22" s="49" t="s">
        <v>128</v>
      </c>
      <c r="I22" s="50">
        <v>38323</v>
      </c>
      <c r="J22" s="49" t="s">
        <v>102</v>
      </c>
      <c r="K22" s="49" t="s">
        <v>103</v>
      </c>
      <c r="L22" s="49"/>
      <c r="M22" s="49" t="s">
        <v>129</v>
      </c>
      <c r="N22" s="51">
        <v>2.5925925925925925E-3</v>
      </c>
      <c r="O22" s="52" t="s">
        <v>130</v>
      </c>
      <c r="P22" s="52">
        <v>3</v>
      </c>
    </row>
    <row r="23" spans="1:16" ht="16.5" customHeight="1" x14ac:dyDescent="0.25">
      <c r="A23" s="45">
        <v>15</v>
      </c>
      <c r="B23" s="46">
        <v>48</v>
      </c>
      <c r="C23" s="47" t="s">
        <v>131</v>
      </c>
      <c r="D23" s="48"/>
      <c r="E23" s="48"/>
      <c r="F23" s="49" t="s">
        <v>67</v>
      </c>
      <c r="G23" s="49" t="s">
        <v>67</v>
      </c>
      <c r="H23" s="49" t="s">
        <v>132</v>
      </c>
      <c r="I23" s="50">
        <v>38246</v>
      </c>
      <c r="J23" s="49" t="s">
        <v>69</v>
      </c>
      <c r="K23" s="49" t="s">
        <v>97</v>
      </c>
      <c r="L23" s="49"/>
      <c r="M23" s="49" t="s">
        <v>71</v>
      </c>
      <c r="N23" s="51">
        <v>2.5925925925925925E-3</v>
      </c>
      <c r="O23" s="52" t="s">
        <v>133</v>
      </c>
      <c r="P23" s="52">
        <v>2</v>
      </c>
    </row>
    <row r="24" spans="1:16" ht="16.5" customHeight="1" x14ac:dyDescent="0.25">
      <c r="A24" s="45">
        <v>16</v>
      </c>
      <c r="B24" s="46">
        <v>280</v>
      </c>
      <c r="C24" s="47" t="s">
        <v>134</v>
      </c>
      <c r="D24" s="48"/>
      <c r="E24" s="48"/>
      <c r="F24" s="49" t="s">
        <v>67</v>
      </c>
      <c r="G24" s="49" t="s">
        <v>67</v>
      </c>
      <c r="H24" s="49" t="s">
        <v>135</v>
      </c>
      <c r="I24" s="50">
        <v>38158</v>
      </c>
      <c r="J24" s="49" t="s">
        <v>27</v>
      </c>
      <c r="K24" s="49"/>
      <c r="L24" s="49"/>
      <c r="M24" s="49" t="s">
        <v>136</v>
      </c>
      <c r="N24" s="51">
        <v>2.6041666666666665E-3</v>
      </c>
      <c r="O24" s="52" t="s">
        <v>137</v>
      </c>
      <c r="P24" s="52">
        <v>1</v>
      </c>
    </row>
    <row r="25" spans="1:16" ht="16.5" customHeight="1" x14ac:dyDescent="0.25">
      <c r="A25" s="45">
        <v>17</v>
      </c>
      <c r="B25" s="46">
        <v>137</v>
      </c>
      <c r="C25" s="47" t="s">
        <v>138</v>
      </c>
      <c r="D25" s="48"/>
      <c r="E25" s="48"/>
      <c r="F25" s="49" t="s">
        <v>67</v>
      </c>
      <c r="G25" s="49" t="s">
        <v>67</v>
      </c>
      <c r="H25" s="49" t="s">
        <v>139</v>
      </c>
      <c r="I25" s="50">
        <v>38508</v>
      </c>
      <c r="J25" s="49" t="s">
        <v>37</v>
      </c>
      <c r="K25" s="49"/>
      <c r="L25" s="49"/>
      <c r="M25" s="49" t="s">
        <v>140</v>
      </c>
      <c r="N25" s="51">
        <v>2.6157407407407405E-3</v>
      </c>
      <c r="O25" s="52" t="s">
        <v>141</v>
      </c>
      <c r="P25" s="45" t="s">
        <v>67</v>
      </c>
    </row>
    <row r="26" spans="1:16" ht="16.5" customHeight="1" x14ac:dyDescent="0.25">
      <c r="A26" s="45">
        <v>18</v>
      </c>
      <c r="B26" s="46">
        <v>291</v>
      </c>
      <c r="C26" s="47" t="s">
        <v>142</v>
      </c>
      <c r="D26" s="48"/>
      <c r="E26" s="48"/>
      <c r="F26" s="49" t="s">
        <v>67</v>
      </c>
      <c r="G26" s="49" t="s">
        <v>67</v>
      </c>
      <c r="H26" s="49" t="s">
        <v>143</v>
      </c>
      <c r="I26" s="50">
        <v>38908</v>
      </c>
      <c r="J26" s="49" t="s">
        <v>27</v>
      </c>
      <c r="K26" s="49"/>
      <c r="L26" s="49"/>
      <c r="M26" s="49" t="s">
        <v>144</v>
      </c>
      <c r="N26" s="51">
        <v>2.638888888888889E-3</v>
      </c>
      <c r="O26" s="52" t="s">
        <v>145</v>
      </c>
      <c r="P26" s="45" t="s">
        <v>67</v>
      </c>
    </row>
    <row r="27" spans="1:16" ht="16.5" customHeight="1" x14ac:dyDescent="0.25">
      <c r="A27" s="52">
        <v>20</v>
      </c>
      <c r="B27" s="46">
        <v>164</v>
      </c>
      <c r="C27" s="47" t="s">
        <v>146</v>
      </c>
      <c r="D27" s="48"/>
      <c r="E27" s="48"/>
      <c r="F27" s="49" t="s">
        <v>67</v>
      </c>
      <c r="G27" s="49" t="s">
        <v>67</v>
      </c>
      <c r="H27" s="49" t="s">
        <v>147</v>
      </c>
      <c r="I27" s="50">
        <v>38800</v>
      </c>
      <c r="J27" s="49" t="s">
        <v>35</v>
      </c>
      <c r="K27" s="49"/>
      <c r="L27" s="49"/>
      <c r="M27" s="49" t="s">
        <v>148</v>
      </c>
      <c r="N27" s="51">
        <v>2.650462962962963E-3</v>
      </c>
      <c r="O27" s="52" t="s">
        <v>149</v>
      </c>
      <c r="P27" s="45" t="s">
        <v>67</v>
      </c>
    </row>
    <row r="28" spans="1:16" ht="16.5" customHeight="1" x14ac:dyDescent="0.25">
      <c r="A28" s="52">
        <v>19</v>
      </c>
      <c r="B28" s="46">
        <v>264</v>
      </c>
      <c r="C28" s="47" t="s">
        <v>150</v>
      </c>
      <c r="D28" s="48"/>
      <c r="E28" s="48"/>
      <c r="F28" s="49" t="s">
        <v>67</v>
      </c>
      <c r="G28" s="49" t="s">
        <v>67</v>
      </c>
      <c r="H28" s="49" t="s">
        <v>151</v>
      </c>
      <c r="I28" s="50">
        <v>38343</v>
      </c>
      <c r="J28" s="49" t="s">
        <v>87</v>
      </c>
      <c r="K28" s="49" t="s">
        <v>88</v>
      </c>
      <c r="L28" s="49"/>
      <c r="M28" s="49" t="s">
        <v>89</v>
      </c>
      <c r="N28" s="51">
        <v>2.650462962962963E-3</v>
      </c>
      <c r="O28" s="52" t="s">
        <v>152</v>
      </c>
      <c r="P28" s="45" t="s">
        <v>67</v>
      </c>
    </row>
    <row r="29" spans="1:16" ht="16.5" customHeight="1" x14ac:dyDescent="0.25">
      <c r="A29" s="45">
        <v>21</v>
      </c>
      <c r="B29" s="46">
        <v>51</v>
      </c>
      <c r="C29" s="47" t="s">
        <v>153</v>
      </c>
      <c r="D29" s="48"/>
      <c r="E29" s="48"/>
      <c r="F29" s="49" t="s">
        <v>67</v>
      </c>
      <c r="G29" s="49" t="s">
        <v>67</v>
      </c>
      <c r="H29" s="49" t="s">
        <v>154</v>
      </c>
      <c r="I29" s="50">
        <v>38189</v>
      </c>
      <c r="J29" s="49" t="s">
        <v>155</v>
      </c>
      <c r="K29" s="49" t="s">
        <v>156</v>
      </c>
      <c r="L29" s="49"/>
      <c r="M29" s="49" t="s">
        <v>71</v>
      </c>
      <c r="N29" s="51">
        <v>2.673611111111111E-3</v>
      </c>
      <c r="O29" s="52" t="s">
        <v>157</v>
      </c>
      <c r="P29" s="45" t="str">
        <f t="shared" ref="P29:P51" si="0">IF(ISBLANK(D29)," ",VLOOKUP(N29,kvjc,2))</f>
        <v xml:space="preserve"> </v>
      </c>
    </row>
    <row r="30" spans="1:16" ht="16.5" customHeight="1" x14ac:dyDescent="0.25">
      <c r="A30" s="45">
        <v>22</v>
      </c>
      <c r="B30" s="46">
        <v>49</v>
      </c>
      <c r="C30" s="47" t="s">
        <v>158</v>
      </c>
      <c r="D30" s="48"/>
      <c r="E30" s="48"/>
      <c r="F30" s="49" t="s">
        <v>67</v>
      </c>
      <c r="G30" s="49" t="s">
        <v>67</v>
      </c>
      <c r="H30" s="49" t="s">
        <v>159</v>
      </c>
      <c r="I30" s="50">
        <v>38072</v>
      </c>
      <c r="J30" s="49" t="s">
        <v>155</v>
      </c>
      <c r="K30" s="49" t="s">
        <v>156</v>
      </c>
      <c r="L30" s="49"/>
      <c r="M30" s="49" t="s">
        <v>71</v>
      </c>
      <c r="N30" s="51">
        <v>2.6967592592592594E-3</v>
      </c>
      <c r="O30" s="52" t="s">
        <v>160</v>
      </c>
      <c r="P30" s="45" t="str">
        <f t="shared" si="0"/>
        <v xml:space="preserve"> </v>
      </c>
    </row>
    <row r="31" spans="1:16" ht="16.5" customHeight="1" x14ac:dyDescent="0.25">
      <c r="A31" s="45">
        <v>23</v>
      </c>
      <c r="B31" s="46">
        <v>100</v>
      </c>
      <c r="C31" s="47" t="s">
        <v>161</v>
      </c>
      <c r="D31" s="48"/>
      <c r="E31" s="48"/>
      <c r="F31" s="49" t="s">
        <v>67</v>
      </c>
      <c r="G31" s="49" t="s">
        <v>67</v>
      </c>
      <c r="H31" s="49" t="s">
        <v>162</v>
      </c>
      <c r="I31" s="50">
        <v>38548</v>
      </c>
      <c r="J31" s="49" t="s">
        <v>11</v>
      </c>
      <c r="K31" s="49"/>
      <c r="L31" s="49"/>
      <c r="M31" s="49" t="s">
        <v>163</v>
      </c>
      <c r="N31" s="51">
        <v>2.7083333333333334E-3</v>
      </c>
      <c r="O31" s="52" t="s">
        <v>164</v>
      </c>
      <c r="P31" s="45" t="str">
        <f t="shared" si="0"/>
        <v xml:space="preserve"> </v>
      </c>
    </row>
    <row r="32" spans="1:16" ht="16.5" customHeight="1" x14ac:dyDescent="0.25">
      <c r="A32" s="45">
        <v>24</v>
      </c>
      <c r="B32" s="46">
        <v>68</v>
      </c>
      <c r="C32" s="47" t="s">
        <v>165</v>
      </c>
      <c r="D32" s="48"/>
      <c r="E32" s="48"/>
      <c r="F32" s="49" t="s">
        <v>67</v>
      </c>
      <c r="G32" s="49" t="s">
        <v>67</v>
      </c>
      <c r="H32" s="49" t="s">
        <v>166</v>
      </c>
      <c r="I32" s="50">
        <v>38171</v>
      </c>
      <c r="J32" s="49" t="s">
        <v>155</v>
      </c>
      <c r="K32" s="49" t="s">
        <v>82</v>
      </c>
      <c r="L32" s="49"/>
      <c r="M32" s="49" t="s">
        <v>83</v>
      </c>
      <c r="N32" s="51">
        <v>2.7199074074074074E-3</v>
      </c>
      <c r="O32" s="52" t="s">
        <v>167</v>
      </c>
      <c r="P32" s="45" t="str">
        <f t="shared" si="0"/>
        <v xml:space="preserve"> </v>
      </c>
    </row>
    <row r="33" spans="1:16" ht="16.5" customHeight="1" x14ac:dyDescent="0.25">
      <c r="A33" s="45">
        <v>25</v>
      </c>
      <c r="B33" s="46">
        <v>232</v>
      </c>
      <c r="C33" s="47" t="s">
        <v>168</v>
      </c>
      <c r="D33" s="48"/>
      <c r="E33" s="48"/>
      <c r="F33" s="49" t="s">
        <v>67</v>
      </c>
      <c r="G33" s="49" t="s">
        <v>67</v>
      </c>
      <c r="H33" s="49" t="s">
        <v>169</v>
      </c>
      <c r="I33" s="50">
        <v>38000</v>
      </c>
      <c r="J33" s="49" t="s">
        <v>102</v>
      </c>
      <c r="K33" s="49" t="s">
        <v>103</v>
      </c>
      <c r="L33" s="49"/>
      <c r="M33" s="49" t="s">
        <v>129</v>
      </c>
      <c r="N33" s="51">
        <v>2.7199074074074074E-3</v>
      </c>
      <c r="O33" s="52" t="s">
        <v>170</v>
      </c>
      <c r="P33" s="45" t="str">
        <f t="shared" si="0"/>
        <v xml:space="preserve"> </v>
      </c>
    </row>
    <row r="34" spans="1:16" ht="16.5" customHeight="1" x14ac:dyDescent="0.25">
      <c r="A34" s="45">
        <v>26</v>
      </c>
      <c r="B34" s="46">
        <v>91</v>
      </c>
      <c r="C34" s="47" t="s">
        <v>171</v>
      </c>
      <c r="D34" s="48"/>
      <c r="E34" s="48"/>
      <c r="F34" s="49" t="s">
        <v>67</v>
      </c>
      <c r="G34" s="49" t="s">
        <v>67</v>
      </c>
      <c r="H34" s="49" t="s">
        <v>172</v>
      </c>
      <c r="I34" s="50">
        <v>38239</v>
      </c>
      <c r="J34" s="49" t="s">
        <v>11</v>
      </c>
      <c r="K34" s="49" t="s">
        <v>173</v>
      </c>
      <c r="L34" s="49"/>
      <c r="M34" s="49" t="s">
        <v>174</v>
      </c>
      <c r="N34" s="51">
        <v>2.7314814814814814E-3</v>
      </c>
      <c r="O34" s="52" t="s">
        <v>175</v>
      </c>
      <c r="P34" s="45" t="str">
        <f t="shared" si="0"/>
        <v xml:space="preserve"> </v>
      </c>
    </row>
    <row r="35" spans="1:16" ht="16.5" customHeight="1" x14ac:dyDescent="0.25">
      <c r="A35" s="45">
        <v>27</v>
      </c>
      <c r="B35" s="46">
        <v>144</v>
      </c>
      <c r="C35" s="47" t="s">
        <v>176</v>
      </c>
      <c r="D35" s="48"/>
      <c r="E35" s="48"/>
      <c r="F35" s="49" t="s">
        <v>67</v>
      </c>
      <c r="G35" s="49" t="s">
        <v>67</v>
      </c>
      <c r="H35" s="49" t="s">
        <v>177</v>
      </c>
      <c r="I35" s="50">
        <v>38209</v>
      </c>
      <c r="J35" s="49" t="s">
        <v>37</v>
      </c>
      <c r="K35" s="49"/>
      <c r="L35" s="49"/>
      <c r="M35" s="49" t="s">
        <v>140</v>
      </c>
      <c r="N35" s="51">
        <v>2.7546296296296294E-3</v>
      </c>
      <c r="O35" s="52" t="s">
        <v>178</v>
      </c>
      <c r="P35" s="45" t="str">
        <f t="shared" si="0"/>
        <v xml:space="preserve"> </v>
      </c>
    </row>
    <row r="36" spans="1:16" ht="16.5" customHeight="1" x14ac:dyDescent="0.25">
      <c r="A36" s="45">
        <v>28</v>
      </c>
      <c r="B36" s="46">
        <v>94</v>
      </c>
      <c r="C36" s="47" t="s">
        <v>179</v>
      </c>
      <c r="D36" s="48"/>
      <c r="E36" s="48"/>
      <c r="F36" s="49" t="s">
        <v>67</v>
      </c>
      <c r="G36" s="49" t="s">
        <v>67</v>
      </c>
      <c r="H36" s="49" t="s">
        <v>180</v>
      </c>
      <c r="I36" s="50">
        <v>38003</v>
      </c>
      <c r="J36" s="49" t="s">
        <v>11</v>
      </c>
      <c r="K36" s="49" t="s">
        <v>173</v>
      </c>
      <c r="L36" s="49"/>
      <c r="M36" s="49" t="s">
        <v>174</v>
      </c>
      <c r="N36" s="51">
        <v>2.7662037037037039E-3</v>
      </c>
      <c r="O36" s="52" t="s">
        <v>181</v>
      </c>
      <c r="P36" s="45" t="str">
        <f t="shared" si="0"/>
        <v xml:space="preserve"> </v>
      </c>
    </row>
    <row r="37" spans="1:16" ht="16.5" customHeight="1" x14ac:dyDescent="0.25">
      <c r="A37" s="45">
        <v>29</v>
      </c>
      <c r="B37" s="46">
        <v>146</v>
      </c>
      <c r="C37" s="47" t="s">
        <v>182</v>
      </c>
      <c r="D37" s="48"/>
      <c r="E37" s="48"/>
      <c r="F37" s="49" t="s">
        <v>67</v>
      </c>
      <c r="G37" s="49" t="s">
        <v>67</v>
      </c>
      <c r="H37" s="49" t="s">
        <v>183</v>
      </c>
      <c r="I37" s="50">
        <v>38225</v>
      </c>
      <c r="J37" s="49" t="s">
        <v>37</v>
      </c>
      <c r="K37" s="49"/>
      <c r="L37" s="49"/>
      <c r="M37" s="49" t="s">
        <v>140</v>
      </c>
      <c r="N37" s="51">
        <v>2.7777777777777779E-3</v>
      </c>
      <c r="O37" s="52" t="s">
        <v>184</v>
      </c>
      <c r="P37" s="45" t="str">
        <f t="shared" si="0"/>
        <v xml:space="preserve"> </v>
      </c>
    </row>
    <row r="38" spans="1:16" ht="16.5" customHeight="1" x14ac:dyDescent="0.25">
      <c r="A38" s="45">
        <v>30</v>
      </c>
      <c r="B38" s="46">
        <v>150</v>
      </c>
      <c r="C38" s="47" t="s">
        <v>185</v>
      </c>
      <c r="D38" s="48"/>
      <c r="E38" s="48"/>
      <c r="F38" s="49" t="s">
        <v>67</v>
      </c>
      <c r="G38" s="49" t="s">
        <v>67</v>
      </c>
      <c r="H38" s="49" t="s">
        <v>186</v>
      </c>
      <c r="I38" s="50">
        <v>38829</v>
      </c>
      <c r="J38" s="49" t="s">
        <v>33</v>
      </c>
      <c r="K38" s="49"/>
      <c r="L38" s="49"/>
      <c r="M38" s="49" t="s">
        <v>187</v>
      </c>
      <c r="N38" s="51">
        <v>2.8356481481481483E-3</v>
      </c>
      <c r="O38" s="53" t="s">
        <v>188</v>
      </c>
      <c r="P38" s="45" t="str">
        <f t="shared" si="0"/>
        <v xml:space="preserve"> </v>
      </c>
    </row>
    <row r="39" spans="1:16" ht="16.5" customHeight="1" x14ac:dyDescent="0.25">
      <c r="A39" s="45">
        <v>31</v>
      </c>
      <c r="B39" s="46">
        <v>2</v>
      </c>
      <c r="C39" s="47" t="s">
        <v>189</v>
      </c>
      <c r="D39" s="48"/>
      <c r="E39" s="48"/>
      <c r="F39" s="49" t="s">
        <v>67</v>
      </c>
      <c r="G39" s="49" t="s">
        <v>67</v>
      </c>
      <c r="H39" s="49" t="s">
        <v>190</v>
      </c>
      <c r="I39" s="50">
        <v>38592</v>
      </c>
      <c r="J39" s="49" t="s">
        <v>191</v>
      </c>
      <c r="K39" s="49"/>
      <c r="L39" s="49"/>
      <c r="M39" s="49" t="s">
        <v>192</v>
      </c>
      <c r="N39" s="51">
        <v>2.8356481481481483E-3</v>
      </c>
      <c r="O39" s="52" t="s">
        <v>193</v>
      </c>
      <c r="P39" s="45" t="str">
        <f t="shared" si="0"/>
        <v xml:space="preserve"> </v>
      </c>
    </row>
    <row r="40" spans="1:16" ht="16.5" customHeight="1" x14ac:dyDescent="0.25">
      <c r="A40" s="45">
        <v>32</v>
      </c>
      <c r="B40" s="46">
        <v>277</v>
      </c>
      <c r="C40" s="47" t="s">
        <v>194</v>
      </c>
      <c r="D40" s="48"/>
      <c r="E40" s="48"/>
      <c r="F40" s="49" t="s">
        <v>67</v>
      </c>
      <c r="G40" s="49" t="s">
        <v>67</v>
      </c>
      <c r="H40" s="49" t="s">
        <v>195</v>
      </c>
      <c r="I40" s="50">
        <v>38777</v>
      </c>
      <c r="J40" s="49" t="s">
        <v>124</v>
      </c>
      <c r="K40" s="49"/>
      <c r="L40" s="49"/>
      <c r="M40" s="49" t="s">
        <v>125</v>
      </c>
      <c r="N40" s="51">
        <v>2.8472222222222223E-3</v>
      </c>
      <c r="O40" s="52" t="s">
        <v>196</v>
      </c>
      <c r="P40" s="45" t="str">
        <f t="shared" si="0"/>
        <v xml:space="preserve"> </v>
      </c>
    </row>
    <row r="41" spans="1:16" ht="16.5" customHeight="1" x14ac:dyDescent="0.25">
      <c r="A41" s="45">
        <v>33</v>
      </c>
      <c r="B41" s="46">
        <v>355</v>
      </c>
      <c r="C41" s="47" t="s">
        <v>197</v>
      </c>
      <c r="D41" s="48"/>
      <c r="E41" s="48"/>
      <c r="F41" s="49" t="s">
        <v>67</v>
      </c>
      <c r="G41" s="49" t="s">
        <v>67</v>
      </c>
      <c r="H41" s="49" t="s">
        <v>198</v>
      </c>
      <c r="I41" s="50">
        <v>38367</v>
      </c>
      <c r="J41" s="49" t="s">
        <v>199</v>
      </c>
      <c r="K41" s="49"/>
      <c r="L41" s="49"/>
      <c r="M41" s="49" t="s">
        <v>200</v>
      </c>
      <c r="N41" s="51">
        <v>2.8472222222222223E-3</v>
      </c>
      <c r="O41" s="52" t="s">
        <v>201</v>
      </c>
      <c r="P41" s="45" t="str">
        <f t="shared" si="0"/>
        <v xml:space="preserve"> </v>
      </c>
    </row>
    <row r="42" spans="1:16" ht="16.5" customHeight="1" x14ac:dyDescent="0.25">
      <c r="A42" s="45">
        <v>34</v>
      </c>
      <c r="B42" s="46">
        <v>165</v>
      </c>
      <c r="C42" s="47" t="s">
        <v>202</v>
      </c>
      <c r="D42" s="48"/>
      <c r="E42" s="48"/>
      <c r="F42" s="49" t="s">
        <v>67</v>
      </c>
      <c r="G42" s="49" t="s">
        <v>67</v>
      </c>
      <c r="H42" s="49" t="s">
        <v>203</v>
      </c>
      <c r="I42" s="50">
        <v>38975</v>
      </c>
      <c r="J42" s="49" t="s">
        <v>35</v>
      </c>
      <c r="K42" s="49"/>
      <c r="L42" s="49"/>
      <c r="M42" s="49" t="s">
        <v>148</v>
      </c>
      <c r="N42" s="51">
        <v>2.9166666666666668E-3</v>
      </c>
      <c r="O42" s="52" t="s">
        <v>204</v>
      </c>
      <c r="P42" s="45" t="str">
        <f t="shared" si="0"/>
        <v xml:space="preserve"> </v>
      </c>
    </row>
    <row r="43" spans="1:16" ht="16.5" customHeight="1" x14ac:dyDescent="0.25">
      <c r="A43" s="45">
        <v>35</v>
      </c>
      <c r="B43" s="46">
        <v>24</v>
      </c>
      <c r="C43" s="47" t="s">
        <v>205</v>
      </c>
      <c r="D43" s="48"/>
      <c r="E43" s="48"/>
      <c r="F43" s="49" t="s">
        <v>67</v>
      </c>
      <c r="G43" s="49" t="s">
        <v>67</v>
      </c>
      <c r="H43" s="49" t="s">
        <v>206</v>
      </c>
      <c r="I43" s="50">
        <v>38558</v>
      </c>
      <c r="J43" s="49" t="s">
        <v>17</v>
      </c>
      <c r="K43" s="49"/>
      <c r="L43" s="49"/>
      <c r="M43" s="49" t="s">
        <v>207</v>
      </c>
      <c r="N43" s="51">
        <v>2.9282407407407408E-3</v>
      </c>
      <c r="O43" s="52" t="s">
        <v>208</v>
      </c>
      <c r="P43" s="45" t="str">
        <f t="shared" si="0"/>
        <v xml:space="preserve"> </v>
      </c>
    </row>
    <row r="44" spans="1:16" ht="16.5" customHeight="1" x14ac:dyDescent="0.25">
      <c r="A44" s="45">
        <v>36</v>
      </c>
      <c r="B44" s="46">
        <v>166</v>
      </c>
      <c r="C44" s="47" t="s">
        <v>209</v>
      </c>
      <c r="D44" s="48"/>
      <c r="E44" s="48"/>
      <c r="F44" s="49" t="s">
        <v>67</v>
      </c>
      <c r="G44" s="49" t="s">
        <v>67</v>
      </c>
      <c r="H44" s="49" t="s">
        <v>210</v>
      </c>
      <c r="I44" s="50">
        <v>38448</v>
      </c>
      <c r="J44" s="49" t="s">
        <v>35</v>
      </c>
      <c r="K44" s="49"/>
      <c r="L44" s="49"/>
      <c r="M44" s="49" t="s">
        <v>148</v>
      </c>
      <c r="N44" s="51">
        <v>2.9745370370370373E-3</v>
      </c>
      <c r="O44" s="52" t="s">
        <v>211</v>
      </c>
      <c r="P44" s="45" t="str">
        <f t="shared" si="0"/>
        <v xml:space="preserve"> </v>
      </c>
    </row>
    <row r="45" spans="1:16" ht="16.5" customHeight="1" x14ac:dyDescent="0.25">
      <c r="A45" s="45">
        <v>37</v>
      </c>
      <c r="B45" s="46">
        <v>309</v>
      </c>
      <c r="C45" s="47" t="s">
        <v>212</v>
      </c>
      <c r="D45" s="48"/>
      <c r="E45" s="48"/>
      <c r="F45" s="49" t="s">
        <v>67</v>
      </c>
      <c r="G45" s="49" t="s">
        <v>67</v>
      </c>
      <c r="H45" s="49" t="s">
        <v>213</v>
      </c>
      <c r="I45" s="50">
        <v>39084</v>
      </c>
      <c r="J45" s="49" t="s">
        <v>119</v>
      </c>
      <c r="K45" s="49"/>
      <c r="L45" s="49"/>
      <c r="M45" s="49" t="s">
        <v>120</v>
      </c>
      <c r="N45" s="51">
        <v>2.9861111111111113E-3</v>
      </c>
      <c r="O45" s="53" t="s">
        <v>214</v>
      </c>
      <c r="P45" s="45" t="str">
        <f t="shared" si="0"/>
        <v xml:space="preserve"> </v>
      </c>
    </row>
    <row r="46" spans="1:16" ht="16.5" customHeight="1" x14ac:dyDescent="0.25">
      <c r="A46" s="45">
        <v>38</v>
      </c>
      <c r="B46" s="46">
        <v>169</v>
      </c>
      <c r="C46" s="47" t="s">
        <v>215</v>
      </c>
      <c r="D46" s="48"/>
      <c r="E46" s="48"/>
      <c r="F46" s="49" t="s">
        <v>67</v>
      </c>
      <c r="G46" s="49" t="s">
        <v>67</v>
      </c>
      <c r="H46" s="49" t="s">
        <v>216</v>
      </c>
      <c r="I46" s="50">
        <v>38322</v>
      </c>
      <c r="J46" s="49" t="s">
        <v>35</v>
      </c>
      <c r="K46" s="49"/>
      <c r="L46" s="49"/>
      <c r="M46" s="49" t="s">
        <v>148</v>
      </c>
      <c r="N46" s="51">
        <v>2.9861111111111113E-3</v>
      </c>
      <c r="O46" s="52" t="s">
        <v>217</v>
      </c>
      <c r="P46" s="45" t="str">
        <f t="shared" si="0"/>
        <v xml:space="preserve"> </v>
      </c>
    </row>
    <row r="47" spans="1:16" ht="16.5" customHeight="1" x14ac:dyDescent="0.25">
      <c r="A47" s="45">
        <v>39</v>
      </c>
      <c r="B47" s="46">
        <v>149</v>
      </c>
      <c r="C47" s="47" t="s">
        <v>218</v>
      </c>
      <c r="D47" s="48"/>
      <c r="E47" s="48"/>
      <c r="F47" s="49" t="s">
        <v>67</v>
      </c>
      <c r="G47" s="49" t="s">
        <v>67</v>
      </c>
      <c r="H47" s="49" t="s">
        <v>219</v>
      </c>
      <c r="I47" s="50">
        <v>38464</v>
      </c>
      <c r="J47" s="49" t="s">
        <v>33</v>
      </c>
      <c r="K47" s="49"/>
      <c r="L47" s="49"/>
      <c r="M47" s="49" t="s">
        <v>187</v>
      </c>
      <c r="N47" s="51">
        <v>2.9976851851851853E-3</v>
      </c>
      <c r="O47" s="52" t="s">
        <v>220</v>
      </c>
      <c r="P47" s="45" t="str">
        <f t="shared" si="0"/>
        <v xml:space="preserve"> </v>
      </c>
    </row>
    <row r="48" spans="1:16" ht="16.5" customHeight="1" x14ac:dyDescent="0.25">
      <c r="A48" s="45">
        <v>40</v>
      </c>
      <c r="B48" s="46">
        <v>76</v>
      </c>
      <c r="C48" s="47" t="s">
        <v>221</v>
      </c>
      <c r="D48" s="48"/>
      <c r="E48" s="48"/>
      <c r="F48" s="49" t="s">
        <v>67</v>
      </c>
      <c r="G48" s="49" t="s">
        <v>67</v>
      </c>
      <c r="H48" s="49" t="s">
        <v>222</v>
      </c>
      <c r="I48" s="50">
        <v>38110</v>
      </c>
      <c r="J48" s="49" t="s">
        <v>155</v>
      </c>
      <c r="K48" s="49" t="s">
        <v>156</v>
      </c>
      <c r="L48" s="49"/>
      <c r="M48" s="49" t="s">
        <v>98</v>
      </c>
      <c r="N48" s="51">
        <v>3.0324074074074073E-3</v>
      </c>
      <c r="O48" s="52" t="s">
        <v>223</v>
      </c>
      <c r="P48" s="45" t="str">
        <f t="shared" si="0"/>
        <v xml:space="preserve"> </v>
      </c>
    </row>
    <row r="49" spans="1:16" ht="16.5" customHeight="1" x14ac:dyDescent="0.25">
      <c r="A49" s="45">
        <v>41</v>
      </c>
      <c r="B49" s="46">
        <v>307</v>
      </c>
      <c r="C49" s="47" t="s">
        <v>224</v>
      </c>
      <c r="D49" s="48"/>
      <c r="E49" s="48"/>
      <c r="F49" s="49" t="s">
        <v>67</v>
      </c>
      <c r="G49" s="49" t="s">
        <v>67</v>
      </c>
      <c r="H49" s="49" t="s">
        <v>225</v>
      </c>
      <c r="I49" s="50">
        <v>38566</v>
      </c>
      <c r="J49" s="49" t="s">
        <v>119</v>
      </c>
      <c r="K49" s="49"/>
      <c r="L49" s="49"/>
      <c r="M49" s="49" t="s">
        <v>120</v>
      </c>
      <c r="N49" s="51">
        <v>3.449074074074074E-3</v>
      </c>
      <c r="O49" s="52" t="s">
        <v>226</v>
      </c>
      <c r="P49" s="45" t="str">
        <f t="shared" si="0"/>
        <v xml:space="preserve"> </v>
      </c>
    </row>
    <row r="50" spans="1:16" ht="16.5" hidden="1" customHeight="1" x14ac:dyDescent="0.25">
      <c r="A50" s="45"/>
      <c r="B50" s="46"/>
      <c r="C50" s="47" t="s">
        <v>227</v>
      </c>
      <c r="D50" s="48"/>
      <c r="E50" s="48"/>
      <c r="F50" s="49" t="s">
        <v>67</v>
      </c>
      <c r="G50" s="49" t="s">
        <v>67</v>
      </c>
      <c r="H50" s="49"/>
      <c r="I50" s="50"/>
      <c r="J50" s="49"/>
      <c r="K50" s="49"/>
      <c r="L50" s="49"/>
      <c r="M50" s="49"/>
      <c r="N50" s="51"/>
      <c r="O50" s="52" t="s">
        <v>228</v>
      </c>
      <c r="P50" s="45" t="str">
        <f t="shared" si="0"/>
        <v xml:space="preserve"> </v>
      </c>
    </row>
    <row r="51" spans="1:16" ht="16.5" hidden="1" customHeight="1" x14ac:dyDescent="0.25">
      <c r="A51" s="45"/>
      <c r="B51" s="46"/>
      <c r="C51" s="47" t="s">
        <v>229</v>
      </c>
      <c r="D51" s="48"/>
      <c r="E51" s="48"/>
      <c r="F51" s="49" t="s">
        <v>67</v>
      </c>
      <c r="G51" s="49" t="s">
        <v>67</v>
      </c>
      <c r="H51" s="49"/>
      <c r="I51" s="50"/>
      <c r="J51" s="49"/>
      <c r="K51" s="49"/>
      <c r="L51" s="49"/>
      <c r="M51" s="49"/>
      <c r="N51" s="51"/>
      <c r="O51" s="52" t="s">
        <v>230</v>
      </c>
      <c r="P51" s="45" t="str">
        <f t="shared" si="0"/>
        <v xml:space="preserve"> </v>
      </c>
    </row>
  </sheetData>
  <conditionalFormatting sqref="O15">
    <cfRule type="notContainsBlanks" dxfId="0" priority="1">
      <formula>LEN(TRIM(O15))&gt;0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30.4257812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54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54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54"/>
      <c r="P3" s="12"/>
      <c r="Q3" s="12"/>
      <c r="R3" s="12"/>
      <c r="S3" s="12"/>
    </row>
    <row r="4" spans="1:19" ht="21" customHeight="1" x14ac:dyDescent="0.3">
      <c r="A4" s="1"/>
      <c r="B4" s="19" t="s">
        <v>645</v>
      </c>
      <c r="C4" s="19"/>
      <c r="D4" s="19">
        <v>1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54"/>
      <c r="P4" s="12"/>
      <c r="Q4" s="12"/>
      <c r="R4" s="12"/>
      <c r="S4" s="12"/>
    </row>
    <row r="5" spans="1:19" ht="20.25" customHeight="1" x14ac:dyDescent="0.3">
      <c r="A5" s="25" t="s">
        <v>662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54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1495</v>
      </c>
      <c r="I6" s="31"/>
      <c r="J6" s="32"/>
      <c r="K6" s="14"/>
      <c r="L6" s="14"/>
      <c r="M6" s="14"/>
      <c r="N6" s="12"/>
      <c r="O6" s="54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5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56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81</v>
      </c>
      <c r="C9" s="47" t="s">
        <v>284</v>
      </c>
      <c r="D9" s="48"/>
      <c r="E9" s="48"/>
      <c r="F9" s="49" t="s">
        <v>67</v>
      </c>
      <c r="G9" s="49" t="s">
        <v>67</v>
      </c>
      <c r="H9" s="49" t="s">
        <v>285</v>
      </c>
      <c r="I9" s="50">
        <v>38270</v>
      </c>
      <c r="J9" s="49" t="s">
        <v>155</v>
      </c>
      <c r="K9" s="49" t="s">
        <v>156</v>
      </c>
      <c r="L9" s="49"/>
      <c r="M9" s="49" t="s">
        <v>98</v>
      </c>
      <c r="N9" s="51">
        <v>2.3379629629629631E-3</v>
      </c>
      <c r="O9" s="57">
        <v>18.8</v>
      </c>
      <c r="P9" s="45" t="s">
        <v>67</v>
      </c>
      <c r="Q9" s="45"/>
      <c r="R9" s="52">
        <v>3</v>
      </c>
      <c r="S9" s="52">
        <v>22</v>
      </c>
    </row>
    <row r="10" spans="1:19" ht="16.5" customHeight="1" x14ac:dyDescent="0.25">
      <c r="A10" s="45">
        <v>2</v>
      </c>
      <c r="B10" s="46">
        <v>26</v>
      </c>
      <c r="C10" s="47" t="s">
        <v>286</v>
      </c>
      <c r="D10" s="48"/>
      <c r="E10" s="48"/>
      <c r="F10" s="49" t="s">
        <v>67</v>
      </c>
      <c r="G10" s="49" t="s">
        <v>67</v>
      </c>
      <c r="H10" s="49" t="s">
        <v>287</v>
      </c>
      <c r="I10" s="50">
        <v>38042</v>
      </c>
      <c r="J10" s="49" t="s">
        <v>17</v>
      </c>
      <c r="K10" s="49"/>
      <c r="L10" s="49"/>
      <c r="M10" s="49" t="s">
        <v>207</v>
      </c>
      <c r="N10" s="51">
        <v>2.3379629629629631E-3</v>
      </c>
      <c r="O10" s="57" t="s">
        <v>231</v>
      </c>
      <c r="P10" s="45" t="s">
        <v>67</v>
      </c>
      <c r="Q10" s="45"/>
      <c r="R10" s="52">
        <v>3</v>
      </c>
      <c r="S10" s="52">
        <v>22</v>
      </c>
    </row>
    <row r="11" spans="1:19" ht="16.5" customHeight="1" x14ac:dyDescent="0.25">
      <c r="A11" s="45">
        <v>3</v>
      </c>
      <c r="B11" s="46">
        <v>189</v>
      </c>
      <c r="C11" s="47" t="s">
        <v>294</v>
      </c>
      <c r="D11" s="48"/>
      <c r="E11" s="48"/>
      <c r="F11" s="49" t="s">
        <v>67</v>
      </c>
      <c r="G11" s="49" t="s">
        <v>67</v>
      </c>
      <c r="H11" s="49" t="s">
        <v>295</v>
      </c>
      <c r="I11" s="50">
        <v>38357</v>
      </c>
      <c r="J11" s="49" t="s">
        <v>23</v>
      </c>
      <c r="K11" s="49"/>
      <c r="L11" s="49"/>
      <c r="M11" s="49" t="s">
        <v>268</v>
      </c>
      <c r="N11" s="51">
        <v>2.3842592592592591E-3</v>
      </c>
      <c r="O11" s="57" t="s">
        <v>232</v>
      </c>
      <c r="P11" s="45" t="s">
        <v>67</v>
      </c>
      <c r="Q11" s="45"/>
      <c r="R11" s="52">
        <v>3</v>
      </c>
      <c r="S11" s="52">
        <v>26</v>
      </c>
    </row>
    <row r="12" spans="1:19" ht="16.5" customHeight="1" x14ac:dyDescent="0.25">
      <c r="A12" s="45">
        <v>4</v>
      </c>
      <c r="B12" s="46">
        <v>129</v>
      </c>
      <c r="C12" s="47" t="s">
        <v>319</v>
      </c>
      <c r="D12" s="48"/>
      <c r="E12" s="48"/>
      <c r="F12" s="49" t="s">
        <v>67</v>
      </c>
      <c r="G12" s="49" t="s">
        <v>67</v>
      </c>
      <c r="H12" s="49" t="s">
        <v>320</v>
      </c>
      <c r="I12" s="50">
        <v>38231</v>
      </c>
      <c r="J12" s="49" t="s">
        <v>321</v>
      </c>
      <c r="K12" s="49"/>
      <c r="L12" s="49"/>
      <c r="M12" s="49" t="s">
        <v>322</v>
      </c>
      <c r="N12" s="51">
        <v>2.4652777777777776E-3</v>
      </c>
      <c r="O12" s="57" t="s">
        <v>233</v>
      </c>
      <c r="P12" s="45" t="s">
        <v>67</v>
      </c>
      <c r="Q12" s="45"/>
      <c r="R12" s="52">
        <v>3</v>
      </c>
      <c r="S12" s="52">
        <v>33</v>
      </c>
    </row>
    <row r="13" spans="1:19" ht="16.5" customHeight="1" x14ac:dyDescent="0.25">
      <c r="A13" s="45">
        <v>5</v>
      </c>
      <c r="B13" s="46">
        <v>240</v>
      </c>
      <c r="C13" s="47" t="s">
        <v>326</v>
      </c>
      <c r="D13" s="48"/>
      <c r="E13" s="48"/>
      <c r="F13" s="49" t="s">
        <v>67</v>
      </c>
      <c r="G13" s="49" t="s">
        <v>67</v>
      </c>
      <c r="H13" s="49" t="s">
        <v>327</v>
      </c>
      <c r="I13" s="50">
        <v>38016</v>
      </c>
      <c r="J13" s="49" t="s">
        <v>102</v>
      </c>
      <c r="K13" s="49" t="s">
        <v>103</v>
      </c>
      <c r="L13" s="49" t="s">
        <v>328</v>
      </c>
      <c r="M13" s="49" t="s">
        <v>129</v>
      </c>
      <c r="N13" s="51">
        <v>2.5231481481481481E-3</v>
      </c>
      <c r="O13" s="57" t="s">
        <v>234</v>
      </c>
      <c r="P13" s="45" t="s">
        <v>67</v>
      </c>
      <c r="Q13" s="45"/>
      <c r="R13" s="52">
        <v>3</v>
      </c>
      <c r="S13" s="52">
        <v>38</v>
      </c>
    </row>
    <row r="14" spans="1:19" ht="16.5" customHeight="1" x14ac:dyDescent="0.25">
      <c r="A14" s="45">
        <v>6</v>
      </c>
      <c r="B14" s="46">
        <v>143</v>
      </c>
      <c r="C14" s="47" t="s">
        <v>329</v>
      </c>
      <c r="D14" s="48"/>
      <c r="E14" s="48"/>
      <c r="F14" s="49" t="s">
        <v>67</v>
      </c>
      <c r="G14" s="49" t="s">
        <v>67</v>
      </c>
      <c r="H14" s="49" t="s">
        <v>330</v>
      </c>
      <c r="I14" s="50">
        <v>38685</v>
      </c>
      <c r="J14" s="49" t="s">
        <v>37</v>
      </c>
      <c r="K14" s="49"/>
      <c r="L14" s="49"/>
      <c r="M14" s="49" t="s">
        <v>140</v>
      </c>
      <c r="N14" s="51">
        <v>2.5347222222222221E-3</v>
      </c>
      <c r="O14" s="57" t="s">
        <v>235</v>
      </c>
      <c r="P14" s="45" t="s">
        <v>67</v>
      </c>
      <c r="Q14" s="45"/>
      <c r="R14" s="52">
        <v>3</v>
      </c>
      <c r="S14" s="52">
        <v>39</v>
      </c>
    </row>
    <row r="15" spans="1:19" ht="16.5" customHeight="1" x14ac:dyDescent="0.25">
      <c r="A15" s="45">
        <v>7</v>
      </c>
      <c r="B15" s="46">
        <v>53</v>
      </c>
      <c r="C15" s="47" t="s">
        <v>332</v>
      </c>
      <c r="D15" s="48"/>
      <c r="E15" s="48"/>
      <c r="F15" s="49" t="s">
        <v>67</v>
      </c>
      <c r="G15" s="49" t="s">
        <v>67</v>
      </c>
      <c r="H15" s="49" t="s">
        <v>333</v>
      </c>
      <c r="I15" s="50">
        <v>38185</v>
      </c>
      <c r="J15" s="49" t="s">
        <v>155</v>
      </c>
      <c r="K15" s="49" t="s">
        <v>156</v>
      </c>
      <c r="L15" s="49"/>
      <c r="M15" s="49" t="s">
        <v>71</v>
      </c>
      <c r="N15" s="51">
        <v>2.5462962962962961E-3</v>
      </c>
      <c r="O15" s="57" t="s">
        <v>236</v>
      </c>
      <c r="P15" s="45" t="s">
        <v>67</v>
      </c>
      <c r="Q15" s="45"/>
      <c r="R15" s="52">
        <v>3</v>
      </c>
      <c r="S15" s="52">
        <v>40</v>
      </c>
    </row>
    <row r="16" spans="1:19" ht="16.5" customHeight="1" x14ac:dyDescent="0.25">
      <c r="A16" s="45">
        <v>8</v>
      </c>
      <c r="B16" s="46">
        <v>300</v>
      </c>
      <c r="C16" s="47" t="s">
        <v>335</v>
      </c>
      <c r="D16" s="48"/>
      <c r="E16" s="48"/>
      <c r="F16" s="49" t="s">
        <v>67</v>
      </c>
      <c r="G16" s="49" t="s">
        <v>67</v>
      </c>
      <c r="H16" s="49" t="s">
        <v>336</v>
      </c>
      <c r="I16" s="50">
        <v>38901</v>
      </c>
      <c r="J16" s="49" t="s">
        <v>119</v>
      </c>
      <c r="K16" s="49"/>
      <c r="L16" s="49" t="s">
        <v>328</v>
      </c>
      <c r="M16" s="49" t="s">
        <v>337</v>
      </c>
      <c r="N16" s="51">
        <v>2.6388888888888885E-3</v>
      </c>
      <c r="O16" s="57" t="s">
        <v>237</v>
      </c>
      <c r="P16" s="45" t="s">
        <v>67</v>
      </c>
      <c r="Q16" s="45"/>
      <c r="R16" s="52">
        <v>3</v>
      </c>
      <c r="S16" s="52">
        <v>48</v>
      </c>
    </row>
    <row r="17" spans="1:19" ht="16.5" customHeight="1" x14ac:dyDescent="0.25">
      <c r="A17" s="45">
        <v>9</v>
      </c>
      <c r="B17" s="46">
        <v>354</v>
      </c>
      <c r="C17" s="47" t="s">
        <v>338</v>
      </c>
      <c r="D17" s="48"/>
      <c r="E17" s="48"/>
      <c r="F17" s="49" t="s">
        <v>67</v>
      </c>
      <c r="G17" s="49" t="s">
        <v>67</v>
      </c>
      <c r="H17" s="49" t="s">
        <v>339</v>
      </c>
      <c r="I17" s="50">
        <v>38627</v>
      </c>
      <c r="J17" s="49" t="s">
        <v>321</v>
      </c>
      <c r="K17" s="49"/>
      <c r="L17" s="49"/>
      <c r="M17" s="49" t="s">
        <v>340</v>
      </c>
      <c r="N17" s="51">
        <v>2.6967592592592594E-3</v>
      </c>
      <c r="O17" s="57" t="s">
        <v>238</v>
      </c>
      <c r="P17" s="45" t="s">
        <v>67</v>
      </c>
      <c r="Q17" s="45"/>
      <c r="R17" s="52">
        <v>3</v>
      </c>
      <c r="S17" s="52">
        <v>53</v>
      </c>
    </row>
    <row r="18" spans="1:19" ht="16.5" customHeight="1" x14ac:dyDescent="0.25">
      <c r="A18" s="45">
        <v>10</v>
      </c>
      <c r="B18" s="46">
        <v>168</v>
      </c>
      <c r="C18" s="47" t="s">
        <v>341</v>
      </c>
      <c r="D18" s="48"/>
      <c r="E18" s="48"/>
      <c r="F18" s="49" t="s">
        <v>67</v>
      </c>
      <c r="G18" s="49" t="s">
        <v>67</v>
      </c>
      <c r="H18" s="49" t="s">
        <v>342</v>
      </c>
      <c r="I18" s="50">
        <v>38759</v>
      </c>
      <c r="J18" s="49" t="s">
        <v>35</v>
      </c>
      <c r="K18" s="49"/>
      <c r="L18" s="49"/>
      <c r="M18" s="49" t="s">
        <v>148</v>
      </c>
      <c r="N18" s="51">
        <v>2.7662037037037034E-3</v>
      </c>
      <c r="O18" s="57" t="s">
        <v>239</v>
      </c>
      <c r="P18" s="45" t="s">
        <v>67</v>
      </c>
      <c r="Q18" s="45"/>
      <c r="R18" s="52">
        <v>3</v>
      </c>
      <c r="S18" s="52">
        <v>59</v>
      </c>
    </row>
    <row r="19" spans="1:19" ht="16.5" customHeight="1" x14ac:dyDescent="0.25">
      <c r="A19" s="45">
        <v>11</v>
      </c>
      <c r="B19" s="46">
        <v>314</v>
      </c>
      <c r="C19" s="47" t="s">
        <v>343</v>
      </c>
      <c r="D19" s="48"/>
      <c r="E19" s="48"/>
      <c r="F19" s="49" t="s">
        <v>67</v>
      </c>
      <c r="G19" s="49" t="s">
        <v>67</v>
      </c>
      <c r="H19" s="49" t="s">
        <v>344</v>
      </c>
      <c r="I19" s="50">
        <v>38589</v>
      </c>
      <c r="J19" s="49" t="s">
        <v>119</v>
      </c>
      <c r="K19" s="49"/>
      <c r="L19" s="49"/>
      <c r="M19" s="49" t="s">
        <v>120</v>
      </c>
      <c r="N19" s="51">
        <v>2.8009259259259259E-3</v>
      </c>
      <c r="O19" s="57" t="s">
        <v>240</v>
      </c>
      <c r="P19" s="45" t="s">
        <v>67</v>
      </c>
      <c r="Q19" s="45"/>
      <c r="R19" s="52">
        <v>4</v>
      </c>
      <c r="S19" s="52">
        <v>2</v>
      </c>
    </row>
    <row r="20" spans="1:19" ht="16.5" customHeight="1" x14ac:dyDescent="0.25">
      <c r="A20" s="45">
        <v>12</v>
      </c>
      <c r="B20" s="46">
        <v>170</v>
      </c>
      <c r="C20" s="47" t="s">
        <v>346</v>
      </c>
      <c r="D20" s="48"/>
      <c r="E20" s="48"/>
      <c r="F20" s="49" t="s">
        <v>67</v>
      </c>
      <c r="G20" s="49" t="s">
        <v>67</v>
      </c>
      <c r="H20" s="49" t="s">
        <v>347</v>
      </c>
      <c r="I20" s="50">
        <v>38812</v>
      </c>
      <c r="J20" s="49" t="s">
        <v>35</v>
      </c>
      <c r="K20" s="49"/>
      <c r="L20" s="49"/>
      <c r="M20" s="49" t="s">
        <v>148</v>
      </c>
      <c r="N20" s="51">
        <v>2.9050925925925928E-3</v>
      </c>
      <c r="O20" s="57" t="s">
        <v>241</v>
      </c>
      <c r="P20" s="45" t="s">
        <v>67</v>
      </c>
      <c r="Q20" s="45"/>
      <c r="R20" s="52">
        <v>4</v>
      </c>
      <c r="S20" s="52">
        <v>11</v>
      </c>
    </row>
    <row r="21" spans="1:19" ht="16.5" customHeight="1" x14ac:dyDescent="0.25">
      <c r="A21" s="45">
        <v>13</v>
      </c>
      <c r="B21" s="46">
        <v>93</v>
      </c>
      <c r="C21" s="47" t="s">
        <v>348</v>
      </c>
      <c r="D21" s="48"/>
      <c r="E21" s="48"/>
      <c r="F21" s="49" t="s">
        <v>67</v>
      </c>
      <c r="G21" s="49" t="s">
        <v>67</v>
      </c>
      <c r="H21" s="49" t="s">
        <v>349</v>
      </c>
      <c r="I21" s="50">
        <v>38628</v>
      </c>
      <c r="J21" s="49" t="s">
        <v>11</v>
      </c>
      <c r="K21" s="49" t="s">
        <v>173</v>
      </c>
      <c r="L21" s="49"/>
      <c r="M21" s="49" t="s">
        <v>174</v>
      </c>
      <c r="N21" s="51">
        <v>2.9282407407407412E-3</v>
      </c>
      <c r="O21" s="57" t="s">
        <v>242</v>
      </c>
      <c r="P21" s="45" t="s">
        <v>67</v>
      </c>
      <c r="Q21" s="45"/>
      <c r="R21" s="52">
        <v>4</v>
      </c>
      <c r="S21" s="52">
        <v>13</v>
      </c>
    </row>
    <row r="22" spans="1:19" ht="16.5" customHeight="1" x14ac:dyDescent="0.25">
      <c r="A22" s="45">
        <v>14</v>
      </c>
      <c r="B22" s="46">
        <v>304</v>
      </c>
      <c r="C22" s="47" t="s">
        <v>351</v>
      </c>
      <c r="D22" s="48"/>
      <c r="E22" s="48"/>
      <c r="F22" s="49" t="s">
        <v>67</v>
      </c>
      <c r="G22" s="49" t="s">
        <v>67</v>
      </c>
      <c r="H22" s="49" t="s">
        <v>352</v>
      </c>
      <c r="I22" s="50">
        <v>38628</v>
      </c>
      <c r="J22" s="49" t="s">
        <v>119</v>
      </c>
      <c r="K22" s="49"/>
      <c r="L22" s="49"/>
      <c r="M22" s="49" t="s">
        <v>120</v>
      </c>
      <c r="N22" s="51">
        <v>2.9282407407407412E-3</v>
      </c>
      <c r="O22" s="57" t="s">
        <v>243</v>
      </c>
      <c r="P22" s="45" t="s">
        <v>67</v>
      </c>
      <c r="Q22" s="45"/>
      <c r="R22" s="52">
        <v>4</v>
      </c>
      <c r="S22" s="52">
        <v>13</v>
      </c>
    </row>
    <row r="23" spans="1:19" ht="16.5" customHeight="1" x14ac:dyDescent="0.25">
      <c r="A23" s="45">
        <v>15</v>
      </c>
      <c r="B23" s="46">
        <v>301</v>
      </c>
      <c r="C23" s="47" t="s">
        <v>353</v>
      </c>
      <c r="D23" s="48"/>
      <c r="E23" s="48"/>
      <c r="F23" s="49" t="s">
        <v>67</v>
      </c>
      <c r="G23" s="49" t="s">
        <v>67</v>
      </c>
      <c r="H23" s="49" t="s">
        <v>354</v>
      </c>
      <c r="I23" s="50">
        <v>38834</v>
      </c>
      <c r="J23" s="49" t="s">
        <v>119</v>
      </c>
      <c r="K23" s="49"/>
      <c r="L23" s="49"/>
      <c r="M23" s="49" t="s">
        <v>337</v>
      </c>
      <c r="N23" s="51">
        <v>2.9398148148148148E-3</v>
      </c>
      <c r="O23" s="57" t="s">
        <v>244</v>
      </c>
      <c r="P23" s="45" t="s">
        <v>67</v>
      </c>
      <c r="Q23" s="45"/>
      <c r="R23" s="52">
        <v>4</v>
      </c>
      <c r="S23" s="52">
        <v>14</v>
      </c>
    </row>
    <row r="24" spans="1:19" ht="16.5" customHeight="1" x14ac:dyDescent="0.25">
      <c r="A24" s="45">
        <v>16</v>
      </c>
      <c r="B24" s="46">
        <v>200</v>
      </c>
      <c r="C24" s="47" t="s">
        <v>356</v>
      </c>
      <c r="D24" s="48"/>
      <c r="E24" s="48"/>
      <c r="F24" s="49" t="s">
        <v>67</v>
      </c>
      <c r="G24" s="49" t="s">
        <v>67</v>
      </c>
      <c r="H24" s="49" t="s">
        <v>357</v>
      </c>
      <c r="I24" s="50">
        <v>38705</v>
      </c>
      <c r="J24" s="49" t="s">
        <v>358</v>
      </c>
      <c r="K24" s="49"/>
      <c r="L24" s="49"/>
      <c r="M24" s="49" t="s">
        <v>359</v>
      </c>
      <c r="N24" s="51">
        <v>3.0092592592592588E-3</v>
      </c>
      <c r="O24" s="57" t="s">
        <v>245</v>
      </c>
      <c r="P24" s="45" t="s">
        <v>67</v>
      </c>
      <c r="Q24" s="45"/>
      <c r="R24" s="52">
        <v>4</v>
      </c>
      <c r="S24" s="52">
        <v>20</v>
      </c>
    </row>
    <row r="25" spans="1:19" ht="16.5" customHeight="1" x14ac:dyDescent="0.25">
      <c r="A25" s="45">
        <v>17</v>
      </c>
      <c r="B25" s="46">
        <v>302</v>
      </c>
      <c r="C25" s="47" t="s">
        <v>360</v>
      </c>
      <c r="D25" s="48"/>
      <c r="E25" s="48"/>
      <c r="F25" s="49" t="s">
        <v>67</v>
      </c>
      <c r="G25" s="49" t="s">
        <v>67</v>
      </c>
      <c r="H25" s="49" t="s">
        <v>361</v>
      </c>
      <c r="I25" s="50">
        <v>38631</v>
      </c>
      <c r="J25" s="49" t="s">
        <v>119</v>
      </c>
      <c r="K25" s="49"/>
      <c r="L25" s="49"/>
      <c r="M25" s="49" t="s">
        <v>362</v>
      </c>
      <c r="N25" s="51">
        <v>3.0092592592592588E-3</v>
      </c>
      <c r="O25" s="52" t="s">
        <v>246</v>
      </c>
      <c r="P25" s="45" t="s">
        <v>67</v>
      </c>
      <c r="Q25" s="45"/>
      <c r="R25" s="52">
        <v>4</v>
      </c>
      <c r="S25" s="52">
        <v>20</v>
      </c>
    </row>
    <row r="26" spans="1:19" ht="16.5" customHeight="1" x14ac:dyDescent="0.25">
      <c r="A26" s="45">
        <v>18</v>
      </c>
      <c r="B26" s="46">
        <v>79</v>
      </c>
      <c r="C26" s="47" t="s">
        <v>366</v>
      </c>
      <c r="D26" s="48"/>
      <c r="E26" s="48"/>
      <c r="F26" s="49" t="s">
        <v>67</v>
      </c>
      <c r="G26" s="49" t="s">
        <v>67</v>
      </c>
      <c r="H26" s="49" t="s">
        <v>367</v>
      </c>
      <c r="I26" s="50">
        <v>38345</v>
      </c>
      <c r="J26" s="49" t="s">
        <v>155</v>
      </c>
      <c r="K26" s="49" t="s">
        <v>368</v>
      </c>
      <c r="L26" s="49"/>
      <c r="M26" s="49" t="s">
        <v>98</v>
      </c>
      <c r="N26" s="51">
        <v>3.0902777777777782E-3</v>
      </c>
      <c r="O26" s="57" t="s">
        <v>247</v>
      </c>
      <c r="P26" s="45" t="s">
        <v>67</v>
      </c>
      <c r="Q26" s="45"/>
      <c r="R26" s="52">
        <v>4</v>
      </c>
      <c r="S26" s="52">
        <v>27</v>
      </c>
    </row>
    <row r="27" spans="1:19" ht="16.5" hidden="1" customHeight="1" x14ac:dyDescent="0.25">
      <c r="A27" s="45">
        <v>19</v>
      </c>
      <c r="B27" s="46"/>
      <c r="C27" s="47" t="s">
        <v>67</v>
      </c>
      <c r="D27" s="48"/>
      <c r="E27" s="48"/>
      <c r="F27" s="49" t="s">
        <v>67</v>
      </c>
      <c r="G27" s="49" t="s">
        <v>67</v>
      </c>
      <c r="H27" s="49" t="s">
        <v>67</v>
      </c>
      <c r="I27" s="50" t="s">
        <v>67</v>
      </c>
      <c r="J27" s="49" t="s">
        <v>67</v>
      </c>
      <c r="K27" s="49" t="s">
        <v>67</v>
      </c>
      <c r="L27" s="49" t="s">
        <v>67</v>
      </c>
      <c r="M27" s="49" t="s">
        <v>67</v>
      </c>
      <c r="N27" s="51" t="s">
        <v>67</v>
      </c>
      <c r="O27" s="57" t="s">
        <v>248</v>
      </c>
      <c r="P27" s="45" t="s">
        <v>67</v>
      </c>
      <c r="Q27" s="45"/>
      <c r="R27" s="52"/>
      <c r="S27" s="52"/>
    </row>
    <row r="28" spans="1:19" ht="16.5" hidden="1" customHeight="1" x14ac:dyDescent="0.25">
      <c r="A28" s="45">
        <v>20</v>
      </c>
      <c r="B28" s="46"/>
      <c r="C28" s="47" t="s">
        <v>67</v>
      </c>
      <c r="D28" s="48"/>
      <c r="E28" s="48"/>
      <c r="F28" s="49" t="s">
        <v>67</v>
      </c>
      <c r="G28" s="49" t="s">
        <v>67</v>
      </c>
      <c r="H28" s="49" t="s">
        <v>67</v>
      </c>
      <c r="I28" s="50" t="s">
        <v>67</v>
      </c>
      <c r="J28" s="49" t="s">
        <v>67</v>
      </c>
      <c r="K28" s="49" t="s">
        <v>67</v>
      </c>
      <c r="L28" s="49" t="s">
        <v>67</v>
      </c>
      <c r="M28" s="49" t="s">
        <v>67</v>
      </c>
      <c r="N28" s="51" t="s">
        <v>67</v>
      </c>
      <c r="O28" s="57" t="s">
        <v>249</v>
      </c>
      <c r="P28" s="45" t="s">
        <v>67</v>
      </c>
      <c r="Q28" s="45"/>
      <c r="R28" s="52"/>
      <c r="S28" s="52"/>
    </row>
    <row r="29" spans="1:19" ht="16.5" hidden="1" customHeight="1" x14ac:dyDescent="0.25">
      <c r="A29" s="45">
        <v>21</v>
      </c>
      <c r="B29" s="46"/>
      <c r="C29" s="47" t="s">
        <v>67</v>
      </c>
      <c r="D29" s="48"/>
      <c r="E29" s="48"/>
      <c r="F29" s="49" t="s">
        <v>67</v>
      </c>
      <c r="G29" s="49" t="s">
        <v>67</v>
      </c>
      <c r="H29" s="49" t="s">
        <v>67</v>
      </c>
      <c r="I29" s="50" t="s">
        <v>67</v>
      </c>
      <c r="J29" s="49" t="s">
        <v>67</v>
      </c>
      <c r="K29" s="49" t="s">
        <v>67</v>
      </c>
      <c r="L29" s="49" t="s">
        <v>67</v>
      </c>
      <c r="M29" s="49" t="s">
        <v>67</v>
      </c>
      <c r="N29" s="51" t="s">
        <v>67</v>
      </c>
      <c r="O29" s="57" t="s">
        <v>251</v>
      </c>
      <c r="P29" s="45" t="s">
        <v>67</v>
      </c>
      <c r="Q29" s="45"/>
      <c r="R29" s="52"/>
      <c r="S29" s="52"/>
    </row>
    <row r="30" spans="1:19" ht="16.5" hidden="1" customHeight="1" x14ac:dyDescent="0.25">
      <c r="A30" s="45">
        <v>22</v>
      </c>
      <c r="B30" s="46"/>
      <c r="C30" s="47" t="s">
        <v>67</v>
      </c>
      <c r="D30" s="48"/>
      <c r="E30" s="48"/>
      <c r="F30" s="49" t="s">
        <v>67</v>
      </c>
      <c r="G30" s="49" t="s">
        <v>67</v>
      </c>
      <c r="H30" s="49" t="s">
        <v>67</v>
      </c>
      <c r="I30" s="50" t="s">
        <v>67</v>
      </c>
      <c r="J30" s="49" t="s">
        <v>67</v>
      </c>
      <c r="K30" s="49" t="s">
        <v>67</v>
      </c>
      <c r="L30" s="49" t="s">
        <v>67</v>
      </c>
      <c r="M30" s="49" t="s">
        <v>67</v>
      </c>
      <c r="N30" s="51" t="s">
        <v>67</v>
      </c>
      <c r="O30" s="57" t="s">
        <v>253</v>
      </c>
      <c r="P30" s="45" t="s">
        <v>67</v>
      </c>
      <c r="Q30" s="45"/>
      <c r="R30" s="52"/>
      <c r="S30" s="52"/>
    </row>
    <row r="31" spans="1:19" ht="16.5" hidden="1" customHeight="1" x14ac:dyDescent="0.25">
      <c r="A31" s="45">
        <v>23</v>
      </c>
      <c r="B31" s="46"/>
      <c r="C31" s="47" t="s">
        <v>67</v>
      </c>
      <c r="D31" s="48"/>
      <c r="E31" s="48"/>
      <c r="F31" s="49" t="s">
        <v>67</v>
      </c>
      <c r="G31" s="49" t="s">
        <v>67</v>
      </c>
      <c r="H31" s="49" t="s">
        <v>67</v>
      </c>
      <c r="I31" s="50" t="s">
        <v>67</v>
      </c>
      <c r="J31" s="49" t="s">
        <v>67</v>
      </c>
      <c r="K31" s="49" t="s">
        <v>67</v>
      </c>
      <c r="L31" s="49" t="s">
        <v>67</v>
      </c>
      <c r="M31" s="49" t="s">
        <v>67</v>
      </c>
      <c r="N31" s="51" t="s">
        <v>67</v>
      </c>
      <c r="O31" s="52" t="s">
        <v>255</v>
      </c>
      <c r="P31" s="45" t="s">
        <v>67</v>
      </c>
      <c r="Q31" s="45"/>
      <c r="R31" s="52"/>
      <c r="S31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3.140625" bestFit="1" customWidth="1"/>
    <col min="9" max="9" width="11.85546875" bestFit="1" customWidth="1"/>
    <col min="10" max="10" width="15.7109375" customWidth="1"/>
    <col min="11" max="11" width="18.42578125" customWidth="1"/>
    <col min="12" max="12" width="4.85546875" customWidth="1"/>
    <col min="13" max="13" width="20.5703125" bestFit="1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4</v>
      </c>
      <c r="B4" s="19" t="s">
        <v>645</v>
      </c>
      <c r="C4" s="19"/>
      <c r="D4" s="19">
        <v>2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665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1497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262</v>
      </c>
      <c r="C9" s="47" t="s">
        <v>259</v>
      </c>
      <c r="D9" s="48"/>
      <c r="E9" s="48"/>
      <c r="F9" s="49" t="s">
        <v>67</v>
      </c>
      <c r="G9" s="49" t="s">
        <v>67</v>
      </c>
      <c r="H9" s="49" t="s">
        <v>261</v>
      </c>
      <c r="I9" s="50">
        <v>38036</v>
      </c>
      <c r="J9" s="49" t="s">
        <v>87</v>
      </c>
      <c r="K9" s="49" t="s">
        <v>88</v>
      </c>
      <c r="L9" s="49"/>
      <c r="M9" s="49" t="s">
        <v>262</v>
      </c>
      <c r="N9" s="51">
        <v>2.1643518518518518E-3</v>
      </c>
      <c r="O9" s="52" t="s">
        <v>250</v>
      </c>
      <c r="P9" s="45" t="s">
        <v>67</v>
      </c>
      <c r="Q9" s="45"/>
      <c r="R9" s="52">
        <v>3</v>
      </c>
      <c r="S9" s="52">
        <v>7</v>
      </c>
    </row>
    <row r="10" spans="1:19" ht="16.5" customHeight="1" x14ac:dyDescent="0.25">
      <c r="A10" s="45">
        <v>2</v>
      </c>
      <c r="B10" s="46">
        <v>122</v>
      </c>
      <c r="C10" s="47" t="s">
        <v>263</v>
      </c>
      <c r="D10" s="48"/>
      <c r="E10" s="48"/>
      <c r="F10" s="49" t="s">
        <v>67</v>
      </c>
      <c r="G10" s="49" t="s">
        <v>67</v>
      </c>
      <c r="H10" s="49" t="s">
        <v>264</v>
      </c>
      <c r="I10" s="50">
        <v>38201</v>
      </c>
      <c r="J10" s="49" t="s">
        <v>14</v>
      </c>
      <c r="K10" s="49"/>
      <c r="L10" s="49"/>
      <c r="M10" s="49" t="s">
        <v>265</v>
      </c>
      <c r="N10" s="51">
        <v>2.1759259259259258E-3</v>
      </c>
      <c r="O10" s="52" t="s">
        <v>252</v>
      </c>
      <c r="P10" s="45" t="s">
        <v>67</v>
      </c>
      <c r="Q10" s="45"/>
      <c r="R10" s="52">
        <v>3</v>
      </c>
      <c r="S10" s="52">
        <v>8</v>
      </c>
    </row>
    <row r="11" spans="1:19" ht="16.5" customHeight="1" x14ac:dyDescent="0.25">
      <c r="A11" s="45">
        <v>3</v>
      </c>
      <c r="B11" s="46">
        <v>188</v>
      </c>
      <c r="C11" s="47" t="s">
        <v>266</v>
      </c>
      <c r="D11" s="48"/>
      <c r="E11" s="48"/>
      <c r="F11" s="49" t="s">
        <v>67</v>
      </c>
      <c r="G11" s="49" t="s">
        <v>67</v>
      </c>
      <c r="H11" s="49" t="s">
        <v>267</v>
      </c>
      <c r="I11" s="50">
        <v>38024</v>
      </c>
      <c r="J11" s="49" t="s">
        <v>23</v>
      </c>
      <c r="K11" s="49"/>
      <c r="L11" s="49"/>
      <c r="M11" s="49" t="s">
        <v>268</v>
      </c>
      <c r="N11" s="51">
        <v>2.1759259259259258E-3</v>
      </c>
      <c r="O11" s="52" t="s">
        <v>254</v>
      </c>
      <c r="P11" s="45" t="s">
        <v>67</v>
      </c>
      <c r="Q11" s="45"/>
      <c r="R11" s="52">
        <v>3</v>
      </c>
      <c r="S11" s="52">
        <v>8</v>
      </c>
    </row>
    <row r="12" spans="1:19" ht="16.5" customHeight="1" x14ac:dyDescent="0.25">
      <c r="A12" s="45">
        <v>4</v>
      </c>
      <c r="B12" s="46">
        <v>334</v>
      </c>
      <c r="C12" s="47" t="s">
        <v>269</v>
      </c>
      <c r="D12" s="48"/>
      <c r="E12" s="48"/>
      <c r="F12" s="49" t="s">
        <v>67</v>
      </c>
      <c r="G12" s="49" t="s">
        <v>67</v>
      </c>
      <c r="H12" s="49" t="s">
        <v>270</v>
      </c>
      <c r="I12" s="50">
        <v>38045</v>
      </c>
      <c r="J12" s="49" t="s">
        <v>113</v>
      </c>
      <c r="K12" s="49" t="s">
        <v>271</v>
      </c>
      <c r="L12" s="49"/>
      <c r="M12" s="49" t="s">
        <v>272</v>
      </c>
      <c r="N12" s="51">
        <v>2.1874999999999998E-3</v>
      </c>
      <c r="O12" s="52" t="s">
        <v>256</v>
      </c>
      <c r="P12" s="45" t="s">
        <v>67</v>
      </c>
      <c r="Q12" s="45"/>
      <c r="R12" s="52">
        <v>3</v>
      </c>
      <c r="S12" s="52">
        <v>9</v>
      </c>
    </row>
    <row r="13" spans="1:19" ht="16.5" customHeight="1" x14ac:dyDescent="0.25">
      <c r="A13" s="45">
        <v>5</v>
      </c>
      <c r="B13" s="46">
        <v>38</v>
      </c>
      <c r="C13" s="47" t="s">
        <v>273</v>
      </c>
      <c r="D13" s="48"/>
      <c r="E13" s="48"/>
      <c r="F13" s="49" t="s">
        <v>67</v>
      </c>
      <c r="G13" s="49" t="s">
        <v>67</v>
      </c>
      <c r="H13" s="49" t="s">
        <v>274</v>
      </c>
      <c r="I13" s="50">
        <v>38057</v>
      </c>
      <c r="J13" s="49" t="s">
        <v>69</v>
      </c>
      <c r="K13" s="49" t="s">
        <v>70</v>
      </c>
      <c r="L13" s="49"/>
      <c r="M13" s="49" t="s">
        <v>71</v>
      </c>
      <c r="N13" s="51">
        <v>2.2106481481481478E-3</v>
      </c>
      <c r="O13" s="52" t="s">
        <v>257</v>
      </c>
      <c r="P13" s="45" t="s">
        <v>67</v>
      </c>
      <c r="Q13" s="45"/>
      <c r="R13" s="52">
        <v>3</v>
      </c>
      <c r="S13" s="52">
        <v>11</v>
      </c>
    </row>
    <row r="14" spans="1:19" ht="16.5" customHeight="1" x14ac:dyDescent="0.25">
      <c r="A14" s="45">
        <v>6</v>
      </c>
      <c r="B14" s="46">
        <v>316</v>
      </c>
      <c r="C14" s="47" t="s">
        <v>275</v>
      </c>
      <c r="D14" s="48"/>
      <c r="E14" s="48"/>
      <c r="F14" s="49" t="s">
        <v>67</v>
      </c>
      <c r="G14" s="49" t="s">
        <v>67</v>
      </c>
      <c r="H14" s="49" t="s">
        <v>276</v>
      </c>
      <c r="I14" s="50">
        <v>38135</v>
      </c>
      <c r="J14" s="49" t="s">
        <v>9</v>
      </c>
      <c r="K14" s="49"/>
      <c r="L14" s="49"/>
      <c r="M14" s="49" t="s">
        <v>75</v>
      </c>
      <c r="N14" s="51">
        <v>2.2106481481481478E-3</v>
      </c>
      <c r="O14" s="52" t="s">
        <v>260</v>
      </c>
      <c r="P14" s="45" t="s">
        <v>67</v>
      </c>
      <c r="Q14" s="45"/>
      <c r="R14" s="52">
        <v>3</v>
      </c>
      <c r="S14" s="52">
        <v>11</v>
      </c>
    </row>
    <row r="15" spans="1:19" ht="16.5" customHeight="1" x14ac:dyDescent="0.25">
      <c r="A15" s="45">
        <v>7</v>
      </c>
      <c r="B15" s="46">
        <v>225</v>
      </c>
      <c r="C15" s="47" t="s">
        <v>277</v>
      </c>
      <c r="D15" s="48"/>
      <c r="E15" s="48"/>
      <c r="F15" s="49" t="s">
        <v>67</v>
      </c>
      <c r="G15" s="49" t="s">
        <v>67</v>
      </c>
      <c r="H15" s="49" t="s">
        <v>278</v>
      </c>
      <c r="I15" s="50">
        <v>38051</v>
      </c>
      <c r="J15" s="49" t="s">
        <v>102</v>
      </c>
      <c r="K15" s="49" t="s">
        <v>103</v>
      </c>
      <c r="L15" s="49"/>
      <c r="M15" s="49" t="s">
        <v>279</v>
      </c>
      <c r="N15" s="51">
        <v>2.2337962962962967E-3</v>
      </c>
      <c r="O15" s="52" t="s">
        <v>288</v>
      </c>
      <c r="P15" s="45" t="s">
        <v>67</v>
      </c>
      <c r="Q15" s="45"/>
      <c r="R15" s="52">
        <v>3</v>
      </c>
      <c r="S15" s="52">
        <v>13</v>
      </c>
    </row>
    <row r="16" spans="1:19" ht="16.5" customHeight="1" x14ac:dyDescent="0.25">
      <c r="A16" s="45">
        <v>8</v>
      </c>
      <c r="B16" s="46">
        <v>155</v>
      </c>
      <c r="C16" s="47" t="s">
        <v>280</v>
      </c>
      <c r="D16" s="48"/>
      <c r="E16" s="48"/>
      <c r="F16" s="49" t="s">
        <v>67</v>
      </c>
      <c r="G16" s="49" t="s">
        <v>67</v>
      </c>
      <c r="H16" s="49" t="s">
        <v>281</v>
      </c>
      <c r="I16" s="50">
        <v>37990</v>
      </c>
      <c r="J16" s="49" t="s">
        <v>282</v>
      </c>
      <c r="K16" s="49"/>
      <c r="L16" s="49"/>
      <c r="M16" s="49" t="s">
        <v>283</v>
      </c>
      <c r="N16" s="51">
        <v>2.3148148148148151E-3</v>
      </c>
      <c r="O16" s="52" t="s">
        <v>293</v>
      </c>
      <c r="P16" s="45" t="s">
        <v>67</v>
      </c>
      <c r="Q16" s="45"/>
      <c r="R16" s="52">
        <v>3</v>
      </c>
      <c r="S16" s="52">
        <v>20</v>
      </c>
    </row>
    <row r="17" spans="1:19" ht="16.5" customHeight="1" x14ac:dyDescent="0.25">
      <c r="A17" s="45">
        <v>9</v>
      </c>
      <c r="B17" s="46">
        <v>333</v>
      </c>
      <c r="C17" s="47" t="s">
        <v>289</v>
      </c>
      <c r="D17" s="48"/>
      <c r="E17" s="48"/>
      <c r="F17" s="49" t="s">
        <v>67</v>
      </c>
      <c r="G17" s="49" t="s">
        <v>67</v>
      </c>
      <c r="H17" s="49" t="s">
        <v>290</v>
      </c>
      <c r="I17" s="50">
        <v>38122</v>
      </c>
      <c r="J17" s="49" t="s">
        <v>113</v>
      </c>
      <c r="K17" s="49" t="s">
        <v>291</v>
      </c>
      <c r="L17" s="49"/>
      <c r="M17" s="49" t="s">
        <v>292</v>
      </c>
      <c r="N17" s="51">
        <v>2.3379629629629631E-3</v>
      </c>
      <c r="O17" s="52" t="s">
        <v>298</v>
      </c>
      <c r="P17" s="45" t="s">
        <v>67</v>
      </c>
      <c r="Q17" s="45"/>
      <c r="R17" s="52">
        <v>3</v>
      </c>
      <c r="S17" s="52">
        <v>22</v>
      </c>
    </row>
    <row r="18" spans="1:19" ht="16.5" customHeight="1" x14ac:dyDescent="0.25">
      <c r="A18" s="45">
        <v>10</v>
      </c>
      <c r="B18" s="46">
        <v>42</v>
      </c>
      <c r="C18" s="47" t="s">
        <v>296</v>
      </c>
      <c r="D18" s="48"/>
      <c r="E18" s="48"/>
      <c r="F18" s="49" t="s">
        <v>67</v>
      </c>
      <c r="G18" s="49" t="s">
        <v>67</v>
      </c>
      <c r="H18" s="49" t="s">
        <v>297</v>
      </c>
      <c r="I18" s="50">
        <v>38260</v>
      </c>
      <c r="J18" s="49" t="s">
        <v>69</v>
      </c>
      <c r="K18" s="49" t="s">
        <v>97</v>
      </c>
      <c r="L18" s="49"/>
      <c r="M18" s="49" t="s">
        <v>71</v>
      </c>
      <c r="N18" s="51">
        <v>2.3842592592592591E-3</v>
      </c>
      <c r="O18" s="52" t="s">
        <v>204</v>
      </c>
      <c r="P18" s="45" t="s">
        <v>67</v>
      </c>
      <c r="Q18" s="45"/>
      <c r="R18" s="52">
        <v>3</v>
      </c>
      <c r="S18" s="52">
        <v>26</v>
      </c>
    </row>
    <row r="19" spans="1:19" ht="16.5" customHeight="1" x14ac:dyDescent="0.25">
      <c r="A19" s="45">
        <v>11</v>
      </c>
      <c r="B19" s="46">
        <v>282</v>
      </c>
      <c r="C19" s="47" t="s">
        <v>299</v>
      </c>
      <c r="D19" s="48"/>
      <c r="E19" s="48"/>
      <c r="F19" s="49" t="s">
        <v>67</v>
      </c>
      <c r="G19" s="49" t="s">
        <v>67</v>
      </c>
      <c r="H19" s="49" t="s">
        <v>300</v>
      </c>
      <c r="I19" s="50">
        <v>38040</v>
      </c>
      <c r="J19" s="49" t="s">
        <v>27</v>
      </c>
      <c r="K19" s="49"/>
      <c r="L19" s="49"/>
      <c r="M19" s="49" t="s">
        <v>136</v>
      </c>
      <c r="N19" s="51">
        <v>2.3958333333333336E-3</v>
      </c>
      <c r="O19" s="52" t="s">
        <v>307</v>
      </c>
      <c r="P19" s="45" t="s">
        <v>67</v>
      </c>
      <c r="Q19" s="45"/>
      <c r="R19" s="52">
        <v>3</v>
      </c>
      <c r="S19" s="52">
        <v>27</v>
      </c>
    </row>
    <row r="20" spans="1:19" ht="16.5" customHeight="1" x14ac:dyDescent="0.25">
      <c r="A20" s="45">
        <v>12</v>
      </c>
      <c r="B20" s="46">
        <v>32</v>
      </c>
      <c r="C20" s="47" t="s">
        <v>301</v>
      </c>
      <c r="D20" s="48"/>
      <c r="E20" s="48"/>
      <c r="F20" s="49" t="s">
        <v>67</v>
      </c>
      <c r="G20" s="49" t="s">
        <v>67</v>
      </c>
      <c r="H20" s="49" t="s">
        <v>302</v>
      </c>
      <c r="I20" s="50">
        <v>38531</v>
      </c>
      <c r="J20" s="49" t="s">
        <v>17</v>
      </c>
      <c r="K20" s="49"/>
      <c r="L20" s="49"/>
      <c r="M20" s="49" t="s">
        <v>207</v>
      </c>
      <c r="N20" s="51">
        <v>2.3958333333333336E-3</v>
      </c>
      <c r="O20" s="52" t="s">
        <v>323</v>
      </c>
      <c r="P20" s="45" t="s">
        <v>67</v>
      </c>
      <c r="Q20" s="45"/>
      <c r="R20" s="52">
        <v>3</v>
      </c>
      <c r="S20" s="52">
        <v>27</v>
      </c>
    </row>
    <row r="21" spans="1:19" ht="16.5" customHeight="1" x14ac:dyDescent="0.25">
      <c r="A21" s="45">
        <v>13</v>
      </c>
      <c r="B21" s="46">
        <v>174</v>
      </c>
      <c r="C21" s="47" t="s">
        <v>303</v>
      </c>
      <c r="D21" s="48"/>
      <c r="E21" s="48"/>
      <c r="F21" s="49" t="s">
        <v>67</v>
      </c>
      <c r="G21" s="49" t="s">
        <v>67</v>
      </c>
      <c r="H21" s="49" t="s">
        <v>304</v>
      </c>
      <c r="I21" s="50">
        <v>38000</v>
      </c>
      <c r="J21" s="49" t="s">
        <v>305</v>
      </c>
      <c r="K21" s="49"/>
      <c r="L21" s="49"/>
      <c r="M21" s="49" t="s">
        <v>306</v>
      </c>
      <c r="N21" s="51">
        <v>2.3958333333333336E-3</v>
      </c>
      <c r="O21" s="52" t="s">
        <v>331</v>
      </c>
      <c r="P21" s="45" t="s">
        <v>67</v>
      </c>
      <c r="Q21" s="45"/>
      <c r="R21" s="52">
        <v>3</v>
      </c>
      <c r="S21" s="52">
        <v>27</v>
      </c>
    </row>
    <row r="22" spans="1:19" ht="16.5" customHeight="1" x14ac:dyDescent="0.25">
      <c r="A22" s="45">
        <v>14</v>
      </c>
      <c r="B22" s="46">
        <v>332</v>
      </c>
      <c r="C22" s="47" t="s">
        <v>308</v>
      </c>
      <c r="D22" s="48"/>
      <c r="E22" s="48"/>
      <c r="F22" s="49" t="s">
        <v>67</v>
      </c>
      <c r="G22" s="49" t="s">
        <v>67</v>
      </c>
      <c r="H22" s="49" t="s">
        <v>309</v>
      </c>
      <c r="I22" s="50">
        <v>38182</v>
      </c>
      <c r="J22" s="49" t="s">
        <v>113</v>
      </c>
      <c r="K22" s="49" t="s">
        <v>310</v>
      </c>
      <c r="L22" s="49"/>
      <c r="M22" s="49" t="s">
        <v>311</v>
      </c>
      <c r="N22" s="51">
        <v>2.4305555555555556E-3</v>
      </c>
      <c r="O22" s="52" t="s">
        <v>334</v>
      </c>
      <c r="P22" s="45" t="s">
        <v>67</v>
      </c>
      <c r="Q22" s="45"/>
      <c r="R22" s="52">
        <v>3</v>
      </c>
      <c r="S22" s="52">
        <v>30</v>
      </c>
    </row>
    <row r="23" spans="1:19" ht="16.5" customHeight="1" x14ac:dyDescent="0.25">
      <c r="A23" s="45">
        <v>15</v>
      </c>
      <c r="B23" s="46">
        <v>306</v>
      </c>
      <c r="C23" s="47" t="s">
        <v>312</v>
      </c>
      <c r="D23" s="48"/>
      <c r="E23" s="48"/>
      <c r="F23" s="49" t="s">
        <v>67</v>
      </c>
      <c r="G23" s="49" t="s">
        <v>67</v>
      </c>
      <c r="H23" s="49" t="s">
        <v>313</v>
      </c>
      <c r="I23" s="50">
        <v>38501</v>
      </c>
      <c r="J23" s="49" t="s">
        <v>119</v>
      </c>
      <c r="K23" s="49"/>
      <c r="L23" s="49"/>
      <c r="M23" s="49" t="s">
        <v>120</v>
      </c>
      <c r="N23" s="51">
        <v>2.4305555555555556E-3</v>
      </c>
      <c r="O23" s="52" t="s">
        <v>345</v>
      </c>
      <c r="P23" s="45" t="s">
        <v>67</v>
      </c>
      <c r="Q23" s="45"/>
      <c r="R23" s="52">
        <v>3</v>
      </c>
      <c r="S23" s="52">
        <v>30</v>
      </c>
    </row>
    <row r="24" spans="1:19" ht="16.5" customHeight="1" x14ac:dyDescent="0.25">
      <c r="A24" s="45">
        <v>16</v>
      </c>
      <c r="B24" s="46">
        <v>158</v>
      </c>
      <c r="C24" s="47" t="s">
        <v>314</v>
      </c>
      <c r="D24" s="48"/>
      <c r="E24" s="48"/>
      <c r="F24" s="49" t="s">
        <v>67</v>
      </c>
      <c r="G24" s="49" t="s">
        <v>67</v>
      </c>
      <c r="H24" s="49" t="s">
        <v>315</v>
      </c>
      <c r="I24" s="50">
        <v>38802</v>
      </c>
      <c r="J24" s="49" t="s">
        <v>282</v>
      </c>
      <c r="K24" s="49"/>
      <c r="L24" s="49"/>
      <c r="M24" s="49" t="s">
        <v>316</v>
      </c>
      <c r="N24" s="51">
        <v>2.4421296296296296E-3</v>
      </c>
      <c r="O24" s="52" t="s">
        <v>350</v>
      </c>
      <c r="P24" s="45" t="s">
        <v>67</v>
      </c>
      <c r="Q24" s="45"/>
      <c r="R24" s="52">
        <v>3</v>
      </c>
      <c r="S24" s="52">
        <v>31</v>
      </c>
    </row>
    <row r="25" spans="1:19" ht="16.5" customHeight="1" x14ac:dyDescent="0.25">
      <c r="A25" s="45">
        <v>17</v>
      </c>
      <c r="B25" s="46">
        <v>305</v>
      </c>
      <c r="C25" s="47" t="s">
        <v>317</v>
      </c>
      <c r="D25" s="48"/>
      <c r="E25" s="48"/>
      <c r="F25" s="49" t="s">
        <v>67</v>
      </c>
      <c r="G25" s="49" t="s">
        <v>67</v>
      </c>
      <c r="H25" s="49" t="s">
        <v>318</v>
      </c>
      <c r="I25" s="50">
        <v>38483</v>
      </c>
      <c r="J25" s="49" t="s">
        <v>119</v>
      </c>
      <c r="K25" s="49"/>
      <c r="L25" s="49"/>
      <c r="M25" s="49" t="s">
        <v>120</v>
      </c>
      <c r="N25" s="51">
        <v>2.4537037037037036E-3</v>
      </c>
      <c r="O25" s="52" t="s">
        <v>355</v>
      </c>
      <c r="P25" s="45" t="s">
        <v>67</v>
      </c>
      <c r="Q25" s="45"/>
      <c r="R25" s="52">
        <v>3</v>
      </c>
      <c r="S25" s="52">
        <v>32</v>
      </c>
    </row>
    <row r="26" spans="1:19" ht="16.5" customHeight="1" x14ac:dyDescent="0.25">
      <c r="A26" s="45">
        <v>18</v>
      </c>
      <c r="B26" s="46">
        <v>47</v>
      </c>
      <c r="C26" s="47" t="s">
        <v>324</v>
      </c>
      <c r="D26" s="48"/>
      <c r="E26" s="48"/>
      <c r="F26" s="49" t="s">
        <v>67</v>
      </c>
      <c r="G26" s="49" t="s">
        <v>67</v>
      </c>
      <c r="H26" s="49" t="s">
        <v>325</v>
      </c>
      <c r="I26" s="50">
        <v>38389</v>
      </c>
      <c r="J26" s="49" t="s">
        <v>155</v>
      </c>
      <c r="K26" s="49" t="s">
        <v>156</v>
      </c>
      <c r="L26" s="49"/>
      <c r="M26" s="49" t="s">
        <v>71</v>
      </c>
      <c r="N26" s="51">
        <v>2.5000000000000001E-3</v>
      </c>
      <c r="O26" s="52" t="s">
        <v>363</v>
      </c>
      <c r="P26" s="45" t="s">
        <v>67</v>
      </c>
      <c r="Q26" s="45"/>
      <c r="R26" s="52">
        <v>3</v>
      </c>
      <c r="S26" s="52">
        <v>36</v>
      </c>
    </row>
    <row r="27" spans="1:19" ht="16.5" customHeight="1" x14ac:dyDescent="0.25">
      <c r="A27" s="45">
        <v>19</v>
      </c>
      <c r="B27" s="46">
        <v>310</v>
      </c>
      <c r="C27" s="47" t="s">
        <v>364</v>
      </c>
      <c r="D27" s="48"/>
      <c r="E27" s="48"/>
      <c r="F27" s="49" t="s">
        <v>67</v>
      </c>
      <c r="G27" s="49" t="s">
        <v>67</v>
      </c>
      <c r="H27" s="49" t="s">
        <v>365</v>
      </c>
      <c r="I27" s="50">
        <v>38728</v>
      </c>
      <c r="J27" s="49" t="s">
        <v>119</v>
      </c>
      <c r="K27" s="49"/>
      <c r="L27" s="49"/>
      <c r="M27" s="49" t="s">
        <v>120</v>
      </c>
      <c r="N27" s="51">
        <v>3.0439814814814821E-3</v>
      </c>
      <c r="O27" s="52" t="s">
        <v>370</v>
      </c>
      <c r="P27" s="45" t="s">
        <v>67</v>
      </c>
      <c r="Q27" s="45"/>
      <c r="R27" s="52">
        <v>4</v>
      </c>
      <c r="S27" s="52">
        <v>23</v>
      </c>
    </row>
    <row r="28" spans="1:19" ht="16.5" hidden="1" customHeight="1" x14ac:dyDescent="0.25">
      <c r="A28" s="45">
        <v>20</v>
      </c>
      <c r="B28" s="46"/>
      <c r="C28" s="47" t="s">
        <v>67</v>
      </c>
      <c r="D28" s="48"/>
      <c r="E28" s="48"/>
      <c r="F28" s="49" t="s">
        <v>67</v>
      </c>
      <c r="G28" s="49" t="s">
        <v>67</v>
      </c>
      <c r="H28" s="49" t="s">
        <v>67</v>
      </c>
      <c r="I28" s="50" t="s">
        <v>67</v>
      </c>
      <c r="J28" s="49" t="s">
        <v>67</v>
      </c>
      <c r="K28" s="49" t="s">
        <v>67</v>
      </c>
      <c r="L28" s="49" t="s">
        <v>67</v>
      </c>
      <c r="M28" s="49" t="s">
        <v>67</v>
      </c>
      <c r="N28" s="51" t="s">
        <v>67</v>
      </c>
      <c r="O28" s="52" t="s">
        <v>373</v>
      </c>
      <c r="P28" s="45" t="s">
        <v>67</v>
      </c>
      <c r="Q28" s="45"/>
      <c r="R28" s="52"/>
      <c r="S28" s="52"/>
    </row>
  </sheetData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H10" activeCellId="2" sqref="A2 H10 H10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1.85546875" bestFit="1" customWidth="1"/>
    <col min="10" max="10" width="15.7109375" customWidth="1"/>
    <col min="11" max="11" width="17.28515625" bestFit="1" customWidth="1"/>
    <col min="12" max="12" width="4.85546875" customWidth="1"/>
    <col min="13" max="13" width="20.5703125" bestFit="1" customWidth="1"/>
    <col min="14" max="14" width="8.85546875" customWidth="1"/>
    <col min="15" max="15" width="7.42578125" hidden="1" customWidth="1"/>
    <col min="16" max="16" width="7.7109375" customWidth="1"/>
    <col min="17" max="19" width="7.42578125" hidden="1" customWidth="1"/>
  </cols>
  <sheetData>
    <row r="1" spans="1:19" ht="18.75" customHeight="1" x14ac:dyDescent="0.3">
      <c r="A1" s="4" t="str">
        <f>nbox!A1</f>
        <v>Lietuvos pavasario kroso čempionatas, jaunimo iki 23 m., jaunimo, jaunių, jaunučių ir vaikų pirmenybės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54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54"/>
      <c r="P2" s="97"/>
      <c r="Q2" s="97"/>
      <c r="R2" s="97"/>
      <c r="S2" s="97"/>
    </row>
    <row r="3" spans="1:19" ht="17.25" customHeight="1" x14ac:dyDescent="0.3">
      <c r="A3" s="6" t="str">
        <f>nbox!A2</f>
        <v>2017 m.balandžio 28 d., Palanga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54"/>
      <c r="P3" s="12"/>
      <c r="Q3" s="12"/>
      <c r="R3" s="12"/>
      <c r="S3" s="12"/>
    </row>
    <row r="4" spans="1:19" ht="21" customHeight="1" x14ac:dyDescent="0.25">
      <c r="A4" s="17">
        <v>3</v>
      </c>
      <c r="B4" s="19" t="str">
        <f>IF(ISBLANK(A4)," ",VLOOKUP(A4,progr,4,FALSE))</f>
        <v>v</v>
      </c>
      <c r="C4" s="19"/>
      <c r="D4" s="19">
        <f>IF(ISBLANK(A4)," ",VLOOKUP(A4,progr,6,FALSE))</f>
        <v>1</v>
      </c>
      <c r="E4" s="22">
        <f>IF(ISBLANK(A4)," ",VLOOKUP(A4,progr,5,FALSE))</f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54"/>
      <c r="P4" s="12"/>
      <c r="Q4" s="12"/>
      <c r="R4" s="12"/>
      <c r="S4" s="12"/>
    </row>
    <row r="5" spans="1:19" ht="20.25" customHeight="1" x14ac:dyDescent="0.3">
      <c r="A5" s="4" t="s">
        <v>258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54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/>
      <c r="I6" s="31"/>
      <c r="J6" s="32"/>
      <c r="K6" s="14"/>
      <c r="L6" s="14"/>
      <c r="M6" s="14"/>
      <c r="N6" s="12"/>
      <c r="O6" s="54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5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56" t="s">
        <v>7</v>
      </c>
      <c r="P8" s="44" t="s">
        <v>7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262</v>
      </c>
      <c r="C9" s="47" t="s">
        <v>259</v>
      </c>
      <c r="D9" s="48"/>
      <c r="E9" s="48"/>
      <c r="F9" s="49" t="s">
        <v>67</v>
      </c>
      <c r="G9" s="49" t="s">
        <v>67</v>
      </c>
      <c r="H9" s="49" t="s">
        <v>261</v>
      </c>
      <c r="I9" s="50">
        <v>38036</v>
      </c>
      <c r="J9" s="49" t="s">
        <v>87</v>
      </c>
      <c r="K9" s="49" t="s">
        <v>88</v>
      </c>
      <c r="L9" s="49"/>
      <c r="M9" s="49" t="s">
        <v>262</v>
      </c>
      <c r="N9" s="51">
        <v>2.1643518518518518E-3</v>
      </c>
      <c r="O9" s="52" t="s">
        <v>250</v>
      </c>
      <c r="P9" s="52">
        <v>22</v>
      </c>
      <c r="Q9" s="45"/>
      <c r="R9" s="52">
        <v>3</v>
      </c>
      <c r="S9" s="52">
        <v>19</v>
      </c>
    </row>
    <row r="10" spans="1:19" ht="16.5" customHeight="1" x14ac:dyDescent="0.25">
      <c r="A10" s="45">
        <v>2</v>
      </c>
      <c r="B10" s="46">
        <v>122</v>
      </c>
      <c r="C10" s="47" t="s">
        <v>263</v>
      </c>
      <c r="D10" s="48"/>
      <c r="E10" s="48"/>
      <c r="F10" s="49" t="s">
        <v>67</v>
      </c>
      <c r="G10" s="49" t="s">
        <v>67</v>
      </c>
      <c r="H10" s="49" t="s">
        <v>264</v>
      </c>
      <c r="I10" s="50">
        <v>38201</v>
      </c>
      <c r="J10" s="49" t="s">
        <v>14</v>
      </c>
      <c r="K10" s="49"/>
      <c r="L10" s="49"/>
      <c r="M10" s="49" t="s">
        <v>265</v>
      </c>
      <c r="N10" s="51">
        <v>2.1759259259259258E-3</v>
      </c>
      <c r="O10" s="52" t="s">
        <v>252</v>
      </c>
      <c r="P10" s="52">
        <v>18</v>
      </c>
      <c r="Q10" s="45"/>
      <c r="R10" s="52">
        <v>3</v>
      </c>
      <c r="S10" s="52">
        <v>26</v>
      </c>
    </row>
    <row r="11" spans="1:19" ht="16.5" customHeight="1" x14ac:dyDescent="0.25">
      <c r="A11" s="45">
        <v>3</v>
      </c>
      <c r="B11" s="46">
        <v>188</v>
      </c>
      <c r="C11" s="47" t="s">
        <v>266</v>
      </c>
      <c r="D11" s="48"/>
      <c r="E11" s="48"/>
      <c r="F11" s="49" t="s">
        <v>67</v>
      </c>
      <c r="G11" s="49" t="s">
        <v>67</v>
      </c>
      <c r="H11" s="49" t="s">
        <v>267</v>
      </c>
      <c r="I11" s="50">
        <v>38024</v>
      </c>
      <c r="J11" s="49" t="s">
        <v>23</v>
      </c>
      <c r="K11" s="49"/>
      <c r="L11" s="49"/>
      <c r="M11" s="49" t="s">
        <v>268</v>
      </c>
      <c r="N11" s="51">
        <v>2.1759259259259258E-3</v>
      </c>
      <c r="O11" s="52" t="s">
        <v>254</v>
      </c>
      <c r="P11" s="52">
        <v>15</v>
      </c>
      <c r="Q11" s="45"/>
      <c r="R11" s="52">
        <v>3</v>
      </c>
      <c r="S11" s="52">
        <v>28</v>
      </c>
    </row>
    <row r="12" spans="1:19" ht="16.5" customHeight="1" x14ac:dyDescent="0.25">
      <c r="A12" s="45">
        <v>4</v>
      </c>
      <c r="B12" s="46">
        <v>334</v>
      </c>
      <c r="C12" s="47" t="s">
        <v>269</v>
      </c>
      <c r="D12" s="48"/>
      <c r="E12" s="48"/>
      <c r="F12" s="49" t="s">
        <v>67</v>
      </c>
      <c r="G12" s="49" t="s">
        <v>67</v>
      </c>
      <c r="H12" s="49" t="s">
        <v>270</v>
      </c>
      <c r="I12" s="50">
        <v>38045</v>
      </c>
      <c r="J12" s="49" t="s">
        <v>113</v>
      </c>
      <c r="K12" s="49" t="s">
        <v>271</v>
      </c>
      <c r="L12" s="49"/>
      <c r="M12" s="49" t="s">
        <v>272</v>
      </c>
      <c r="N12" s="51">
        <v>2.1875000000000002E-3</v>
      </c>
      <c r="O12" s="57">
        <v>18.8</v>
      </c>
      <c r="P12" s="52">
        <v>13</v>
      </c>
      <c r="Q12" s="45"/>
      <c r="R12" s="52">
        <v>3</v>
      </c>
      <c r="S12" s="52">
        <v>37</v>
      </c>
    </row>
    <row r="13" spans="1:19" ht="16.5" customHeight="1" x14ac:dyDescent="0.25">
      <c r="A13" s="45">
        <v>5</v>
      </c>
      <c r="B13" s="46">
        <v>38</v>
      </c>
      <c r="C13" s="47" t="s">
        <v>273</v>
      </c>
      <c r="D13" s="48"/>
      <c r="E13" s="48"/>
      <c r="F13" s="49" t="s">
        <v>67</v>
      </c>
      <c r="G13" s="49" t="s">
        <v>67</v>
      </c>
      <c r="H13" s="49" t="s">
        <v>274</v>
      </c>
      <c r="I13" s="50">
        <v>38057</v>
      </c>
      <c r="J13" s="49" t="s">
        <v>69</v>
      </c>
      <c r="K13" s="49" t="s">
        <v>70</v>
      </c>
      <c r="L13" s="49"/>
      <c r="M13" s="49" t="s">
        <v>71</v>
      </c>
      <c r="N13" s="51">
        <v>2.2106481481481482E-3</v>
      </c>
      <c r="O13" s="52" t="s">
        <v>256</v>
      </c>
      <c r="P13" s="52">
        <v>12</v>
      </c>
      <c r="Q13" s="45"/>
      <c r="R13" s="52">
        <v>3</v>
      </c>
      <c r="S13" s="52">
        <v>38</v>
      </c>
    </row>
    <row r="14" spans="1:19" ht="16.5" customHeight="1" x14ac:dyDescent="0.25">
      <c r="A14" s="45">
        <v>6</v>
      </c>
      <c r="B14" s="46">
        <v>316</v>
      </c>
      <c r="C14" s="47" t="s">
        <v>275</v>
      </c>
      <c r="D14" s="48"/>
      <c r="E14" s="48"/>
      <c r="F14" s="49" t="s">
        <v>67</v>
      </c>
      <c r="G14" s="49" t="s">
        <v>67</v>
      </c>
      <c r="H14" s="49" t="s">
        <v>276</v>
      </c>
      <c r="I14" s="50">
        <v>38135</v>
      </c>
      <c r="J14" s="49" t="s">
        <v>9</v>
      </c>
      <c r="K14" s="49"/>
      <c r="L14" s="49"/>
      <c r="M14" s="49" t="s">
        <v>75</v>
      </c>
      <c r="N14" s="51">
        <v>2.2106481481481482E-3</v>
      </c>
      <c r="O14" s="52" t="s">
        <v>257</v>
      </c>
      <c r="P14" s="52">
        <v>11</v>
      </c>
      <c r="Q14" s="45"/>
      <c r="R14" s="52">
        <v>3</v>
      </c>
      <c r="S14" s="52">
        <v>41</v>
      </c>
    </row>
    <row r="15" spans="1:19" ht="16.5" customHeight="1" x14ac:dyDescent="0.25">
      <c r="A15" s="45">
        <v>7</v>
      </c>
      <c r="B15" s="46">
        <v>225</v>
      </c>
      <c r="C15" s="47" t="s">
        <v>277</v>
      </c>
      <c r="D15" s="48"/>
      <c r="E15" s="48"/>
      <c r="F15" s="49" t="s">
        <v>67</v>
      </c>
      <c r="G15" s="49" t="s">
        <v>67</v>
      </c>
      <c r="H15" s="49" t="s">
        <v>278</v>
      </c>
      <c r="I15" s="50">
        <v>38051</v>
      </c>
      <c r="J15" s="49" t="s">
        <v>102</v>
      </c>
      <c r="K15" s="49" t="s">
        <v>103</v>
      </c>
      <c r="L15" s="49"/>
      <c r="M15" s="49" t="s">
        <v>279</v>
      </c>
      <c r="N15" s="51">
        <v>2.2337962962962962E-3</v>
      </c>
      <c r="O15" s="57" t="s">
        <v>231</v>
      </c>
      <c r="P15" s="52">
        <v>10</v>
      </c>
      <c r="Q15" s="45"/>
      <c r="R15" s="52">
        <v>3</v>
      </c>
      <c r="S15" s="52">
        <v>43</v>
      </c>
    </row>
    <row r="16" spans="1:19" ht="16.5" customHeight="1" x14ac:dyDescent="0.25">
      <c r="A16" s="45">
        <v>8</v>
      </c>
      <c r="B16" s="46">
        <v>155</v>
      </c>
      <c r="C16" s="47" t="s">
        <v>280</v>
      </c>
      <c r="D16" s="48"/>
      <c r="E16" s="48"/>
      <c r="F16" s="49" t="s">
        <v>67</v>
      </c>
      <c r="G16" s="49" t="s">
        <v>67</v>
      </c>
      <c r="H16" s="49" t="s">
        <v>281</v>
      </c>
      <c r="I16" s="50">
        <v>37990</v>
      </c>
      <c r="J16" s="49" t="s">
        <v>282</v>
      </c>
      <c r="K16" s="49"/>
      <c r="L16" s="49"/>
      <c r="M16" s="49" t="s">
        <v>283</v>
      </c>
      <c r="N16" s="51">
        <v>2.3148148148148147E-3</v>
      </c>
      <c r="O16" s="57" t="s">
        <v>232</v>
      </c>
      <c r="P16" s="52">
        <v>9</v>
      </c>
      <c r="Q16" s="45"/>
      <c r="R16" s="52">
        <v>3</v>
      </c>
      <c r="S16" s="52">
        <v>44</v>
      </c>
    </row>
    <row r="17" spans="1:19" ht="16.5" customHeight="1" x14ac:dyDescent="0.25">
      <c r="A17" s="45">
        <v>9</v>
      </c>
      <c r="B17" s="46">
        <v>81</v>
      </c>
      <c r="C17" s="47" t="s">
        <v>284</v>
      </c>
      <c r="D17" s="48"/>
      <c r="E17" s="48"/>
      <c r="F17" s="49" t="s">
        <v>67</v>
      </c>
      <c r="G17" s="49" t="s">
        <v>67</v>
      </c>
      <c r="H17" s="49" t="s">
        <v>285</v>
      </c>
      <c r="I17" s="50">
        <v>38270</v>
      </c>
      <c r="J17" s="49" t="s">
        <v>155</v>
      </c>
      <c r="K17" s="49" t="s">
        <v>156</v>
      </c>
      <c r="L17" s="49"/>
      <c r="M17" s="49" t="s">
        <v>98</v>
      </c>
      <c r="N17" s="51">
        <v>2.3379629629629631E-3</v>
      </c>
      <c r="O17" s="52" t="s">
        <v>260</v>
      </c>
      <c r="P17" s="52">
        <v>8</v>
      </c>
      <c r="Q17" s="45"/>
      <c r="R17" s="52">
        <v>3</v>
      </c>
      <c r="S17" s="52">
        <v>44</v>
      </c>
    </row>
    <row r="18" spans="1:19" ht="16.5" customHeight="1" x14ac:dyDescent="0.25">
      <c r="A18" s="45">
        <v>10</v>
      </c>
      <c r="B18" s="46">
        <v>26</v>
      </c>
      <c r="C18" s="47" t="s">
        <v>286</v>
      </c>
      <c r="D18" s="48"/>
      <c r="E18" s="48"/>
      <c r="F18" s="49" t="s">
        <v>67</v>
      </c>
      <c r="G18" s="49" t="s">
        <v>67</v>
      </c>
      <c r="H18" s="49" t="s">
        <v>287</v>
      </c>
      <c r="I18" s="50">
        <v>38042</v>
      </c>
      <c r="J18" s="49" t="s">
        <v>17</v>
      </c>
      <c r="K18" s="49"/>
      <c r="L18" s="49"/>
      <c r="M18" s="49" t="s">
        <v>207</v>
      </c>
      <c r="N18" s="51">
        <v>2.3379629629629631E-3</v>
      </c>
      <c r="O18" s="52" t="s">
        <v>288</v>
      </c>
      <c r="P18" s="52">
        <v>7</v>
      </c>
      <c r="Q18" s="45"/>
      <c r="R18" s="52">
        <v>3</v>
      </c>
      <c r="S18" s="52">
        <v>45</v>
      </c>
    </row>
    <row r="19" spans="1:19" ht="16.5" customHeight="1" x14ac:dyDescent="0.25">
      <c r="A19" s="45">
        <v>11</v>
      </c>
      <c r="B19" s="46">
        <v>333</v>
      </c>
      <c r="C19" s="47" t="s">
        <v>289</v>
      </c>
      <c r="D19" s="48"/>
      <c r="E19" s="48"/>
      <c r="F19" s="49" t="s">
        <v>67</v>
      </c>
      <c r="G19" s="49" t="s">
        <v>67</v>
      </c>
      <c r="H19" s="49" t="s">
        <v>290</v>
      </c>
      <c r="I19" s="50">
        <v>38122</v>
      </c>
      <c r="J19" s="49" t="s">
        <v>113</v>
      </c>
      <c r="K19" s="49" t="s">
        <v>291</v>
      </c>
      <c r="L19" s="49"/>
      <c r="M19" s="49" t="s">
        <v>292</v>
      </c>
      <c r="N19" s="51">
        <v>2.3379629629629631E-3</v>
      </c>
      <c r="O19" s="52" t="s">
        <v>293</v>
      </c>
      <c r="P19" s="52">
        <v>6</v>
      </c>
      <c r="Q19" s="45"/>
      <c r="R19" s="52">
        <v>3</v>
      </c>
      <c r="S19" s="52">
        <v>46</v>
      </c>
    </row>
    <row r="20" spans="1:19" ht="16.5" customHeight="1" x14ac:dyDescent="0.25">
      <c r="A20" s="45">
        <v>12</v>
      </c>
      <c r="B20" s="46">
        <v>189</v>
      </c>
      <c r="C20" s="47" t="s">
        <v>294</v>
      </c>
      <c r="D20" s="48"/>
      <c r="E20" s="48"/>
      <c r="F20" s="49" t="s">
        <v>67</v>
      </c>
      <c r="G20" s="49" t="s">
        <v>67</v>
      </c>
      <c r="H20" s="49" t="s">
        <v>295</v>
      </c>
      <c r="I20" s="50">
        <v>38357</v>
      </c>
      <c r="J20" s="49" t="s">
        <v>23</v>
      </c>
      <c r="K20" s="49"/>
      <c r="L20" s="49"/>
      <c r="M20" s="49" t="s">
        <v>268</v>
      </c>
      <c r="N20" s="51">
        <v>2.3842592592592591E-3</v>
      </c>
      <c r="O20" s="57" t="s">
        <v>233</v>
      </c>
      <c r="P20" s="52">
        <v>5</v>
      </c>
      <c r="Q20" s="45"/>
      <c r="R20" s="52">
        <v>3</v>
      </c>
      <c r="S20" s="52">
        <v>49</v>
      </c>
    </row>
    <row r="21" spans="1:19" ht="16.5" customHeight="1" x14ac:dyDescent="0.25">
      <c r="A21" s="45">
        <v>13</v>
      </c>
      <c r="B21" s="46">
        <v>42</v>
      </c>
      <c r="C21" s="47" t="s">
        <v>296</v>
      </c>
      <c r="D21" s="48"/>
      <c r="E21" s="48"/>
      <c r="F21" s="49" t="s">
        <v>67</v>
      </c>
      <c r="G21" s="49" t="s">
        <v>67</v>
      </c>
      <c r="H21" s="49" t="s">
        <v>297</v>
      </c>
      <c r="I21" s="50">
        <v>38260</v>
      </c>
      <c r="J21" s="49" t="s">
        <v>69</v>
      </c>
      <c r="K21" s="49" t="s">
        <v>97</v>
      </c>
      <c r="L21" s="49"/>
      <c r="M21" s="49" t="s">
        <v>71</v>
      </c>
      <c r="N21" s="51">
        <v>2.3842592592592591E-3</v>
      </c>
      <c r="O21" s="52" t="s">
        <v>298</v>
      </c>
      <c r="P21" s="52">
        <v>4</v>
      </c>
      <c r="Q21" s="45"/>
      <c r="R21" s="52">
        <v>3</v>
      </c>
      <c r="S21" s="52">
        <v>50</v>
      </c>
    </row>
    <row r="22" spans="1:19" ht="16.5" customHeight="1" x14ac:dyDescent="0.25">
      <c r="A22" s="45">
        <v>14</v>
      </c>
      <c r="B22" s="46">
        <v>282</v>
      </c>
      <c r="C22" s="47" t="s">
        <v>299</v>
      </c>
      <c r="D22" s="48"/>
      <c r="E22" s="48"/>
      <c r="F22" s="49" t="s">
        <v>67</v>
      </c>
      <c r="G22" s="49" t="s">
        <v>67</v>
      </c>
      <c r="H22" s="49" t="s">
        <v>300</v>
      </c>
      <c r="I22" s="50">
        <v>38040</v>
      </c>
      <c r="J22" s="49" t="s">
        <v>27</v>
      </c>
      <c r="K22" s="49"/>
      <c r="L22" s="49"/>
      <c r="M22" s="49" t="s">
        <v>136</v>
      </c>
      <c r="N22" s="51">
        <v>2.3958333333333331E-3</v>
      </c>
      <c r="O22" s="57" t="s">
        <v>234</v>
      </c>
      <c r="P22" s="52">
        <v>3</v>
      </c>
      <c r="Q22" s="45"/>
      <c r="R22" s="52">
        <v>3</v>
      </c>
      <c r="S22" s="52">
        <v>51</v>
      </c>
    </row>
    <row r="23" spans="1:19" ht="16.5" customHeight="1" x14ac:dyDescent="0.25">
      <c r="A23" s="45">
        <v>15</v>
      </c>
      <c r="B23" s="46">
        <v>32</v>
      </c>
      <c r="C23" s="47" t="s">
        <v>301</v>
      </c>
      <c r="D23" s="48"/>
      <c r="E23" s="48"/>
      <c r="F23" s="49" t="s">
        <v>67</v>
      </c>
      <c r="G23" s="49" t="s">
        <v>67</v>
      </c>
      <c r="H23" s="49" t="s">
        <v>302</v>
      </c>
      <c r="I23" s="50">
        <v>38531</v>
      </c>
      <c r="J23" s="49" t="s">
        <v>17</v>
      </c>
      <c r="K23" s="49"/>
      <c r="L23" s="49"/>
      <c r="M23" s="49" t="s">
        <v>207</v>
      </c>
      <c r="N23" s="51">
        <v>2.3958333333333331E-3</v>
      </c>
      <c r="O23" s="52" t="s">
        <v>204</v>
      </c>
      <c r="P23" s="52">
        <v>2</v>
      </c>
      <c r="Q23" s="45"/>
      <c r="R23" s="52">
        <v>3</v>
      </c>
      <c r="S23" s="52">
        <v>53</v>
      </c>
    </row>
    <row r="24" spans="1:19" ht="16.5" customHeight="1" x14ac:dyDescent="0.25">
      <c r="A24" s="45">
        <v>16</v>
      </c>
      <c r="B24" s="46">
        <v>174</v>
      </c>
      <c r="C24" s="47" t="s">
        <v>303</v>
      </c>
      <c r="D24" s="48"/>
      <c r="E24" s="48"/>
      <c r="F24" s="49" t="s">
        <v>67</v>
      </c>
      <c r="G24" s="49" t="s">
        <v>67</v>
      </c>
      <c r="H24" s="49" t="s">
        <v>304</v>
      </c>
      <c r="I24" s="50">
        <v>38000</v>
      </c>
      <c r="J24" s="49" t="s">
        <v>305</v>
      </c>
      <c r="K24" s="49"/>
      <c r="L24" s="49"/>
      <c r="M24" s="49" t="s">
        <v>306</v>
      </c>
      <c r="N24" s="51">
        <v>2.3958333333333331E-3</v>
      </c>
      <c r="O24" s="52" t="s">
        <v>307</v>
      </c>
      <c r="P24" s="52">
        <v>1</v>
      </c>
      <c r="Q24" s="45"/>
      <c r="R24" s="52">
        <v>3</v>
      </c>
      <c r="S24" s="52">
        <v>54</v>
      </c>
    </row>
    <row r="25" spans="1:19" ht="16.5" customHeight="1" x14ac:dyDescent="0.25">
      <c r="A25" s="45">
        <v>17</v>
      </c>
      <c r="B25" s="46">
        <v>332</v>
      </c>
      <c r="C25" s="47" t="s">
        <v>308</v>
      </c>
      <c r="D25" s="48"/>
      <c r="E25" s="48"/>
      <c r="F25" s="49" t="s">
        <v>67</v>
      </c>
      <c r="G25" s="49" t="s">
        <v>67</v>
      </c>
      <c r="H25" s="49" t="s">
        <v>309</v>
      </c>
      <c r="I25" s="50">
        <v>38182</v>
      </c>
      <c r="J25" s="49" t="s">
        <v>113</v>
      </c>
      <c r="K25" s="49" t="s">
        <v>310</v>
      </c>
      <c r="L25" s="49"/>
      <c r="M25" s="49" t="s">
        <v>311</v>
      </c>
      <c r="N25" s="51">
        <v>2.4305555555555556E-3</v>
      </c>
      <c r="O25" s="57" t="s">
        <v>235</v>
      </c>
      <c r="P25" s="52"/>
      <c r="Q25" s="45"/>
      <c r="R25" s="52">
        <v>4</v>
      </c>
      <c r="S25" s="52">
        <v>6</v>
      </c>
    </row>
    <row r="26" spans="1:19" ht="16.5" customHeight="1" x14ac:dyDescent="0.25">
      <c r="A26" s="45">
        <v>18</v>
      </c>
      <c r="B26" s="46">
        <v>306</v>
      </c>
      <c r="C26" s="47" t="s">
        <v>312</v>
      </c>
      <c r="D26" s="48"/>
      <c r="E26" s="48"/>
      <c r="F26" s="49" t="s">
        <v>67</v>
      </c>
      <c r="G26" s="49" t="s">
        <v>67</v>
      </c>
      <c r="H26" s="49" t="s">
        <v>313</v>
      </c>
      <c r="I26" s="50">
        <v>38501</v>
      </c>
      <c r="J26" s="49" t="s">
        <v>119</v>
      </c>
      <c r="K26" s="49"/>
      <c r="L26" s="49"/>
      <c r="M26" s="49" t="s">
        <v>120</v>
      </c>
      <c r="N26" s="51">
        <v>2.4305555555555556E-3</v>
      </c>
      <c r="O26" s="57" t="s">
        <v>236</v>
      </c>
      <c r="P26" s="45" t="str">
        <f t="shared" ref="P26:P51" si="0">IF(ISBLANK(D26)," ",VLOOKUP(N26,kvjc,2))</f>
        <v xml:space="preserve"> </v>
      </c>
      <c r="Q26" s="45"/>
      <c r="R26" s="52">
        <v>4</v>
      </c>
      <c r="S26" s="52">
        <v>8</v>
      </c>
    </row>
    <row r="27" spans="1:19" ht="16.5" customHeight="1" x14ac:dyDescent="0.25">
      <c r="A27" s="52">
        <v>21</v>
      </c>
      <c r="B27" s="46">
        <v>158</v>
      </c>
      <c r="C27" s="47" t="s">
        <v>314</v>
      </c>
      <c r="D27" s="48"/>
      <c r="E27" s="48"/>
      <c r="F27" s="49" t="s">
        <v>67</v>
      </c>
      <c r="G27" s="49" t="s">
        <v>67</v>
      </c>
      <c r="H27" s="49" t="s">
        <v>315</v>
      </c>
      <c r="I27" s="50">
        <v>38802</v>
      </c>
      <c r="J27" s="49" t="s">
        <v>282</v>
      </c>
      <c r="K27" s="49"/>
      <c r="L27" s="49"/>
      <c r="M27" s="49" t="s">
        <v>316</v>
      </c>
      <c r="N27" s="51">
        <v>2.4421296296296296E-3</v>
      </c>
      <c r="O27" s="57" t="s">
        <v>237</v>
      </c>
      <c r="P27" s="45" t="str">
        <f t="shared" si="0"/>
        <v xml:space="preserve"> </v>
      </c>
      <c r="Q27" s="45"/>
      <c r="R27" s="52">
        <v>4</v>
      </c>
      <c r="S27" s="52">
        <v>8</v>
      </c>
    </row>
    <row r="28" spans="1:19" ht="16.5" customHeight="1" x14ac:dyDescent="0.25">
      <c r="A28" s="45">
        <v>20</v>
      </c>
      <c r="B28" s="46">
        <v>305</v>
      </c>
      <c r="C28" s="47" t="s">
        <v>317</v>
      </c>
      <c r="D28" s="48"/>
      <c r="E28" s="48"/>
      <c r="F28" s="49" t="s">
        <v>67</v>
      </c>
      <c r="G28" s="49" t="s">
        <v>67</v>
      </c>
      <c r="H28" s="49" t="s">
        <v>318</v>
      </c>
      <c r="I28" s="50">
        <v>38483</v>
      </c>
      <c r="J28" s="49" t="s">
        <v>119</v>
      </c>
      <c r="K28" s="49"/>
      <c r="L28" s="49"/>
      <c r="M28" s="49" t="s">
        <v>120</v>
      </c>
      <c r="N28" s="51">
        <v>2.4537037037037036E-3</v>
      </c>
      <c r="O28" s="57" t="s">
        <v>238</v>
      </c>
      <c r="P28" s="45" t="str">
        <f t="shared" si="0"/>
        <v xml:space="preserve"> </v>
      </c>
      <c r="Q28" s="45"/>
      <c r="R28" s="52">
        <v>4</v>
      </c>
      <c r="S28" s="52">
        <v>9</v>
      </c>
    </row>
    <row r="29" spans="1:19" ht="16.5" customHeight="1" x14ac:dyDescent="0.25">
      <c r="A29" s="52">
        <v>19</v>
      </c>
      <c r="B29" s="46">
        <v>129</v>
      </c>
      <c r="C29" s="47" t="s">
        <v>319</v>
      </c>
      <c r="D29" s="48"/>
      <c r="E29" s="48"/>
      <c r="F29" s="49" t="s">
        <v>67</v>
      </c>
      <c r="G29" s="49" t="s">
        <v>67</v>
      </c>
      <c r="H29" s="49" t="s">
        <v>320</v>
      </c>
      <c r="I29" s="50">
        <v>38231</v>
      </c>
      <c r="J29" s="49" t="s">
        <v>321</v>
      </c>
      <c r="K29" s="49"/>
      <c r="L29" s="49"/>
      <c r="M29" s="49" t="s">
        <v>322</v>
      </c>
      <c r="N29" s="51">
        <v>2.4652777777777776E-3</v>
      </c>
      <c r="O29" s="52" t="s">
        <v>323</v>
      </c>
      <c r="P29" s="45" t="str">
        <f t="shared" si="0"/>
        <v xml:space="preserve"> </v>
      </c>
      <c r="Q29" s="45"/>
      <c r="R29" s="52">
        <v>4</v>
      </c>
      <c r="S29" s="52">
        <v>13</v>
      </c>
    </row>
    <row r="30" spans="1:19" ht="16.5" customHeight="1" x14ac:dyDescent="0.25">
      <c r="A30" s="45">
        <v>22</v>
      </c>
      <c r="B30" s="46">
        <v>47</v>
      </c>
      <c r="C30" s="47" t="s">
        <v>324</v>
      </c>
      <c r="D30" s="48"/>
      <c r="E30" s="48"/>
      <c r="F30" s="49" t="s">
        <v>67</v>
      </c>
      <c r="G30" s="49" t="s">
        <v>67</v>
      </c>
      <c r="H30" s="49" t="s">
        <v>325</v>
      </c>
      <c r="I30" s="50">
        <v>38389</v>
      </c>
      <c r="J30" s="49" t="s">
        <v>155</v>
      </c>
      <c r="K30" s="49" t="s">
        <v>156</v>
      </c>
      <c r="L30" s="49"/>
      <c r="M30" s="49" t="s">
        <v>71</v>
      </c>
      <c r="N30" s="51">
        <v>2.5000000000000001E-3</v>
      </c>
      <c r="O30" s="57" t="s">
        <v>239</v>
      </c>
      <c r="P30" s="45" t="str">
        <f t="shared" si="0"/>
        <v xml:space="preserve"> </v>
      </c>
      <c r="Q30" s="45"/>
      <c r="R30" s="52">
        <v>4</v>
      </c>
      <c r="S30" s="52">
        <v>18</v>
      </c>
    </row>
    <row r="31" spans="1:19" ht="16.5" customHeight="1" x14ac:dyDescent="0.25">
      <c r="A31" s="45">
        <v>23</v>
      </c>
      <c r="B31" s="46">
        <v>240</v>
      </c>
      <c r="C31" s="47" t="s">
        <v>326</v>
      </c>
      <c r="D31" s="48"/>
      <c r="E31" s="48"/>
      <c r="F31" s="49" t="s">
        <v>67</v>
      </c>
      <c r="G31" s="49" t="s">
        <v>67</v>
      </c>
      <c r="H31" s="49" t="s">
        <v>327</v>
      </c>
      <c r="I31" s="50">
        <v>38016</v>
      </c>
      <c r="J31" s="49" t="s">
        <v>102</v>
      </c>
      <c r="K31" s="49" t="s">
        <v>103</v>
      </c>
      <c r="L31" s="49" t="s">
        <v>328</v>
      </c>
      <c r="M31" s="49" t="s">
        <v>129</v>
      </c>
      <c r="N31" s="51">
        <v>2.5231481481481481E-3</v>
      </c>
      <c r="O31" s="57" t="s">
        <v>240</v>
      </c>
      <c r="P31" s="45" t="str">
        <f t="shared" si="0"/>
        <v xml:space="preserve"> </v>
      </c>
      <c r="Q31" s="45"/>
      <c r="R31" s="52">
        <v>5</v>
      </c>
      <c r="S31" s="52">
        <v>11</v>
      </c>
    </row>
    <row r="32" spans="1:19" ht="16.5" customHeight="1" x14ac:dyDescent="0.25">
      <c r="A32" s="45">
        <v>24</v>
      </c>
      <c r="B32" s="46">
        <v>143</v>
      </c>
      <c r="C32" s="47" t="s">
        <v>329</v>
      </c>
      <c r="D32" s="48"/>
      <c r="E32" s="48"/>
      <c r="F32" s="49" t="s">
        <v>67</v>
      </c>
      <c r="G32" s="49" t="s">
        <v>67</v>
      </c>
      <c r="H32" s="49" t="s">
        <v>330</v>
      </c>
      <c r="I32" s="50">
        <v>38685</v>
      </c>
      <c r="J32" s="49" t="s">
        <v>37</v>
      </c>
      <c r="K32" s="49"/>
      <c r="L32" s="49"/>
      <c r="M32" s="49" t="s">
        <v>140</v>
      </c>
      <c r="N32" s="51">
        <v>2.5347222222222221E-3</v>
      </c>
      <c r="O32" s="52" t="s">
        <v>331</v>
      </c>
      <c r="P32" s="45" t="str">
        <f t="shared" si="0"/>
        <v xml:space="preserve"> </v>
      </c>
      <c r="Q32" s="45"/>
      <c r="R32" s="52">
        <v>7</v>
      </c>
      <c r="S32" s="52">
        <v>14</v>
      </c>
    </row>
    <row r="33" spans="1:19" ht="16.5" customHeight="1" x14ac:dyDescent="0.25">
      <c r="A33" s="45">
        <v>25</v>
      </c>
      <c r="B33" s="46">
        <v>53</v>
      </c>
      <c r="C33" s="47" t="s">
        <v>332</v>
      </c>
      <c r="D33" s="48"/>
      <c r="E33" s="48"/>
      <c r="F33" s="49" t="s">
        <v>67</v>
      </c>
      <c r="G33" s="49" t="s">
        <v>67</v>
      </c>
      <c r="H33" s="49" t="s">
        <v>333</v>
      </c>
      <c r="I33" s="50">
        <v>38185</v>
      </c>
      <c r="J33" s="49" t="s">
        <v>155</v>
      </c>
      <c r="K33" s="49" t="s">
        <v>156</v>
      </c>
      <c r="L33" s="49"/>
      <c r="M33" s="49" t="s">
        <v>71</v>
      </c>
      <c r="N33" s="51">
        <v>2.5462962962962965E-3</v>
      </c>
      <c r="O33" s="52" t="s">
        <v>334</v>
      </c>
      <c r="P33" s="45" t="str">
        <f t="shared" si="0"/>
        <v xml:space="preserve"> </v>
      </c>
      <c r="Q33" s="45"/>
      <c r="R33" s="52">
        <v>7</v>
      </c>
      <c r="S33" s="52">
        <v>21</v>
      </c>
    </row>
    <row r="34" spans="1:19" ht="16.5" customHeight="1" x14ac:dyDescent="0.25">
      <c r="A34" s="45">
        <v>26</v>
      </c>
      <c r="B34" s="46">
        <v>300</v>
      </c>
      <c r="C34" s="47" t="s">
        <v>335</v>
      </c>
      <c r="D34" s="48"/>
      <c r="E34" s="48"/>
      <c r="F34" s="49" t="s">
        <v>67</v>
      </c>
      <c r="G34" s="49" t="s">
        <v>67</v>
      </c>
      <c r="H34" s="49" t="s">
        <v>336</v>
      </c>
      <c r="I34" s="50">
        <v>38901</v>
      </c>
      <c r="J34" s="49" t="s">
        <v>119</v>
      </c>
      <c r="K34" s="49"/>
      <c r="L34" s="49" t="s">
        <v>328</v>
      </c>
      <c r="M34" s="49" t="s">
        <v>337</v>
      </c>
      <c r="N34" s="51">
        <v>2.638888888888889E-3</v>
      </c>
      <c r="O34" s="57" t="s">
        <v>241</v>
      </c>
      <c r="P34" s="45" t="str">
        <f t="shared" si="0"/>
        <v xml:space="preserve"> </v>
      </c>
      <c r="Q34" s="45"/>
      <c r="R34" s="52">
        <v>7</v>
      </c>
      <c r="S34" s="52">
        <v>27</v>
      </c>
    </row>
    <row r="35" spans="1:19" ht="16.5" customHeight="1" x14ac:dyDescent="0.25">
      <c r="A35" s="45">
        <v>27</v>
      </c>
      <c r="B35" s="46">
        <v>354</v>
      </c>
      <c r="C35" s="47" t="s">
        <v>338</v>
      </c>
      <c r="D35" s="48"/>
      <c r="E35" s="48"/>
      <c r="F35" s="49" t="s">
        <v>67</v>
      </c>
      <c r="G35" s="49" t="s">
        <v>67</v>
      </c>
      <c r="H35" s="49" t="s">
        <v>339</v>
      </c>
      <c r="I35" s="50">
        <v>38627</v>
      </c>
      <c r="J35" s="49" t="s">
        <v>321</v>
      </c>
      <c r="K35" s="49"/>
      <c r="L35" s="49"/>
      <c r="M35" s="49" t="s">
        <v>340</v>
      </c>
      <c r="N35" s="51">
        <v>2.6967592592592594E-3</v>
      </c>
      <c r="O35" s="57" t="s">
        <v>242</v>
      </c>
      <c r="P35" s="45" t="str">
        <f t="shared" si="0"/>
        <v xml:space="preserve"> </v>
      </c>
      <c r="Q35" s="45"/>
      <c r="R35" s="52">
        <v>7</v>
      </c>
      <c r="S35" s="52">
        <v>34</v>
      </c>
    </row>
    <row r="36" spans="1:19" ht="16.5" customHeight="1" x14ac:dyDescent="0.25">
      <c r="A36" s="45">
        <v>28</v>
      </c>
      <c r="B36" s="46">
        <v>168</v>
      </c>
      <c r="C36" s="47" t="s">
        <v>341</v>
      </c>
      <c r="D36" s="48"/>
      <c r="E36" s="48"/>
      <c r="F36" s="49" t="s">
        <v>67</v>
      </c>
      <c r="G36" s="49" t="s">
        <v>67</v>
      </c>
      <c r="H36" s="49" t="s">
        <v>342</v>
      </c>
      <c r="I36" s="50">
        <v>38759</v>
      </c>
      <c r="J36" s="49" t="s">
        <v>35</v>
      </c>
      <c r="K36" s="49"/>
      <c r="L36" s="49"/>
      <c r="M36" s="49" t="s">
        <v>148</v>
      </c>
      <c r="N36" s="51">
        <v>2.7662037037037039E-3</v>
      </c>
      <c r="O36" s="57" t="s">
        <v>243</v>
      </c>
      <c r="P36" s="45" t="str">
        <f t="shared" si="0"/>
        <v xml:space="preserve"> </v>
      </c>
      <c r="Q36" s="45"/>
      <c r="R36" s="52">
        <v>7</v>
      </c>
      <c r="S36" s="52">
        <v>38</v>
      </c>
    </row>
    <row r="37" spans="1:19" ht="16.5" customHeight="1" x14ac:dyDescent="0.25">
      <c r="A37" s="45">
        <v>29</v>
      </c>
      <c r="B37" s="46">
        <v>314</v>
      </c>
      <c r="C37" s="47" t="s">
        <v>343</v>
      </c>
      <c r="D37" s="48"/>
      <c r="E37" s="48"/>
      <c r="F37" s="49" t="s">
        <v>67</v>
      </c>
      <c r="G37" s="49" t="s">
        <v>67</v>
      </c>
      <c r="H37" s="49" t="s">
        <v>344</v>
      </c>
      <c r="I37" s="50">
        <v>38589</v>
      </c>
      <c r="J37" s="49" t="s">
        <v>119</v>
      </c>
      <c r="K37" s="49"/>
      <c r="L37" s="49"/>
      <c r="M37" s="49" t="s">
        <v>120</v>
      </c>
      <c r="N37" s="51">
        <v>2.8009259259259259E-3</v>
      </c>
      <c r="O37" s="52" t="s">
        <v>345</v>
      </c>
      <c r="P37" s="45" t="str">
        <f t="shared" si="0"/>
        <v xml:space="preserve"> </v>
      </c>
      <c r="Q37" s="45"/>
      <c r="R37" s="52">
        <v>7</v>
      </c>
      <c r="S37" s="52">
        <v>39</v>
      </c>
    </row>
    <row r="38" spans="1:19" ht="16.5" customHeight="1" x14ac:dyDescent="0.25">
      <c r="A38" s="45">
        <v>30</v>
      </c>
      <c r="B38" s="46">
        <v>170</v>
      </c>
      <c r="C38" s="47" t="s">
        <v>346</v>
      </c>
      <c r="D38" s="48"/>
      <c r="E38" s="48"/>
      <c r="F38" s="49" t="s">
        <v>67</v>
      </c>
      <c r="G38" s="49" t="s">
        <v>67</v>
      </c>
      <c r="H38" s="49" t="s">
        <v>347</v>
      </c>
      <c r="I38" s="50">
        <v>38812</v>
      </c>
      <c r="J38" s="49" t="s">
        <v>35</v>
      </c>
      <c r="K38" s="49"/>
      <c r="L38" s="49"/>
      <c r="M38" s="49" t="s">
        <v>148</v>
      </c>
      <c r="N38" s="51">
        <v>2.9050925925925928E-3</v>
      </c>
      <c r="O38" s="57" t="s">
        <v>244</v>
      </c>
      <c r="P38" s="45" t="str">
        <f t="shared" si="0"/>
        <v xml:space="preserve"> </v>
      </c>
      <c r="Q38" s="45"/>
      <c r="R38" s="52">
        <v>7</v>
      </c>
      <c r="S38" s="52">
        <v>46</v>
      </c>
    </row>
    <row r="39" spans="1:19" ht="16.5" customHeight="1" x14ac:dyDescent="0.25">
      <c r="A39" s="45">
        <v>31</v>
      </c>
      <c r="B39" s="46">
        <v>93</v>
      </c>
      <c r="C39" s="47" t="s">
        <v>348</v>
      </c>
      <c r="D39" s="48"/>
      <c r="E39" s="48"/>
      <c r="F39" s="49" t="s">
        <v>67</v>
      </c>
      <c r="G39" s="49" t="s">
        <v>67</v>
      </c>
      <c r="H39" s="49" t="s">
        <v>349</v>
      </c>
      <c r="I39" s="50">
        <v>38628</v>
      </c>
      <c r="J39" s="49" t="s">
        <v>11</v>
      </c>
      <c r="K39" s="49" t="s">
        <v>173</v>
      </c>
      <c r="L39" s="49"/>
      <c r="M39" s="49" t="s">
        <v>174</v>
      </c>
      <c r="N39" s="51">
        <v>2.9282407407407408E-3</v>
      </c>
      <c r="O39" s="52" t="s">
        <v>350</v>
      </c>
      <c r="P39" s="45" t="str">
        <f t="shared" si="0"/>
        <v xml:space="preserve"> </v>
      </c>
      <c r="Q39" s="45"/>
      <c r="R39" s="52">
        <v>7</v>
      </c>
      <c r="S39" s="52">
        <v>47</v>
      </c>
    </row>
    <row r="40" spans="1:19" ht="16.5" customHeight="1" x14ac:dyDescent="0.25">
      <c r="A40" s="45">
        <v>32</v>
      </c>
      <c r="B40" s="46">
        <v>304</v>
      </c>
      <c r="C40" s="47" t="s">
        <v>351</v>
      </c>
      <c r="D40" s="48"/>
      <c r="E40" s="48"/>
      <c r="F40" s="49" t="s">
        <v>67</v>
      </c>
      <c r="G40" s="49" t="s">
        <v>67</v>
      </c>
      <c r="H40" s="49" t="s">
        <v>352</v>
      </c>
      <c r="I40" s="50">
        <v>38628</v>
      </c>
      <c r="J40" s="49" t="s">
        <v>119</v>
      </c>
      <c r="K40" s="49"/>
      <c r="L40" s="49"/>
      <c r="M40" s="49" t="s">
        <v>120</v>
      </c>
      <c r="N40" s="51">
        <v>2.9282407407407408E-3</v>
      </c>
      <c r="O40" s="57" t="s">
        <v>245</v>
      </c>
      <c r="P40" s="45" t="str">
        <f t="shared" si="0"/>
        <v xml:space="preserve"> </v>
      </c>
      <c r="Q40" s="45"/>
      <c r="R40" s="52">
        <v>7</v>
      </c>
      <c r="S40" s="52">
        <v>59</v>
      </c>
    </row>
    <row r="41" spans="1:19" ht="16.5" customHeight="1" x14ac:dyDescent="0.25">
      <c r="A41" s="45">
        <v>33</v>
      </c>
      <c r="B41" s="46">
        <v>301</v>
      </c>
      <c r="C41" s="47" t="s">
        <v>353</v>
      </c>
      <c r="D41" s="48"/>
      <c r="E41" s="48"/>
      <c r="F41" s="49" t="s">
        <v>67</v>
      </c>
      <c r="G41" s="49" t="s">
        <v>67</v>
      </c>
      <c r="H41" s="49" t="s">
        <v>354</v>
      </c>
      <c r="I41" s="50">
        <v>38834</v>
      </c>
      <c r="J41" s="49" t="s">
        <v>119</v>
      </c>
      <c r="K41" s="49"/>
      <c r="L41" s="49"/>
      <c r="M41" s="49" t="s">
        <v>337</v>
      </c>
      <c r="N41" s="51">
        <v>2.9398148148148148E-3</v>
      </c>
      <c r="O41" s="52" t="s">
        <v>355</v>
      </c>
      <c r="P41" s="45" t="str">
        <f t="shared" si="0"/>
        <v xml:space="preserve"> </v>
      </c>
      <c r="Q41" s="45"/>
      <c r="R41" s="52">
        <v>8</v>
      </c>
      <c r="S41" s="52">
        <v>1</v>
      </c>
    </row>
    <row r="42" spans="1:19" ht="16.5" customHeight="1" x14ac:dyDescent="0.25">
      <c r="A42" s="45">
        <v>34</v>
      </c>
      <c r="B42" s="46">
        <v>200</v>
      </c>
      <c r="C42" s="47" t="s">
        <v>356</v>
      </c>
      <c r="D42" s="48"/>
      <c r="E42" s="48"/>
      <c r="F42" s="49" t="s">
        <v>67</v>
      </c>
      <c r="G42" s="49" t="s">
        <v>67</v>
      </c>
      <c r="H42" s="49" t="s">
        <v>357</v>
      </c>
      <c r="I42" s="50">
        <v>38705</v>
      </c>
      <c r="J42" s="49" t="s">
        <v>358</v>
      </c>
      <c r="K42" s="49"/>
      <c r="L42" s="49"/>
      <c r="M42" s="49" t="s">
        <v>359</v>
      </c>
      <c r="N42" s="51">
        <v>3.0092592592592593E-3</v>
      </c>
      <c r="O42" s="52" t="s">
        <v>246</v>
      </c>
      <c r="P42" s="45" t="str">
        <f t="shared" si="0"/>
        <v xml:space="preserve"> </v>
      </c>
      <c r="Q42" s="45"/>
      <c r="R42" s="52">
        <v>8</v>
      </c>
      <c r="S42" s="52">
        <v>4</v>
      </c>
    </row>
    <row r="43" spans="1:19" ht="16.5" customHeight="1" x14ac:dyDescent="0.25">
      <c r="A43" s="45">
        <v>35</v>
      </c>
      <c r="B43" s="46">
        <v>302</v>
      </c>
      <c r="C43" s="47" t="s">
        <v>360</v>
      </c>
      <c r="D43" s="48"/>
      <c r="E43" s="48"/>
      <c r="F43" s="49" t="s">
        <v>67</v>
      </c>
      <c r="G43" s="49" t="s">
        <v>67</v>
      </c>
      <c r="H43" s="49" t="s">
        <v>361</v>
      </c>
      <c r="I43" s="50">
        <v>38631</v>
      </c>
      <c r="J43" s="49" t="s">
        <v>119</v>
      </c>
      <c r="K43" s="49"/>
      <c r="L43" s="49"/>
      <c r="M43" s="49" t="s">
        <v>362</v>
      </c>
      <c r="N43" s="51">
        <v>3.0092592592592593E-3</v>
      </c>
      <c r="O43" s="52" t="s">
        <v>363</v>
      </c>
      <c r="P43" s="45" t="str">
        <f t="shared" si="0"/>
        <v xml:space="preserve"> </v>
      </c>
      <c r="Q43" s="45"/>
      <c r="R43" s="52">
        <v>8</v>
      </c>
      <c r="S43" s="52">
        <v>6</v>
      </c>
    </row>
    <row r="44" spans="1:19" ht="16.5" customHeight="1" x14ac:dyDescent="0.25">
      <c r="A44" s="45">
        <v>36</v>
      </c>
      <c r="B44" s="46">
        <v>310</v>
      </c>
      <c r="C44" s="47" t="s">
        <v>364</v>
      </c>
      <c r="D44" s="48"/>
      <c r="E44" s="48"/>
      <c r="F44" s="49" t="s">
        <v>67</v>
      </c>
      <c r="G44" s="49" t="s">
        <v>67</v>
      </c>
      <c r="H44" s="49" t="s">
        <v>365</v>
      </c>
      <c r="I44" s="50">
        <v>38728</v>
      </c>
      <c r="J44" s="49" t="s">
        <v>119</v>
      </c>
      <c r="K44" s="49"/>
      <c r="L44" s="49"/>
      <c r="M44" s="49" t="s">
        <v>120</v>
      </c>
      <c r="N44" s="51">
        <v>3.0439814814814813E-3</v>
      </c>
      <c r="O44" s="57" t="s">
        <v>247</v>
      </c>
      <c r="P44" s="45" t="str">
        <f t="shared" si="0"/>
        <v xml:space="preserve"> </v>
      </c>
      <c r="Q44" s="45"/>
      <c r="R44" s="52">
        <v>8</v>
      </c>
      <c r="S44" s="52">
        <v>10</v>
      </c>
    </row>
    <row r="45" spans="1:19" ht="16.5" customHeight="1" x14ac:dyDescent="0.25">
      <c r="A45" s="45">
        <v>37</v>
      </c>
      <c r="B45" s="46">
        <v>79</v>
      </c>
      <c r="C45" s="47" t="s">
        <v>366</v>
      </c>
      <c r="D45" s="48"/>
      <c r="E45" s="48"/>
      <c r="F45" s="49" t="s">
        <v>67</v>
      </c>
      <c r="G45" s="49" t="s">
        <v>67</v>
      </c>
      <c r="H45" s="49" t="s">
        <v>367</v>
      </c>
      <c r="I45" s="50">
        <v>38345</v>
      </c>
      <c r="J45" s="49" t="s">
        <v>155</v>
      </c>
      <c r="K45" s="49" t="s">
        <v>368</v>
      </c>
      <c r="L45" s="49"/>
      <c r="M45" s="49" t="s">
        <v>98</v>
      </c>
      <c r="N45" s="51">
        <v>3.0902777777777777E-3</v>
      </c>
      <c r="O45" s="57" t="s">
        <v>248</v>
      </c>
      <c r="P45" s="45" t="str">
        <f t="shared" si="0"/>
        <v xml:space="preserve"> </v>
      </c>
      <c r="Q45" s="45"/>
      <c r="R45" s="52">
        <v>8</v>
      </c>
      <c r="S45" s="52">
        <v>11</v>
      </c>
    </row>
    <row r="46" spans="1:19" ht="16.5" hidden="1" customHeight="1" x14ac:dyDescent="0.25">
      <c r="A46" s="45">
        <v>38</v>
      </c>
      <c r="B46" s="46"/>
      <c r="C46" s="47" t="s">
        <v>369</v>
      </c>
      <c r="D46" s="48"/>
      <c r="E46" s="48"/>
      <c r="F46" s="49" t="s">
        <v>67</v>
      </c>
      <c r="G46" s="49" t="s">
        <v>67</v>
      </c>
      <c r="H46" s="49"/>
      <c r="I46" s="50"/>
      <c r="J46" s="49"/>
      <c r="K46" s="49"/>
      <c r="L46" s="49"/>
      <c r="M46" s="49"/>
      <c r="N46" s="51"/>
      <c r="O46" s="57" t="s">
        <v>249</v>
      </c>
      <c r="P46" s="45" t="str">
        <f t="shared" si="0"/>
        <v xml:space="preserve"> </v>
      </c>
      <c r="Q46" s="45"/>
      <c r="R46" s="52">
        <v>8</v>
      </c>
      <c r="S46" s="52">
        <v>12</v>
      </c>
    </row>
    <row r="47" spans="1:19" ht="16.5" hidden="1" customHeight="1" x14ac:dyDescent="0.25">
      <c r="A47" s="45">
        <v>39</v>
      </c>
      <c r="B47" s="46"/>
      <c r="C47" s="47" t="s">
        <v>319</v>
      </c>
      <c r="D47" s="48"/>
      <c r="E47" s="48"/>
      <c r="F47" s="49" t="s">
        <v>67</v>
      </c>
      <c r="G47" s="49" t="s">
        <v>67</v>
      </c>
      <c r="H47" s="49"/>
      <c r="I47" s="50"/>
      <c r="J47" s="49"/>
      <c r="K47" s="49"/>
      <c r="L47" s="49"/>
      <c r="M47" s="49"/>
      <c r="N47" s="51"/>
      <c r="O47" s="52" t="s">
        <v>370</v>
      </c>
      <c r="P47" s="45" t="str">
        <f t="shared" si="0"/>
        <v xml:space="preserve"> </v>
      </c>
      <c r="Q47" s="45"/>
      <c r="R47" s="52">
        <v>8</v>
      </c>
      <c r="S47" s="52">
        <v>13</v>
      </c>
    </row>
    <row r="48" spans="1:19" ht="16.5" hidden="1" customHeight="1" x14ac:dyDescent="0.25">
      <c r="A48" s="45">
        <v>40</v>
      </c>
      <c r="B48" s="46"/>
      <c r="C48" s="47" t="s">
        <v>371</v>
      </c>
      <c r="D48" s="48"/>
      <c r="E48" s="48"/>
      <c r="F48" s="49" t="s">
        <v>67</v>
      </c>
      <c r="G48" s="49" t="s">
        <v>67</v>
      </c>
      <c r="H48" s="49"/>
      <c r="I48" s="50"/>
      <c r="J48" s="49"/>
      <c r="K48" s="49"/>
      <c r="L48" s="49"/>
      <c r="M48" s="49"/>
      <c r="N48" s="51"/>
      <c r="O48" s="57" t="s">
        <v>251</v>
      </c>
      <c r="P48" s="45" t="str">
        <f t="shared" si="0"/>
        <v xml:space="preserve"> </v>
      </c>
      <c r="Q48" s="45"/>
      <c r="R48" s="52">
        <v>8</v>
      </c>
      <c r="S48" s="52">
        <v>22</v>
      </c>
    </row>
    <row r="49" spans="1:19" ht="16.5" hidden="1" customHeight="1" x14ac:dyDescent="0.25">
      <c r="A49" s="45">
        <v>41</v>
      </c>
      <c r="B49" s="46"/>
      <c r="C49" s="47" t="s">
        <v>372</v>
      </c>
      <c r="D49" s="48"/>
      <c r="E49" s="48"/>
      <c r="F49" s="49" t="s">
        <v>67</v>
      </c>
      <c r="G49" s="49" t="s">
        <v>67</v>
      </c>
      <c r="H49" s="49"/>
      <c r="I49" s="50"/>
      <c r="J49" s="49"/>
      <c r="K49" s="49"/>
      <c r="L49" s="49"/>
      <c r="M49" s="49"/>
      <c r="N49" s="51"/>
      <c r="O49" s="57" t="s">
        <v>253</v>
      </c>
      <c r="P49" s="45" t="str">
        <f t="shared" si="0"/>
        <v xml:space="preserve"> </v>
      </c>
      <c r="Q49" s="45"/>
      <c r="R49" s="52">
        <v>8</v>
      </c>
      <c r="S49" s="52">
        <v>23</v>
      </c>
    </row>
    <row r="50" spans="1:19" ht="16.5" hidden="1" customHeight="1" x14ac:dyDescent="0.25">
      <c r="A50" s="45">
        <v>42</v>
      </c>
      <c r="B50" s="46"/>
      <c r="C50" s="47" t="s">
        <v>329</v>
      </c>
      <c r="D50" s="48"/>
      <c r="E50" s="48"/>
      <c r="F50" s="49" t="s">
        <v>67</v>
      </c>
      <c r="G50" s="49" t="s">
        <v>67</v>
      </c>
      <c r="H50" s="49"/>
      <c r="I50" s="50"/>
      <c r="J50" s="49"/>
      <c r="K50" s="49"/>
      <c r="L50" s="49"/>
      <c r="M50" s="49"/>
      <c r="N50" s="51"/>
      <c r="O50" s="52" t="s">
        <v>373</v>
      </c>
      <c r="P50" s="45" t="str">
        <f t="shared" si="0"/>
        <v xml:space="preserve"> </v>
      </c>
      <c r="Q50" s="45"/>
      <c r="R50" s="52">
        <v>8</v>
      </c>
      <c r="S50" s="52">
        <v>32</v>
      </c>
    </row>
    <row r="51" spans="1:19" ht="16.5" hidden="1" customHeight="1" x14ac:dyDescent="0.25">
      <c r="A51" s="45">
        <v>43</v>
      </c>
      <c r="B51" s="46"/>
      <c r="C51" s="47" t="s">
        <v>374</v>
      </c>
      <c r="D51" s="48"/>
      <c r="E51" s="48"/>
      <c r="F51" s="49" t="s">
        <v>67</v>
      </c>
      <c r="G51" s="49" t="s">
        <v>67</v>
      </c>
      <c r="H51" s="49"/>
      <c r="I51" s="50"/>
      <c r="J51" s="49"/>
      <c r="K51" s="49"/>
      <c r="L51" s="49"/>
      <c r="M51" s="49"/>
      <c r="N51" s="51"/>
      <c r="O51" s="52" t="s">
        <v>255</v>
      </c>
      <c r="P51" s="45" t="str">
        <f t="shared" si="0"/>
        <v xml:space="preserve"> </v>
      </c>
      <c r="Q51" s="45"/>
      <c r="R51" s="52">
        <v>8</v>
      </c>
      <c r="S51" s="52">
        <v>35</v>
      </c>
    </row>
  </sheetData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5</v>
      </c>
      <c r="B4" s="19" t="s">
        <v>64</v>
      </c>
      <c r="C4" s="19"/>
      <c r="D4" s="19">
        <v>1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668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1495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128</v>
      </c>
      <c r="C9" s="47" t="s">
        <v>400</v>
      </c>
      <c r="D9" s="48"/>
      <c r="E9" s="48"/>
      <c r="F9" s="49" t="s">
        <v>67</v>
      </c>
      <c r="G9" s="49" t="s">
        <v>67</v>
      </c>
      <c r="H9" s="49" t="s">
        <v>401</v>
      </c>
      <c r="I9" s="50">
        <v>37287</v>
      </c>
      <c r="J9" s="49" t="s">
        <v>14</v>
      </c>
      <c r="K9" s="49"/>
      <c r="L9" s="49"/>
      <c r="M9" s="49" t="s">
        <v>402</v>
      </c>
      <c r="N9" s="51">
        <v>5.0000000000000001E-3</v>
      </c>
      <c r="O9" s="52" t="s">
        <v>375</v>
      </c>
      <c r="P9" s="45" t="s">
        <v>67</v>
      </c>
      <c r="Q9" s="45"/>
      <c r="R9" s="52">
        <v>7</v>
      </c>
      <c r="S9" s="52">
        <v>12</v>
      </c>
    </row>
    <row r="10" spans="1:19" ht="16.5" customHeight="1" x14ac:dyDescent="0.25">
      <c r="A10" s="45">
        <v>2</v>
      </c>
      <c r="B10" s="46">
        <v>320</v>
      </c>
      <c r="C10" s="47" t="s">
        <v>423</v>
      </c>
      <c r="D10" s="48"/>
      <c r="E10" s="48"/>
      <c r="F10" s="49" t="s">
        <v>67</v>
      </c>
      <c r="G10" s="49" t="s">
        <v>67</v>
      </c>
      <c r="H10" s="49" t="s">
        <v>424</v>
      </c>
      <c r="I10" s="50">
        <v>37629</v>
      </c>
      <c r="J10" s="49" t="s">
        <v>9</v>
      </c>
      <c r="K10" s="49"/>
      <c r="L10" s="49"/>
      <c r="M10" s="49" t="s">
        <v>75</v>
      </c>
      <c r="N10" s="51">
        <v>5.3819444444444453E-3</v>
      </c>
      <c r="O10" s="52" t="s">
        <v>376</v>
      </c>
      <c r="P10" s="45" t="s">
        <v>67</v>
      </c>
      <c r="Q10" s="45"/>
      <c r="R10" s="52">
        <v>7</v>
      </c>
      <c r="S10" s="52">
        <v>45</v>
      </c>
    </row>
    <row r="11" spans="1:19" ht="16.5" customHeight="1" x14ac:dyDescent="0.25">
      <c r="A11" s="45">
        <v>3</v>
      </c>
      <c r="B11" s="46">
        <v>118</v>
      </c>
      <c r="C11" s="47" t="s">
        <v>428</v>
      </c>
      <c r="D11" s="48"/>
      <c r="E11" s="48"/>
      <c r="F11" s="49" t="s">
        <v>67</v>
      </c>
      <c r="G11" s="49" t="s">
        <v>67</v>
      </c>
      <c r="H11" s="49" t="s">
        <v>429</v>
      </c>
      <c r="I11" s="50">
        <v>37914</v>
      </c>
      <c r="J11" s="49" t="s">
        <v>11</v>
      </c>
      <c r="K11" s="49"/>
      <c r="L11" s="49" t="s">
        <v>328</v>
      </c>
      <c r="M11" s="49" t="s">
        <v>430</v>
      </c>
      <c r="N11" s="51">
        <v>5.4282407407407404E-3</v>
      </c>
      <c r="O11" s="52" t="s">
        <v>377</v>
      </c>
      <c r="P11" s="45" t="s">
        <v>67</v>
      </c>
      <c r="Q11" s="45"/>
      <c r="R11" s="52">
        <v>7</v>
      </c>
      <c r="S11" s="52">
        <v>49</v>
      </c>
    </row>
    <row r="12" spans="1:19" ht="16.5" customHeight="1" x14ac:dyDescent="0.25">
      <c r="A12" s="45">
        <v>4</v>
      </c>
      <c r="B12" s="46">
        <v>176</v>
      </c>
      <c r="C12" s="47" t="s">
        <v>431</v>
      </c>
      <c r="D12" s="48"/>
      <c r="E12" s="48"/>
      <c r="F12" s="49" t="s">
        <v>67</v>
      </c>
      <c r="G12" s="49" t="s">
        <v>67</v>
      </c>
      <c r="H12" s="49" t="s">
        <v>432</v>
      </c>
      <c r="I12" s="50">
        <v>37319</v>
      </c>
      <c r="J12" s="49" t="s">
        <v>305</v>
      </c>
      <c r="K12" s="49"/>
      <c r="L12" s="49"/>
      <c r="M12" s="49" t="s">
        <v>306</v>
      </c>
      <c r="N12" s="51">
        <v>5.4629629629629637E-3</v>
      </c>
      <c r="O12" s="52" t="s">
        <v>379</v>
      </c>
      <c r="P12" s="45" t="s">
        <v>67</v>
      </c>
      <c r="Q12" s="45"/>
      <c r="R12" s="52">
        <v>7</v>
      </c>
      <c r="S12" s="52">
        <v>52</v>
      </c>
    </row>
    <row r="13" spans="1:19" ht="16.5" customHeight="1" x14ac:dyDescent="0.25">
      <c r="A13" s="45">
        <v>5</v>
      </c>
      <c r="B13" s="46">
        <v>134</v>
      </c>
      <c r="C13" s="47" t="s">
        <v>443</v>
      </c>
      <c r="D13" s="48"/>
      <c r="E13" s="48"/>
      <c r="F13" s="49" t="s">
        <v>67</v>
      </c>
      <c r="G13" s="49" t="s">
        <v>67</v>
      </c>
      <c r="H13" s="49" t="s">
        <v>444</v>
      </c>
      <c r="I13" s="50">
        <v>37870</v>
      </c>
      <c r="J13" s="49" t="s">
        <v>14</v>
      </c>
      <c r="K13" s="49"/>
      <c r="L13" s="49"/>
      <c r="M13" s="49" t="s">
        <v>445</v>
      </c>
      <c r="N13" s="51">
        <v>5.6249999999999989E-3</v>
      </c>
      <c r="O13" s="52" t="s">
        <v>381</v>
      </c>
      <c r="P13" s="45" t="s">
        <v>67</v>
      </c>
      <c r="Q13" s="45"/>
      <c r="R13" s="52">
        <v>8</v>
      </c>
      <c r="S13" s="52">
        <v>6</v>
      </c>
    </row>
    <row r="14" spans="1:19" ht="16.5" customHeight="1" x14ac:dyDescent="0.25">
      <c r="A14" s="45">
        <v>6</v>
      </c>
      <c r="B14" s="46">
        <v>124</v>
      </c>
      <c r="C14" s="47" t="s">
        <v>447</v>
      </c>
      <c r="D14" s="48"/>
      <c r="E14" s="48"/>
      <c r="F14" s="49" t="s">
        <v>67</v>
      </c>
      <c r="G14" s="49" t="s">
        <v>67</v>
      </c>
      <c r="H14" s="49" t="s">
        <v>448</v>
      </c>
      <c r="I14" s="50">
        <v>37750</v>
      </c>
      <c r="J14" s="49" t="s">
        <v>14</v>
      </c>
      <c r="K14" s="49"/>
      <c r="L14" s="49"/>
      <c r="M14" s="49" t="s">
        <v>265</v>
      </c>
      <c r="N14" s="51">
        <v>5.6481481481481478E-3</v>
      </c>
      <c r="O14" s="52" t="s">
        <v>231</v>
      </c>
      <c r="P14" s="45" t="s">
        <v>67</v>
      </c>
      <c r="Q14" s="45"/>
      <c r="R14" s="52">
        <v>8</v>
      </c>
      <c r="S14" s="52">
        <v>8</v>
      </c>
    </row>
    <row r="15" spans="1:19" ht="16.5" customHeight="1" x14ac:dyDescent="0.25">
      <c r="A15" s="45">
        <v>7</v>
      </c>
      <c r="B15" s="46">
        <v>66</v>
      </c>
      <c r="C15" s="47" t="s">
        <v>451</v>
      </c>
      <c r="D15" s="48"/>
      <c r="E15" s="48"/>
      <c r="F15" s="49" t="s">
        <v>67</v>
      </c>
      <c r="G15" s="49" t="s">
        <v>67</v>
      </c>
      <c r="H15" s="49" t="s">
        <v>452</v>
      </c>
      <c r="I15" s="50">
        <v>37378</v>
      </c>
      <c r="J15" s="49" t="s">
        <v>155</v>
      </c>
      <c r="K15" s="49" t="s">
        <v>82</v>
      </c>
      <c r="L15" s="49"/>
      <c r="M15" s="49" t="s">
        <v>83</v>
      </c>
      <c r="N15" s="51">
        <v>5.7870370370370376E-3</v>
      </c>
      <c r="O15" s="52" t="s">
        <v>232</v>
      </c>
      <c r="P15" s="45" t="s">
        <v>67</v>
      </c>
      <c r="Q15" s="45"/>
      <c r="R15" s="52">
        <v>8</v>
      </c>
      <c r="S15" s="52">
        <v>20</v>
      </c>
    </row>
    <row r="16" spans="1:19" ht="16.5" customHeight="1" x14ac:dyDescent="0.25">
      <c r="A16" s="45">
        <v>8</v>
      </c>
      <c r="B16" s="46">
        <v>63</v>
      </c>
      <c r="C16" s="47" t="s">
        <v>454</v>
      </c>
      <c r="D16" s="48"/>
      <c r="E16" s="48"/>
      <c r="F16" s="49" t="s">
        <v>67</v>
      </c>
      <c r="G16" s="49" t="s">
        <v>67</v>
      </c>
      <c r="H16" s="49" t="s">
        <v>455</v>
      </c>
      <c r="I16" s="50">
        <v>37468</v>
      </c>
      <c r="J16" s="49" t="s">
        <v>155</v>
      </c>
      <c r="K16" s="49" t="s">
        <v>82</v>
      </c>
      <c r="L16" s="49"/>
      <c r="M16" s="49" t="s">
        <v>83</v>
      </c>
      <c r="N16" s="51">
        <v>5.8333333333333336E-3</v>
      </c>
      <c r="O16" s="52" t="s">
        <v>384</v>
      </c>
      <c r="P16" s="45" t="s">
        <v>67</v>
      </c>
      <c r="Q16" s="45"/>
      <c r="R16" s="52">
        <v>8</v>
      </c>
      <c r="S16" s="52">
        <v>24</v>
      </c>
    </row>
    <row r="17" spans="1:19" ht="16.5" customHeight="1" x14ac:dyDescent="0.25">
      <c r="A17" s="45">
        <v>9</v>
      </c>
      <c r="B17" s="46">
        <v>269</v>
      </c>
      <c r="C17" s="47" t="s">
        <v>456</v>
      </c>
      <c r="D17" s="48"/>
      <c r="E17" s="48"/>
      <c r="F17" s="49" t="s">
        <v>67</v>
      </c>
      <c r="G17" s="49" t="s">
        <v>67</v>
      </c>
      <c r="H17" s="49" t="s">
        <v>457</v>
      </c>
      <c r="I17" s="50">
        <v>37315</v>
      </c>
      <c r="J17" s="49" t="s">
        <v>31</v>
      </c>
      <c r="K17" s="49"/>
      <c r="L17" s="49"/>
      <c r="M17" s="49" t="s">
        <v>458</v>
      </c>
      <c r="N17" s="51">
        <v>5.8796296296296296E-3</v>
      </c>
      <c r="O17" s="52" t="s">
        <v>386</v>
      </c>
      <c r="P17" s="45" t="s">
        <v>67</v>
      </c>
      <c r="Q17" s="45"/>
      <c r="R17" s="52">
        <v>8</v>
      </c>
      <c r="S17" s="52">
        <v>28</v>
      </c>
    </row>
    <row r="18" spans="1:19" ht="16.5" customHeight="1" x14ac:dyDescent="0.25">
      <c r="A18" s="45">
        <v>10</v>
      </c>
      <c r="B18" s="46">
        <v>50</v>
      </c>
      <c r="C18" s="47" t="s">
        <v>459</v>
      </c>
      <c r="D18" s="48"/>
      <c r="E18" s="48"/>
      <c r="F18" s="49" t="s">
        <v>67</v>
      </c>
      <c r="G18" s="49" t="s">
        <v>67</v>
      </c>
      <c r="H18" s="49" t="s">
        <v>460</v>
      </c>
      <c r="I18" s="50">
        <v>37677</v>
      </c>
      <c r="J18" s="49" t="s">
        <v>155</v>
      </c>
      <c r="K18" s="49" t="s">
        <v>156</v>
      </c>
      <c r="L18" s="49"/>
      <c r="M18" s="49" t="s">
        <v>71</v>
      </c>
      <c r="N18" s="51">
        <v>6.0416666666666665E-3</v>
      </c>
      <c r="O18" s="52" t="s">
        <v>388</v>
      </c>
      <c r="P18" s="45" t="s">
        <v>67</v>
      </c>
      <c r="Q18" s="45"/>
      <c r="R18" s="52">
        <v>8</v>
      </c>
      <c r="S18" s="52">
        <v>42</v>
      </c>
    </row>
    <row r="19" spans="1:19" ht="16.5" customHeight="1" x14ac:dyDescent="0.25">
      <c r="A19" s="45">
        <v>11</v>
      </c>
      <c r="B19" s="46">
        <v>270</v>
      </c>
      <c r="C19" s="47" t="s">
        <v>463</v>
      </c>
      <c r="D19" s="48"/>
      <c r="E19" s="48"/>
      <c r="F19" s="49" t="s">
        <v>67</v>
      </c>
      <c r="G19" s="49" t="s">
        <v>67</v>
      </c>
      <c r="H19" s="49" t="s">
        <v>464</v>
      </c>
      <c r="I19" s="50">
        <v>37938</v>
      </c>
      <c r="J19" s="49" t="s">
        <v>31</v>
      </c>
      <c r="K19" s="49"/>
      <c r="L19" s="49"/>
      <c r="M19" s="49" t="s">
        <v>465</v>
      </c>
      <c r="N19" s="51">
        <v>6.0879629629629643E-3</v>
      </c>
      <c r="O19" s="52" t="s">
        <v>446</v>
      </c>
      <c r="P19" s="45" t="s">
        <v>67</v>
      </c>
      <c r="Q19" s="45"/>
      <c r="R19" s="52">
        <v>8</v>
      </c>
      <c r="S19" s="52">
        <v>46</v>
      </c>
    </row>
    <row r="20" spans="1:19" ht="16.5" customHeight="1" x14ac:dyDescent="0.25">
      <c r="A20" s="45">
        <v>12</v>
      </c>
      <c r="B20" s="46">
        <v>1</v>
      </c>
      <c r="C20" s="47" t="s">
        <v>466</v>
      </c>
      <c r="D20" s="48"/>
      <c r="E20" s="48"/>
      <c r="F20" s="49" t="s">
        <v>67</v>
      </c>
      <c r="G20" s="49" t="s">
        <v>67</v>
      </c>
      <c r="H20" s="49" t="s">
        <v>467</v>
      </c>
      <c r="I20" s="50">
        <v>37676</v>
      </c>
      <c r="J20" s="49" t="s">
        <v>191</v>
      </c>
      <c r="K20" s="49"/>
      <c r="L20" s="49"/>
      <c r="M20" s="49" t="s">
        <v>192</v>
      </c>
      <c r="N20" s="51">
        <v>6.0995370370370361E-3</v>
      </c>
      <c r="O20" s="52" t="s">
        <v>475</v>
      </c>
      <c r="P20" s="45" t="s">
        <v>67</v>
      </c>
      <c r="Q20" s="45"/>
      <c r="R20" s="52">
        <v>8</v>
      </c>
      <c r="S20" s="52">
        <v>47</v>
      </c>
    </row>
    <row r="21" spans="1:19" ht="16.5" customHeight="1" x14ac:dyDescent="0.25">
      <c r="A21" s="45">
        <v>13</v>
      </c>
      <c r="B21" s="46">
        <v>25</v>
      </c>
      <c r="C21" s="47" t="s">
        <v>468</v>
      </c>
      <c r="D21" s="48"/>
      <c r="E21" s="48"/>
      <c r="F21" s="49" t="s">
        <v>67</v>
      </c>
      <c r="G21" s="49" t="s">
        <v>67</v>
      </c>
      <c r="H21" s="49" t="s">
        <v>469</v>
      </c>
      <c r="I21" s="50">
        <v>37681</v>
      </c>
      <c r="J21" s="49" t="s">
        <v>17</v>
      </c>
      <c r="K21" s="49"/>
      <c r="L21" s="49"/>
      <c r="M21" s="49" t="s">
        <v>207</v>
      </c>
      <c r="N21" s="51">
        <v>6.3773148148148148E-3</v>
      </c>
      <c r="O21" s="52" t="s">
        <v>478</v>
      </c>
      <c r="P21" s="45" t="s">
        <v>67</v>
      </c>
      <c r="Q21" s="45"/>
      <c r="R21" s="52">
        <v>9</v>
      </c>
      <c r="S21" s="52">
        <v>11</v>
      </c>
    </row>
    <row r="22" spans="1:19" ht="16.5" customHeight="1" x14ac:dyDescent="0.25">
      <c r="A22" s="45">
        <v>14</v>
      </c>
      <c r="B22" s="46">
        <v>171</v>
      </c>
      <c r="C22" s="47" t="s">
        <v>470</v>
      </c>
      <c r="D22" s="48"/>
      <c r="E22" s="48"/>
      <c r="F22" s="49" t="s">
        <v>67</v>
      </c>
      <c r="G22" s="49" t="s">
        <v>67</v>
      </c>
      <c r="H22" s="49" t="s">
        <v>471</v>
      </c>
      <c r="I22" s="50">
        <v>37817</v>
      </c>
      <c r="J22" s="49" t="s">
        <v>35</v>
      </c>
      <c r="K22" s="49"/>
      <c r="L22" s="49"/>
      <c r="M22" s="49" t="s">
        <v>148</v>
      </c>
      <c r="N22" s="51">
        <v>6.4120370370370364E-3</v>
      </c>
      <c r="O22" s="52" t="s">
        <v>481</v>
      </c>
      <c r="P22" s="45" t="s">
        <v>67</v>
      </c>
      <c r="Q22" s="45"/>
      <c r="R22" s="52">
        <v>9</v>
      </c>
      <c r="S22" s="52">
        <v>14</v>
      </c>
    </row>
    <row r="23" spans="1:19" ht="16.5" customHeight="1" x14ac:dyDescent="0.25">
      <c r="A23" s="45">
        <v>15</v>
      </c>
      <c r="B23" s="46">
        <v>52</v>
      </c>
      <c r="C23" s="47" t="s">
        <v>473</v>
      </c>
      <c r="D23" s="48"/>
      <c r="E23" s="48"/>
      <c r="F23" s="49" t="s">
        <v>67</v>
      </c>
      <c r="G23" s="49" t="s">
        <v>67</v>
      </c>
      <c r="H23" s="49" t="s">
        <v>474</v>
      </c>
      <c r="I23" s="50">
        <v>37915</v>
      </c>
      <c r="J23" s="49" t="s">
        <v>155</v>
      </c>
      <c r="K23" s="49" t="s">
        <v>156</v>
      </c>
      <c r="L23" s="49"/>
      <c r="M23" s="49" t="s">
        <v>71</v>
      </c>
      <c r="N23" s="51">
        <v>6.4814814814814813E-3</v>
      </c>
      <c r="O23" s="52" t="s">
        <v>211</v>
      </c>
      <c r="P23" s="45" t="s">
        <v>67</v>
      </c>
      <c r="Q23" s="45"/>
      <c r="R23" s="52">
        <v>9</v>
      </c>
      <c r="S23" s="52">
        <v>20</v>
      </c>
    </row>
    <row r="24" spans="1:19" ht="16.5" customHeight="1" x14ac:dyDescent="0.25">
      <c r="A24" s="45">
        <v>16</v>
      </c>
      <c r="B24" s="46">
        <v>148</v>
      </c>
      <c r="C24" s="47" t="s">
        <v>476</v>
      </c>
      <c r="D24" s="48"/>
      <c r="E24" s="48"/>
      <c r="F24" s="49" t="s">
        <v>67</v>
      </c>
      <c r="G24" s="49" t="s">
        <v>67</v>
      </c>
      <c r="H24" s="49" t="s">
        <v>477</v>
      </c>
      <c r="I24" s="50">
        <v>37963</v>
      </c>
      <c r="J24" s="49" t="s">
        <v>33</v>
      </c>
      <c r="K24" s="49"/>
      <c r="L24" s="49"/>
      <c r="M24" s="49" t="s">
        <v>187</v>
      </c>
      <c r="N24" s="51">
        <v>6.4930555555555549E-3</v>
      </c>
      <c r="O24" s="52" t="s">
        <v>487</v>
      </c>
      <c r="P24" s="45" t="s">
        <v>67</v>
      </c>
      <c r="Q24" s="45"/>
      <c r="R24" s="52">
        <v>9</v>
      </c>
      <c r="S24" s="52">
        <v>21</v>
      </c>
    </row>
    <row r="25" spans="1:19" ht="16.5" customHeight="1" x14ac:dyDescent="0.25">
      <c r="A25" s="45">
        <v>17</v>
      </c>
      <c r="B25" s="46">
        <v>78</v>
      </c>
      <c r="C25" s="47" t="s">
        <v>479</v>
      </c>
      <c r="D25" s="48"/>
      <c r="E25" s="48"/>
      <c r="F25" s="49" t="s">
        <v>67</v>
      </c>
      <c r="G25" s="49" t="s">
        <v>67</v>
      </c>
      <c r="H25" s="49" t="s">
        <v>480</v>
      </c>
      <c r="I25" s="50">
        <v>37517</v>
      </c>
      <c r="J25" s="49" t="s">
        <v>155</v>
      </c>
      <c r="K25" s="49" t="s">
        <v>156</v>
      </c>
      <c r="L25" s="49"/>
      <c r="M25" s="49" t="s">
        <v>98</v>
      </c>
      <c r="N25" s="51">
        <v>6.6898148148148142E-3</v>
      </c>
      <c r="O25" s="52" t="s">
        <v>488</v>
      </c>
      <c r="P25" s="45" t="s">
        <v>67</v>
      </c>
      <c r="Q25" s="45"/>
      <c r="R25" s="52">
        <v>9</v>
      </c>
      <c r="S25" s="52">
        <v>38</v>
      </c>
    </row>
    <row r="26" spans="1:19" ht="16.5" customHeight="1" x14ac:dyDescent="0.25">
      <c r="A26" s="45">
        <v>18</v>
      </c>
      <c r="B26" s="46">
        <v>75</v>
      </c>
      <c r="C26" s="47" t="s">
        <v>482</v>
      </c>
      <c r="D26" s="48"/>
      <c r="E26" s="48"/>
      <c r="F26" s="49" t="s">
        <v>67</v>
      </c>
      <c r="G26" s="49" t="s">
        <v>67</v>
      </c>
      <c r="H26" s="49" t="s">
        <v>483</v>
      </c>
      <c r="I26" s="50">
        <v>37635</v>
      </c>
      <c r="J26" s="49" t="s">
        <v>155</v>
      </c>
      <c r="K26" s="49" t="s">
        <v>368</v>
      </c>
      <c r="L26" s="49"/>
      <c r="M26" s="49" t="s">
        <v>98</v>
      </c>
      <c r="N26" s="51">
        <v>6.9444444444444441E-3</v>
      </c>
      <c r="O26" s="52" t="s">
        <v>489</v>
      </c>
      <c r="P26" s="45" t="s">
        <v>67</v>
      </c>
      <c r="Q26" s="45"/>
      <c r="R26" s="52">
        <v>10</v>
      </c>
      <c r="S26" s="52">
        <v>0</v>
      </c>
    </row>
    <row r="27" spans="1:19" ht="16.5" hidden="1" customHeight="1" x14ac:dyDescent="0.25">
      <c r="A27" s="45">
        <v>19</v>
      </c>
      <c r="B27" s="46"/>
      <c r="C27" s="47" t="s">
        <v>67</v>
      </c>
      <c r="D27" s="48"/>
      <c r="E27" s="48"/>
      <c r="F27" s="49" t="s">
        <v>67</v>
      </c>
      <c r="G27" s="49" t="s">
        <v>67</v>
      </c>
      <c r="H27" s="49" t="s">
        <v>67</v>
      </c>
      <c r="I27" s="50" t="s">
        <v>67</v>
      </c>
      <c r="J27" s="49" t="s">
        <v>67</v>
      </c>
      <c r="K27" s="49" t="s">
        <v>67</v>
      </c>
      <c r="L27" s="49"/>
      <c r="M27" s="49" t="s">
        <v>67</v>
      </c>
      <c r="N27" s="51" t="s">
        <v>67</v>
      </c>
      <c r="O27" s="52" t="s">
        <v>196</v>
      </c>
      <c r="P27" s="45" t="s">
        <v>67</v>
      </c>
      <c r="Q27" s="45"/>
      <c r="R27" s="52"/>
      <c r="S27" s="52"/>
    </row>
    <row r="28" spans="1:19" ht="16.5" hidden="1" customHeight="1" x14ac:dyDescent="0.25">
      <c r="A28" s="45">
        <v>20</v>
      </c>
      <c r="B28" s="46"/>
      <c r="C28" s="47" t="s">
        <v>67</v>
      </c>
      <c r="D28" s="48"/>
      <c r="E28" s="48"/>
      <c r="F28" s="49" t="s">
        <v>67</v>
      </c>
      <c r="G28" s="49" t="s">
        <v>67</v>
      </c>
      <c r="H28" s="49" t="s">
        <v>67</v>
      </c>
      <c r="I28" s="50" t="s">
        <v>67</v>
      </c>
      <c r="J28" s="49" t="s">
        <v>67</v>
      </c>
      <c r="K28" s="49" t="s">
        <v>67</v>
      </c>
      <c r="L28" s="49" t="s">
        <v>67</v>
      </c>
      <c r="M28" s="49" t="s">
        <v>67</v>
      </c>
      <c r="N28" s="51" t="s">
        <v>67</v>
      </c>
      <c r="O28" s="52" t="s">
        <v>490</v>
      </c>
      <c r="P28" s="45" t="s">
        <v>67</v>
      </c>
      <c r="Q28" s="45"/>
      <c r="R28" s="52"/>
      <c r="S28" s="52"/>
    </row>
    <row r="29" spans="1:19" ht="16.5" hidden="1" customHeight="1" x14ac:dyDescent="0.25">
      <c r="A29" s="45">
        <v>21</v>
      </c>
      <c r="B29" s="46"/>
      <c r="C29" s="47" t="s">
        <v>67</v>
      </c>
      <c r="D29" s="48"/>
      <c r="E29" s="48"/>
      <c r="F29" s="49" t="s">
        <v>67</v>
      </c>
      <c r="G29" s="49" t="s">
        <v>67</v>
      </c>
      <c r="H29" s="49" t="s">
        <v>67</v>
      </c>
      <c r="I29" s="50" t="s">
        <v>67</v>
      </c>
      <c r="J29" s="49" t="s">
        <v>67</v>
      </c>
      <c r="K29" s="49" t="s">
        <v>67</v>
      </c>
      <c r="L29" s="49" t="s">
        <v>67</v>
      </c>
      <c r="M29" s="49" t="s">
        <v>67</v>
      </c>
      <c r="N29" s="51" t="s">
        <v>67</v>
      </c>
      <c r="O29" s="52" t="s">
        <v>491</v>
      </c>
      <c r="P29" s="45" t="s">
        <v>67</v>
      </c>
      <c r="Q29" s="45"/>
      <c r="R29" s="52"/>
      <c r="S29" s="52"/>
    </row>
  </sheetData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1.85546875" bestFit="1" customWidth="1"/>
    <col min="10" max="10" width="14.140625" bestFit="1" customWidth="1"/>
    <col min="11" max="11" width="17.28515625" bestFit="1" customWidth="1"/>
    <col min="12" max="12" width="4.85546875" customWidth="1"/>
    <col min="13" max="13" width="30.42578125" bestFit="1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4" t="s">
        <v>640</v>
      </c>
      <c r="B1" s="6"/>
      <c r="C1" s="6"/>
      <c r="D1" s="8"/>
      <c r="E1" s="8"/>
      <c r="F1" s="6"/>
      <c r="G1" s="6"/>
      <c r="H1" s="10"/>
      <c r="I1" s="12"/>
      <c r="J1" s="14"/>
      <c r="K1" s="14"/>
      <c r="L1" s="14"/>
      <c r="M1" s="14"/>
      <c r="N1" s="12"/>
      <c r="O1" s="12"/>
      <c r="P1" s="12"/>
      <c r="Q1" s="12"/>
      <c r="R1" s="12"/>
      <c r="S1" s="12"/>
    </row>
    <row r="2" spans="1:19" s="162" customFormat="1" ht="18.75" customHeight="1" x14ac:dyDescent="0.3">
      <c r="A2" s="1" t="s">
        <v>0</v>
      </c>
      <c r="B2" s="6"/>
      <c r="C2" s="6"/>
      <c r="D2" s="8"/>
      <c r="E2" s="8"/>
      <c r="F2" s="6"/>
      <c r="G2" s="6"/>
      <c r="H2" s="10"/>
      <c r="I2" s="97"/>
      <c r="J2" s="14"/>
      <c r="K2" s="14"/>
      <c r="L2" s="14"/>
      <c r="M2" s="14"/>
      <c r="N2" s="97"/>
      <c r="O2" s="97"/>
      <c r="P2" s="97"/>
      <c r="Q2" s="97"/>
      <c r="R2" s="97"/>
      <c r="S2" s="97"/>
    </row>
    <row r="3" spans="1:19" ht="17.25" customHeight="1" x14ac:dyDescent="0.3">
      <c r="A3" s="6" t="s">
        <v>1</v>
      </c>
      <c r="B3" s="6"/>
      <c r="C3" s="6"/>
      <c r="D3" s="8"/>
      <c r="E3" s="8"/>
      <c r="F3" s="6"/>
      <c r="G3" s="6"/>
      <c r="H3" s="10"/>
      <c r="I3" s="12"/>
      <c r="J3" s="14"/>
      <c r="K3" s="14"/>
      <c r="L3" s="14"/>
      <c r="M3" s="14"/>
      <c r="N3" s="12"/>
      <c r="O3" s="12"/>
      <c r="P3" s="12"/>
      <c r="Q3" s="12"/>
      <c r="R3" s="12"/>
      <c r="S3" s="12"/>
    </row>
    <row r="4" spans="1:19" ht="21" customHeight="1" x14ac:dyDescent="0.25">
      <c r="A4" s="17">
        <v>6</v>
      </c>
      <c r="B4" s="19" t="s">
        <v>64</v>
      </c>
      <c r="C4" s="19"/>
      <c r="D4" s="19">
        <v>2</v>
      </c>
      <c r="E4" s="22">
        <v>2</v>
      </c>
      <c r="F4" s="17" t="s">
        <v>44</v>
      </c>
      <c r="G4" s="24"/>
      <c r="H4" s="10"/>
      <c r="I4" s="12"/>
      <c r="J4" s="14"/>
      <c r="K4" s="14"/>
      <c r="L4" s="14"/>
      <c r="M4" s="14"/>
      <c r="N4" s="12"/>
      <c r="O4" s="12"/>
      <c r="P4" s="12"/>
      <c r="Q4" s="12"/>
      <c r="R4" s="12"/>
      <c r="S4" s="12"/>
    </row>
    <row r="5" spans="1:19" ht="20.25" customHeight="1" x14ac:dyDescent="0.3">
      <c r="A5" s="25" t="s">
        <v>671</v>
      </c>
      <c r="B5" s="26"/>
      <c r="C5" s="26"/>
      <c r="D5" s="27"/>
      <c r="E5" s="27"/>
      <c r="F5" s="26"/>
      <c r="G5" s="26"/>
      <c r="H5" s="28"/>
      <c r="I5" s="12"/>
      <c r="J5" s="14"/>
      <c r="K5" s="14"/>
      <c r="L5" s="14"/>
      <c r="M5" s="14"/>
      <c r="N5" s="12"/>
      <c r="O5" s="12"/>
      <c r="P5" s="12"/>
      <c r="Q5" s="12"/>
      <c r="R5" s="12"/>
      <c r="S5" s="12"/>
    </row>
    <row r="6" spans="1:19" ht="13.5" customHeight="1" x14ac:dyDescent="0.25">
      <c r="A6" s="14"/>
      <c r="B6" s="26"/>
      <c r="C6" s="26"/>
      <c r="D6" s="27"/>
      <c r="E6" s="27"/>
      <c r="F6" s="14"/>
      <c r="G6" s="29">
        <v>1</v>
      </c>
      <c r="H6" s="30" t="s">
        <v>1497</v>
      </c>
      <c r="I6" s="31"/>
      <c r="J6" s="32"/>
      <c r="K6" s="14"/>
      <c r="L6" s="14"/>
      <c r="M6" s="14"/>
      <c r="N6" s="12"/>
      <c r="O6" s="12"/>
      <c r="P6" s="12"/>
      <c r="Q6" s="12"/>
      <c r="R6" s="12"/>
      <c r="S6" s="12"/>
    </row>
    <row r="7" spans="1:19" ht="9.75" customHeight="1" x14ac:dyDescent="0.2">
      <c r="A7" s="33"/>
      <c r="B7" s="33"/>
      <c r="C7" s="33"/>
      <c r="D7" s="33"/>
      <c r="E7" s="33"/>
      <c r="F7" s="33"/>
      <c r="G7" s="33"/>
      <c r="H7" s="34"/>
      <c r="I7" s="35"/>
      <c r="J7" s="33"/>
      <c r="K7" s="33"/>
      <c r="L7" s="33"/>
      <c r="M7" s="33"/>
      <c r="N7" s="35"/>
      <c r="O7" s="35"/>
      <c r="P7" s="35"/>
      <c r="Q7" s="35"/>
      <c r="R7" s="35"/>
      <c r="S7" s="35"/>
    </row>
    <row r="8" spans="1:19" ht="13.5" customHeight="1" x14ac:dyDescent="0.2">
      <c r="A8" s="36" t="s">
        <v>5</v>
      </c>
      <c r="B8" s="36" t="s">
        <v>48</v>
      </c>
      <c r="C8" s="36" t="s">
        <v>49</v>
      </c>
      <c r="D8" s="37" t="s">
        <v>50</v>
      </c>
      <c r="E8" s="37" t="s">
        <v>52</v>
      </c>
      <c r="F8" s="38" t="s">
        <v>53</v>
      </c>
      <c r="G8" s="36" t="s">
        <v>54</v>
      </c>
      <c r="H8" s="39" t="s">
        <v>55</v>
      </c>
      <c r="I8" s="40" t="s">
        <v>56</v>
      </c>
      <c r="J8" s="41" t="s">
        <v>57</v>
      </c>
      <c r="K8" s="41" t="s">
        <v>58</v>
      </c>
      <c r="L8" s="41" t="s">
        <v>59</v>
      </c>
      <c r="M8" s="41" t="s">
        <v>60</v>
      </c>
      <c r="N8" s="42" t="s">
        <v>61</v>
      </c>
      <c r="O8" s="43" t="s">
        <v>7</v>
      </c>
      <c r="P8" s="43" t="s">
        <v>62</v>
      </c>
      <c r="Q8" s="43" t="s">
        <v>63</v>
      </c>
      <c r="R8" s="43" t="s">
        <v>64</v>
      </c>
      <c r="S8" s="43" t="s">
        <v>65</v>
      </c>
    </row>
    <row r="9" spans="1:19" ht="16.5" customHeight="1" x14ac:dyDescent="0.25">
      <c r="A9" s="45">
        <v>1</v>
      </c>
      <c r="B9" s="46">
        <v>20</v>
      </c>
      <c r="C9" s="47" t="s">
        <v>390</v>
      </c>
      <c r="D9" s="48"/>
      <c r="E9" s="48"/>
      <c r="F9" s="49" t="s">
        <v>67</v>
      </c>
      <c r="G9" s="49" t="s">
        <v>67</v>
      </c>
      <c r="H9" s="49" t="s">
        <v>391</v>
      </c>
      <c r="I9" s="50">
        <v>37761</v>
      </c>
      <c r="J9" s="49" t="s">
        <v>17</v>
      </c>
      <c r="K9" s="49"/>
      <c r="L9" s="49"/>
      <c r="M9" s="49" t="s">
        <v>392</v>
      </c>
      <c r="N9" s="51">
        <v>4.7222222222222223E-3</v>
      </c>
      <c r="O9" s="52" t="s">
        <v>378</v>
      </c>
      <c r="P9" s="45" t="s">
        <v>67</v>
      </c>
      <c r="Q9" s="45"/>
      <c r="R9" s="52">
        <v>6</v>
      </c>
      <c r="S9" s="52">
        <v>48</v>
      </c>
    </row>
    <row r="10" spans="1:19" ht="16.5" customHeight="1" x14ac:dyDescent="0.25">
      <c r="A10" s="45">
        <v>2</v>
      </c>
      <c r="B10" s="46">
        <v>15</v>
      </c>
      <c r="C10" s="47" t="s">
        <v>393</v>
      </c>
      <c r="D10" s="48"/>
      <c r="E10" s="48"/>
      <c r="F10" s="49" t="s">
        <v>67</v>
      </c>
      <c r="G10" s="49" t="s">
        <v>67</v>
      </c>
      <c r="H10" s="49" t="s">
        <v>394</v>
      </c>
      <c r="I10" s="50">
        <v>37293</v>
      </c>
      <c r="J10" s="49" t="s">
        <v>395</v>
      </c>
      <c r="K10" s="49" t="s">
        <v>70</v>
      </c>
      <c r="L10" s="49"/>
      <c r="M10" s="49" t="s">
        <v>397</v>
      </c>
      <c r="N10" s="51">
        <v>4.9421296296296288E-3</v>
      </c>
      <c r="O10" s="52" t="s">
        <v>380</v>
      </c>
      <c r="P10" s="45" t="s">
        <v>67</v>
      </c>
      <c r="Q10" s="45"/>
      <c r="R10" s="52">
        <v>7</v>
      </c>
      <c r="S10" s="52">
        <v>7</v>
      </c>
    </row>
    <row r="11" spans="1:19" ht="16.5" customHeight="1" x14ac:dyDescent="0.25">
      <c r="A11" s="45">
        <v>3</v>
      </c>
      <c r="B11" s="46">
        <v>65</v>
      </c>
      <c r="C11" s="47" t="s">
        <v>398</v>
      </c>
      <c r="D11" s="48"/>
      <c r="E11" s="48"/>
      <c r="F11" s="49" t="s">
        <v>67</v>
      </c>
      <c r="G11" s="49" t="s">
        <v>67</v>
      </c>
      <c r="H11" s="49" t="s">
        <v>399</v>
      </c>
      <c r="I11" s="50">
        <v>37385</v>
      </c>
      <c r="J11" s="49" t="s">
        <v>69</v>
      </c>
      <c r="K11" s="49" t="s">
        <v>82</v>
      </c>
      <c r="L11" s="49"/>
      <c r="M11" s="49" t="s">
        <v>83</v>
      </c>
      <c r="N11" s="51">
        <v>4.9884259259259265E-3</v>
      </c>
      <c r="O11" s="52" t="s">
        <v>382</v>
      </c>
      <c r="P11" s="45" t="s">
        <v>67</v>
      </c>
      <c r="Q11" s="45"/>
      <c r="R11" s="52">
        <v>7</v>
      </c>
      <c r="S11" s="52">
        <v>11</v>
      </c>
    </row>
    <row r="12" spans="1:19" ht="16.5" customHeight="1" x14ac:dyDescent="0.25">
      <c r="A12" s="45">
        <v>4</v>
      </c>
      <c r="B12" s="46">
        <v>202</v>
      </c>
      <c r="C12" s="47" t="s">
        <v>403</v>
      </c>
      <c r="D12" s="48"/>
      <c r="E12" s="48"/>
      <c r="F12" s="49" t="s">
        <v>67</v>
      </c>
      <c r="G12" s="49" t="s">
        <v>67</v>
      </c>
      <c r="H12" s="49" t="s">
        <v>404</v>
      </c>
      <c r="I12" s="50">
        <v>37264</v>
      </c>
      <c r="J12" s="49" t="s">
        <v>102</v>
      </c>
      <c r="K12" s="49" t="s">
        <v>103</v>
      </c>
      <c r="L12" s="49"/>
      <c r="M12" s="49" t="s">
        <v>104</v>
      </c>
      <c r="N12" s="51">
        <v>5.0925925925925921E-3</v>
      </c>
      <c r="O12" s="52" t="s">
        <v>383</v>
      </c>
      <c r="P12" s="45" t="s">
        <v>67</v>
      </c>
      <c r="Q12" s="45"/>
      <c r="R12" s="52">
        <v>7</v>
      </c>
      <c r="S12" s="52">
        <v>20</v>
      </c>
    </row>
    <row r="13" spans="1:19" ht="16.5" customHeight="1" x14ac:dyDescent="0.25">
      <c r="A13" s="45">
        <v>5</v>
      </c>
      <c r="B13" s="46">
        <v>120</v>
      </c>
      <c r="C13" s="47" t="s">
        <v>405</v>
      </c>
      <c r="D13" s="48"/>
      <c r="E13" s="48"/>
      <c r="F13" s="49" t="s">
        <v>67</v>
      </c>
      <c r="G13" s="49" t="s">
        <v>67</v>
      </c>
      <c r="H13" s="49" t="s">
        <v>406</v>
      </c>
      <c r="I13" s="50">
        <v>37273</v>
      </c>
      <c r="J13" s="49" t="s">
        <v>14</v>
      </c>
      <c r="K13" s="49"/>
      <c r="L13" s="49"/>
      <c r="M13" s="49" t="s">
        <v>265</v>
      </c>
      <c r="N13" s="51">
        <v>5.1041666666666666E-3</v>
      </c>
      <c r="O13" s="52" t="s">
        <v>204</v>
      </c>
      <c r="P13" s="45" t="s">
        <v>67</v>
      </c>
      <c r="Q13" s="45"/>
      <c r="R13" s="52">
        <v>7</v>
      </c>
      <c r="S13" s="52">
        <v>21</v>
      </c>
    </row>
    <row r="14" spans="1:19" ht="16.5" customHeight="1" x14ac:dyDescent="0.25">
      <c r="A14" s="45">
        <v>6</v>
      </c>
      <c r="B14" s="46">
        <v>154</v>
      </c>
      <c r="C14" s="47" t="s">
        <v>407</v>
      </c>
      <c r="D14" s="48"/>
      <c r="E14" s="48"/>
      <c r="F14" s="49" t="s">
        <v>67</v>
      </c>
      <c r="G14" s="49" t="s">
        <v>67</v>
      </c>
      <c r="H14" s="49" t="s">
        <v>408</v>
      </c>
      <c r="I14" s="50">
        <v>37755</v>
      </c>
      <c r="J14" s="49" t="s">
        <v>282</v>
      </c>
      <c r="K14" s="49" t="s">
        <v>97</v>
      </c>
      <c r="L14" s="49"/>
      <c r="M14" s="49" t="s">
        <v>316</v>
      </c>
      <c r="N14" s="51">
        <v>5.115740740740741E-3</v>
      </c>
      <c r="O14" s="52" t="s">
        <v>385</v>
      </c>
      <c r="P14" s="45" t="s">
        <v>67</v>
      </c>
      <c r="Q14" s="45"/>
      <c r="R14" s="52">
        <v>7</v>
      </c>
      <c r="S14" s="52">
        <v>22</v>
      </c>
    </row>
    <row r="15" spans="1:19" ht="16.5" customHeight="1" x14ac:dyDescent="0.25">
      <c r="A15" s="45">
        <v>7</v>
      </c>
      <c r="B15" s="46">
        <v>294</v>
      </c>
      <c r="C15" s="47" t="s">
        <v>409</v>
      </c>
      <c r="D15" s="48"/>
      <c r="E15" s="48"/>
      <c r="F15" s="49" t="s">
        <v>67</v>
      </c>
      <c r="G15" s="49" t="s">
        <v>67</v>
      </c>
      <c r="H15" s="49" t="s">
        <v>410</v>
      </c>
      <c r="I15" s="50">
        <v>37418</v>
      </c>
      <c r="J15" s="49" t="s">
        <v>27</v>
      </c>
      <c r="K15" s="49" t="s">
        <v>97</v>
      </c>
      <c r="L15" s="49"/>
      <c r="M15" s="49" t="s">
        <v>144</v>
      </c>
      <c r="N15" s="51">
        <v>5.138888888888889E-3</v>
      </c>
      <c r="O15" s="52" t="s">
        <v>387</v>
      </c>
      <c r="P15" s="45" t="s">
        <v>67</v>
      </c>
      <c r="Q15" s="45"/>
      <c r="R15" s="52">
        <v>7</v>
      </c>
      <c r="S15" s="52">
        <v>24</v>
      </c>
    </row>
    <row r="16" spans="1:19" ht="16.5" customHeight="1" x14ac:dyDescent="0.25">
      <c r="A16" s="45">
        <v>8</v>
      </c>
      <c r="B16" s="46">
        <v>175</v>
      </c>
      <c r="C16" s="47" t="s">
        <v>411</v>
      </c>
      <c r="D16" s="48"/>
      <c r="E16" s="48"/>
      <c r="F16" s="49" t="s">
        <v>67</v>
      </c>
      <c r="G16" s="49" t="s">
        <v>67</v>
      </c>
      <c r="H16" s="49" t="s">
        <v>412</v>
      </c>
      <c r="I16" s="50">
        <v>37417</v>
      </c>
      <c r="J16" s="49" t="s">
        <v>305</v>
      </c>
      <c r="K16" s="49"/>
      <c r="L16" s="49"/>
      <c r="M16" s="49" t="s">
        <v>306</v>
      </c>
      <c r="N16" s="51">
        <v>5.1504629629629635E-3</v>
      </c>
      <c r="O16" s="52" t="s">
        <v>396</v>
      </c>
      <c r="P16" s="45" t="s">
        <v>67</v>
      </c>
      <c r="Q16" s="45"/>
      <c r="R16" s="52">
        <v>7</v>
      </c>
      <c r="S16" s="52">
        <v>25</v>
      </c>
    </row>
    <row r="17" spans="1:19" ht="16.5" customHeight="1" x14ac:dyDescent="0.25">
      <c r="A17" s="45">
        <v>9</v>
      </c>
      <c r="B17" s="46">
        <v>21</v>
      </c>
      <c r="C17" s="47" t="s">
        <v>414</v>
      </c>
      <c r="D17" s="48"/>
      <c r="E17" s="48"/>
      <c r="F17" s="49" t="s">
        <v>67</v>
      </c>
      <c r="G17" s="49" t="s">
        <v>67</v>
      </c>
      <c r="H17" s="49" t="s">
        <v>415</v>
      </c>
      <c r="I17" s="50">
        <v>37794</v>
      </c>
      <c r="J17" s="49" t="s">
        <v>17</v>
      </c>
      <c r="K17" s="49"/>
      <c r="L17" s="49"/>
      <c r="M17" s="49" t="s">
        <v>416</v>
      </c>
      <c r="N17" s="51">
        <v>5.162037037037037E-3</v>
      </c>
      <c r="O17" s="52" t="s">
        <v>413</v>
      </c>
      <c r="P17" s="45" t="s">
        <v>67</v>
      </c>
      <c r="Q17" s="45"/>
      <c r="R17" s="52">
        <v>7</v>
      </c>
      <c r="S17" s="52">
        <v>26</v>
      </c>
    </row>
    <row r="18" spans="1:19" ht="16.5" customHeight="1" x14ac:dyDescent="0.25">
      <c r="A18" s="45">
        <v>10</v>
      </c>
      <c r="B18" s="46">
        <v>92</v>
      </c>
      <c r="C18" s="47" t="s">
        <v>418</v>
      </c>
      <c r="D18" s="48"/>
      <c r="E18" s="48"/>
      <c r="F18" s="49" t="s">
        <v>67</v>
      </c>
      <c r="G18" s="49" t="s">
        <v>67</v>
      </c>
      <c r="H18" s="49" t="s">
        <v>419</v>
      </c>
      <c r="I18" s="50">
        <v>37531</v>
      </c>
      <c r="J18" s="49" t="s">
        <v>11</v>
      </c>
      <c r="K18" s="49" t="s">
        <v>173</v>
      </c>
      <c r="L18" s="49"/>
      <c r="M18" s="49" t="s">
        <v>174</v>
      </c>
      <c r="N18" s="51">
        <v>5.2430555555555555E-3</v>
      </c>
      <c r="O18" s="52" t="s">
        <v>417</v>
      </c>
      <c r="P18" s="45" t="s">
        <v>67</v>
      </c>
      <c r="Q18" s="45"/>
      <c r="R18" s="52">
        <v>7</v>
      </c>
      <c r="S18" s="52">
        <v>33</v>
      </c>
    </row>
    <row r="19" spans="1:19" ht="16.5" customHeight="1" x14ac:dyDescent="0.25">
      <c r="A19" s="45">
        <v>11</v>
      </c>
      <c r="B19" s="46">
        <v>319</v>
      </c>
      <c r="C19" s="47" t="s">
        <v>420</v>
      </c>
      <c r="D19" s="48"/>
      <c r="E19" s="48"/>
      <c r="F19" s="49" t="s">
        <v>67</v>
      </c>
      <c r="G19" s="49" t="s">
        <v>67</v>
      </c>
      <c r="H19" s="49" t="s">
        <v>421</v>
      </c>
      <c r="I19" s="50">
        <v>37373</v>
      </c>
      <c r="J19" s="49" t="s">
        <v>9</v>
      </c>
      <c r="K19" s="49"/>
      <c r="L19" s="49"/>
      <c r="M19" s="49" t="s">
        <v>75</v>
      </c>
      <c r="N19" s="51">
        <v>5.3240740740740748E-3</v>
      </c>
      <c r="O19" s="52" t="s">
        <v>422</v>
      </c>
      <c r="P19" s="45" t="s">
        <v>67</v>
      </c>
      <c r="Q19" s="45"/>
      <c r="R19" s="52">
        <v>7</v>
      </c>
      <c r="S19" s="52">
        <v>40</v>
      </c>
    </row>
    <row r="20" spans="1:19" ht="16.5" customHeight="1" x14ac:dyDescent="0.25">
      <c r="A20" s="45">
        <v>12</v>
      </c>
      <c r="B20" s="46">
        <v>88</v>
      </c>
      <c r="C20" s="47" t="s">
        <v>426</v>
      </c>
      <c r="D20" s="48"/>
      <c r="E20" s="48"/>
      <c r="F20" s="49" t="s">
        <v>67</v>
      </c>
      <c r="G20" s="49" t="s">
        <v>67</v>
      </c>
      <c r="H20" s="49" t="s">
        <v>427</v>
      </c>
      <c r="I20" s="50">
        <v>37940</v>
      </c>
      <c r="J20" s="49" t="s">
        <v>11</v>
      </c>
      <c r="K20" s="49" t="s">
        <v>173</v>
      </c>
      <c r="L20" s="49"/>
      <c r="M20" s="49" t="s">
        <v>174</v>
      </c>
      <c r="N20" s="51">
        <v>5.3935185185185188E-3</v>
      </c>
      <c r="O20" s="52" t="s">
        <v>425</v>
      </c>
      <c r="P20" s="45" t="s">
        <v>67</v>
      </c>
      <c r="Q20" s="45"/>
      <c r="R20" s="52">
        <v>7</v>
      </c>
      <c r="S20" s="52">
        <v>46</v>
      </c>
    </row>
    <row r="21" spans="1:19" ht="16.5" customHeight="1" x14ac:dyDescent="0.25">
      <c r="A21" s="45">
        <v>13</v>
      </c>
      <c r="B21" s="46">
        <v>249</v>
      </c>
      <c r="C21" s="47" t="s">
        <v>434</v>
      </c>
      <c r="D21" s="48"/>
      <c r="E21" s="48"/>
      <c r="F21" s="49" t="s">
        <v>67</v>
      </c>
      <c r="G21" s="49" t="s">
        <v>67</v>
      </c>
      <c r="H21" s="49" t="s">
        <v>435</v>
      </c>
      <c r="I21" s="50">
        <v>37316</v>
      </c>
      <c r="J21" s="49" t="s">
        <v>87</v>
      </c>
      <c r="K21" s="49" t="s">
        <v>88</v>
      </c>
      <c r="L21" s="49"/>
      <c r="M21" s="49" t="s">
        <v>89</v>
      </c>
      <c r="N21" s="51">
        <v>5.4629629629629637E-3</v>
      </c>
      <c r="O21" s="52" t="s">
        <v>433</v>
      </c>
      <c r="P21" s="45" t="s">
        <v>67</v>
      </c>
      <c r="Q21" s="45"/>
      <c r="R21" s="52">
        <v>7</v>
      </c>
      <c r="S21" s="52">
        <v>52</v>
      </c>
    </row>
    <row r="22" spans="1:19" ht="16.5" customHeight="1" x14ac:dyDescent="0.25">
      <c r="A22" s="45">
        <v>14</v>
      </c>
      <c r="B22" s="46">
        <v>203</v>
      </c>
      <c r="C22" s="47" t="s">
        <v>437</v>
      </c>
      <c r="D22" s="48"/>
      <c r="E22" s="48"/>
      <c r="F22" s="49" t="s">
        <v>67</v>
      </c>
      <c r="G22" s="49" t="s">
        <v>67</v>
      </c>
      <c r="H22" s="49" t="s">
        <v>438</v>
      </c>
      <c r="I22" s="50">
        <v>37398</v>
      </c>
      <c r="J22" s="49" t="s">
        <v>102</v>
      </c>
      <c r="K22" s="49" t="s">
        <v>103</v>
      </c>
      <c r="L22" s="49"/>
      <c r="M22" s="49" t="s">
        <v>104</v>
      </c>
      <c r="N22" s="51">
        <v>5.4861111111111117E-3</v>
      </c>
      <c r="O22" s="52" t="s">
        <v>436</v>
      </c>
      <c r="P22" s="45" t="s">
        <v>67</v>
      </c>
      <c r="Q22" s="45"/>
      <c r="R22" s="52">
        <v>7</v>
      </c>
      <c r="S22" s="52">
        <v>54</v>
      </c>
    </row>
    <row r="23" spans="1:19" ht="16.5" customHeight="1" x14ac:dyDescent="0.25">
      <c r="A23" s="45">
        <v>15</v>
      </c>
      <c r="B23" s="46">
        <v>29</v>
      </c>
      <c r="C23" s="47" t="s">
        <v>440</v>
      </c>
      <c r="D23" s="48"/>
      <c r="E23" s="48"/>
      <c r="F23" s="49" t="s">
        <v>67</v>
      </c>
      <c r="G23" s="49" t="s">
        <v>67</v>
      </c>
      <c r="H23" s="49" t="s">
        <v>441</v>
      </c>
      <c r="I23" s="50">
        <v>37395</v>
      </c>
      <c r="J23" s="49" t="s">
        <v>17</v>
      </c>
      <c r="K23" s="49"/>
      <c r="L23" s="49"/>
      <c r="M23" s="49" t="s">
        <v>442</v>
      </c>
      <c r="N23" s="51">
        <v>5.5324074074074069E-3</v>
      </c>
      <c r="O23" s="52" t="s">
        <v>439</v>
      </c>
      <c r="P23" s="45" t="s">
        <v>67</v>
      </c>
      <c r="Q23" s="45"/>
      <c r="R23" s="52">
        <v>7</v>
      </c>
      <c r="S23" s="52">
        <v>58</v>
      </c>
    </row>
    <row r="24" spans="1:19" ht="16.5" customHeight="1" x14ac:dyDescent="0.25">
      <c r="A24" s="45">
        <v>16</v>
      </c>
      <c r="B24" s="46">
        <v>44</v>
      </c>
      <c r="C24" s="47" t="s">
        <v>449</v>
      </c>
      <c r="D24" s="48"/>
      <c r="E24" s="48"/>
      <c r="F24" s="49" t="s">
        <v>67</v>
      </c>
      <c r="G24" s="49" t="s">
        <v>67</v>
      </c>
      <c r="H24" s="49" t="s">
        <v>450</v>
      </c>
      <c r="I24" s="50">
        <v>37782</v>
      </c>
      <c r="J24" s="49" t="s">
        <v>155</v>
      </c>
      <c r="K24" s="49" t="s">
        <v>156</v>
      </c>
      <c r="L24" s="49"/>
      <c r="M24" s="49" t="s">
        <v>71</v>
      </c>
      <c r="N24" s="51">
        <v>5.6597222222222222E-3</v>
      </c>
      <c r="O24" s="52" t="s">
        <v>251</v>
      </c>
      <c r="P24" s="45" t="s">
        <v>67</v>
      </c>
      <c r="Q24" s="45"/>
      <c r="R24" s="52">
        <v>8</v>
      </c>
      <c r="S24" s="52">
        <v>9</v>
      </c>
    </row>
    <row r="25" spans="1:19" ht="16.5" customHeight="1" x14ac:dyDescent="0.25">
      <c r="A25" s="45">
        <v>17</v>
      </c>
      <c r="B25" s="46">
        <v>298</v>
      </c>
      <c r="C25" s="47" t="s">
        <v>461</v>
      </c>
      <c r="D25" s="48"/>
      <c r="E25" s="48"/>
      <c r="F25" s="49" t="s">
        <v>67</v>
      </c>
      <c r="G25" s="49" t="s">
        <v>67</v>
      </c>
      <c r="H25" s="49" t="s">
        <v>462</v>
      </c>
      <c r="I25" s="50">
        <v>37721</v>
      </c>
      <c r="J25" s="49" t="s">
        <v>119</v>
      </c>
      <c r="K25" s="49"/>
      <c r="L25" s="49"/>
      <c r="M25" s="49" t="s">
        <v>362</v>
      </c>
      <c r="N25" s="51">
        <v>6.053240740740741E-3</v>
      </c>
      <c r="O25" s="52" t="s">
        <v>184</v>
      </c>
      <c r="P25" s="45" t="s">
        <v>67</v>
      </c>
      <c r="Q25" s="45"/>
      <c r="R25" s="52">
        <v>8</v>
      </c>
      <c r="S25" s="52">
        <v>43</v>
      </c>
    </row>
    <row r="26" spans="1:19" ht="16.5" customHeight="1" x14ac:dyDescent="0.25">
      <c r="A26" s="45">
        <v>18</v>
      </c>
      <c r="B26" s="46">
        <v>163</v>
      </c>
      <c r="C26" s="47" t="s">
        <v>484</v>
      </c>
      <c r="D26" s="48"/>
      <c r="E26" s="48"/>
      <c r="F26" s="49" t="s">
        <v>67</v>
      </c>
      <c r="G26" s="49" t="s">
        <v>67</v>
      </c>
      <c r="H26" s="49" t="s">
        <v>485</v>
      </c>
      <c r="I26" s="50">
        <v>37624</v>
      </c>
      <c r="J26" s="49" t="s">
        <v>35</v>
      </c>
      <c r="K26" s="49"/>
      <c r="L26" s="49"/>
      <c r="M26" s="49" t="s">
        <v>148</v>
      </c>
      <c r="N26" s="52" t="s">
        <v>486</v>
      </c>
      <c r="O26" s="52" t="s">
        <v>453</v>
      </c>
      <c r="P26" s="45" t="s">
        <v>67</v>
      </c>
      <c r="Q26" s="45"/>
      <c r="R26" s="52"/>
      <c r="S26" s="52"/>
    </row>
    <row r="27" spans="1:19" ht="16.5" hidden="1" customHeight="1" x14ac:dyDescent="0.25">
      <c r="A27" s="45">
        <v>19</v>
      </c>
      <c r="B27" s="46"/>
      <c r="C27" s="47" t="s">
        <v>67</v>
      </c>
      <c r="D27" s="48"/>
      <c r="E27" s="48"/>
      <c r="F27" s="49" t="s">
        <v>67</v>
      </c>
      <c r="G27" s="49" t="s">
        <v>67</v>
      </c>
      <c r="H27" s="49" t="s">
        <v>67</v>
      </c>
      <c r="I27" s="50" t="s">
        <v>67</v>
      </c>
      <c r="J27" s="49" t="s">
        <v>67</v>
      </c>
      <c r="K27" s="49" t="s">
        <v>67</v>
      </c>
      <c r="L27" s="49"/>
      <c r="M27" s="49" t="s">
        <v>67</v>
      </c>
      <c r="N27" s="51" t="s">
        <v>67</v>
      </c>
      <c r="O27" s="52" t="s">
        <v>196</v>
      </c>
      <c r="P27" s="45" t="s">
        <v>67</v>
      </c>
      <c r="Q27" s="45"/>
      <c r="R27" s="52"/>
      <c r="S27" s="52"/>
    </row>
    <row r="28" spans="1:19" ht="16.5" hidden="1" customHeight="1" x14ac:dyDescent="0.25">
      <c r="A28" s="45">
        <v>20</v>
      </c>
      <c r="B28" s="46"/>
      <c r="C28" s="47" t="s">
        <v>67</v>
      </c>
      <c r="D28" s="48"/>
      <c r="E28" s="48"/>
      <c r="F28" s="49" t="s">
        <v>67</v>
      </c>
      <c r="G28" s="49" t="s">
        <v>67</v>
      </c>
      <c r="H28" s="49" t="s">
        <v>67</v>
      </c>
      <c r="I28" s="50" t="s">
        <v>67</v>
      </c>
      <c r="J28" s="49" t="s">
        <v>67</v>
      </c>
      <c r="K28" s="49" t="s">
        <v>67</v>
      </c>
      <c r="L28" s="49" t="s">
        <v>67</v>
      </c>
      <c r="M28" s="49" t="s">
        <v>67</v>
      </c>
      <c r="N28" s="51" t="s">
        <v>67</v>
      </c>
      <c r="O28" s="52" t="s">
        <v>472</v>
      </c>
      <c r="P28" s="45" t="s">
        <v>67</v>
      </c>
      <c r="Q28" s="45"/>
      <c r="R28" s="52"/>
      <c r="S28" s="52"/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35</vt:i4>
      </vt:variant>
    </vt:vector>
  </HeadingPairs>
  <TitlesOfParts>
    <vt:vector size="57" baseType="lpstr">
      <vt:lpstr>Komandiniai rezultatai</vt:lpstr>
      <vt:lpstr>1000m M2004_1</vt:lpstr>
      <vt:lpstr>1000m M2004_2</vt:lpstr>
      <vt:lpstr>1000m M2004_Suv</vt:lpstr>
      <vt:lpstr>1000m V2004_1</vt:lpstr>
      <vt:lpstr>1000m V2004_2</vt:lpstr>
      <vt:lpstr>1000m V2004_Suvest</vt:lpstr>
      <vt:lpstr>2000m M2002_1</vt:lpstr>
      <vt:lpstr>2000m M2002_2</vt:lpstr>
      <vt:lpstr>2000m M2002_Suv</vt:lpstr>
      <vt:lpstr>2000m V2002_1</vt:lpstr>
      <vt:lpstr>2000m V2002_2</vt:lpstr>
      <vt:lpstr>2000m V2002_Suv</vt:lpstr>
      <vt:lpstr>3000m M2000</vt:lpstr>
      <vt:lpstr>4000m V2000</vt:lpstr>
      <vt:lpstr>4000m M1998</vt:lpstr>
      <vt:lpstr>6000m V1998</vt:lpstr>
      <vt:lpstr>6000m M, U23</vt:lpstr>
      <vt:lpstr>8000m V, U23</vt:lpstr>
      <vt:lpstr>finišas</vt:lpstr>
      <vt:lpstr>nbox</vt:lpstr>
      <vt:lpstr>list</vt:lpstr>
      <vt:lpstr>klb</vt:lpstr>
      <vt:lpstr>kvb</vt:lpstr>
      <vt:lpstr>kvjc</vt:lpstr>
      <vt:lpstr>kvjn</vt:lpstr>
      <vt:lpstr>kvm</vt:lpstr>
      <vt:lpstr>kvmjc</vt:lpstr>
      <vt:lpstr>kvmjn</vt:lpstr>
      <vt:lpstr>kvmm</vt:lpstr>
      <vt:lpstr>kvv</vt:lpstr>
      <vt:lpstr>list</vt:lpstr>
      <vt:lpstr>'1000m M2004_1'!merg</vt:lpstr>
      <vt:lpstr>'1000m M2004_2'!merg</vt:lpstr>
      <vt:lpstr>'1000m M2004_Suv'!merg</vt:lpstr>
      <vt:lpstr>'1000m V2004_1'!merg</vt:lpstr>
      <vt:lpstr>'1000m V2004_2'!merg</vt:lpstr>
      <vt:lpstr>'1000m V2004_Suvest'!merg</vt:lpstr>
      <vt:lpstr>'2000m M2002_1'!merg</vt:lpstr>
      <vt:lpstr>'2000m M2002_2'!merg</vt:lpstr>
      <vt:lpstr>'2000m M2002_Suv'!merg</vt:lpstr>
      <vt:lpstr>'2000m V2002_1'!merg</vt:lpstr>
      <vt:lpstr>'2000m V2002_2'!merg</vt:lpstr>
      <vt:lpstr>'2000m V2002_Suv'!merg</vt:lpstr>
      <vt:lpstr>'3000m M2000'!merg</vt:lpstr>
      <vt:lpstr>'4000m M1998'!merg</vt:lpstr>
      <vt:lpstr>'4000m V2000'!merg</vt:lpstr>
      <vt:lpstr>'6000m M, U23'!merg</vt:lpstr>
      <vt:lpstr>'6000m V1998'!merg</vt:lpstr>
      <vt:lpstr>'8000m V, U23'!merg</vt:lpstr>
      <vt:lpstr>finišas!merg</vt:lpstr>
      <vt:lpstr>mst</vt:lpstr>
      <vt:lpstr>pro</vt:lpstr>
      <vt:lpstr>progr</vt:lpstr>
      <vt:lpstr>raj</vt:lpstr>
      <vt:lpstr>time</vt:lpstr>
      <vt:lpstr>tsk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Steponas Misiūnas</cp:lastModifiedBy>
  <cp:lastPrinted>2017-04-29T05:27:17Z</cp:lastPrinted>
  <dcterms:created xsi:type="dcterms:W3CDTF">2017-04-28T16:56:36Z</dcterms:created>
  <dcterms:modified xsi:type="dcterms:W3CDTF">2017-05-03T11:53:18Z</dcterms:modified>
</cp:coreProperties>
</file>