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8355" windowHeight="8085" tabRatio="815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<sst xmlns="http://schemas.openxmlformats.org/spreadsheetml/2006/main" count="303" uniqueCount="93">
  <si>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</si>
  <si>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</si>
  <si>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</si>
  <si>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</si>
  <si>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</si>
  <si>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</si>
  <si>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</si>
  <si>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</si>
  <si>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</si>
  <si>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</si>
  <si>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</si>
  <si>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</si>
  <si>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</si>
  <si>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</si>
  <si>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</si>
  <si>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</si>
  <si>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</si>
  <si>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</si>
  <si>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</si>
  <si>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</si>
  <si>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</si>
  <si>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Arnas Lukošaitis</t>
  </si>
  <si>
    <t>Evaldas Reinotas</t>
  </si>
  <si>
    <t>Plungės "Ryto" pagrindinė mokykla</t>
  </si>
  <si>
    <t>Plungė</t>
  </si>
  <si>
    <t>Šalnytė Akvilė</t>
  </si>
  <si>
    <t>Šideikytė Ema</t>
  </si>
  <si>
    <t>Grauslytė Gabrielė</t>
  </si>
  <si>
    <t>Motužytė Samanta</t>
  </si>
  <si>
    <t>Smilingytė Erika</t>
  </si>
  <si>
    <t>Paksaitė Gabija</t>
  </si>
  <si>
    <t>Individualiai</t>
  </si>
  <si>
    <t>Bernikaitė Augustė</t>
  </si>
  <si>
    <t>Norkaitytė Klaudija</t>
  </si>
  <si>
    <t>Sparnauskytė Ema</t>
  </si>
  <si>
    <t>Visockytė Melanija</t>
  </si>
  <si>
    <t>Steponaitytė Erika</t>
  </si>
  <si>
    <t>Jurgilaitė Miglė</t>
  </si>
  <si>
    <t>Tauragė</t>
  </si>
  <si>
    <t>Tauragės Martyno Mažvydo progimnazija</t>
  </si>
  <si>
    <t>Klaipėdos Gedminų progimnazija</t>
  </si>
  <si>
    <t>Klaipėda</t>
  </si>
  <si>
    <t>Kamilė Beleckaitė</t>
  </si>
  <si>
    <t>Tamašauskaitė Dovilė</t>
  </si>
  <si>
    <t>Šiušaitė Gerda</t>
  </si>
  <si>
    <t>Mižutavičiūtė Aistė</t>
  </si>
  <si>
    <t>Mižutavičiūtė Augustė</t>
  </si>
  <si>
    <t>Ašmonaitė Emilija</t>
  </si>
  <si>
    <t>Šiušaitė Vakarė</t>
  </si>
  <si>
    <t>Šilalės rajono Kaltinėnų Aleksandro Stulginskio gimnazija</t>
  </si>
  <si>
    <t>Kaltinėnai</t>
  </si>
  <si>
    <t>Mickutė Greta</t>
  </si>
  <si>
    <t>Sausytė Emilija</t>
  </si>
  <si>
    <t>Grisaitytė Agnė</t>
  </si>
  <si>
    <t>Ramašauskaitė Ramunė</t>
  </si>
  <si>
    <t>Pilypaitė Augustė</t>
  </si>
  <si>
    <t>Manvelijan Urtė</t>
  </si>
  <si>
    <t>Klaipėdos rajono Priekulės Ievos Simonaitytės gimnazija</t>
  </si>
  <si>
    <t>Priekulė</t>
  </si>
  <si>
    <t>Palangos Vlado Jurgučio pagrindinė mokykla</t>
  </si>
  <si>
    <t>Palanga</t>
  </si>
  <si>
    <t>Kalis Gabrielė</t>
  </si>
  <si>
    <t>Endzinaitė Beatričė</t>
  </si>
  <si>
    <t>Stonkutė Amelija</t>
  </si>
  <si>
    <t>Gadliauskaitė Indrė</t>
  </si>
  <si>
    <t>Viličkaitė Diana</t>
  </si>
  <si>
    <t>Daugytė Aistė</t>
  </si>
  <si>
    <t>Rietavo savivaldybės Tverų gimnazija</t>
  </si>
  <si>
    <t>Rietavas</t>
  </si>
  <si>
    <t>Kiršytė Martyna</t>
  </si>
  <si>
    <t>Grabauskaitė Kotryna</t>
  </si>
  <si>
    <t>Maulaitė Karolina</t>
  </si>
  <si>
    <t>Šniaukaitė Aurelija</t>
  </si>
  <si>
    <t>Kiršytė Ema</t>
  </si>
  <si>
    <t>Gedvilaitė Ernesta</t>
  </si>
  <si>
    <t>Kl. Ind.</t>
  </si>
  <si>
    <t>DNS</t>
  </si>
  <si>
    <t>NM</t>
  </si>
  <si>
    <t>Šiaulių "Romuvos" progimnazija</t>
  </si>
  <si>
    <t>Šiauliai</t>
  </si>
  <si>
    <t>Jokubauskaitė Kotryna</t>
  </si>
  <si>
    <t>Valionytė Laura</t>
  </si>
  <si>
    <t>Kulikauskaitė Gustė</t>
  </si>
  <si>
    <t>Vaitekūnaitė Goda</t>
  </si>
  <si>
    <t>Lukošiūtė Gabrielė</t>
  </si>
  <si>
    <t>Užgalytė Ugnė</t>
  </si>
  <si>
    <t>Ramanauskaitė Agnė</t>
  </si>
  <si>
    <t>Pachomova Fausta</t>
  </si>
  <si>
    <t>Jokubauskaitė Deimantė</t>
  </si>
  <si>
    <t>Rutytė Mireta</t>
  </si>
  <si>
    <t>Bučinskaitė Austėja</t>
  </si>
  <si>
    <t>Mickonytė Aistė</t>
  </si>
  <si>
    <t>Lietuvos mokyklų žaidynių lengvosios atletikos keturkovės tarpzoninės varžybos Šiauliuose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</si>
</sst>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m:ss.00"/>
    <numFmt numFmtId="185" formatCode="[$-427]yyyy\ &quot;m.&quot;\ mmmm\ d\ &quot;d.&quot;"/>
    <numFmt numFmtId="186" formatCode="yyyy\-mm\-dd;@"/>
    <numFmt numFmtId="187" formatCode="yyyy\-mm\-dd"/>
    <numFmt numFmtId="188" formatCode="[$€-2]\ ###,000_);[Red]\([$€-2]\ ###,000\)"/>
    <numFmt numFmtId="189" formatCode="mmm/yyyy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0" fontId="6" fillId="0" borderId="43" xfId="0" applyNumberFormat="1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182" fontId="5" fillId="0" borderId="15" xfId="0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87" fontId="5" fillId="0" borderId="17" xfId="0" applyNumberFormat="1" applyFont="1" applyBorder="1" applyAlignment="1" applyProtection="1">
      <alignment horizontal="center" vertical="center"/>
      <protection locked="0"/>
    </xf>
    <xf numFmtId="187" fontId="5" fillId="0" borderId="18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6" fontId="5" fillId="0" borderId="18" xfId="0" applyNumberFormat="1" applyFont="1" applyBorder="1" applyAlignment="1" applyProtection="1">
      <alignment horizontal="center" vertical="center"/>
      <protection locked="0"/>
    </xf>
    <xf numFmtId="187" fontId="5" fillId="33" borderId="17" xfId="0" applyNumberFormat="1" applyFont="1" applyFill="1" applyBorder="1" applyAlignment="1" applyProtection="1">
      <alignment horizontal="center" vertical="center"/>
      <protection locked="0"/>
    </xf>
    <xf numFmtId="187" fontId="5" fillId="33" borderId="18" xfId="0" applyNumberFormat="1" applyFont="1" applyFill="1" applyBorder="1" applyAlignment="1" applyProtection="1">
      <alignment horizontal="center" vertical="center"/>
      <protection locked="0"/>
    </xf>
    <xf numFmtId="187" fontId="5" fillId="33" borderId="20" xfId="0" applyNumberFormat="1" applyFont="1" applyFill="1" applyBorder="1" applyAlignment="1" applyProtection="1">
      <alignment horizontal="center" vertical="center"/>
      <protection locked="0"/>
    </xf>
    <xf numFmtId="186" fontId="5" fillId="0" borderId="17" xfId="0" applyNumberFormat="1" applyFont="1" applyBorder="1" applyAlignment="1" applyProtection="1">
      <alignment horizontal="center" vertical="center"/>
      <protection locked="0"/>
    </xf>
    <xf numFmtId="186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84" fontId="5" fillId="0" borderId="46" xfId="0" applyNumberFormat="1" applyFont="1" applyBorder="1" applyAlignment="1" applyProtection="1">
      <alignment horizontal="center" vertical="center"/>
      <protection locked="0"/>
    </xf>
    <xf numFmtId="184" fontId="5" fillId="0" borderId="47" xfId="0" applyNumberFormat="1" applyFont="1" applyBorder="1" applyAlignment="1" applyProtection="1">
      <alignment horizontal="center" vertical="center"/>
      <protection locked="0"/>
    </xf>
    <xf numFmtId="184" fontId="5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0" borderId="36" xfId="0" applyFont="1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 locked="0"/>
    </xf>
    <xf numFmtId="186" fontId="4" fillId="0" borderId="49" xfId="0" applyNumberFormat="1" applyFont="1" applyBorder="1" applyAlignment="1" applyProtection="1">
      <alignment horizontal="center" vertical="center"/>
      <protection locked="0"/>
    </xf>
    <xf numFmtId="180" fontId="5" fillId="0" borderId="53" xfId="0" applyNumberFormat="1" applyFont="1" applyBorder="1" applyAlignment="1" applyProtection="1">
      <alignment horizontal="center" vertical="center"/>
      <protection/>
    </xf>
    <xf numFmtId="180" fontId="5" fillId="0" borderId="54" xfId="0" applyNumberFormat="1" applyFont="1" applyBorder="1" applyAlignment="1" applyProtection="1">
      <alignment horizontal="center" vertical="center"/>
      <protection/>
    </xf>
    <xf numFmtId="180" fontId="5" fillId="0" borderId="55" xfId="0" applyNumberFormat="1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50" xfId="0" applyNumberFormat="1" applyFont="1" applyBorder="1" applyAlignment="1" applyProtection="1">
      <alignment horizontal="center" vertical="center" wrapText="1"/>
      <protection/>
    </xf>
    <xf numFmtId="180" fontId="5" fillId="0" borderId="38" xfId="0" applyNumberFormat="1" applyFont="1" applyBorder="1" applyAlignment="1" applyProtection="1">
      <alignment horizontal="center" vertical="center" wrapText="1"/>
      <protection/>
    </xf>
    <xf numFmtId="14" fontId="4" fillId="0" borderId="49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80" fontId="5" fillId="0" borderId="50" xfId="0" applyNumberFormat="1" applyFont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5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Linked Cell" xfId="57"/>
    <cellStyle name="Neutral" xfId="58"/>
    <cellStyle name="norm?ln?_laroux" xfId="59"/>
    <cellStyle name="normįlnķ_laroux" xfId="60"/>
    <cellStyle name="Note" xfId="61"/>
    <cellStyle name="Output" xfId="62"/>
    <cellStyle name="p/n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3"/>
  <sheetViews>
    <sheetView showGridLines="0" tabSelected="1" showOutlineSymbols="0" zoomScale="106" zoomScaleNormal="106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8.421875" style="42" customWidth="1"/>
    <col min="2" max="2" width="20.57421875" style="42" customWidth="1"/>
    <col min="3" max="3" width="9.00390625" style="42" customWidth="1"/>
    <col min="4" max="9" width="6.28125" style="42" customWidth="1"/>
    <col min="10" max="10" width="6.7109375" style="42" customWidth="1"/>
    <col min="11" max="11" width="6.28125" style="42" customWidth="1"/>
    <col min="12" max="12" width="7.421875" style="42" customWidth="1"/>
    <col min="13" max="13" width="1.7109375" style="42" customWidth="1"/>
    <col min="14" max="16384" width="0" style="42" hidden="1" customWidth="1"/>
  </cols>
  <sheetData>
    <row r="1" spans="1:12" ht="39" customHeight="1">
      <c r="A1" s="67"/>
      <c r="B1" s="146" t="s">
        <v>92</v>
      </c>
      <c r="C1" s="146"/>
      <c r="D1" s="146"/>
      <c r="E1" s="146"/>
      <c r="F1" s="146"/>
      <c r="G1" s="146"/>
      <c r="H1" s="146"/>
      <c r="I1" s="146"/>
      <c r="J1" s="146"/>
      <c r="K1" s="146"/>
      <c r="L1" s="71"/>
    </row>
    <row r="2" spans="1:13" ht="6" customHeight="1">
      <c r="A2" s="68"/>
      <c r="B2" s="43"/>
      <c r="C2" s="43"/>
      <c r="D2" s="43"/>
      <c r="E2" s="43"/>
      <c r="F2" s="43"/>
      <c r="G2" s="43"/>
      <c r="H2" s="43"/>
      <c r="I2" s="43"/>
      <c r="J2" s="43"/>
      <c r="K2" s="43"/>
      <c r="L2" s="72"/>
      <c r="M2" s="43"/>
    </row>
    <row r="3" spans="1:13" ht="18" customHeight="1">
      <c r="A3" s="69"/>
      <c r="B3" s="151" t="s">
        <v>0</v>
      </c>
      <c r="C3" s="151"/>
      <c r="D3" s="151"/>
      <c r="E3" s="151"/>
      <c r="F3" s="151"/>
      <c r="G3" s="44"/>
      <c r="H3" s="44"/>
      <c r="I3" s="147">
        <v>42871</v>
      </c>
      <c r="J3" s="147"/>
      <c r="K3" s="147"/>
      <c r="L3" s="69"/>
      <c r="M3" s="44"/>
    </row>
    <row r="4" spans="1:12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41" customFormat="1" ht="19.5" customHeight="1">
      <c r="A5" s="45">
        <v>1</v>
      </c>
      <c r="B5" s="132" t="s">
        <v>39</v>
      </c>
      <c r="C5" s="133"/>
      <c r="D5" s="133"/>
      <c r="E5" s="133"/>
      <c r="F5" s="133"/>
      <c r="G5" s="133"/>
      <c r="H5" s="133"/>
      <c r="I5" s="133"/>
      <c r="J5" s="133"/>
      <c r="K5" s="133"/>
      <c r="L5" s="46">
        <f>$L$15</f>
        <v>1021</v>
      </c>
    </row>
    <row r="6" spans="1:12" ht="7.5" customHeight="1" outlineLevel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ht="14.25" customHeight="1" outlineLevel="1">
      <c r="A7" s="153" t="s">
        <v>13</v>
      </c>
      <c r="B7" s="144" t="s">
        <v>8</v>
      </c>
      <c r="C7" s="142" t="s">
        <v>19</v>
      </c>
      <c r="D7" s="138" t="s">
        <v>4</v>
      </c>
      <c r="E7" s="139"/>
      <c r="F7" s="140" t="s">
        <v>3</v>
      </c>
      <c r="G7" s="141"/>
      <c r="H7" s="138" t="s">
        <v>9</v>
      </c>
      <c r="I7" s="139"/>
      <c r="J7" s="155" t="s">
        <v>5</v>
      </c>
      <c r="K7" s="156"/>
      <c r="L7" s="144" t="s">
        <v>10</v>
      </c>
      <c r="M7" s="47"/>
    </row>
    <row r="8" spans="1:13" ht="15" customHeight="1" outlineLevel="1" thickBot="1">
      <c r="A8" s="154"/>
      <c r="B8" s="145"/>
      <c r="C8" s="143"/>
      <c r="D8" s="73" t="s">
        <v>12</v>
      </c>
      <c r="E8" s="74" t="s">
        <v>1</v>
      </c>
      <c r="F8" s="38" t="s">
        <v>12</v>
      </c>
      <c r="G8" s="39" t="s">
        <v>1</v>
      </c>
      <c r="H8" s="36" t="s">
        <v>12</v>
      </c>
      <c r="I8" s="37" t="s">
        <v>1</v>
      </c>
      <c r="J8" s="101" t="s">
        <v>12</v>
      </c>
      <c r="K8" s="102" t="s">
        <v>1</v>
      </c>
      <c r="L8" s="145"/>
      <c r="M8" s="47"/>
    </row>
    <row r="9" spans="1:13" ht="12.75" outlineLevel="1">
      <c r="A9" s="48" t="s">
        <v>38</v>
      </c>
      <c r="B9" s="49" t="s">
        <v>32</v>
      </c>
      <c r="C9" s="120">
        <v>37750</v>
      </c>
      <c r="D9" s="107">
        <v>9.07</v>
      </c>
      <c r="E9" s="75">
        <f>LOOKUP(D9,'Taškų '!$I$8:I$158,'Taškų '!$H$8:$H$158)</f>
        <v>75</v>
      </c>
      <c r="F9" s="104">
        <v>421</v>
      </c>
      <c r="G9" s="75">
        <f>LOOKUP(F9,'Taškų '!$E$8:$E$158,'Taškų '!$C$8:$C$158)</f>
        <v>63</v>
      </c>
      <c r="H9" s="107">
        <v>25.72</v>
      </c>
      <c r="I9" s="96">
        <f>LOOKUP(H9,'Taškų '!$D$8:$D$158,'Taškų '!$C$8:$C$158)</f>
        <v>35</v>
      </c>
      <c r="J9" s="129">
        <v>0.0011958333333333333</v>
      </c>
      <c r="K9" s="75">
        <f>LOOKUP(J9,'Taškų '!$J$8:$J$158,'Taškų '!$H$8:$H$158)</f>
        <v>48</v>
      </c>
      <c r="L9" s="98">
        <f aca="true" t="shared" si="0" ref="L9:L14">SUM(E9+G9+I9+K9)</f>
        <v>221</v>
      </c>
      <c r="M9" s="47"/>
    </row>
    <row r="10" spans="1:13" ht="12.75" outlineLevel="1">
      <c r="A10" s="50" t="s">
        <v>38</v>
      </c>
      <c r="B10" s="51" t="s">
        <v>33</v>
      </c>
      <c r="C10" s="121">
        <v>37909</v>
      </c>
      <c r="D10" s="108">
        <v>10.09</v>
      </c>
      <c r="E10" s="76">
        <f>LOOKUP(D10,'Taškų '!$I$8:I$158,'Taškų '!$H$8:$H$158)</f>
        <v>46</v>
      </c>
      <c r="F10" s="105">
        <v>370</v>
      </c>
      <c r="G10" s="76">
        <f>LOOKUP(F10,'Taškų '!$E$8:$E$158,'Taškų '!$C$8:$C$158)</f>
        <v>46</v>
      </c>
      <c r="H10" s="108">
        <v>28.1</v>
      </c>
      <c r="I10" s="86">
        <f>LOOKUP(H10,'Taškų '!$D$8:$D$158,'Taškų '!$C$8:$C$158)</f>
        <v>39</v>
      </c>
      <c r="J10" s="130">
        <v>0.0013680555555555557</v>
      </c>
      <c r="K10" s="103">
        <f>LOOKUP(J10,'Taškų '!$J$8:$J$158,'Taškų '!$H$8:$H$158)</f>
        <v>22</v>
      </c>
      <c r="L10" s="99">
        <f t="shared" si="0"/>
        <v>153</v>
      </c>
      <c r="M10" s="47"/>
    </row>
    <row r="11" spans="1:13" ht="12.75" outlineLevel="1">
      <c r="A11" s="50" t="s">
        <v>38</v>
      </c>
      <c r="B11" s="51" t="s">
        <v>34</v>
      </c>
      <c r="C11" s="121">
        <v>37947</v>
      </c>
      <c r="D11" s="108">
        <v>9.08</v>
      </c>
      <c r="E11" s="76">
        <f>LOOKUP(D11,'Taškų '!$I$8:I$158,'Taškų '!$H$8:$H$158)</f>
        <v>75</v>
      </c>
      <c r="F11" s="105">
        <v>414</v>
      </c>
      <c r="G11" s="76">
        <f>LOOKUP(F11,'Taškų '!$E$8:$E$158,'Taškų '!$C$8:$C$158)</f>
        <v>61</v>
      </c>
      <c r="H11" s="108">
        <v>41.41</v>
      </c>
      <c r="I11" s="86">
        <f>LOOKUP(H11,'Taškų '!$D$8:$D$158,'Taškų '!$C$8:$C$158)</f>
        <v>66</v>
      </c>
      <c r="J11" s="130">
        <v>0.001216087962962963</v>
      </c>
      <c r="K11" s="103">
        <f>LOOKUP(J11,'Taškų '!$J$8:$J$158,'Taškų '!$H$8:$H$158)</f>
        <v>44</v>
      </c>
      <c r="L11" s="99">
        <f t="shared" si="0"/>
        <v>246</v>
      </c>
      <c r="M11" s="47"/>
    </row>
    <row r="12" spans="1:13" ht="12.75" outlineLevel="1">
      <c r="A12" s="50" t="s">
        <v>38</v>
      </c>
      <c r="B12" s="51" t="s">
        <v>35</v>
      </c>
      <c r="C12" s="121">
        <v>37931</v>
      </c>
      <c r="D12" s="108">
        <v>9.61</v>
      </c>
      <c r="E12" s="76">
        <f>LOOKUP(D12,'Taškų '!$I$8:I$158,'Taškų '!$H$8:$H$158)</f>
        <v>57</v>
      </c>
      <c r="F12" s="105">
        <v>410</v>
      </c>
      <c r="G12" s="76">
        <f>LOOKUP(F12,'Taškų '!$E$8:$E$158,'Taškų '!$C$8:$C$158)</f>
        <v>60</v>
      </c>
      <c r="H12" s="108">
        <v>28.5</v>
      </c>
      <c r="I12" s="86">
        <f>LOOKUP(H12,'Taškų '!$D$8:$D$158,'Taškų '!$C$8:$C$158)</f>
        <v>40</v>
      </c>
      <c r="J12" s="130">
        <v>0.0012309027777777778</v>
      </c>
      <c r="K12" s="103">
        <f>LOOKUP(J12,'Taškų '!$J$8:$J$158,'Taškų '!$H$8:$H$158)</f>
        <v>42</v>
      </c>
      <c r="L12" s="99">
        <f t="shared" si="0"/>
        <v>199</v>
      </c>
      <c r="M12" s="47"/>
    </row>
    <row r="13" spans="1:13" ht="12.75" outlineLevel="1">
      <c r="A13" s="50" t="s">
        <v>38</v>
      </c>
      <c r="B13" s="51" t="s">
        <v>36</v>
      </c>
      <c r="C13" s="121">
        <v>37665</v>
      </c>
      <c r="D13" s="108">
        <v>9.35</v>
      </c>
      <c r="E13" s="77">
        <f>LOOKUP(D13,'Taškų '!$I$8:I$158,'Taškų '!$H$8:$H$158)</f>
        <v>66</v>
      </c>
      <c r="F13" s="105">
        <v>404</v>
      </c>
      <c r="G13" s="76">
        <f>LOOKUP(F13,'Taškų '!$E$8:$E$158,'Taškų '!$C$8:$C$158)</f>
        <v>58</v>
      </c>
      <c r="H13" s="108">
        <v>29.34</v>
      </c>
      <c r="I13" s="86">
        <f>LOOKUP(H13,'Taškų '!$D$8:$D$158,'Taškų '!$C$8:$C$158)</f>
        <v>42</v>
      </c>
      <c r="J13" s="130">
        <v>0.0012655092592592594</v>
      </c>
      <c r="K13" s="103">
        <f>LOOKUP(J13,'Taškų '!$J$8:$J$158,'Taškų '!$H$8:$H$158)</f>
        <v>36</v>
      </c>
      <c r="L13" s="99">
        <f t="shared" si="0"/>
        <v>202</v>
      </c>
      <c r="M13" s="47"/>
    </row>
    <row r="14" spans="1:13" ht="13.5" outlineLevel="1" thickBot="1">
      <c r="A14" s="52" t="s">
        <v>38</v>
      </c>
      <c r="B14" s="53" t="s">
        <v>37</v>
      </c>
      <c r="C14" s="122">
        <v>37932</v>
      </c>
      <c r="D14" s="109">
        <v>10.14</v>
      </c>
      <c r="E14" s="78">
        <f>LOOKUP(D14,'Taškų '!$I$8:I$158,'Taškų '!$H$8:$H$158)</f>
        <v>43</v>
      </c>
      <c r="F14" s="106">
        <v>363</v>
      </c>
      <c r="G14" s="79">
        <f>LOOKUP(F14,'Taškų '!$E$8:$E$158,'Taškų '!$C$8:$C$158)</f>
        <v>44</v>
      </c>
      <c r="H14" s="109">
        <v>28.57</v>
      </c>
      <c r="I14" s="97">
        <f>LOOKUP(H14,'Taškų '!$D$8:$D$158,'Taškų '!$C$8:$C$158)</f>
        <v>40</v>
      </c>
      <c r="J14" s="131">
        <v>0.0013763888888888888</v>
      </c>
      <c r="K14" s="78">
        <f>LOOKUP(J14,'Taškų '!$J$8:$J$158,'Taškų '!$H$8:$H$158)</f>
        <v>21</v>
      </c>
      <c r="L14" s="100">
        <f t="shared" si="0"/>
        <v>148</v>
      </c>
      <c r="M14" s="47"/>
    </row>
    <row r="15" spans="1:13" ht="14.25" customHeight="1" outlineLevel="1" thickBot="1">
      <c r="A15" s="70"/>
      <c r="B15" s="70"/>
      <c r="C15" s="70"/>
      <c r="D15" s="83"/>
      <c r="E15" s="83"/>
      <c r="F15" s="83"/>
      <c r="G15" s="83"/>
      <c r="H15" s="148" t="s">
        <v>15</v>
      </c>
      <c r="I15" s="149"/>
      <c r="J15" s="150"/>
      <c r="K15" s="150"/>
      <c r="L15" s="80">
        <f>SUM(L9:L14)-MIN(L9:L14)</f>
        <v>1021</v>
      </c>
      <c r="M15" s="47"/>
    </row>
    <row r="16" spans="1:12" ht="9.75" customHeight="1" outlineLevel="1">
      <c r="A16" s="70"/>
      <c r="B16" s="70"/>
      <c r="C16" s="70"/>
      <c r="D16" s="70"/>
      <c r="E16" s="70"/>
      <c r="F16" s="70"/>
      <c r="G16" s="70"/>
      <c r="H16" s="84"/>
      <c r="I16" s="84"/>
      <c r="J16" s="84"/>
      <c r="K16" s="84"/>
      <c r="L16" s="85"/>
    </row>
    <row r="17" spans="1:12" ht="9.75" customHeight="1" outlineLevel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s="41" customFormat="1" ht="19.5" customHeight="1">
      <c r="A18" s="45">
        <v>2</v>
      </c>
      <c r="B18" s="132" t="s">
        <v>40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46">
        <f>$L$28</f>
        <v>1206</v>
      </c>
    </row>
    <row r="19" spans="1:12" ht="7.5" customHeight="1" outlineLevel="1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2.75" outlineLevel="1">
      <c r="A20" s="153" t="s">
        <v>13</v>
      </c>
      <c r="B20" s="144" t="s">
        <v>8</v>
      </c>
      <c r="C20" s="142" t="s">
        <v>19</v>
      </c>
      <c r="D20" s="138" t="s">
        <v>4</v>
      </c>
      <c r="E20" s="139"/>
      <c r="F20" s="140" t="s">
        <v>3</v>
      </c>
      <c r="G20" s="141"/>
      <c r="H20" s="138" t="s">
        <v>9</v>
      </c>
      <c r="I20" s="139"/>
      <c r="J20" s="155" t="s">
        <v>5</v>
      </c>
      <c r="K20" s="156"/>
      <c r="L20" s="144" t="s">
        <v>10</v>
      </c>
      <c r="M20" s="47"/>
    </row>
    <row r="21" spans="1:13" ht="13.5" outlineLevel="1" thickBot="1">
      <c r="A21" s="154"/>
      <c r="B21" s="145"/>
      <c r="C21" s="143"/>
      <c r="D21" s="36" t="s">
        <v>12</v>
      </c>
      <c r="E21" s="37" t="s">
        <v>1</v>
      </c>
      <c r="F21" s="38" t="s">
        <v>12</v>
      </c>
      <c r="G21" s="39" t="s">
        <v>1</v>
      </c>
      <c r="H21" s="36" t="s">
        <v>12</v>
      </c>
      <c r="I21" s="37" t="s">
        <v>1</v>
      </c>
      <c r="J21" s="40" t="s">
        <v>12</v>
      </c>
      <c r="K21" s="39" t="s">
        <v>1</v>
      </c>
      <c r="L21" s="145"/>
      <c r="M21" s="47"/>
    </row>
    <row r="22" spans="1:13" ht="12.75" outlineLevel="1">
      <c r="A22" s="48" t="s">
        <v>41</v>
      </c>
      <c r="B22" s="49" t="s">
        <v>86</v>
      </c>
      <c r="C22" s="116">
        <v>38054</v>
      </c>
      <c r="D22" s="107">
        <v>9.15</v>
      </c>
      <c r="E22" s="76">
        <f>LOOKUP(D22,'Taškų '!$I$8:I$158,'Taškų '!$H$8:$H$158)</f>
        <v>72</v>
      </c>
      <c r="F22" s="104">
        <v>446</v>
      </c>
      <c r="G22" s="86">
        <f>LOOKUP(F22,'Taškų '!$E$8:$E$158,'Taškų '!$C$8:$C$158)</f>
        <v>72</v>
      </c>
      <c r="H22" s="107">
        <v>27.55</v>
      </c>
      <c r="I22" s="75">
        <f>LOOKUP(H22,'Taškų '!$D$8:$D$158,'Taškų '!$C$8:$C$158)</f>
        <v>38</v>
      </c>
      <c r="J22" s="129">
        <v>0.0009841435185185185</v>
      </c>
      <c r="K22" s="75">
        <f>LOOKUP(J22,'Taškų '!$J$8:$J$158,'Taškų '!$H$8:$H$158)</f>
        <v>94</v>
      </c>
      <c r="L22" s="88">
        <f aca="true" t="shared" si="1" ref="L22:L27">SUM(E22+G22+I22+K22)</f>
        <v>276</v>
      </c>
      <c r="M22" s="47"/>
    </row>
    <row r="23" spans="1:13" ht="12.75" outlineLevel="1">
      <c r="A23" s="54" t="s">
        <v>41</v>
      </c>
      <c r="B23" s="51" t="s">
        <v>87</v>
      </c>
      <c r="C23" s="117">
        <v>38020</v>
      </c>
      <c r="D23" s="108">
        <v>9.51</v>
      </c>
      <c r="E23" s="76">
        <f>LOOKUP(D23,'Taškų '!$I$8:I$158,'Taškų '!$H$8:$H$158)</f>
        <v>60</v>
      </c>
      <c r="F23" s="105">
        <v>382</v>
      </c>
      <c r="G23" s="86">
        <f>LOOKUP(F23,'Taškų '!$E$8:$E$158,'Taškų '!$C$8:$C$158)</f>
        <v>50</v>
      </c>
      <c r="H23" s="108">
        <v>33.37</v>
      </c>
      <c r="I23" s="76">
        <f>LOOKUP(H23,'Taškų '!$D$8:$D$158,'Taškų '!$C$8:$C$158)</f>
        <v>50</v>
      </c>
      <c r="J23" s="130">
        <v>0.0010673611111111112</v>
      </c>
      <c r="K23" s="76">
        <f>LOOKUP(J23,'Taškų '!$J$8:$J$158,'Taškų '!$H$8:$H$158)</f>
        <v>74</v>
      </c>
      <c r="L23" s="81">
        <f t="shared" si="1"/>
        <v>234</v>
      </c>
      <c r="M23" s="47"/>
    </row>
    <row r="24" spans="1:13" ht="12.75" outlineLevel="1">
      <c r="A24" s="54" t="s">
        <v>41</v>
      </c>
      <c r="B24" s="51" t="s">
        <v>88</v>
      </c>
      <c r="C24" s="117">
        <v>38006</v>
      </c>
      <c r="D24" s="108">
        <v>9.23</v>
      </c>
      <c r="E24" s="76">
        <f>LOOKUP(D24,'Taškų '!$I$8:I$158,'Taškų '!$H$8:$H$158)</f>
        <v>69</v>
      </c>
      <c r="F24" s="105">
        <v>401</v>
      </c>
      <c r="G24" s="86">
        <f>LOOKUP(F24,'Taškų '!$E$8:$E$158,'Taškų '!$C$8:$C$158)</f>
        <v>57</v>
      </c>
      <c r="H24" s="108">
        <v>33.05</v>
      </c>
      <c r="I24" s="76">
        <f>LOOKUP(H24,'Taškų '!$D$8:$D$158,'Taškų '!$C$8:$C$158)</f>
        <v>49</v>
      </c>
      <c r="J24" s="130">
        <v>0.0010785879629629628</v>
      </c>
      <c r="K24" s="76">
        <f>LOOKUP(J24,'Taškų '!$J$8:$J$158,'Taškų '!$H$8:$H$158)</f>
        <v>72</v>
      </c>
      <c r="L24" s="81">
        <f t="shared" si="1"/>
        <v>247</v>
      </c>
      <c r="M24" s="47"/>
    </row>
    <row r="25" spans="1:13" ht="12.75" outlineLevel="1">
      <c r="A25" s="54" t="s">
        <v>41</v>
      </c>
      <c r="B25" s="51" t="s">
        <v>89</v>
      </c>
      <c r="C25" s="117">
        <v>38008</v>
      </c>
      <c r="D25" s="108">
        <v>9.27</v>
      </c>
      <c r="E25" s="76">
        <f>LOOKUP(D25,'Taškų '!$I$8:I$158,'Taškų '!$H$8:$H$158)</f>
        <v>69</v>
      </c>
      <c r="F25" s="105">
        <v>359</v>
      </c>
      <c r="G25" s="86">
        <f>LOOKUP(F25,'Taškų '!$E$8:$E$158,'Taškų '!$C$8:$C$158)</f>
        <v>43</v>
      </c>
      <c r="H25" s="108">
        <v>42.61</v>
      </c>
      <c r="I25" s="76">
        <f>LOOKUP(H25,'Taškų '!$D$8:$D$158,'Taškų '!$C$8:$C$158)</f>
        <v>68</v>
      </c>
      <c r="J25" s="130">
        <v>0.0010989583333333333</v>
      </c>
      <c r="K25" s="76">
        <f>LOOKUP(J25,'Taškų '!$J$8:$J$158,'Taškų '!$H$8:$H$158)</f>
        <v>67</v>
      </c>
      <c r="L25" s="81">
        <f t="shared" si="1"/>
        <v>247</v>
      </c>
      <c r="M25" s="47"/>
    </row>
    <row r="26" spans="1:13" ht="12.75" outlineLevel="1">
      <c r="A26" s="54" t="s">
        <v>41</v>
      </c>
      <c r="B26" s="51" t="s">
        <v>90</v>
      </c>
      <c r="C26" s="117">
        <v>37782</v>
      </c>
      <c r="D26" s="108">
        <v>9.01</v>
      </c>
      <c r="E26" s="76">
        <f>LOOKUP(D26,'Taškų '!$I$8:I$158,'Taškų '!$H$8:$H$158)</f>
        <v>75</v>
      </c>
      <c r="F26" s="86" t="s">
        <v>77</v>
      </c>
      <c r="G26" s="86">
        <v>0</v>
      </c>
      <c r="H26" s="108">
        <v>26.36</v>
      </c>
      <c r="I26" s="76">
        <f>LOOKUP(H26,'Taškų '!$D$8:$D$158,'Taškų '!$C$8:$C$158)</f>
        <v>36</v>
      </c>
      <c r="J26" s="130">
        <v>0.0010673611111111112</v>
      </c>
      <c r="K26" s="76">
        <f>LOOKUP(J26,'Taškų '!$J$8:$J$158,'Taškų '!$H$8:$H$158)</f>
        <v>74</v>
      </c>
      <c r="L26" s="81">
        <f t="shared" si="1"/>
        <v>185</v>
      </c>
      <c r="M26" s="47"/>
    </row>
    <row r="27" spans="1:13" ht="13.5" outlineLevel="1" thickBot="1">
      <c r="A27" s="55" t="s">
        <v>41</v>
      </c>
      <c r="B27" s="53" t="s">
        <v>91</v>
      </c>
      <c r="C27" s="118">
        <v>37823</v>
      </c>
      <c r="D27" s="109">
        <v>9.35</v>
      </c>
      <c r="E27" s="79">
        <f>LOOKUP(D27,'Taškų '!$I$8:I$158,'Taškų '!$H$8:$H$158)</f>
        <v>66</v>
      </c>
      <c r="F27" s="106">
        <v>384</v>
      </c>
      <c r="G27" s="78">
        <f>LOOKUP(F27,'Taškų '!$E$8:$E$158,'Taškų '!$C$8:$C$158)</f>
        <v>51</v>
      </c>
      <c r="H27" s="109">
        <v>16.03</v>
      </c>
      <c r="I27" s="87">
        <f>LOOKUP(H27,'Taškų '!$D$8:$D$158,'Taškų '!$C$8:$C$158)</f>
        <v>16</v>
      </c>
      <c r="J27" s="131">
        <v>0.0010886574074074075</v>
      </c>
      <c r="K27" s="77">
        <f>LOOKUP(J27,'Taškų '!$J$8:$J$158,'Taškų '!$H$8:$H$158)</f>
        <v>69</v>
      </c>
      <c r="L27" s="82">
        <f t="shared" si="1"/>
        <v>202</v>
      </c>
      <c r="M27" s="47"/>
    </row>
    <row r="28" spans="1:13" ht="14.25" customHeight="1" outlineLevel="1" thickBot="1">
      <c r="A28" s="70"/>
      <c r="B28" s="70"/>
      <c r="C28" s="70"/>
      <c r="D28" s="89"/>
      <c r="E28" s="89"/>
      <c r="F28" s="89"/>
      <c r="G28" s="89"/>
      <c r="H28" s="148" t="s">
        <v>15</v>
      </c>
      <c r="I28" s="149"/>
      <c r="J28" s="149"/>
      <c r="K28" s="149"/>
      <c r="L28" s="80">
        <f>SUM(L22:L27)-MIN(L22:L27)</f>
        <v>1206</v>
      </c>
      <c r="M28" s="47"/>
    </row>
    <row r="29" spans="1:12" ht="14.25" customHeight="1" outlineLevel="1">
      <c r="A29" s="70"/>
      <c r="B29" s="70"/>
      <c r="C29" s="70"/>
      <c r="D29" s="70"/>
      <c r="E29" s="70"/>
      <c r="F29" s="70"/>
      <c r="G29" s="70"/>
      <c r="H29" s="152"/>
      <c r="I29" s="152"/>
      <c r="J29" s="152"/>
      <c r="K29" s="152"/>
      <c r="L29" s="85"/>
    </row>
    <row r="30" spans="1:12" ht="9.75" customHeight="1" outlineLevel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s="41" customFormat="1" ht="19.5" customHeight="1">
      <c r="A31" s="45">
        <v>3</v>
      </c>
      <c r="B31" s="132" t="s">
        <v>49</v>
      </c>
      <c r="C31" s="133"/>
      <c r="D31" s="133"/>
      <c r="E31" s="133"/>
      <c r="F31" s="133"/>
      <c r="G31" s="133"/>
      <c r="H31" s="133"/>
      <c r="I31" s="133"/>
      <c r="J31" s="133"/>
      <c r="K31" s="133"/>
      <c r="L31" s="46">
        <f>$L$41</f>
        <v>955</v>
      </c>
    </row>
    <row r="32" spans="1:12" ht="7.5" customHeight="1" outlineLevel="1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3" ht="12.75" outlineLevel="1">
      <c r="A33" s="153" t="s">
        <v>13</v>
      </c>
      <c r="B33" s="144" t="s">
        <v>8</v>
      </c>
      <c r="C33" s="142" t="s">
        <v>19</v>
      </c>
      <c r="D33" s="138" t="s">
        <v>4</v>
      </c>
      <c r="E33" s="139"/>
      <c r="F33" s="140" t="s">
        <v>3</v>
      </c>
      <c r="G33" s="141"/>
      <c r="H33" s="138" t="s">
        <v>9</v>
      </c>
      <c r="I33" s="139"/>
      <c r="J33" s="155" t="s">
        <v>5</v>
      </c>
      <c r="K33" s="156"/>
      <c r="L33" s="144" t="s">
        <v>10</v>
      </c>
      <c r="M33" s="47"/>
    </row>
    <row r="34" spans="1:13" ht="13.5" outlineLevel="1" thickBot="1">
      <c r="A34" s="154"/>
      <c r="B34" s="145"/>
      <c r="C34" s="143"/>
      <c r="D34" s="36" t="s">
        <v>12</v>
      </c>
      <c r="E34" s="37" t="s">
        <v>1</v>
      </c>
      <c r="F34" s="38" t="s">
        <v>12</v>
      </c>
      <c r="G34" s="39" t="s">
        <v>1</v>
      </c>
      <c r="H34" s="36" t="s">
        <v>12</v>
      </c>
      <c r="I34" s="37" t="s">
        <v>1</v>
      </c>
      <c r="J34" s="40" t="s">
        <v>12</v>
      </c>
      <c r="K34" s="39" t="s">
        <v>1</v>
      </c>
      <c r="L34" s="145"/>
      <c r="M34" s="47"/>
    </row>
    <row r="35" spans="1:13" ht="12.75" outlineLevel="1">
      <c r="A35" s="48" t="s">
        <v>50</v>
      </c>
      <c r="B35" s="49" t="s">
        <v>43</v>
      </c>
      <c r="C35" s="116">
        <v>38174</v>
      </c>
      <c r="D35" s="107">
        <v>10.03</v>
      </c>
      <c r="E35" s="76">
        <f>LOOKUP(D35,'Taškų '!$I$8:I$158,'Taškų '!$H$8:$H$158)</f>
        <v>46</v>
      </c>
      <c r="F35" s="104">
        <v>332</v>
      </c>
      <c r="G35" s="86">
        <f>LOOKUP(F35,'Taškų '!$E$8:$E$158,'Taškų '!$C$8:$C$158)</f>
        <v>34</v>
      </c>
      <c r="H35" s="107">
        <v>25.53</v>
      </c>
      <c r="I35" s="75">
        <f>LOOKUP(H35,'Taškų '!$D$8:$D$158,'Taškų '!$C$8:$C$158)</f>
        <v>34</v>
      </c>
      <c r="J35" s="129">
        <v>0.0011402777777777776</v>
      </c>
      <c r="K35" s="75">
        <f>LOOKUP(J35,'Taškų '!$J$8:$J$158,'Taškų '!$H$8:$H$158)</f>
        <v>59</v>
      </c>
      <c r="L35" s="88">
        <f>SUM(E35+G35+I35+K35)</f>
        <v>173</v>
      </c>
      <c r="M35" s="47"/>
    </row>
    <row r="36" spans="1:13" ht="12.75" outlineLevel="1">
      <c r="A36" s="54" t="s">
        <v>50</v>
      </c>
      <c r="B36" s="51" t="s">
        <v>44</v>
      </c>
      <c r="C36" s="117">
        <v>37699</v>
      </c>
      <c r="D36" s="108">
        <v>9.63</v>
      </c>
      <c r="E36" s="76">
        <f>LOOKUP(D36,'Taškų '!$I$8:I$158,'Taškų '!$H$8:$H$158)</f>
        <v>57</v>
      </c>
      <c r="F36" s="105">
        <v>338</v>
      </c>
      <c r="G36" s="86">
        <f>LOOKUP(F36,'Taškų '!$E$8:$E$158,'Taškų '!$C$8:$C$158)</f>
        <v>36</v>
      </c>
      <c r="H36" s="108">
        <v>20.68</v>
      </c>
      <c r="I36" s="76">
        <f>LOOKUP(H36,'Taškų '!$D$8:$D$158,'Taškų '!$C$8:$C$158)</f>
        <v>25</v>
      </c>
      <c r="J36" s="130">
        <v>0.00113125</v>
      </c>
      <c r="K36" s="76">
        <f>LOOKUP(J36,'Taškų '!$J$8:$J$158,'Taškų '!$H$8:$H$158)</f>
        <v>60</v>
      </c>
      <c r="L36" s="81">
        <f>SUM(E36+G36+I36+K36)</f>
        <v>178</v>
      </c>
      <c r="M36" s="47"/>
    </row>
    <row r="37" spans="1:13" ht="12.75" outlineLevel="1">
      <c r="A37" s="54" t="s">
        <v>50</v>
      </c>
      <c r="B37" s="51" t="s">
        <v>45</v>
      </c>
      <c r="C37" s="117">
        <v>38049</v>
      </c>
      <c r="D37" s="108">
        <v>9.03</v>
      </c>
      <c r="E37" s="76">
        <f>LOOKUP(D37,'Taškų '!$I$8:I$158,'Taškų '!$H$8:$H$158)</f>
        <v>75</v>
      </c>
      <c r="F37" s="105">
        <v>426</v>
      </c>
      <c r="G37" s="86">
        <f>LOOKUP(F37,'Taškų '!$E$8:$E$158,'Taškų '!$C$8:$C$158)</f>
        <v>65</v>
      </c>
      <c r="H37" s="108">
        <v>27.07</v>
      </c>
      <c r="I37" s="76">
        <f>LOOKUP(H37,'Taškų '!$D$8:$D$158,'Taškų '!$C$8:$C$158)</f>
        <v>37</v>
      </c>
      <c r="J37" s="130">
        <v>0.001146875</v>
      </c>
      <c r="K37" s="76">
        <f>LOOKUP(J37,'Taškų '!$J$8:$J$158,'Taškų '!$H$8:$H$158)</f>
        <v>57</v>
      </c>
      <c r="L37" s="81">
        <f>SUM(E37+G37+I37+K37)</f>
        <v>234</v>
      </c>
      <c r="M37" s="47"/>
    </row>
    <row r="38" spans="1:13" ht="12.75" outlineLevel="1">
      <c r="A38" s="54" t="s">
        <v>50</v>
      </c>
      <c r="B38" s="51" t="s">
        <v>46</v>
      </c>
      <c r="C38" s="117">
        <v>38049</v>
      </c>
      <c r="D38" s="108">
        <v>9.41</v>
      </c>
      <c r="E38" s="76">
        <f>LOOKUP(D38,'Taškų '!$I$8:I$158,'Taškų '!$H$8:$H$158)</f>
        <v>63</v>
      </c>
      <c r="F38" s="105">
        <v>324</v>
      </c>
      <c r="G38" s="86">
        <f>LOOKUP(F38,'Taškų '!$E$8:$E$158,'Taškų '!$C$8:$C$158)</f>
        <v>31</v>
      </c>
      <c r="H38" s="108">
        <v>25.43</v>
      </c>
      <c r="I38" s="76">
        <f>LOOKUP(H38,'Taškų '!$D$8:$D$158,'Taškų '!$C$8:$C$158)</f>
        <v>34</v>
      </c>
      <c r="J38" s="130">
        <v>0.0012599537037037037</v>
      </c>
      <c r="K38" s="76">
        <f>LOOKUP(J38,'Taškų '!$J$8:$J$158,'Taškų '!$H$8:$H$158)</f>
        <v>37</v>
      </c>
      <c r="L38" s="81">
        <f>SUM(E38+G38+I38+K38)</f>
        <v>165</v>
      </c>
      <c r="M38" s="47"/>
    </row>
    <row r="39" spans="1:13" ht="12.75" outlineLevel="1">
      <c r="A39" s="54" t="s">
        <v>50</v>
      </c>
      <c r="B39" s="51" t="s">
        <v>47</v>
      </c>
      <c r="C39" s="119">
        <v>38556</v>
      </c>
      <c r="D39" s="108">
        <v>9.94</v>
      </c>
      <c r="E39" s="76">
        <f>LOOKUP(D39,'Taškų '!$I$8:I$158,'Taškų '!$H$8:$H$158)</f>
        <v>49</v>
      </c>
      <c r="F39" s="105">
        <v>358</v>
      </c>
      <c r="G39" s="86">
        <f>LOOKUP(F39,'Taškų '!$E$8:$E$158,'Taškų '!$C$8:$C$158)</f>
        <v>42</v>
      </c>
      <c r="H39" s="108">
        <v>38.47</v>
      </c>
      <c r="I39" s="76">
        <f>LOOKUP(H39,'Taškų '!$D$8:$D$158,'Taškų '!$C$8:$C$158)</f>
        <v>60</v>
      </c>
      <c r="J39" s="130">
        <v>0.001166087962962963</v>
      </c>
      <c r="K39" s="76">
        <f>LOOKUP(J39,'Taškų '!$J$8:$J$158,'Taškų '!$H$8:$H$158)</f>
        <v>54</v>
      </c>
      <c r="L39" s="81">
        <f>SUM(E39+G39+I39+K39)</f>
        <v>205</v>
      </c>
      <c r="M39" s="47"/>
    </row>
    <row r="40" spans="1:13" ht="13.5" outlineLevel="1" thickBot="1">
      <c r="A40" s="55" t="s">
        <v>50</v>
      </c>
      <c r="B40" s="53" t="s">
        <v>48</v>
      </c>
      <c r="C40" s="118">
        <v>38457</v>
      </c>
      <c r="D40" s="126" t="s">
        <v>76</v>
      </c>
      <c r="E40" s="125"/>
      <c r="F40" s="106"/>
      <c r="G40" s="78"/>
      <c r="H40" s="109"/>
      <c r="I40" s="87"/>
      <c r="J40" s="131"/>
      <c r="K40" s="77"/>
      <c r="L40" s="82"/>
      <c r="M40" s="47"/>
    </row>
    <row r="41" spans="1:13" ht="14.25" customHeight="1" outlineLevel="1" thickBot="1">
      <c r="A41" s="70"/>
      <c r="B41" s="70"/>
      <c r="C41" s="70"/>
      <c r="D41" s="89"/>
      <c r="E41" s="89"/>
      <c r="F41" s="89"/>
      <c r="G41" s="89"/>
      <c r="H41" s="148" t="s">
        <v>15</v>
      </c>
      <c r="I41" s="149"/>
      <c r="J41" s="149"/>
      <c r="K41" s="149"/>
      <c r="L41" s="80">
        <f>SUM(L35:L40)</f>
        <v>955</v>
      </c>
      <c r="M41" s="47"/>
    </row>
    <row r="42" spans="1:13" ht="14.25" customHeight="1" outlineLevel="1">
      <c r="A42" s="70"/>
      <c r="B42" s="70"/>
      <c r="C42" s="70"/>
      <c r="D42" s="70"/>
      <c r="E42" s="70"/>
      <c r="F42" s="70"/>
      <c r="G42" s="70"/>
      <c r="H42" s="152"/>
      <c r="I42" s="152"/>
      <c r="J42" s="152"/>
      <c r="K42" s="152"/>
      <c r="L42" s="85"/>
      <c r="M42" s="41"/>
    </row>
    <row r="43" spans="1:13" ht="9.75" customHeight="1" outlineLevel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41"/>
    </row>
    <row r="44" spans="1:12" s="41" customFormat="1" ht="19.5" customHeight="1">
      <c r="A44" s="46">
        <v>4</v>
      </c>
      <c r="B44" s="132" t="s">
        <v>23</v>
      </c>
      <c r="C44" s="133"/>
      <c r="D44" s="133"/>
      <c r="E44" s="133"/>
      <c r="F44" s="133"/>
      <c r="G44" s="133"/>
      <c r="H44" s="133"/>
      <c r="I44" s="133"/>
      <c r="J44" s="133"/>
      <c r="K44" s="133"/>
      <c r="L44" s="46">
        <f>$L$54</f>
        <v>962</v>
      </c>
    </row>
    <row r="45" spans="1:13" ht="7.5" customHeight="1" outlineLevel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41"/>
    </row>
    <row r="46" spans="1:13" ht="12.75" customHeight="1" outlineLevel="1">
      <c r="A46" s="153" t="s">
        <v>13</v>
      </c>
      <c r="B46" s="144" t="s">
        <v>8</v>
      </c>
      <c r="C46" s="142" t="s">
        <v>19</v>
      </c>
      <c r="D46" s="138" t="s">
        <v>4</v>
      </c>
      <c r="E46" s="139"/>
      <c r="F46" s="140" t="s">
        <v>3</v>
      </c>
      <c r="G46" s="141"/>
      <c r="H46" s="138" t="s">
        <v>9</v>
      </c>
      <c r="I46" s="139"/>
      <c r="J46" s="155" t="s">
        <v>5</v>
      </c>
      <c r="K46" s="156"/>
      <c r="L46" s="144" t="s">
        <v>10</v>
      </c>
      <c r="M46" s="47"/>
    </row>
    <row r="47" spans="1:13" ht="13.5" outlineLevel="1" thickBot="1">
      <c r="A47" s="154"/>
      <c r="B47" s="145"/>
      <c r="C47" s="143"/>
      <c r="D47" s="36" t="s">
        <v>12</v>
      </c>
      <c r="E47" s="37" t="s">
        <v>1</v>
      </c>
      <c r="F47" s="38" t="s">
        <v>12</v>
      </c>
      <c r="G47" s="39" t="s">
        <v>1</v>
      </c>
      <c r="H47" s="36" t="s">
        <v>12</v>
      </c>
      <c r="I47" s="37" t="s">
        <v>1</v>
      </c>
      <c r="J47" s="40" t="s">
        <v>12</v>
      </c>
      <c r="K47" s="39" t="s">
        <v>1</v>
      </c>
      <c r="L47" s="145"/>
      <c r="M47" s="47"/>
    </row>
    <row r="48" spans="1:13" ht="12.75" outlineLevel="1">
      <c r="A48" s="48" t="s">
        <v>24</v>
      </c>
      <c r="B48" s="49" t="s">
        <v>25</v>
      </c>
      <c r="C48" s="116">
        <v>37687</v>
      </c>
      <c r="D48" s="107">
        <v>10.05</v>
      </c>
      <c r="E48" s="76">
        <f>LOOKUP(D48,'Taškų '!$I$8:I$158,'Taškų '!$H$8:$H$158)</f>
        <v>46</v>
      </c>
      <c r="F48" s="104">
        <v>350</v>
      </c>
      <c r="G48" s="86">
        <f>LOOKUP(F48,'Taškų '!$E$8:$E$158,'Taškų '!$C$8:$C$158)</f>
        <v>40</v>
      </c>
      <c r="H48" s="107">
        <v>29.17</v>
      </c>
      <c r="I48" s="76">
        <f>LOOKUP(H48,'Taškų '!$D$8:$D$158,'Taškų '!$C$8:$C$158)</f>
        <v>41</v>
      </c>
      <c r="J48" s="129">
        <v>0.0012377314814814814</v>
      </c>
      <c r="K48" s="86">
        <f>LOOKUP(J48,'Taškų '!$J$8:$J$158,'Taškų '!$H$8:$H$158)</f>
        <v>41</v>
      </c>
      <c r="L48" s="88">
        <f aca="true" t="shared" si="2" ref="L48:L53">SUM(E48+G48+I48+K48)</f>
        <v>168</v>
      </c>
      <c r="M48" s="47"/>
    </row>
    <row r="49" spans="1:13" ht="12.75" outlineLevel="1">
      <c r="A49" s="54" t="s">
        <v>24</v>
      </c>
      <c r="B49" s="51" t="s">
        <v>26</v>
      </c>
      <c r="C49" s="117">
        <v>38270</v>
      </c>
      <c r="D49" s="108">
        <v>9.56</v>
      </c>
      <c r="E49" s="76">
        <f>LOOKUP(D49,'Taškų '!$I$8:I$158,'Taškų '!$H$8:$H$158)</f>
        <v>60</v>
      </c>
      <c r="F49" s="105">
        <v>351</v>
      </c>
      <c r="G49" s="86">
        <f>LOOKUP(F49,'Taškų '!$E$8:$E$158,'Taškų '!$C$8:$C$158)</f>
        <v>40</v>
      </c>
      <c r="H49" s="108">
        <v>23.26</v>
      </c>
      <c r="I49" s="76">
        <f>LOOKUP(H49,'Taškų '!$D$8:$D$158,'Taškų '!$C$8:$C$158)</f>
        <v>30</v>
      </c>
      <c r="J49" s="130">
        <v>0.001357060185185185</v>
      </c>
      <c r="K49" s="86">
        <f>LOOKUP(J49,'Taškų '!$J$8:$J$158,'Taškų '!$H$8:$H$158)</f>
        <v>24</v>
      </c>
      <c r="L49" s="81">
        <f t="shared" si="2"/>
        <v>154</v>
      </c>
      <c r="M49" s="47"/>
    </row>
    <row r="50" spans="1:13" ht="12.75" outlineLevel="1">
      <c r="A50" s="54" t="s">
        <v>24</v>
      </c>
      <c r="B50" s="51" t="s">
        <v>27</v>
      </c>
      <c r="C50" s="117">
        <v>37700</v>
      </c>
      <c r="D50" s="108">
        <v>9.2</v>
      </c>
      <c r="E50" s="76">
        <f>LOOKUP(D50,'Taškų '!$I$8:I$158,'Taškų '!$H$8:$H$158)</f>
        <v>69</v>
      </c>
      <c r="F50" s="105">
        <v>414</v>
      </c>
      <c r="G50" s="86">
        <f>LOOKUP(F50,'Taškų '!$E$8:$E$158,'Taškų '!$C$8:$C$158)</f>
        <v>61</v>
      </c>
      <c r="H50" s="108">
        <v>36.73</v>
      </c>
      <c r="I50" s="76">
        <f>LOOKUP(H50,'Taškų '!$D$8:$D$158,'Taškų '!$C$8:$C$158)</f>
        <v>56</v>
      </c>
      <c r="J50" s="130">
        <v>0.0010472222222222222</v>
      </c>
      <c r="K50" s="86">
        <f>LOOKUP(J50,'Taškų '!$J$8:$J$158,'Taškų '!$H$8:$H$158)</f>
        <v>79</v>
      </c>
      <c r="L50" s="81">
        <f t="shared" si="2"/>
        <v>265</v>
      </c>
      <c r="M50" s="47"/>
    </row>
    <row r="51" spans="1:13" ht="12.75" outlineLevel="1">
      <c r="A51" s="54" t="s">
        <v>24</v>
      </c>
      <c r="B51" s="51" t="s">
        <v>28</v>
      </c>
      <c r="C51" s="117">
        <v>37726</v>
      </c>
      <c r="D51" s="108">
        <v>9.92</v>
      </c>
      <c r="E51" s="76">
        <f>LOOKUP(D51,'Taškų '!$I$8:I$158,'Taškų '!$H$8:$H$158)</f>
        <v>49</v>
      </c>
      <c r="F51" s="105"/>
      <c r="G51" s="86"/>
      <c r="H51" s="108">
        <v>24.55</v>
      </c>
      <c r="I51" s="76">
        <f>LOOKUP(H51,'Taškų '!$D$8:$D$158,'Taškų '!$C$8:$C$158)</f>
        <v>32</v>
      </c>
      <c r="J51" s="130"/>
      <c r="K51" s="86"/>
      <c r="L51" s="81">
        <f t="shared" si="2"/>
        <v>81</v>
      </c>
      <c r="M51" s="47"/>
    </row>
    <row r="52" spans="1:13" ht="12.75" outlineLevel="1">
      <c r="A52" s="54" t="s">
        <v>24</v>
      </c>
      <c r="B52" s="51" t="s">
        <v>29</v>
      </c>
      <c r="C52" s="117">
        <v>37663</v>
      </c>
      <c r="D52" s="108">
        <v>9.54</v>
      </c>
      <c r="E52" s="76">
        <f>LOOKUP(D52,'Taškų '!$I$8:I$158,'Taškų '!$H$8:$H$158)</f>
        <v>60</v>
      </c>
      <c r="F52" s="105">
        <v>381</v>
      </c>
      <c r="G52" s="86">
        <f>LOOKUP(F52,'Taškų '!$E$8:$E$158,'Taškų '!$C$8:$C$158)</f>
        <v>50</v>
      </c>
      <c r="H52" s="108">
        <v>28.98</v>
      </c>
      <c r="I52" s="76">
        <f>LOOKUP(H52,'Taškų '!$D$8:$D$158,'Taškų '!$C$8:$C$158)</f>
        <v>41</v>
      </c>
      <c r="J52" s="130">
        <v>0.00120625</v>
      </c>
      <c r="K52" s="86">
        <f>LOOKUP(J52,'Taškų '!$J$8:$J$158,'Taškų '!$H$8:$H$158)</f>
        <v>46</v>
      </c>
      <c r="L52" s="81">
        <f t="shared" si="2"/>
        <v>197</v>
      </c>
      <c r="M52" s="47"/>
    </row>
    <row r="53" spans="1:13" ht="13.5" outlineLevel="1" thickBot="1">
      <c r="A53" s="55" t="s">
        <v>24</v>
      </c>
      <c r="B53" s="53" t="s">
        <v>30</v>
      </c>
      <c r="C53" s="118">
        <v>37653</v>
      </c>
      <c r="D53" s="109">
        <v>9.98</v>
      </c>
      <c r="E53" s="79">
        <f>LOOKUP(D53,'Taškų '!$I$8:I$158,'Taškų '!$H$8:$H$158)</f>
        <v>49</v>
      </c>
      <c r="F53" s="106">
        <v>365</v>
      </c>
      <c r="G53" s="78">
        <f>LOOKUP(F53,'Taškų '!$E$8:$E$158,'Taškų '!$C$8:$C$158)</f>
        <v>45</v>
      </c>
      <c r="H53" s="109">
        <v>27.82</v>
      </c>
      <c r="I53" s="87">
        <f>LOOKUP(H53,'Taškų '!$D$8:$D$158,'Taškų '!$C$8:$C$158)</f>
        <v>39</v>
      </c>
      <c r="J53" s="131">
        <v>0.0012123842592592592</v>
      </c>
      <c r="K53" s="90">
        <f>LOOKUP(J53,'Taškų '!$J$8:$J$158,'Taškų '!$H$8:$H$158)</f>
        <v>45</v>
      </c>
      <c r="L53" s="82">
        <f t="shared" si="2"/>
        <v>178</v>
      </c>
      <c r="M53" s="47"/>
    </row>
    <row r="54" spans="1:13" ht="14.25" customHeight="1" outlineLevel="1" thickBot="1">
      <c r="A54" s="70"/>
      <c r="B54" s="70"/>
      <c r="C54" s="70"/>
      <c r="D54" s="89"/>
      <c r="E54" s="89"/>
      <c r="F54" s="89"/>
      <c r="G54" s="89"/>
      <c r="H54" s="148" t="s">
        <v>15</v>
      </c>
      <c r="I54" s="149"/>
      <c r="J54" s="149"/>
      <c r="K54" s="149"/>
      <c r="L54" s="80">
        <f>SUM(L48:L53)-MIN(L48:L53)</f>
        <v>962</v>
      </c>
      <c r="M54" s="47"/>
    </row>
    <row r="55" spans="1:13" ht="14.25" customHeight="1" outlineLevel="1">
      <c r="A55" s="70"/>
      <c r="B55" s="70"/>
      <c r="C55" s="70"/>
      <c r="D55" s="70"/>
      <c r="E55" s="70"/>
      <c r="F55" s="70"/>
      <c r="G55" s="70"/>
      <c r="H55" s="152"/>
      <c r="I55" s="152"/>
      <c r="J55" s="152"/>
      <c r="K55" s="152"/>
      <c r="L55" s="85"/>
      <c r="M55" s="41"/>
    </row>
    <row r="56" spans="1:13" ht="12" customHeight="1" outlineLevel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41"/>
    </row>
    <row r="57" spans="1:12" s="41" customFormat="1" ht="19.5" customHeight="1">
      <c r="A57" s="46">
        <v>5</v>
      </c>
      <c r="B57" s="132" t="s">
        <v>57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46">
        <f>$L$67</f>
        <v>1020</v>
      </c>
    </row>
    <row r="58" spans="1:13" ht="13.5" outlineLevel="1" thickBo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41"/>
    </row>
    <row r="59" spans="1:13" ht="12.75" outlineLevel="1">
      <c r="A59" s="153" t="s">
        <v>13</v>
      </c>
      <c r="B59" s="144" t="s">
        <v>8</v>
      </c>
      <c r="C59" s="142" t="s">
        <v>19</v>
      </c>
      <c r="D59" s="138" t="s">
        <v>4</v>
      </c>
      <c r="E59" s="139"/>
      <c r="F59" s="140" t="s">
        <v>3</v>
      </c>
      <c r="G59" s="141"/>
      <c r="H59" s="138" t="s">
        <v>9</v>
      </c>
      <c r="I59" s="139"/>
      <c r="J59" s="155" t="s">
        <v>5</v>
      </c>
      <c r="K59" s="156"/>
      <c r="L59" s="144" t="s">
        <v>10</v>
      </c>
      <c r="M59" s="47"/>
    </row>
    <row r="60" spans="1:13" ht="13.5" outlineLevel="1" thickBot="1">
      <c r="A60" s="154"/>
      <c r="B60" s="145"/>
      <c r="C60" s="143"/>
      <c r="D60" s="36" t="s">
        <v>12</v>
      </c>
      <c r="E60" s="37" t="s">
        <v>1</v>
      </c>
      <c r="F60" s="38" t="s">
        <v>12</v>
      </c>
      <c r="G60" s="39" t="s">
        <v>1</v>
      </c>
      <c r="H60" s="36" t="s">
        <v>12</v>
      </c>
      <c r="I60" s="37" t="s">
        <v>1</v>
      </c>
      <c r="J60" s="40" t="s">
        <v>12</v>
      </c>
      <c r="K60" s="39" t="s">
        <v>1</v>
      </c>
      <c r="L60" s="145"/>
      <c r="M60" s="47"/>
    </row>
    <row r="61" spans="1:13" ht="12.75" outlineLevel="1">
      <c r="A61" s="48" t="s">
        <v>58</v>
      </c>
      <c r="B61" s="49" t="s">
        <v>51</v>
      </c>
      <c r="C61" s="116">
        <v>37797</v>
      </c>
      <c r="D61" s="107">
        <v>8.66</v>
      </c>
      <c r="E61" s="76">
        <f>LOOKUP(D61,'Taškų '!$I$8:I$158,'Taškų '!$H$8:$H$158)</f>
        <v>88</v>
      </c>
      <c r="F61" s="104">
        <v>436</v>
      </c>
      <c r="G61" s="86">
        <f>LOOKUP(F61,'Taškų '!$E$8:$E$158,'Taškų '!$C$8:$C$158)</f>
        <v>68</v>
      </c>
      <c r="H61" s="107">
        <v>36.75</v>
      </c>
      <c r="I61" s="75">
        <f>LOOKUP(H61,'Taškų '!$D$8:$D$158,'Taškų '!$C$8:$C$158)</f>
        <v>56</v>
      </c>
      <c r="J61" s="129">
        <v>0.0011706018518518517</v>
      </c>
      <c r="K61" s="75">
        <f>LOOKUP(J61,'Taškų '!$J$8:$J$158,'Taškų '!$H$8:$H$158)</f>
        <v>53</v>
      </c>
      <c r="L61" s="88">
        <f aca="true" t="shared" si="3" ref="L61:L66">SUM(E61+G61+I61+K61)</f>
        <v>265</v>
      </c>
      <c r="M61" s="47"/>
    </row>
    <row r="62" spans="1:13" ht="12.75" outlineLevel="1">
      <c r="A62" s="54" t="s">
        <v>58</v>
      </c>
      <c r="B62" s="51" t="s">
        <v>52</v>
      </c>
      <c r="C62" s="117">
        <v>37829</v>
      </c>
      <c r="D62" s="108">
        <v>9.25</v>
      </c>
      <c r="E62" s="76">
        <f>LOOKUP(D62,'Taškų '!$I$8:I$158,'Taškų '!$H$8:$H$158)</f>
        <v>69</v>
      </c>
      <c r="F62" s="105">
        <v>380</v>
      </c>
      <c r="G62" s="86">
        <f>LOOKUP(F62,'Taškų '!$E$8:$E$158,'Taškų '!$C$8:$C$158)</f>
        <v>50</v>
      </c>
      <c r="H62" s="108">
        <v>27.99</v>
      </c>
      <c r="I62" s="76">
        <f>LOOKUP(H62,'Taškų '!$D$8:$D$158,'Taškų '!$C$8:$C$158)</f>
        <v>39</v>
      </c>
      <c r="J62" s="130">
        <v>0.0014194444444444445</v>
      </c>
      <c r="K62" s="76">
        <f>LOOKUP(J62,'Taškų '!$J$8:$J$158,'Taškų '!$H$8:$H$158)</f>
        <v>16</v>
      </c>
      <c r="L62" s="81">
        <f t="shared" si="3"/>
        <v>174</v>
      </c>
      <c r="M62" s="47"/>
    </row>
    <row r="63" spans="1:13" ht="12.75" outlineLevel="1">
      <c r="A63" s="54" t="s">
        <v>58</v>
      </c>
      <c r="B63" s="51" t="s">
        <v>53</v>
      </c>
      <c r="C63" s="117">
        <v>37825</v>
      </c>
      <c r="D63" s="108">
        <v>8.71</v>
      </c>
      <c r="E63" s="76">
        <f>LOOKUP(D63,'Taškų '!$I$8:I$158,'Taškų '!$H$8:$H$158)</f>
        <v>85</v>
      </c>
      <c r="F63" s="105">
        <v>456</v>
      </c>
      <c r="G63" s="86">
        <f>LOOKUP(F63,'Taškų '!$E$8:$E$158,'Taškų '!$C$8:$C$158)</f>
        <v>75</v>
      </c>
      <c r="H63" s="108">
        <v>30.79</v>
      </c>
      <c r="I63" s="76">
        <f>LOOKUP(H63,'Taškų '!$D$8:$D$158,'Taškų '!$C$8:$C$158)</f>
        <v>45</v>
      </c>
      <c r="J63" s="130">
        <v>0.0010738425925925926</v>
      </c>
      <c r="K63" s="76">
        <f>LOOKUP(J63,'Taškų '!$J$8:$J$158,'Taškų '!$H$8:$H$158)</f>
        <v>73</v>
      </c>
      <c r="L63" s="81">
        <f t="shared" si="3"/>
        <v>278</v>
      </c>
      <c r="M63" s="47"/>
    </row>
    <row r="64" spans="1:13" ht="12.75" outlineLevel="1">
      <c r="A64" s="54" t="s">
        <v>58</v>
      </c>
      <c r="B64" s="51" t="s">
        <v>54</v>
      </c>
      <c r="C64" s="117">
        <v>38050</v>
      </c>
      <c r="D64" s="108">
        <v>9.77</v>
      </c>
      <c r="E64" s="76">
        <f>LOOKUP(D64,'Taškų '!$I$8:I$158,'Taškų '!$H$8:$H$158)</f>
        <v>54</v>
      </c>
      <c r="F64" s="105">
        <v>301</v>
      </c>
      <c r="G64" s="86">
        <f>LOOKUP(F64,'Taškų '!$E$8:$E$158,'Taškų '!$C$8:$C$158)</f>
        <v>23</v>
      </c>
      <c r="H64" s="108">
        <v>31.84</v>
      </c>
      <c r="I64" s="76">
        <f>LOOKUP(H64,'Taškų '!$D$8:$D$158,'Taškų '!$C$8:$C$158)</f>
        <v>47</v>
      </c>
      <c r="J64" s="130">
        <v>0.001285763888888889</v>
      </c>
      <c r="K64" s="76">
        <f>LOOKUP(J64,'Taškų '!$J$8:$J$158,'Taškų '!$H$8:$H$158)</f>
        <v>33</v>
      </c>
      <c r="L64" s="81">
        <f t="shared" si="3"/>
        <v>157</v>
      </c>
      <c r="M64" s="47"/>
    </row>
    <row r="65" spans="1:13" ht="12.75" outlineLevel="1">
      <c r="A65" s="54" t="s">
        <v>58</v>
      </c>
      <c r="B65" s="51" t="s">
        <v>55</v>
      </c>
      <c r="C65" s="117">
        <v>37937</v>
      </c>
      <c r="D65" s="108">
        <v>9.96</v>
      </c>
      <c r="E65" s="76">
        <f>LOOKUP(D65,'Taškų '!$I$8:I$158,'Taškų '!$H$8:$H$158)</f>
        <v>49</v>
      </c>
      <c r="F65" s="105">
        <v>357</v>
      </c>
      <c r="G65" s="86">
        <f>LOOKUP(F65,'Taškų '!$E$8:$E$158,'Taškų '!$C$8:$C$158)</f>
        <v>42</v>
      </c>
      <c r="H65" s="108">
        <v>28.03</v>
      </c>
      <c r="I65" s="76">
        <f>LOOKUP(H65,'Taškų '!$D$8:$D$158,'Taškų '!$C$8:$C$158)</f>
        <v>39</v>
      </c>
      <c r="J65" s="130">
        <v>0.0014215277777777779</v>
      </c>
      <c r="K65" s="76">
        <f>LOOKUP(J65,'Taškų '!$J$8:$J$158,'Taškų '!$H$8:$H$158)</f>
        <v>16</v>
      </c>
      <c r="L65" s="81">
        <f t="shared" si="3"/>
        <v>146</v>
      </c>
      <c r="M65" s="47"/>
    </row>
    <row r="66" spans="1:13" ht="13.5" outlineLevel="1" thickBot="1">
      <c r="A66" s="55" t="s">
        <v>58</v>
      </c>
      <c r="B66" s="53" t="s">
        <v>56</v>
      </c>
      <c r="C66" s="118">
        <v>38815</v>
      </c>
      <c r="D66" s="109">
        <v>10.83</v>
      </c>
      <c r="E66" s="79">
        <f>LOOKUP(D66,'Taškų '!$I$8:I$158,'Taškų '!$H$8:$H$158)</f>
        <v>28</v>
      </c>
      <c r="F66" s="106">
        <v>311</v>
      </c>
      <c r="G66" s="78">
        <f>LOOKUP(F66,'Taškų '!$E$8:$E$158,'Taškų '!$C$8:$C$158)</f>
        <v>27</v>
      </c>
      <c r="H66" s="109">
        <v>22</v>
      </c>
      <c r="I66" s="87">
        <f>LOOKUP(H66,'Taškų '!$D$8:$D$158,'Taškų '!$C$8:$C$158)</f>
        <v>28</v>
      </c>
      <c r="J66" s="131">
        <v>0.0015474537037037039</v>
      </c>
      <c r="K66" s="77">
        <f>LOOKUP(J66,'Taškų '!$J$8:$J$158,'Taškų '!$H$8:$H$158)</f>
        <v>6</v>
      </c>
      <c r="L66" s="82">
        <f t="shared" si="3"/>
        <v>89</v>
      </c>
      <c r="M66" s="47"/>
    </row>
    <row r="67" spans="1:13" ht="13.5" outlineLevel="1" thickBot="1">
      <c r="A67" s="70"/>
      <c r="B67" s="70"/>
      <c r="C67" s="70"/>
      <c r="D67" s="89"/>
      <c r="E67" s="89"/>
      <c r="F67" s="89"/>
      <c r="G67" s="89"/>
      <c r="H67" s="148" t="s">
        <v>15</v>
      </c>
      <c r="I67" s="149"/>
      <c r="J67" s="149"/>
      <c r="K67" s="149"/>
      <c r="L67" s="80">
        <f>SUM(L61:L66)-MIN(L61:L66)</f>
        <v>1020</v>
      </c>
      <c r="M67" s="47"/>
    </row>
    <row r="68" spans="1:13" ht="12" customHeight="1" outlineLevel="1">
      <c r="A68" s="70"/>
      <c r="B68" s="70"/>
      <c r="C68" s="70"/>
      <c r="D68" s="70"/>
      <c r="E68" s="70"/>
      <c r="F68" s="70"/>
      <c r="G68" s="70"/>
      <c r="H68" s="152"/>
      <c r="I68" s="152"/>
      <c r="J68" s="152"/>
      <c r="K68" s="152"/>
      <c r="L68" s="85"/>
      <c r="M68" s="41"/>
    </row>
    <row r="69" spans="1:13" ht="12" customHeight="1" outlineLevel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41"/>
    </row>
    <row r="70" spans="1:12" s="41" customFormat="1" ht="19.5" customHeight="1">
      <c r="A70" s="46">
        <v>6</v>
      </c>
      <c r="B70" s="132" t="s">
        <v>59</v>
      </c>
      <c r="C70" s="133"/>
      <c r="D70" s="133"/>
      <c r="E70" s="133"/>
      <c r="F70" s="133"/>
      <c r="G70" s="133"/>
      <c r="H70" s="133"/>
      <c r="I70" s="133"/>
      <c r="J70" s="133"/>
      <c r="K70" s="133"/>
      <c r="L70" s="46">
        <f>$L$80</f>
        <v>1044</v>
      </c>
    </row>
    <row r="71" spans="1:13" ht="7.5" customHeight="1" outlineLevel="1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41"/>
    </row>
    <row r="72" spans="1:13" ht="12.75" outlineLevel="1">
      <c r="A72" s="153" t="s">
        <v>13</v>
      </c>
      <c r="B72" s="144" t="s">
        <v>8</v>
      </c>
      <c r="C72" s="142" t="s">
        <v>19</v>
      </c>
      <c r="D72" s="138" t="s">
        <v>4</v>
      </c>
      <c r="E72" s="139"/>
      <c r="F72" s="140" t="s">
        <v>3</v>
      </c>
      <c r="G72" s="141"/>
      <c r="H72" s="138" t="s">
        <v>9</v>
      </c>
      <c r="I72" s="139"/>
      <c r="J72" s="155" t="s">
        <v>5</v>
      </c>
      <c r="K72" s="156"/>
      <c r="L72" s="144" t="s">
        <v>10</v>
      </c>
      <c r="M72" s="47"/>
    </row>
    <row r="73" spans="1:13" ht="13.5" outlineLevel="1" thickBot="1">
      <c r="A73" s="154"/>
      <c r="B73" s="145"/>
      <c r="C73" s="143"/>
      <c r="D73" s="36" t="s">
        <v>12</v>
      </c>
      <c r="E73" s="37" t="s">
        <v>1</v>
      </c>
      <c r="F73" s="38" t="s">
        <v>12</v>
      </c>
      <c r="G73" s="39" t="s">
        <v>1</v>
      </c>
      <c r="H73" s="36" t="s">
        <v>12</v>
      </c>
      <c r="I73" s="37" t="s">
        <v>1</v>
      </c>
      <c r="J73" s="40" t="s">
        <v>12</v>
      </c>
      <c r="K73" s="39" t="s">
        <v>1</v>
      </c>
      <c r="L73" s="145"/>
      <c r="M73" s="47"/>
    </row>
    <row r="74" spans="1:13" ht="12.75" outlineLevel="1">
      <c r="A74" s="48" t="s">
        <v>60</v>
      </c>
      <c r="B74" s="49" t="s">
        <v>61</v>
      </c>
      <c r="C74" s="123">
        <v>38371</v>
      </c>
      <c r="D74" s="107">
        <v>9.2</v>
      </c>
      <c r="E74" s="76">
        <f>LOOKUP(D74,'Taškų '!$I$8:I$158,'Taškų '!$H$8:$H$158)</f>
        <v>69</v>
      </c>
      <c r="F74" s="104">
        <v>410</v>
      </c>
      <c r="G74" s="86">
        <f>LOOKUP(F74,'Taškų '!$E$8:$E$158,'Taškų '!$C$8:$C$158)</f>
        <v>60</v>
      </c>
      <c r="H74" s="107">
        <v>27.38</v>
      </c>
      <c r="I74" s="76">
        <f>LOOKUP(H74,'Taškų '!$D$8:$D$158,'Taškų '!$C$8:$C$158)</f>
        <v>38</v>
      </c>
      <c r="J74" s="129">
        <v>0.0014788194444444447</v>
      </c>
      <c r="K74" s="75">
        <f>LOOKUP(J74,'Taškų '!$J$8:$J$158,'Taškų '!$H$8:$H$158)</f>
        <v>11</v>
      </c>
      <c r="L74" s="88">
        <f aca="true" t="shared" si="4" ref="L74:L79">SUM(E74+G74+I74+K74)</f>
        <v>178</v>
      </c>
      <c r="M74" s="47"/>
    </row>
    <row r="75" spans="1:13" ht="12.75" outlineLevel="1">
      <c r="A75" s="54" t="s">
        <v>60</v>
      </c>
      <c r="B75" s="51" t="s">
        <v>62</v>
      </c>
      <c r="C75" s="119">
        <v>38611</v>
      </c>
      <c r="D75" s="108">
        <v>10.47</v>
      </c>
      <c r="E75" s="76">
        <f>LOOKUP(D75,'Taškų '!$I$8:I$158,'Taškų '!$H$8:$H$158)</f>
        <v>36</v>
      </c>
      <c r="F75" s="105">
        <v>333</v>
      </c>
      <c r="G75" s="86">
        <f>LOOKUP(F75,'Taškų '!$E$8:$E$158,'Taškų '!$C$8:$C$158)</f>
        <v>34</v>
      </c>
      <c r="H75" s="108">
        <v>28.41</v>
      </c>
      <c r="I75" s="76">
        <f>LOOKUP(H75,'Taškų '!$D$8:$D$158,'Taškų '!$C$8:$C$158)</f>
        <v>40</v>
      </c>
      <c r="J75" s="130">
        <v>0.0013340277777777777</v>
      </c>
      <c r="K75" s="76">
        <f>LOOKUP(J75,'Taškų '!$J$8:$J$158,'Taškų '!$H$8:$H$158)</f>
        <v>26</v>
      </c>
      <c r="L75" s="81">
        <f t="shared" si="4"/>
        <v>136</v>
      </c>
      <c r="M75" s="47"/>
    </row>
    <row r="76" spans="1:13" ht="12.75" outlineLevel="1">
      <c r="A76" s="54" t="s">
        <v>60</v>
      </c>
      <c r="B76" s="51" t="s">
        <v>63</v>
      </c>
      <c r="C76" s="119">
        <v>38572</v>
      </c>
      <c r="D76" s="108">
        <v>9.74</v>
      </c>
      <c r="E76" s="76">
        <f>LOOKUP(D76,'Taškų '!$I$8:I$158,'Taškų '!$H$8:$H$158)</f>
        <v>54</v>
      </c>
      <c r="F76" s="105">
        <v>391</v>
      </c>
      <c r="G76" s="86">
        <f>LOOKUP(F76,'Taškų '!$E$8:$E$158,'Taškų '!$C$8:$C$158)</f>
        <v>53</v>
      </c>
      <c r="H76" s="108">
        <v>20.88</v>
      </c>
      <c r="I76" s="76">
        <f>LOOKUP(H76,'Taškų '!$D$8:$D$158,'Taškų '!$C$8:$C$158)</f>
        <v>25</v>
      </c>
      <c r="J76" s="130">
        <v>0.0012326388888888888</v>
      </c>
      <c r="K76" s="76">
        <f>LOOKUP(J76,'Taškų '!$J$8:$J$158,'Taškų '!$H$8:$H$158)</f>
        <v>42</v>
      </c>
      <c r="L76" s="81">
        <f t="shared" si="4"/>
        <v>174</v>
      </c>
      <c r="M76" s="47"/>
    </row>
    <row r="77" spans="1:13" ht="12.75" outlineLevel="1">
      <c r="A77" s="54" t="s">
        <v>60</v>
      </c>
      <c r="B77" s="51" t="s">
        <v>64</v>
      </c>
      <c r="C77" s="119">
        <v>38040</v>
      </c>
      <c r="D77" s="108">
        <v>8.53</v>
      </c>
      <c r="E77" s="76">
        <f>LOOKUP(D77,'Taškų '!$I$8:I$158,'Taškų '!$H$8:$H$158)</f>
        <v>92</v>
      </c>
      <c r="F77" s="105">
        <v>432</v>
      </c>
      <c r="G77" s="86">
        <f>LOOKUP(F77,'Taškų '!$E$8:$E$158,'Taškų '!$C$8:$C$158)</f>
        <v>67</v>
      </c>
      <c r="H77" s="108">
        <v>21.65</v>
      </c>
      <c r="I77" s="76">
        <f>LOOKUP(H77,'Taškų '!$D$8:$D$158,'Taškų '!$C$8:$C$158)</f>
        <v>27</v>
      </c>
      <c r="J77" s="130">
        <v>0.0011131944444444444</v>
      </c>
      <c r="K77" s="76">
        <f>LOOKUP(J77,'Taškų '!$J$8:$J$158,'Taškų '!$H$8:$H$158)</f>
        <v>64</v>
      </c>
      <c r="L77" s="81">
        <f t="shared" si="4"/>
        <v>250</v>
      </c>
      <c r="M77" s="47"/>
    </row>
    <row r="78" spans="1:13" ht="12.75" outlineLevel="1">
      <c r="A78" s="54" t="s">
        <v>60</v>
      </c>
      <c r="B78" s="51" t="s">
        <v>65</v>
      </c>
      <c r="C78" s="119">
        <v>38260</v>
      </c>
      <c r="D78" s="108">
        <v>8.5</v>
      </c>
      <c r="E78" s="76">
        <f>LOOKUP(D78,'Taškų '!$I$8:I$158,'Taškų '!$H$8:$H$158)</f>
        <v>92</v>
      </c>
      <c r="F78" s="105">
        <v>458</v>
      </c>
      <c r="G78" s="86">
        <f>LOOKUP(F78,'Taškų '!$E$8:$E$158,'Taškų '!$C$8:$C$158)</f>
        <v>76</v>
      </c>
      <c r="H78" s="108">
        <v>28.88</v>
      </c>
      <c r="I78" s="76">
        <f>LOOKUP(H78,'Taškų '!$D$8:$D$158,'Taškų '!$C$8:$C$158)</f>
        <v>41</v>
      </c>
      <c r="J78" s="130">
        <v>0.0010700231481481483</v>
      </c>
      <c r="K78" s="76">
        <f>LOOKUP(J78,'Taškų '!$J$8:$J$158,'Taškų '!$H$8:$H$158)</f>
        <v>74</v>
      </c>
      <c r="L78" s="81">
        <f t="shared" si="4"/>
        <v>283</v>
      </c>
      <c r="M78" s="47"/>
    </row>
    <row r="79" spans="1:13" ht="13.5" outlineLevel="1" thickBot="1">
      <c r="A79" s="55" t="s">
        <v>60</v>
      </c>
      <c r="B79" s="53" t="s">
        <v>66</v>
      </c>
      <c r="C79" s="124">
        <v>37965</v>
      </c>
      <c r="D79" s="109">
        <v>10.15</v>
      </c>
      <c r="E79" s="79">
        <f>LOOKUP(D79,'Taškų '!$I$8:I$158,'Taškų '!$H$8:$H$158)</f>
        <v>43</v>
      </c>
      <c r="F79" s="106">
        <v>360</v>
      </c>
      <c r="G79" s="78">
        <f>LOOKUP(F79,'Taškų '!$E$8:$E$158,'Taškų '!$C$8:$C$158)</f>
        <v>43</v>
      </c>
      <c r="H79" s="109">
        <v>32.32</v>
      </c>
      <c r="I79" s="87">
        <f>LOOKUP(H79,'Taškų '!$D$8:$D$158,'Taškų '!$C$8:$C$158)</f>
        <v>48</v>
      </c>
      <c r="J79" s="131">
        <v>0.0013546296296296299</v>
      </c>
      <c r="K79" s="77">
        <f>LOOKUP(J79,'Taškų '!$J$8:$J$158,'Taškų '!$H$8:$H$158)</f>
        <v>25</v>
      </c>
      <c r="L79" s="82">
        <f t="shared" si="4"/>
        <v>159</v>
      </c>
      <c r="M79" s="47"/>
    </row>
    <row r="80" spans="1:13" ht="13.5" outlineLevel="1" thickBot="1">
      <c r="A80" s="70"/>
      <c r="B80" s="70"/>
      <c r="C80" s="70"/>
      <c r="D80" s="89"/>
      <c r="E80" s="89"/>
      <c r="F80" s="89"/>
      <c r="G80" s="89"/>
      <c r="H80" s="148" t="s">
        <v>15</v>
      </c>
      <c r="I80" s="149"/>
      <c r="J80" s="149"/>
      <c r="K80" s="149"/>
      <c r="L80" s="80">
        <f>SUM(L74:L79)-MIN(L74:L79)</f>
        <v>1044</v>
      </c>
      <c r="M80" s="47"/>
    </row>
    <row r="81" spans="1:13" ht="12" customHeight="1" outlineLevel="1">
      <c r="A81" s="70"/>
      <c r="B81" s="70"/>
      <c r="C81" s="70"/>
      <c r="D81" s="70"/>
      <c r="E81" s="70"/>
      <c r="F81" s="70"/>
      <c r="G81" s="70"/>
      <c r="H81" s="152"/>
      <c r="I81" s="152"/>
      <c r="J81" s="152"/>
      <c r="K81" s="152"/>
      <c r="L81" s="85"/>
      <c r="M81" s="41"/>
    </row>
    <row r="82" spans="1:13" ht="12" customHeight="1" outlineLevel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41"/>
    </row>
    <row r="83" spans="1:13" ht="19.5" customHeight="1">
      <c r="A83" s="56">
        <v>7</v>
      </c>
      <c r="B83" s="132" t="s">
        <v>67</v>
      </c>
      <c r="C83" s="133"/>
      <c r="D83" s="133"/>
      <c r="E83" s="133"/>
      <c r="F83" s="133"/>
      <c r="G83" s="133"/>
      <c r="H83" s="133"/>
      <c r="I83" s="133"/>
      <c r="J83" s="133"/>
      <c r="K83" s="133"/>
      <c r="L83" s="46">
        <f>$L$93</f>
        <v>793</v>
      </c>
      <c r="M83" s="41"/>
    </row>
    <row r="84" spans="1:13" ht="13.5" outlineLevel="1" thickBo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41"/>
    </row>
    <row r="85" spans="1:13" ht="12.75" outlineLevel="1">
      <c r="A85" s="153" t="s">
        <v>13</v>
      </c>
      <c r="B85" s="144" t="s">
        <v>8</v>
      </c>
      <c r="C85" s="142" t="s">
        <v>19</v>
      </c>
      <c r="D85" s="138" t="s">
        <v>4</v>
      </c>
      <c r="E85" s="139"/>
      <c r="F85" s="140" t="s">
        <v>3</v>
      </c>
      <c r="G85" s="141"/>
      <c r="H85" s="138" t="s">
        <v>9</v>
      </c>
      <c r="I85" s="139"/>
      <c r="J85" s="155" t="s">
        <v>5</v>
      </c>
      <c r="K85" s="156"/>
      <c r="L85" s="144" t="s">
        <v>10</v>
      </c>
      <c r="M85" s="47"/>
    </row>
    <row r="86" spans="1:13" ht="13.5" outlineLevel="1" thickBot="1">
      <c r="A86" s="154"/>
      <c r="B86" s="145"/>
      <c r="C86" s="143"/>
      <c r="D86" s="36" t="s">
        <v>12</v>
      </c>
      <c r="E86" s="37" t="s">
        <v>1</v>
      </c>
      <c r="F86" s="38" t="s">
        <v>12</v>
      </c>
      <c r="G86" s="39" t="s">
        <v>1</v>
      </c>
      <c r="H86" s="36" t="s">
        <v>12</v>
      </c>
      <c r="I86" s="37" t="s">
        <v>1</v>
      </c>
      <c r="J86" s="40" t="s">
        <v>12</v>
      </c>
      <c r="K86" s="39" t="s">
        <v>1</v>
      </c>
      <c r="L86" s="145"/>
      <c r="M86" s="47"/>
    </row>
    <row r="87" spans="1:13" ht="12.75" outlineLevel="1">
      <c r="A87" s="48" t="s">
        <v>68</v>
      </c>
      <c r="B87" s="49" t="s">
        <v>69</v>
      </c>
      <c r="C87" s="123">
        <v>37808</v>
      </c>
      <c r="D87" s="107">
        <v>10.39</v>
      </c>
      <c r="E87" s="76">
        <f>LOOKUP(D87,'Taškų '!$I$8:I$158,'Taškų '!$H$8:$H$158)</f>
        <v>39</v>
      </c>
      <c r="F87" s="104">
        <v>363</v>
      </c>
      <c r="G87" s="86">
        <f>LOOKUP(F87,'Taškų '!$E$8:$E$158,'Taškų '!$C$8:$C$158)</f>
        <v>44</v>
      </c>
      <c r="H87" s="107">
        <v>32.31</v>
      </c>
      <c r="I87" s="76">
        <f>LOOKUP(H87,'Taškų '!$D$8:$D$158,'Taškų '!$C$8:$C$158)</f>
        <v>48</v>
      </c>
      <c r="J87" s="129">
        <v>0.0012002314814814816</v>
      </c>
      <c r="K87" s="86">
        <f>LOOKUP(J87,'Taškų '!$J$8:$J$158,'Taškų '!$H$8:$H$158)</f>
        <v>47</v>
      </c>
      <c r="L87" s="88">
        <f aca="true" t="shared" si="5" ref="L87:L92">SUM(E87+G87+I87+K87)</f>
        <v>178</v>
      </c>
      <c r="M87" s="47"/>
    </row>
    <row r="88" spans="1:13" ht="12.75" outlineLevel="1">
      <c r="A88" s="54" t="s">
        <v>68</v>
      </c>
      <c r="B88" s="51" t="s">
        <v>70</v>
      </c>
      <c r="C88" s="119">
        <v>37665</v>
      </c>
      <c r="D88" s="108">
        <v>10.43</v>
      </c>
      <c r="E88" s="76">
        <f>LOOKUP(D88,'Taškų '!$I$8:I$158,'Taškų '!$H$8:$H$158)</f>
        <v>36</v>
      </c>
      <c r="F88" s="105">
        <v>334</v>
      </c>
      <c r="G88" s="86">
        <f>LOOKUP(F88,'Taškų '!$E$8:$E$158,'Taškų '!$C$8:$C$158)</f>
        <v>34</v>
      </c>
      <c r="H88" s="108">
        <v>32.6</v>
      </c>
      <c r="I88" s="76">
        <f>LOOKUP(H88,'Taškų '!$D$8:$D$158,'Taškų '!$C$8:$C$158)</f>
        <v>48</v>
      </c>
      <c r="J88" s="130">
        <v>0.001466087962962963</v>
      </c>
      <c r="K88" s="86">
        <f>LOOKUP(J88,'Taškų '!$J$8:$J$158,'Taškų '!$H$8:$H$158)</f>
        <v>12</v>
      </c>
      <c r="L88" s="81">
        <f t="shared" si="5"/>
        <v>130</v>
      </c>
      <c r="M88" s="47"/>
    </row>
    <row r="89" spans="1:13" ht="12.75" outlineLevel="1">
      <c r="A89" s="54" t="s">
        <v>68</v>
      </c>
      <c r="B89" s="51" t="s">
        <v>71</v>
      </c>
      <c r="C89" s="119">
        <v>37665</v>
      </c>
      <c r="D89" s="108">
        <v>10.06</v>
      </c>
      <c r="E89" s="76">
        <f>LOOKUP(D89,'Taškų '!$I$8:I$158,'Taškų '!$H$8:$H$158)</f>
        <v>46</v>
      </c>
      <c r="F89" s="105">
        <v>363</v>
      </c>
      <c r="G89" s="86">
        <f>LOOKUP(F89,'Taškų '!$E$8:$E$158,'Taškų '!$C$8:$C$158)</f>
        <v>44</v>
      </c>
      <c r="H89" s="108">
        <v>30.08</v>
      </c>
      <c r="I89" s="76">
        <f>LOOKUP(H89,'Taškų '!$D$8:$D$158,'Taškų '!$C$8:$C$158)</f>
        <v>43</v>
      </c>
      <c r="J89" s="130">
        <v>0.0013788194444444444</v>
      </c>
      <c r="K89" s="86">
        <f>LOOKUP(J89,'Taškų '!$J$8:$J$158,'Taškų '!$H$8:$H$158)</f>
        <v>21</v>
      </c>
      <c r="L89" s="81">
        <f t="shared" si="5"/>
        <v>154</v>
      </c>
      <c r="M89" s="47"/>
    </row>
    <row r="90" spans="1:13" ht="12.75" outlineLevel="1">
      <c r="A90" s="54" t="s">
        <v>68</v>
      </c>
      <c r="B90" s="51" t="s">
        <v>72</v>
      </c>
      <c r="C90" s="119">
        <v>38014</v>
      </c>
      <c r="D90" s="108">
        <v>9.69</v>
      </c>
      <c r="E90" s="76">
        <f>LOOKUP(D90,'Taškų '!$I$8:I$158,'Taškų '!$H$8:$H$158)</f>
        <v>57</v>
      </c>
      <c r="F90" s="105">
        <v>319</v>
      </c>
      <c r="G90" s="86">
        <f>LOOKUP(F90,'Taškų '!$E$8:$E$158,'Taškų '!$C$8:$C$158)</f>
        <v>29</v>
      </c>
      <c r="H90" s="108">
        <v>24.37</v>
      </c>
      <c r="I90" s="76">
        <f>LOOKUP(H90,'Taškų '!$D$8:$D$158,'Taškų '!$C$8:$C$158)</f>
        <v>32</v>
      </c>
      <c r="J90" s="130">
        <v>0.0014847222222222221</v>
      </c>
      <c r="K90" s="86">
        <f>LOOKUP(J90,'Taškų '!$J$8:$J$158,'Taškų '!$H$8:$H$158)</f>
        <v>10</v>
      </c>
      <c r="L90" s="81">
        <f t="shared" si="5"/>
        <v>128</v>
      </c>
      <c r="M90" s="47"/>
    </row>
    <row r="91" spans="1:13" ht="12.75" outlineLevel="1">
      <c r="A91" s="54" t="s">
        <v>68</v>
      </c>
      <c r="B91" s="51" t="s">
        <v>73</v>
      </c>
      <c r="C91" s="119">
        <v>38173</v>
      </c>
      <c r="D91" s="108">
        <v>10.25</v>
      </c>
      <c r="E91" s="76">
        <f>LOOKUP(D91,'Taškų '!$I$8:I$158,'Taškų '!$H$8:$H$158)</f>
        <v>41</v>
      </c>
      <c r="F91" s="105">
        <v>406</v>
      </c>
      <c r="G91" s="86">
        <f>LOOKUP(F91,'Taškų '!$E$8:$E$158,'Taškų '!$C$8:$C$158)</f>
        <v>58</v>
      </c>
      <c r="H91" s="108">
        <v>36.74</v>
      </c>
      <c r="I91" s="76">
        <f>LOOKUP(H91,'Taškų '!$D$8:$D$158,'Taškų '!$C$8:$C$158)</f>
        <v>56</v>
      </c>
      <c r="J91" s="130">
        <v>0.001195949074074074</v>
      </c>
      <c r="K91" s="86">
        <f>LOOKUP(J91,'Taškų '!$J$8:$J$158,'Taškų '!$H$8:$H$158)</f>
        <v>48</v>
      </c>
      <c r="L91" s="81">
        <f t="shared" si="5"/>
        <v>203</v>
      </c>
      <c r="M91" s="47"/>
    </row>
    <row r="92" spans="1:13" ht="13.5" outlineLevel="1" thickBot="1">
      <c r="A92" s="55" t="s">
        <v>68</v>
      </c>
      <c r="B92" s="53" t="s">
        <v>74</v>
      </c>
      <c r="C92" s="124">
        <v>37934</v>
      </c>
      <c r="D92" s="109">
        <v>10.28</v>
      </c>
      <c r="E92" s="79">
        <f>LOOKUP(D92,'Taškų '!$I$8:I$158,'Taškų '!$H$8:$H$158)</f>
        <v>41</v>
      </c>
      <c r="F92" s="106">
        <v>332</v>
      </c>
      <c r="G92" s="78">
        <f>LOOKUP(F92,'Taškų '!$E$8:$E$158,'Taškų '!$C$8:$C$158)</f>
        <v>34</v>
      </c>
      <c r="H92" s="109">
        <v>12.55</v>
      </c>
      <c r="I92" s="87">
        <f>LOOKUP(H92,'Taškų '!$D$8:$D$158,'Taškų '!$C$8:$C$158)</f>
        <v>9</v>
      </c>
      <c r="J92" s="131">
        <v>0.0013034722222222224</v>
      </c>
      <c r="K92" s="90">
        <f>LOOKUP(J92,'Taškų '!$J$8:$J$158,'Taškų '!$H$8:$H$158)</f>
        <v>31</v>
      </c>
      <c r="L92" s="82">
        <f t="shared" si="5"/>
        <v>115</v>
      </c>
      <c r="M92" s="47"/>
    </row>
    <row r="93" spans="1:13" ht="13.5" outlineLevel="1" thickBot="1">
      <c r="A93" s="70"/>
      <c r="B93" s="70"/>
      <c r="C93" s="70"/>
      <c r="D93" s="89"/>
      <c r="E93" s="89"/>
      <c r="F93" s="89"/>
      <c r="G93" s="89"/>
      <c r="H93" s="148" t="s">
        <v>15</v>
      </c>
      <c r="I93" s="149"/>
      <c r="J93" s="149"/>
      <c r="K93" s="149"/>
      <c r="L93" s="80">
        <f>SUM(L87:L92)-MIN(L87:L92)</f>
        <v>793</v>
      </c>
      <c r="M93" s="47"/>
    </row>
    <row r="94" spans="1:13" ht="12.75" outlineLevel="1">
      <c r="A94" s="70"/>
      <c r="B94" s="70"/>
      <c r="C94" s="70"/>
      <c r="D94" s="70"/>
      <c r="E94" s="70"/>
      <c r="F94" s="70"/>
      <c r="G94" s="70"/>
      <c r="H94" s="152"/>
      <c r="I94" s="152"/>
      <c r="J94" s="152"/>
      <c r="K94" s="152"/>
      <c r="L94" s="85"/>
      <c r="M94" s="41"/>
    </row>
    <row r="95" spans="1:13" ht="12.75" outlineLevel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41"/>
    </row>
    <row r="96" spans="1:13" ht="19.5" customHeight="1">
      <c r="A96" s="56">
        <v>8</v>
      </c>
      <c r="B96" s="132" t="s">
        <v>78</v>
      </c>
      <c r="C96" s="133"/>
      <c r="D96" s="133"/>
      <c r="E96" s="133"/>
      <c r="F96" s="133"/>
      <c r="G96" s="133"/>
      <c r="H96" s="133"/>
      <c r="I96" s="133"/>
      <c r="J96" s="133"/>
      <c r="K96" s="133"/>
      <c r="L96" s="46">
        <f>$L$106</f>
        <v>973</v>
      </c>
      <c r="M96" s="41"/>
    </row>
    <row r="97" spans="1:13" ht="13.5" outlineLevel="1" thickBo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41"/>
    </row>
    <row r="98" spans="1:13" ht="12.75" outlineLevel="1">
      <c r="A98" s="153" t="s">
        <v>13</v>
      </c>
      <c r="B98" s="144" t="s">
        <v>8</v>
      </c>
      <c r="C98" s="142" t="s">
        <v>19</v>
      </c>
      <c r="D98" s="138" t="s">
        <v>4</v>
      </c>
      <c r="E98" s="139"/>
      <c r="F98" s="140" t="s">
        <v>3</v>
      </c>
      <c r="G98" s="141"/>
      <c r="H98" s="138" t="s">
        <v>9</v>
      </c>
      <c r="I98" s="139"/>
      <c r="J98" s="155" t="s">
        <v>5</v>
      </c>
      <c r="K98" s="156"/>
      <c r="L98" s="144" t="s">
        <v>10</v>
      </c>
      <c r="M98" s="47"/>
    </row>
    <row r="99" spans="1:13" ht="13.5" outlineLevel="1" thickBot="1">
      <c r="A99" s="154"/>
      <c r="B99" s="145"/>
      <c r="C99" s="143"/>
      <c r="D99" s="36" t="s">
        <v>12</v>
      </c>
      <c r="E99" s="37" t="s">
        <v>1</v>
      </c>
      <c r="F99" s="38" t="s">
        <v>12</v>
      </c>
      <c r="G99" s="39" t="s">
        <v>1</v>
      </c>
      <c r="H99" s="36" t="s">
        <v>12</v>
      </c>
      <c r="I99" s="37" t="s">
        <v>1</v>
      </c>
      <c r="J99" s="40" t="s">
        <v>12</v>
      </c>
      <c r="K99" s="39" t="s">
        <v>1</v>
      </c>
      <c r="L99" s="145"/>
      <c r="M99" s="47"/>
    </row>
    <row r="100" spans="1:13" ht="12.75" outlineLevel="1">
      <c r="A100" s="48" t="s">
        <v>79</v>
      </c>
      <c r="B100" s="49" t="s">
        <v>85</v>
      </c>
      <c r="C100" s="123">
        <v>37829</v>
      </c>
      <c r="D100" s="107">
        <v>9.06</v>
      </c>
      <c r="E100" s="76">
        <f>LOOKUP(D100,'Taškų '!$I$8:I$158,'Taškų '!$H$8:$H$158)</f>
        <v>75</v>
      </c>
      <c r="F100" s="104">
        <v>386</v>
      </c>
      <c r="G100" s="86">
        <f>LOOKUP(F100,'Taškų '!$E$8:$E$158,'Taškų '!$C$8:$C$158)</f>
        <v>52</v>
      </c>
      <c r="H100" s="107">
        <v>26.65</v>
      </c>
      <c r="I100" s="76">
        <f>LOOKUP(H100,'Taškų '!$D$8:$D$158,'Taškų '!$C$8:$C$158)</f>
        <v>36</v>
      </c>
      <c r="J100" s="129">
        <v>0.0014094907407407407</v>
      </c>
      <c r="K100" s="86">
        <f>LOOKUP(J100,'Taškų '!$J$8:$J$158,'Taškų '!$H$8:$H$158)</f>
        <v>17</v>
      </c>
      <c r="L100" s="88">
        <f aca="true" t="shared" si="6" ref="L100:L105">SUM(E100+G100+I100+K100)</f>
        <v>180</v>
      </c>
      <c r="M100" s="47"/>
    </row>
    <row r="101" spans="1:13" ht="12.75" outlineLevel="1">
      <c r="A101" s="54" t="s">
        <v>79</v>
      </c>
      <c r="B101" s="51" t="s">
        <v>80</v>
      </c>
      <c r="C101" s="119">
        <v>37663</v>
      </c>
      <c r="D101" s="108">
        <v>9.87</v>
      </c>
      <c r="E101" s="76">
        <f>LOOKUP(D101,'Taškų '!$I$8:I$158,'Taškų '!$H$8:$H$158)</f>
        <v>51</v>
      </c>
      <c r="F101" s="105">
        <v>348</v>
      </c>
      <c r="G101" s="86">
        <f>LOOKUP(F101,'Taškų '!$E$8:$E$158,'Taškų '!$C$8:$C$158)</f>
        <v>39</v>
      </c>
      <c r="H101" s="108">
        <v>40.57</v>
      </c>
      <c r="I101" s="76">
        <f>LOOKUP(H101,'Taškų '!$D$8:$D$158,'Taškų '!$C$8:$C$158)</f>
        <v>64</v>
      </c>
      <c r="J101" s="130">
        <v>0.0013809027777777778</v>
      </c>
      <c r="K101" s="86">
        <f>LOOKUP(J101,'Taškų '!$J$8:$J$158,'Taškų '!$H$8:$H$158)</f>
        <v>20</v>
      </c>
      <c r="L101" s="81">
        <f t="shared" si="6"/>
        <v>174</v>
      </c>
      <c r="M101" s="47"/>
    </row>
    <row r="102" spans="1:13" ht="12.75" outlineLevel="1">
      <c r="A102" s="54" t="s">
        <v>79</v>
      </c>
      <c r="B102" s="51" t="s">
        <v>81</v>
      </c>
      <c r="C102" s="119">
        <v>37716</v>
      </c>
      <c r="D102" s="108">
        <v>11.74</v>
      </c>
      <c r="E102" s="76">
        <f>LOOKUP(D102,'Taškų '!$I$8:I$158,'Taškų '!$H$8:$H$158)</f>
        <v>13</v>
      </c>
      <c r="F102" s="105">
        <v>310</v>
      </c>
      <c r="G102" s="86">
        <f>LOOKUP(F102,'Taškų '!$E$8:$E$158,'Taškų '!$C$8:$C$158)</f>
        <v>26</v>
      </c>
      <c r="H102" s="108">
        <v>26.85</v>
      </c>
      <c r="I102" s="76">
        <f>LOOKUP(H102,'Taškų '!$D$8:$D$158,'Taškų '!$C$8:$C$158)</f>
        <v>37</v>
      </c>
      <c r="J102" s="130"/>
      <c r="K102" s="86"/>
      <c r="L102" s="81">
        <f t="shared" si="6"/>
        <v>76</v>
      </c>
      <c r="M102" s="47"/>
    </row>
    <row r="103" spans="1:13" ht="12.75" outlineLevel="1">
      <c r="A103" s="54" t="s">
        <v>79</v>
      </c>
      <c r="B103" s="51" t="s">
        <v>82</v>
      </c>
      <c r="C103" s="119">
        <v>37938</v>
      </c>
      <c r="D103" s="108">
        <v>8.85</v>
      </c>
      <c r="E103" s="76">
        <f>LOOKUP(D103,'Taškų '!$I$8:I$158,'Taškų '!$H$8:$H$158)</f>
        <v>82</v>
      </c>
      <c r="F103" s="105">
        <v>421</v>
      </c>
      <c r="G103" s="86">
        <f>LOOKUP(F103,'Taškų '!$E$8:$E$158,'Taškų '!$C$8:$C$158)</f>
        <v>63</v>
      </c>
      <c r="H103" s="108">
        <v>27.65</v>
      </c>
      <c r="I103" s="76">
        <f>LOOKUP(H103,'Taškų '!$D$8:$D$158,'Taškų '!$C$8:$C$158)</f>
        <v>38</v>
      </c>
      <c r="J103" s="130">
        <v>0.0012064814814814816</v>
      </c>
      <c r="K103" s="86">
        <f>LOOKUP(J103,'Taškų '!$J$8:$J$158,'Taškų '!$H$8:$H$158)</f>
        <v>46</v>
      </c>
      <c r="L103" s="81">
        <f t="shared" si="6"/>
        <v>229</v>
      </c>
      <c r="M103" s="47"/>
    </row>
    <row r="104" spans="1:13" ht="12.75" outlineLevel="1">
      <c r="A104" s="54" t="s">
        <v>79</v>
      </c>
      <c r="B104" s="51" t="s">
        <v>83</v>
      </c>
      <c r="C104" s="119">
        <v>37923</v>
      </c>
      <c r="D104" s="108">
        <v>9.85</v>
      </c>
      <c r="E104" s="76">
        <f>LOOKUP(D104,'Taškų '!$I$8:I$158,'Taškų '!$H$8:$H$158)</f>
        <v>51</v>
      </c>
      <c r="F104" s="105">
        <v>432</v>
      </c>
      <c r="G104" s="86">
        <f>LOOKUP(F104,'Taškų '!$E$8:$E$158,'Taškų '!$C$8:$C$158)</f>
        <v>67</v>
      </c>
      <c r="H104" s="108">
        <v>26.65</v>
      </c>
      <c r="I104" s="76">
        <f>LOOKUP(H104,'Taškų '!$D$8:$D$158,'Taškų '!$C$8:$C$158)</f>
        <v>36</v>
      </c>
      <c r="J104" s="130">
        <v>0.001238888888888889</v>
      </c>
      <c r="K104" s="86">
        <f>LOOKUP(J104,'Taškų '!$J$8:$J$158,'Taškų '!$H$8:$H$158)</f>
        <v>41</v>
      </c>
      <c r="L104" s="81">
        <f t="shared" si="6"/>
        <v>195</v>
      </c>
      <c r="M104" s="47"/>
    </row>
    <row r="105" spans="1:13" ht="13.5" outlineLevel="1" thickBot="1">
      <c r="A105" s="55" t="s">
        <v>79</v>
      </c>
      <c r="B105" s="53" t="s">
        <v>84</v>
      </c>
      <c r="C105" s="124">
        <v>38103</v>
      </c>
      <c r="D105" s="109">
        <v>9.3</v>
      </c>
      <c r="E105" s="79">
        <f>LOOKUP(D105,'Taškų '!$I$8:I$158,'Taškų '!$H$8:$H$158)</f>
        <v>66</v>
      </c>
      <c r="F105" s="106">
        <v>402</v>
      </c>
      <c r="G105" s="78">
        <f>LOOKUP(F105,'Taškų '!$E$8:$E$158,'Taškų '!$C$8:$C$158)</f>
        <v>57</v>
      </c>
      <c r="H105" s="109">
        <v>24.66</v>
      </c>
      <c r="I105" s="87">
        <f>LOOKUP(H105,'Taškų '!$D$8:$D$158,'Taškų '!$C$8:$C$158)</f>
        <v>33</v>
      </c>
      <c r="J105" s="131">
        <v>0.0012497685185185183</v>
      </c>
      <c r="K105" s="90">
        <f>LOOKUP(J105,'Taškų '!$J$8:$J$158,'Taškų '!$H$8:$H$158)</f>
        <v>39</v>
      </c>
      <c r="L105" s="82">
        <f t="shared" si="6"/>
        <v>195</v>
      </c>
      <c r="M105" s="47"/>
    </row>
    <row r="106" spans="1:13" ht="13.5" outlineLevel="1" thickBot="1">
      <c r="A106" s="70"/>
      <c r="B106" s="70"/>
      <c r="C106" s="70"/>
      <c r="D106" s="89"/>
      <c r="E106" s="89"/>
      <c r="F106" s="89"/>
      <c r="G106" s="89"/>
      <c r="H106" s="148" t="s">
        <v>15</v>
      </c>
      <c r="I106" s="149"/>
      <c r="J106" s="149"/>
      <c r="K106" s="149"/>
      <c r="L106" s="80">
        <f>SUM(L100:L105)-MIN(L100:L105)</f>
        <v>973</v>
      </c>
      <c r="M106" s="47"/>
    </row>
    <row r="107" spans="1:13" ht="12.75" outlineLevel="1">
      <c r="A107" s="70"/>
      <c r="B107" s="70"/>
      <c r="C107" s="70"/>
      <c r="D107" s="89"/>
      <c r="E107" s="89"/>
      <c r="F107" s="89"/>
      <c r="G107" s="89"/>
      <c r="H107" s="91"/>
      <c r="I107" s="91"/>
      <c r="J107" s="91"/>
      <c r="K107" s="91"/>
      <c r="L107" s="83"/>
      <c r="M107" s="47"/>
    </row>
    <row r="108" spans="1:13" ht="12.75" outlineLevel="1">
      <c r="A108" s="70"/>
      <c r="B108" s="70"/>
      <c r="C108" s="70"/>
      <c r="D108" s="89"/>
      <c r="E108" s="89"/>
      <c r="F108" s="89"/>
      <c r="G108" s="89"/>
      <c r="H108" s="91"/>
      <c r="I108" s="91"/>
      <c r="J108" s="91"/>
      <c r="K108" s="91"/>
      <c r="L108" s="83"/>
      <c r="M108" s="47"/>
    </row>
    <row r="109" spans="1:13" ht="12.75" outlineLevel="1">
      <c r="A109" s="70"/>
      <c r="B109" s="70"/>
      <c r="C109" s="70"/>
      <c r="D109" s="89"/>
      <c r="E109" s="89"/>
      <c r="F109" s="89"/>
      <c r="G109" s="89"/>
      <c r="H109" s="91"/>
      <c r="I109" s="91"/>
      <c r="J109" s="91"/>
      <c r="K109" s="91"/>
      <c r="L109" s="83"/>
      <c r="M109" s="47"/>
    </row>
    <row r="110" spans="1:13" ht="12.75" outlineLevel="1">
      <c r="A110" s="70"/>
      <c r="B110" s="70"/>
      <c r="C110" s="70"/>
      <c r="D110" s="89"/>
      <c r="E110" s="89"/>
      <c r="F110" s="89"/>
      <c r="G110" s="89"/>
      <c r="H110" s="91"/>
      <c r="I110" s="91"/>
      <c r="J110" s="91"/>
      <c r="K110" s="91"/>
      <c r="L110" s="83"/>
      <c r="M110" s="47"/>
    </row>
    <row r="111" spans="1:13" ht="13.5" outlineLevel="1" thickBot="1">
      <c r="A111" s="70"/>
      <c r="B111" s="70"/>
      <c r="C111" s="70"/>
      <c r="D111" s="70"/>
      <c r="E111" s="70"/>
      <c r="F111" s="70"/>
      <c r="G111" s="70"/>
      <c r="H111" s="152"/>
      <c r="I111" s="152"/>
      <c r="J111" s="152"/>
      <c r="K111" s="152"/>
      <c r="L111" s="85"/>
      <c r="M111" s="41"/>
    </row>
    <row r="112" spans="1:13" ht="19.5" customHeight="1" thickBot="1">
      <c r="A112" s="46">
        <v>9</v>
      </c>
      <c r="B112" s="132" t="s">
        <v>31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59"/>
      <c r="M112" s="41"/>
    </row>
    <row r="113" spans="1:13" ht="13.5" outlineLevel="1" thickBo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41"/>
    </row>
    <row r="114" spans="1:13" ht="12.75" outlineLevel="1">
      <c r="A114" s="153" t="s">
        <v>13</v>
      </c>
      <c r="B114" s="144" t="s">
        <v>8</v>
      </c>
      <c r="C114" s="142" t="s">
        <v>19</v>
      </c>
      <c r="D114" s="138" t="s">
        <v>4</v>
      </c>
      <c r="E114" s="139"/>
      <c r="F114" s="140" t="s">
        <v>3</v>
      </c>
      <c r="G114" s="141"/>
      <c r="H114" s="138" t="s">
        <v>9</v>
      </c>
      <c r="I114" s="139"/>
      <c r="J114" s="155" t="s">
        <v>5</v>
      </c>
      <c r="K114" s="156"/>
      <c r="L114" s="144" t="s">
        <v>10</v>
      </c>
      <c r="M114" s="47"/>
    </row>
    <row r="115" spans="1:13" ht="13.5" outlineLevel="1" thickBot="1">
      <c r="A115" s="154"/>
      <c r="B115" s="145"/>
      <c r="C115" s="143"/>
      <c r="D115" s="36" t="s">
        <v>12</v>
      </c>
      <c r="E115" s="37" t="s">
        <v>1</v>
      </c>
      <c r="F115" s="38" t="s">
        <v>12</v>
      </c>
      <c r="G115" s="39" t="s">
        <v>1</v>
      </c>
      <c r="H115" s="36" t="s">
        <v>12</v>
      </c>
      <c r="I115" s="37" t="s">
        <v>1</v>
      </c>
      <c r="J115" s="40" t="s">
        <v>12</v>
      </c>
      <c r="K115" s="39" t="s">
        <v>1</v>
      </c>
      <c r="L115" s="145"/>
      <c r="M115" s="47"/>
    </row>
    <row r="116" spans="1:13" ht="12.75" outlineLevel="1">
      <c r="A116" s="48" t="s">
        <v>75</v>
      </c>
      <c r="B116" s="58" t="s">
        <v>42</v>
      </c>
      <c r="C116" s="121">
        <v>38246</v>
      </c>
      <c r="D116" s="107">
        <v>9.57</v>
      </c>
      <c r="E116" s="76">
        <f>LOOKUP(D116,'Taškų '!$I$8:I$158,'Taškų '!$H$8:$H$158)</f>
        <v>60</v>
      </c>
      <c r="F116" s="104">
        <v>385</v>
      </c>
      <c r="G116" s="86">
        <f>LOOKUP(F116,'Taškų '!$E$8:$E$158,'Taškų '!$C$8:$C$158)</f>
        <v>51</v>
      </c>
      <c r="H116" s="107">
        <v>11.3</v>
      </c>
      <c r="I116" s="76">
        <f>LOOKUP(H116,'Taškų '!$D$8:$D$158,'Taškų '!$C$8:$C$158)</f>
        <v>7</v>
      </c>
      <c r="J116" s="129">
        <v>0.0011013888888888887</v>
      </c>
      <c r="K116" s="86">
        <f>LOOKUP(J116,'Taškų '!$J$8:$J$158,'Taškų '!$H$8:$H$158)</f>
        <v>67</v>
      </c>
      <c r="L116" s="88">
        <f>SUM(E116+G116+I116+K116)</f>
        <v>185</v>
      </c>
      <c r="M116" s="47"/>
    </row>
    <row r="117" spans="1:13" ht="18" customHeight="1" outlineLevel="1">
      <c r="A117" s="83"/>
      <c r="B117" s="83"/>
      <c r="C117" s="83"/>
      <c r="D117" s="83"/>
      <c r="E117" s="83"/>
      <c r="F117" s="83"/>
      <c r="G117" s="83"/>
      <c r="H117" s="152"/>
      <c r="I117" s="152"/>
      <c r="J117" s="152"/>
      <c r="K117" s="152"/>
      <c r="L117" s="85"/>
      <c r="M117" s="47"/>
    </row>
    <row r="118" spans="1:13" ht="12.75" outlineLevel="1">
      <c r="A118" s="47"/>
      <c r="B118" s="47"/>
      <c r="C118" s="47"/>
      <c r="D118" s="47"/>
      <c r="E118" s="47"/>
      <c r="F118" s="47"/>
      <c r="G118" s="47"/>
      <c r="H118" s="47"/>
      <c r="I118" s="47"/>
      <c r="J118" s="57"/>
      <c r="K118" s="47"/>
      <c r="L118" s="47"/>
      <c r="M118" s="47"/>
    </row>
    <row r="119" spans="1:13" ht="11.25" customHeight="1">
      <c r="A119" s="41"/>
      <c r="B119" s="6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2.75" outlineLevel="1">
      <c r="A120" s="41"/>
      <c r="B120" s="134" t="s">
        <v>18</v>
      </c>
      <c r="C120" s="134"/>
      <c r="D120" s="41"/>
      <c r="E120" s="41"/>
      <c r="F120" s="41"/>
      <c r="G120" s="135" t="s">
        <v>22</v>
      </c>
      <c r="H120" s="136"/>
      <c r="I120" s="136"/>
      <c r="J120" s="136"/>
      <c r="K120" s="41"/>
      <c r="L120" s="41"/>
      <c r="M120" s="41"/>
    </row>
    <row r="121" spans="1:13" ht="12.75" outlineLevel="1">
      <c r="A121" s="47"/>
      <c r="B121" s="47"/>
      <c r="C121" s="47"/>
      <c r="D121" s="47"/>
      <c r="E121" s="47"/>
      <c r="F121" s="47"/>
      <c r="G121" s="47"/>
      <c r="H121" s="47"/>
      <c r="I121" s="47"/>
      <c r="J121" s="57"/>
      <c r="K121" s="57"/>
      <c r="L121" s="47"/>
      <c r="M121" s="47"/>
    </row>
    <row r="122" spans="1:13" ht="12.75" outlineLevel="1">
      <c r="A122" s="47"/>
      <c r="B122" s="47"/>
      <c r="C122" s="47"/>
      <c r="D122" s="61"/>
      <c r="E122" s="61"/>
      <c r="F122" s="61"/>
      <c r="G122" s="61"/>
      <c r="H122" s="61"/>
      <c r="I122" s="61"/>
      <c r="J122" s="62"/>
      <c r="K122" s="61"/>
      <c r="L122" s="47"/>
      <c r="M122" s="47"/>
    </row>
    <row r="123" spans="1:13" ht="12.75" outlineLevel="1">
      <c r="A123" s="47"/>
      <c r="B123" s="137" t="s">
        <v>20</v>
      </c>
      <c r="C123" s="137"/>
      <c r="D123" s="114"/>
      <c r="E123" s="115"/>
      <c r="F123" s="115"/>
      <c r="G123" s="135" t="s">
        <v>21</v>
      </c>
      <c r="H123" s="135"/>
      <c r="I123" s="135"/>
      <c r="J123" s="135"/>
      <c r="K123" s="47"/>
      <c r="L123" s="47"/>
      <c r="M123" s="47"/>
    </row>
    <row r="124" spans="1:13" ht="12.75" outlineLevel="1">
      <c r="A124" s="47"/>
      <c r="B124" s="63"/>
      <c r="C124" s="47"/>
      <c r="D124" s="64"/>
      <c r="E124" s="47"/>
      <c r="F124" s="47"/>
      <c r="G124" s="47"/>
      <c r="H124" s="47"/>
      <c r="I124" s="47"/>
      <c r="J124" s="57"/>
      <c r="K124" s="47"/>
      <c r="L124" s="47"/>
      <c r="M124" s="47"/>
    </row>
    <row r="125" spans="1:13" ht="12.75" outlineLevel="1">
      <c r="A125" s="47"/>
      <c r="B125" s="63"/>
      <c r="C125" s="47"/>
      <c r="D125" s="64"/>
      <c r="E125" s="47"/>
      <c r="F125" s="47"/>
      <c r="G125" s="47"/>
      <c r="H125" s="47"/>
      <c r="I125" s="47"/>
      <c r="J125" s="57"/>
      <c r="K125" s="47"/>
      <c r="L125" s="47"/>
      <c r="M125" s="47"/>
    </row>
    <row r="126" spans="1:13" ht="12.75" outlineLevel="1">
      <c r="A126" s="47"/>
      <c r="B126" s="63"/>
      <c r="C126" s="47"/>
      <c r="D126" s="64"/>
      <c r="E126" s="47"/>
      <c r="F126" s="47"/>
      <c r="G126" s="47"/>
      <c r="H126" s="47"/>
      <c r="I126" s="47"/>
      <c r="J126" s="57"/>
      <c r="K126" s="47"/>
      <c r="L126" s="47"/>
      <c r="M126" s="47"/>
    </row>
    <row r="127" spans="1:13" ht="12.75" outlineLevel="1">
      <c r="A127" s="47"/>
      <c r="B127" s="63"/>
      <c r="C127" s="47"/>
      <c r="D127" s="64"/>
      <c r="E127" s="47"/>
      <c r="F127" s="47"/>
      <c r="G127" s="47"/>
      <c r="H127" s="47"/>
      <c r="I127" s="47"/>
      <c r="J127" s="57"/>
      <c r="K127" s="47"/>
      <c r="L127" s="47"/>
      <c r="M127" s="47"/>
    </row>
    <row r="128" spans="1:13" ht="12.75" outlineLevel="1">
      <c r="A128" s="47"/>
      <c r="B128" s="63"/>
      <c r="C128" s="47"/>
      <c r="D128" s="64"/>
      <c r="E128" s="47"/>
      <c r="F128" s="47"/>
      <c r="G128" s="47"/>
      <c r="H128" s="47"/>
      <c r="I128" s="47"/>
      <c r="J128" s="57"/>
      <c r="K128" s="47"/>
      <c r="L128" s="47"/>
      <c r="M128" s="47"/>
    </row>
    <row r="129" spans="1:13" ht="12.75" outlineLevel="1">
      <c r="A129" s="41"/>
      <c r="B129" s="41"/>
      <c r="C129" s="41"/>
      <c r="D129" s="47"/>
      <c r="E129" s="47"/>
      <c r="F129" s="47"/>
      <c r="G129" s="47"/>
      <c r="H129" s="47"/>
      <c r="I129" s="47"/>
      <c r="J129" s="57"/>
      <c r="K129" s="57"/>
      <c r="L129" s="47"/>
      <c r="M129" s="47"/>
    </row>
    <row r="130" spans="1:13" ht="12.75" outlineLevel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 customHeight="1" outlineLevel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9.5" customHeight="1" hidden="1">
      <c r="A132" s="41"/>
      <c r="B132" s="6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2.75" outlineLevel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2.75" outlineLevel="1">
      <c r="A134" s="47"/>
      <c r="B134" s="47"/>
      <c r="C134" s="47"/>
      <c r="D134" s="47"/>
      <c r="E134" s="47"/>
      <c r="F134" s="47"/>
      <c r="G134" s="47"/>
      <c r="H134" s="47"/>
      <c r="I134" s="47"/>
      <c r="J134" s="57"/>
      <c r="K134" s="57"/>
      <c r="L134" s="47"/>
      <c r="M134" s="47"/>
    </row>
    <row r="135" spans="1:13" ht="12.75" outlineLevel="1">
      <c r="A135" s="47"/>
      <c r="B135" s="47"/>
      <c r="C135" s="47"/>
      <c r="D135" s="61"/>
      <c r="E135" s="61"/>
      <c r="F135" s="61"/>
      <c r="G135" s="61"/>
      <c r="H135" s="61"/>
      <c r="I135" s="61"/>
      <c r="J135" s="62"/>
      <c r="K135" s="61"/>
      <c r="L135" s="47"/>
      <c r="M135" s="47"/>
    </row>
    <row r="136" spans="1:13" ht="12.75" outlineLevel="1">
      <c r="A136" s="47"/>
      <c r="B136" s="63"/>
      <c r="C136" s="47"/>
      <c r="D136" s="64"/>
      <c r="E136" s="47"/>
      <c r="F136" s="47"/>
      <c r="G136" s="47"/>
      <c r="H136" s="47"/>
      <c r="I136" s="47"/>
      <c r="J136" s="57"/>
      <c r="K136" s="47"/>
      <c r="L136" s="47"/>
      <c r="M136" s="47"/>
    </row>
    <row r="137" spans="1:13" ht="12.75" outlineLevel="1">
      <c r="A137" s="47"/>
      <c r="B137" s="63"/>
      <c r="C137" s="47"/>
      <c r="D137" s="64"/>
      <c r="E137" s="47"/>
      <c r="F137" s="47"/>
      <c r="G137" s="47"/>
      <c r="H137" s="47"/>
      <c r="I137" s="47"/>
      <c r="J137" s="57"/>
      <c r="K137" s="47"/>
      <c r="L137" s="47"/>
      <c r="M137" s="47"/>
    </row>
    <row r="138" spans="1:13" ht="12.75" outlineLevel="1">
      <c r="A138" s="47"/>
      <c r="B138" s="63"/>
      <c r="C138" s="47"/>
      <c r="D138" s="64"/>
      <c r="E138" s="47"/>
      <c r="F138" s="47"/>
      <c r="G138" s="47"/>
      <c r="H138" s="47"/>
      <c r="I138" s="47"/>
      <c r="J138" s="57"/>
      <c r="K138" s="47"/>
      <c r="L138" s="47"/>
      <c r="M138" s="47"/>
    </row>
    <row r="139" spans="1:13" ht="12.75" outlineLevel="1">
      <c r="A139" s="47"/>
      <c r="B139" s="63"/>
      <c r="C139" s="47"/>
      <c r="D139" s="64"/>
      <c r="E139" s="47"/>
      <c r="F139" s="47"/>
      <c r="G139" s="47"/>
      <c r="H139" s="47"/>
      <c r="I139" s="47"/>
      <c r="J139" s="57"/>
      <c r="K139" s="47"/>
      <c r="L139" s="47"/>
      <c r="M139" s="47"/>
    </row>
    <row r="140" spans="1:13" ht="12.75" outlineLevel="1">
      <c r="A140" s="47"/>
      <c r="B140" s="63"/>
      <c r="C140" s="47"/>
      <c r="D140" s="64"/>
      <c r="E140" s="47"/>
      <c r="F140" s="47"/>
      <c r="G140" s="47"/>
      <c r="H140" s="47"/>
      <c r="I140" s="47"/>
      <c r="J140" s="57"/>
      <c r="K140" s="47"/>
      <c r="L140" s="47"/>
      <c r="M140" s="47"/>
    </row>
    <row r="141" spans="1:13" ht="12.75" outlineLevel="1">
      <c r="A141" s="47"/>
      <c r="B141" s="63"/>
      <c r="C141" s="47"/>
      <c r="D141" s="64"/>
      <c r="E141" s="47"/>
      <c r="F141" s="47"/>
      <c r="G141" s="47"/>
      <c r="H141" s="47"/>
      <c r="I141" s="47"/>
      <c r="J141" s="57"/>
      <c r="K141" s="47"/>
      <c r="L141" s="47"/>
      <c r="M141" s="47"/>
    </row>
    <row r="142" spans="1:13" ht="12.75" outlineLevel="1">
      <c r="A142" s="41"/>
      <c r="B142" s="41"/>
      <c r="C142" s="41"/>
      <c r="D142" s="47"/>
      <c r="E142" s="47"/>
      <c r="F142" s="47"/>
      <c r="G142" s="47"/>
      <c r="H142" s="47"/>
      <c r="I142" s="47"/>
      <c r="J142" s="57"/>
      <c r="K142" s="57"/>
      <c r="L142" s="47"/>
      <c r="M142" s="47"/>
    </row>
    <row r="143" spans="1:13" ht="12.75" outlineLevel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2.75" outlineLevel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9.5" customHeight="1" hidden="1">
      <c r="A145" s="41"/>
      <c r="B145" s="6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2.75" outlineLevel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2.75" outlineLevel="1">
      <c r="A147" s="47"/>
      <c r="B147" s="47"/>
      <c r="C147" s="47"/>
      <c r="D147" s="47"/>
      <c r="E147" s="47"/>
      <c r="F147" s="47"/>
      <c r="G147" s="47"/>
      <c r="H147" s="47"/>
      <c r="I147" s="47"/>
      <c r="J147" s="57"/>
      <c r="K147" s="57"/>
      <c r="L147" s="47"/>
      <c r="M147" s="47"/>
    </row>
    <row r="148" spans="1:13" ht="12.75" outlineLevel="1">
      <c r="A148" s="47"/>
      <c r="B148" s="47"/>
      <c r="C148" s="47"/>
      <c r="D148" s="61"/>
      <c r="E148" s="61"/>
      <c r="F148" s="61"/>
      <c r="G148" s="61"/>
      <c r="H148" s="61"/>
      <c r="I148" s="61"/>
      <c r="J148" s="62"/>
      <c r="K148" s="61"/>
      <c r="L148" s="47"/>
      <c r="M148" s="47"/>
    </row>
    <row r="149" spans="1:13" ht="12.75" outlineLevel="1">
      <c r="A149" s="47"/>
      <c r="B149" s="65"/>
      <c r="C149" s="66"/>
      <c r="D149" s="64"/>
      <c r="E149" s="47"/>
      <c r="F149" s="47"/>
      <c r="G149" s="47"/>
      <c r="H149" s="47"/>
      <c r="I149" s="47"/>
      <c r="J149" s="57"/>
      <c r="K149" s="47"/>
      <c r="L149" s="47"/>
      <c r="M149" s="47"/>
    </row>
    <row r="150" spans="1:13" ht="12.75" outlineLevel="1">
      <c r="A150" s="47"/>
      <c r="B150" s="65"/>
      <c r="C150" s="66"/>
      <c r="D150" s="64"/>
      <c r="E150" s="47"/>
      <c r="F150" s="47"/>
      <c r="G150" s="47"/>
      <c r="H150" s="47"/>
      <c r="I150" s="47"/>
      <c r="J150" s="57"/>
      <c r="K150" s="47"/>
      <c r="L150" s="47"/>
      <c r="M150" s="47"/>
    </row>
    <row r="151" spans="1:13" ht="12.75" outlineLevel="1">
      <c r="A151" s="47"/>
      <c r="B151" s="65"/>
      <c r="C151" s="66"/>
      <c r="D151" s="64"/>
      <c r="E151" s="47"/>
      <c r="F151" s="47"/>
      <c r="G151" s="47"/>
      <c r="H151" s="47"/>
      <c r="I151" s="47"/>
      <c r="J151" s="57"/>
      <c r="K151" s="47"/>
      <c r="L151" s="47"/>
      <c r="M151" s="47"/>
    </row>
    <row r="152" spans="1:13" ht="12.75" outlineLevel="1">
      <c r="A152" s="47"/>
      <c r="B152" s="65"/>
      <c r="C152" s="66"/>
      <c r="D152" s="64"/>
      <c r="E152" s="47"/>
      <c r="F152" s="47"/>
      <c r="G152" s="47"/>
      <c r="H152" s="47"/>
      <c r="I152" s="47"/>
      <c r="J152" s="57"/>
      <c r="K152" s="47"/>
      <c r="L152" s="47"/>
      <c r="M152" s="47"/>
    </row>
    <row r="153" spans="1:13" ht="12.75" outlineLevel="1">
      <c r="A153" s="47"/>
      <c r="B153" s="63"/>
      <c r="C153" s="47"/>
      <c r="D153" s="64"/>
      <c r="E153" s="47"/>
      <c r="F153" s="47"/>
      <c r="G153" s="47"/>
      <c r="H153" s="47"/>
      <c r="I153" s="47"/>
      <c r="J153" s="57"/>
      <c r="K153" s="47"/>
      <c r="L153" s="47"/>
      <c r="M153" s="47"/>
    </row>
    <row r="154" spans="1:13" ht="12.75" outlineLevel="1">
      <c r="A154" s="47"/>
      <c r="B154" s="63"/>
      <c r="C154" s="47"/>
      <c r="D154" s="64"/>
      <c r="E154" s="47"/>
      <c r="F154" s="47"/>
      <c r="G154" s="47"/>
      <c r="H154" s="47"/>
      <c r="I154" s="47"/>
      <c r="J154" s="57"/>
      <c r="K154" s="47"/>
      <c r="L154" s="47"/>
      <c r="M154" s="47"/>
    </row>
    <row r="155" spans="1:13" ht="12.75" outlineLevel="1">
      <c r="A155" s="41"/>
      <c r="B155" s="41"/>
      <c r="C155" s="41"/>
      <c r="D155" s="47"/>
      <c r="E155" s="47"/>
      <c r="F155" s="47"/>
      <c r="G155" s="47"/>
      <c r="H155" s="47"/>
      <c r="I155" s="47"/>
      <c r="J155" s="57"/>
      <c r="K155" s="57"/>
      <c r="L155" s="47"/>
      <c r="M155" s="47"/>
    </row>
    <row r="156" spans="1:13" ht="12.75" outlineLevel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2.75" outlineLevel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2.75" hidden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2.75" hidden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2.75" hidden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ht="12.75" hidden="1">
      <c r="M161" s="41"/>
    </row>
    <row r="162" ht="12.75" hidden="1">
      <c r="M162" s="41"/>
    </row>
    <row r="163" ht="12.75" hidden="1">
      <c r="M163" s="41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</sheetData>
  <sheetProtection/>
  <mergeCells count="104">
    <mergeCell ref="H117:K117"/>
    <mergeCell ref="H67:K67"/>
    <mergeCell ref="H68:K68"/>
    <mergeCell ref="H80:K80"/>
    <mergeCell ref="H81:K81"/>
    <mergeCell ref="H106:K106"/>
    <mergeCell ref="B83:K83"/>
    <mergeCell ref="B85:B86"/>
    <mergeCell ref="C85:C86"/>
    <mergeCell ref="D85:E85"/>
    <mergeCell ref="B70:K70"/>
    <mergeCell ref="A85:A86"/>
    <mergeCell ref="F85:G85"/>
    <mergeCell ref="H85:I85"/>
    <mergeCell ref="J85:K85"/>
    <mergeCell ref="L85:L86"/>
    <mergeCell ref="A98:A99"/>
    <mergeCell ref="H41:K41"/>
    <mergeCell ref="H42:K42"/>
    <mergeCell ref="H54:K54"/>
    <mergeCell ref="J72:K72"/>
    <mergeCell ref="B59:B60"/>
    <mergeCell ref="H46:I46"/>
    <mergeCell ref="J46:K46"/>
    <mergeCell ref="H59:I59"/>
    <mergeCell ref="J59:K59"/>
    <mergeCell ref="H111:K111"/>
    <mergeCell ref="F72:G72"/>
    <mergeCell ref="H72:I72"/>
    <mergeCell ref="C72:C73"/>
    <mergeCell ref="D72:E72"/>
    <mergeCell ref="B96:K96"/>
    <mergeCell ref="H94:K94"/>
    <mergeCell ref="H93:K93"/>
    <mergeCell ref="C114:C115"/>
    <mergeCell ref="F114:G114"/>
    <mergeCell ref="J114:K114"/>
    <mergeCell ref="A114:A115"/>
    <mergeCell ref="B114:B115"/>
    <mergeCell ref="A33:A34"/>
    <mergeCell ref="A46:A47"/>
    <mergeCell ref="A59:A60"/>
    <mergeCell ref="A72:A73"/>
    <mergeCell ref="B112:K112"/>
    <mergeCell ref="L114:L115"/>
    <mergeCell ref="B98:B99"/>
    <mergeCell ref="H98:I98"/>
    <mergeCell ref="J98:K98"/>
    <mergeCell ref="F98:G98"/>
    <mergeCell ref="L98:L99"/>
    <mergeCell ref="C98:C99"/>
    <mergeCell ref="D98:E98"/>
    <mergeCell ref="H114:I114"/>
    <mergeCell ref="D114:E114"/>
    <mergeCell ref="L72:L73"/>
    <mergeCell ref="L46:L47"/>
    <mergeCell ref="B46:B47"/>
    <mergeCell ref="H55:K55"/>
    <mergeCell ref="L59:L60"/>
    <mergeCell ref="D59:E59"/>
    <mergeCell ref="F46:G46"/>
    <mergeCell ref="D46:E46"/>
    <mergeCell ref="F59:G59"/>
    <mergeCell ref="B72:B73"/>
    <mergeCell ref="B33:B34"/>
    <mergeCell ref="C59:C60"/>
    <mergeCell ref="C46:C47"/>
    <mergeCell ref="C33:C34"/>
    <mergeCell ref="J20:K20"/>
    <mergeCell ref="F33:G33"/>
    <mergeCell ref="H33:I33"/>
    <mergeCell ref="J33:K33"/>
    <mergeCell ref="H20:I20"/>
    <mergeCell ref="B57:K57"/>
    <mergeCell ref="L33:L34"/>
    <mergeCell ref="H29:K29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L20:L21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B120:C120"/>
    <mergeCell ref="G120:J120"/>
    <mergeCell ref="B123:C123"/>
    <mergeCell ref="G123:J123"/>
    <mergeCell ref="H7:I7"/>
    <mergeCell ref="F20:G20"/>
    <mergeCell ref="B31:K31"/>
    <mergeCell ref="D33:E33"/>
    <mergeCell ref="B44:K44"/>
  </mergeCells>
  <dataValidations count="12">
    <dataValidation allowBlank="1" showInputMessage="1" showErrorMessage="1" prompt="Varžybų pavadinimas" sqref="B1:K1"/>
    <dataValidation allowBlank="1" showInputMessage="1" showErrorMessage="1" prompt="Sutrumpintas komandos pavadinimas" sqref="A9 A22 A35 A61 A74 A100 A116 A48 A87"/>
    <dataValidation allowBlank="1" showInputMessage="1" showErrorMessage="1" prompt="Pilnas komandos pavadinimas" sqref="B5:K5 B18:K18 B31:K31 B57:K57 B70:K70 B96:K96 B112:K112 B44:K44 B83:K83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"/>
    <dataValidation type="date" allowBlank="1" showInputMessage="1" showErrorMessage="1" errorTitle="Klaida !" error="Blogai surinkti  gimimo metai.&#10;PVZ. 88.12.15" sqref="C40 C35:C38">
      <formula1>32143</formula1>
      <formula2>36834</formula2>
    </dataValidation>
    <dataValidation type="decimal" allowBlank="1" showInputMessage="1" showErrorMessage="1" errorTitle="Klaida!" error="Blogai surinktas laikas" sqref="D9:D14 D22:D27 D48:D53 D61:D66 D74:D79 D100:D105 D116 D35:D39 D87:D92">
      <formula1>7</formula1>
      <formula2>13.2</formula2>
    </dataValidation>
    <dataValidation type="time" allowBlank="1" showInputMessage="1" showErrorMessage="1" errorTitle="Klaida!" error="Blogai surinktas laikas." sqref="J22:J27 J10:J14 J35:J40 J61:J66 J74:J79 J100:J105 J116 J48:J53 J87:J92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48:F53 F35:F40 F61:F66 F74:F79 F100:F105 F116 F22:F25 F27 F87:F92">
      <formula1>220</formula1>
      <formula2>600</formula2>
    </dataValidation>
    <dataValidation type="decimal" allowBlank="1" showInputMessage="1" showErrorMessage="1" errorTitle="Klaida!" error="Neteisingai surinktas rezultatas." sqref="H9:H14 H22:H27 H35:H40 H61:H66 H74:H79 H100:H105 H116 H48:H53 H87:H92">
      <formula1>8</formula1>
      <formula2>70</formula2>
    </dataValidation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69"/>
  <sheetViews>
    <sheetView showGridLines="0" zoomScale="106" zoomScaleNormal="106" zoomScalePageLayoutView="0" workbookViewId="0" topLeftCell="A1">
      <selection activeCell="A6" sqref="A6"/>
    </sheetView>
  </sheetViews>
  <sheetFormatPr defaultColWidth="0" defaultRowHeight="12.75" zeroHeight="1"/>
  <cols>
    <col min="1" max="1" width="7.7109375" style="27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8"/>
      <c r="B1" s="160" t="str">
        <f>Protokolas!$B$1</f>
        <v>Lietuvos mokyklų žaidynių lengvosios atletikos keturkovės tarpzoninės varžybos Šiauliuose</v>
      </c>
      <c r="C1" s="160"/>
      <c r="D1" s="160"/>
      <c r="E1" s="160"/>
      <c r="F1" s="160"/>
      <c r="G1" s="160"/>
      <c r="H1" s="160"/>
      <c r="I1" s="160"/>
      <c r="J1" s="160"/>
      <c r="K1" s="160"/>
      <c r="L1" s="3"/>
      <c r="M1" s="31"/>
    </row>
    <row r="2" spans="1:13" ht="11.25" customHeight="1">
      <c r="A2" s="3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/>
    </row>
    <row r="3" spans="1:13" ht="16.5" customHeight="1">
      <c r="A3" s="12"/>
      <c r="B3" s="170" t="str">
        <f>Protokolas!$B$3</f>
        <v>Merginos</v>
      </c>
      <c r="C3" s="170"/>
      <c r="D3" s="170"/>
      <c r="E3" s="170"/>
      <c r="F3" s="170"/>
      <c r="G3" s="16"/>
      <c r="H3" s="16"/>
      <c r="I3" s="157">
        <f>Protokolas!$I$3</f>
        <v>42871</v>
      </c>
      <c r="J3" s="157"/>
      <c r="K3" s="157"/>
      <c r="L3" s="157"/>
      <c r="M3" s="31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1"/>
    </row>
    <row r="5" spans="1:13" ht="22.5" customHeight="1">
      <c r="A5" s="13"/>
      <c r="B5" s="161" t="s">
        <v>14</v>
      </c>
      <c r="C5" s="161"/>
      <c r="D5" s="161"/>
      <c r="E5" s="161"/>
      <c r="F5" s="161"/>
      <c r="G5" s="161"/>
      <c r="H5" s="161"/>
      <c r="I5" s="161"/>
      <c r="J5" s="161"/>
      <c r="K5" s="161"/>
      <c r="L5" s="13"/>
      <c r="M5" s="13"/>
    </row>
    <row r="6" spans="1:13" ht="9.75" customHeight="1" thickBot="1">
      <c r="A6" s="13"/>
      <c r="B6" s="13"/>
      <c r="C6" s="13"/>
      <c r="D6" s="28"/>
      <c r="E6" s="28"/>
      <c r="F6" s="28"/>
      <c r="G6" s="28"/>
      <c r="H6" s="28"/>
      <c r="I6" s="28"/>
      <c r="J6" s="29"/>
      <c r="K6" s="28"/>
      <c r="L6" s="13"/>
      <c r="M6" s="13"/>
    </row>
    <row r="7" spans="1:13" ht="14.25" customHeight="1">
      <c r="A7" s="172" t="s">
        <v>13</v>
      </c>
      <c r="B7" s="168" t="s">
        <v>8</v>
      </c>
      <c r="C7" s="174" t="s">
        <v>19</v>
      </c>
      <c r="D7" s="164" t="s">
        <v>4</v>
      </c>
      <c r="E7" s="165"/>
      <c r="F7" s="162" t="s">
        <v>3</v>
      </c>
      <c r="G7" s="163"/>
      <c r="H7" s="164" t="s">
        <v>9</v>
      </c>
      <c r="I7" s="165"/>
      <c r="J7" s="166" t="s">
        <v>5</v>
      </c>
      <c r="K7" s="167"/>
      <c r="L7" s="168" t="s">
        <v>10</v>
      </c>
      <c r="M7" s="158" t="s">
        <v>11</v>
      </c>
    </row>
    <row r="8" spans="1:13" ht="15" customHeight="1" thickBot="1">
      <c r="A8" s="173"/>
      <c r="B8" s="169"/>
      <c r="C8" s="175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69"/>
      <c r="M8" s="159"/>
    </row>
    <row r="9" spans="1:13" ht="12.75">
      <c r="A9" s="24" t="str">
        <f>Protokolas!A78</f>
        <v>Palanga</v>
      </c>
      <c r="B9" s="34" t="str">
        <f>Protokolas!B78</f>
        <v>Viličkaitė Diana</v>
      </c>
      <c r="C9" s="111">
        <f>Protokolas!C78</f>
        <v>38260</v>
      </c>
      <c r="D9" s="127">
        <f>Protokolas!D78</f>
        <v>8.5</v>
      </c>
      <c r="E9" s="24">
        <f>Protokolas!E78</f>
        <v>92</v>
      </c>
      <c r="F9" s="24">
        <f>Protokolas!F78</f>
        <v>458</v>
      </c>
      <c r="G9" s="24">
        <f>Protokolas!G78</f>
        <v>76</v>
      </c>
      <c r="H9" s="24">
        <f>Protokolas!H78</f>
        <v>28.88</v>
      </c>
      <c r="I9" s="24">
        <f>Protokolas!I78</f>
        <v>41</v>
      </c>
      <c r="J9" s="25">
        <f>Protokolas!J78</f>
        <v>0.0010700231481481483</v>
      </c>
      <c r="K9" s="24">
        <f>Protokolas!K78</f>
        <v>74</v>
      </c>
      <c r="L9" s="24">
        <f>Protokolas!L78</f>
        <v>283</v>
      </c>
      <c r="M9" s="24">
        <v>1</v>
      </c>
    </row>
    <row r="10" spans="1:13" ht="12.75">
      <c r="A10" s="21" t="str">
        <f>Protokolas!A63</f>
        <v>Priekulė</v>
      </c>
      <c r="B10" s="33" t="str">
        <f>Protokolas!B63</f>
        <v>Grisaitytė Agnė</v>
      </c>
      <c r="C10" s="113">
        <f>Protokolas!C63</f>
        <v>37825</v>
      </c>
      <c r="D10" s="128">
        <f>Protokolas!D63</f>
        <v>8.71</v>
      </c>
      <c r="E10" s="21">
        <f>Protokolas!E63</f>
        <v>85</v>
      </c>
      <c r="F10" s="21">
        <f>Protokolas!F63</f>
        <v>456</v>
      </c>
      <c r="G10" s="21">
        <f>Protokolas!G63</f>
        <v>75</v>
      </c>
      <c r="H10" s="21">
        <f>Protokolas!H63</f>
        <v>30.79</v>
      </c>
      <c r="I10" s="21">
        <f>Protokolas!I63</f>
        <v>45</v>
      </c>
      <c r="J10" s="22">
        <f>Protokolas!J63</f>
        <v>0.0010738425925925926</v>
      </c>
      <c r="K10" s="21">
        <f>Protokolas!K63</f>
        <v>73</v>
      </c>
      <c r="L10" s="21">
        <f>Protokolas!L63</f>
        <v>278</v>
      </c>
      <c r="M10" s="21">
        <v>2</v>
      </c>
    </row>
    <row r="11" spans="1:13" ht="12.75">
      <c r="A11" s="21" t="str">
        <f>Protokolas!A22</f>
        <v>Klaipėda</v>
      </c>
      <c r="B11" s="33" t="str">
        <f>Protokolas!B22</f>
        <v>Ramanauskaitė Agnė</v>
      </c>
      <c r="C11" s="113">
        <f>Protokolas!C22</f>
        <v>38054</v>
      </c>
      <c r="D11" s="128">
        <f>Protokolas!D22</f>
        <v>9.15</v>
      </c>
      <c r="E11" s="21">
        <f>Protokolas!E22</f>
        <v>72</v>
      </c>
      <c r="F11" s="21">
        <f>Protokolas!F22</f>
        <v>446</v>
      </c>
      <c r="G11" s="21">
        <f>Protokolas!G22</f>
        <v>72</v>
      </c>
      <c r="H11" s="21">
        <f>Protokolas!H22</f>
        <v>27.55</v>
      </c>
      <c r="I11" s="21">
        <f>Protokolas!I22</f>
        <v>38</v>
      </c>
      <c r="J11" s="22">
        <f>Protokolas!J22</f>
        <v>0.0009841435185185185</v>
      </c>
      <c r="K11" s="21">
        <f>Protokolas!K22</f>
        <v>94</v>
      </c>
      <c r="L11" s="21">
        <f>Protokolas!L22</f>
        <v>276</v>
      </c>
      <c r="M11" s="21">
        <v>3</v>
      </c>
    </row>
    <row r="12" spans="1:13" ht="12.75">
      <c r="A12" s="21" t="str">
        <f>Protokolas!A50</f>
        <v>Plungė</v>
      </c>
      <c r="B12" s="33" t="str">
        <f>Protokolas!B50</f>
        <v>Grauslytė Gabrielė</v>
      </c>
      <c r="C12" s="113">
        <f>Protokolas!C50</f>
        <v>37700</v>
      </c>
      <c r="D12" s="128">
        <f>Protokolas!D50</f>
        <v>9.2</v>
      </c>
      <c r="E12" s="21">
        <f>Protokolas!E50</f>
        <v>69</v>
      </c>
      <c r="F12" s="21">
        <f>Protokolas!F50</f>
        <v>414</v>
      </c>
      <c r="G12" s="21">
        <f>Protokolas!G50</f>
        <v>61</v>
      </c>
      <c r="H12" s="21">
        <f>Protokolas!H50</f>
        <v>36.73</v>
      </c>
      <c r="I12" s="21">
        <f>Protokolas!I50</f>
        <v>56</v>
      </c>
      <c r="J12" s="22">
        <f>Protokolas!J50</f>
        <v>0.0010472222222222222</v>
      </c>
      <c r="K12" s="21">
        <f>Protokolas!K50</f>
        <v>79</v>
      </c>
      <c r="L12" s="21">
        <f>Protokolas!L50</f>
        <v>265</v>
      </c>
      <c r="M12" s="21">
        <v>4</v>
      </c>
    </row>
    <row r="13" spans="1:13" ht="12.75">
      <c r="A13" s="21" t="str">
        <f>Protokolas!A61</f>
        <v>Priekulė</v>
      </c>
      <c r="B13" s="33" t="str">
        <f>Protokolas!B61</f>
        <v>Mickutė Greta</v>
      </c>
      <c r="C13" s="113">
        <f>Protokolas!C61</f>
        <v>37797</v>
      </c>
      <c r="D13" s="128">
        <f>Protokolas!D61</f>
        <v>8.66</v>
      </c>
      <c r="E13" s="21">
        <f>Protokolas!E61</f>
        <v>88</v>
      </c>
      <c r="F13" s="21">
        <f>Protokolas!F61</f>
        <v>436</v>
      </c>
      <c r="G13" s="21">
        <f>Protokolas!G61</f>
        <v>68</v>
      </c>
      <c r="H13" s="21">
        <f>Protokolas!H61</f>
        <v>36.75</v>
      </c>
      <c r="I13" s="21">
        <f>Protokolas!I61</f>
        <v>56</v>
      </c>
      <c r="J13" s="22">
        <f>Protokolas!J61</f>
        <v>0.0011706018518518517</v>
      </c>
      <c r="K13" s="21">
        <f>Protokolas!K61</f>
        <v>53</v>
      </c>
      <c r="L13" s="21">
        <f>Protokolas!L61</f>
        <v>265</v>
      </c>
      <c r="M13" s="21">
        <v>4</v>
      </c>
    </row>
    <row r="14" spans="1:13" ht="12.75">
      <c r="A14" s="21" t="str">
        <f>Protokolas!A77</f>
        <v>Palanga</v>
      </c>
      <c r="B14" s="33" t="str">
        <f>Protokolas!B77</f>
        <v>Gadliauskaitė Indrė</v>
      </c>
      <c r="C14" s="112">
        <f>Protokolas!C77</f>
        <v>38040</v>
      </c>
      <c r="D14" s="128">
        <f>Protokolas!D77</f>
        <v>8.53</v>
      </c>
      <c r="E14" s="21">
        <f>Protokolas!E77</f>
        <v>92</v>
      </c>
      <c r="F14" s="21">
        <f>Protokolas!F77</f>
        <v>432</v>
      </c>
      <c r="G14" s="21">
        <f>Protokolas!G77</f>
        <v>67</v>
      </c>
      <c r="H14" s="21">
        <f>Protokolas!H77</f>
        <v>21.65</v>
      </c>
      <c r="I14" s="21">
        <f>Protokolas!I77</f>
        <v>27</v>
      </c>
      <c r="J14" s="22">
        <f>Protokolas!J77</f>
        <v>0.0011131944444444444</v>
      </c>
      <c r="K14" s="21">
        <f>Protokolas!K77</f>
        <v>64</v>
      </c>
      <c r="L14" s="21">
        <f>Protokolas!L77</f>
        <v>250</v>
      </c>
      <c r="M14" s="21">
        <v>6</v>
      </c>
    </row>
    <row r="15" spans="1:13" ht="12.75">
      <c r="A15" s="21" t="str">
        <f>Protokolas!A24</f>
        <v>Klaipėda</v>
      </c>
      <c r="B15" s="33" t="str">
        <f>Protokolas!B24</f>
        <v>Jokubauskaitė Deimantė</v>
      </c>
      <c r="C15" s="113">
        <f>Protokolas!C24</f>
        <v>38006</v>
      </c>
      <c r="D15" s="128">
        <f>Protokolas!D24</f>
        <v>9.23</v>
      </c>
      <c r="E15" s="21">
        <f>Protokolas!E24</f>
        <v>69</v>
      </c>
      <c r="F15" s="21">
        <f>Protokolas!F24</f>
        <v>401</v>
      </c>
      <c r="G15" s="21">
        <f>Protokolas!G24</f>
        <v>57</v>
      </c>
      <c r="H15" s="21">
        <f>Protokolas!H24</f>
        <v>33.05</v>
      </c>
      <c r="I15" s="21">
        <f>Protokolas!I24</f>
        <v>49</v>
      </c>
      <c r="J15" s="22">
        <f>Protokolas!J24</f>
        <v>0.0010785879629629628</v>
      </c>
      <c r="K15" s="21">
        <f>Protokolas!K24</f>
        <v>72</v>
      </c>
      <c r="L15" s="21">
        <f>Protokolas!L24</f>
        <v>247</v>
      </c>
      <c r="M15" s="21">
        <v>7</v>
      </c>
    </row>
    <row r="16" spans="1:13" ht="12.75">
      <c r="A16" s="21" t="str">
        <f>Protokolas!A25</f>
        <v>Klaipėda</v>
      </c>
      <c r="B16" s="33" t="str">
        <f>Protokolas!B25</f>
        <v>Rutytė Mireta</v>
      </c>
      <c r="C16" s="112">
        <f>Protokolas!C25</f>
        <v>38008</v>
      </c>
      <c r="D16" s="128">
        <f>Protokolas!D25</f>
        <v>9.27</v>
      </c>
      <c r="E16" s="21">
        <f>Protokolas!E25</f>
        <v>69</v>
      </c>
      <c r="F16" s="21">
        <f>Protokolas!F25</f>
        <v>359</v>
      </c>
      <c r="G16" s="21">
        <f>Protokolas!G25</f>
        <v>43</v>
      </c>
      <c r="H16" s="21">
        <f>Protokolas!H25</f>
        <v>42.61</v>
      </c>
      <c r="I16" s="21">
        <f>Protokolas!I25</f>
        <v>68</v>
      </c>
      <c r="J16" s="22">
        <f>Protokolas!J25</f>
        <v>0.0010989583333333333</v>
      </c>
      <c r="K16" s="21">
        <f>Protokolas!K25</f>
        <v>67</v>
      </c>
      <c r="L16" s="21">
        <f>Protokolas!L25</f>
        <v>247</v>
      </c>
      <c r="M16" s="21">
        <v>7</v>
      </c>
    </row>
    <row r="17" spans="1:13" ht="12.75">
      <c r="A17" s="21" t="str">
        <f>Protokolas!A11</f>
        <v>Tauragė</v>
      </c>
      <c r="B17" s="33" t="str">
        <f>Protokolas!B11</f>
        <v>Sparnauskytė Ema</v>
      </c>
      <c r="C17" s="113">
        <f>Protokolas!C11</f>
        <v>37947</v>
      </c>
      <c r="D17" s="128">
        <f>Protokolas!D11</f>
        <v>9.08</v>
      </c>
      <c r="E17" s="21">
        <f>Protokolas!E11</f>
        <v>75</v>
      </c>
      <c r="F17" s="21">
        <f>Protokolas!F11</f>
        <v>414</v>
      </c>
      <c r="G17" s="21">
        <f>Protokolas!G11</f>
        <v>61</v>
      </c>
      <c r="H17" s="21">
        <f>Protokolas!H11</f>
        <v>41.41</v>
      </c>
      <c r="I17" s="21">
        <f>Protokolas!I11</f>
        <v>66</v>
      </c>
      <c r="J17" s="22">
        <f>Protokolas!J11</f>
        <v>0.001216087962962963</v>
      </c>
      <c r="K17" s="21">
        <f>Protokolas!K11</f>
        <v>44</v>
      </c>
      <c r="L17" s="21">
        <f>Protokolas!L11</f>
        <v>246</v>
      </c>
      <c r="M17" s="21">
        <v>9</v>
      </c>
    </row>
    <row r="18" spans="1:13" ht="12.75">
      <c r="A18" s="21" t="str">
        <f>Protokolas!A23</f>
        <v>Klaipėda</v>
      </c>
      <c r="B18" s="33" t="str">
        <f>Protokolas!B23</f>
        <v>Pachomova Fausta</v>
      </c>
      <c r="C18" s="112">
        <f>Protokolas!C23</f>
        <v>38020</v>
      </c>
      <c r="D18" s="128">
        <f>Protokolas!D23</f>
        <v>9.51</v>
      </c>
      <c r="E18" s="21">
        <f>Protokolas!E23</f>
        <v>60</v>
      </c>
      <c r="F18" s="21">
        <f>Protokolas!F23</f>
        <v>382</v>
      </c>
      <c r="G18" s="21">
        <f>Protokolas!G23</f>
        <v>50</v>
      </c>
      <c r="H18" s="23">
        <f>Protokolas!H23</f>
        <v>33.37</v>
      </c>
      <c r="I18" s="21">
        <f>Protokolas!I23</f>
        <v>50</v>
      </c>
      <c r="J18" s="22">
        <f>Protokolas!J23</f>
        <v>0.0010673611111111112</v>
      </c>
      <c r="K18" s="21">
        <f>Protokolas!K23</f>
        <v>74</v>
      </c>
      <c r="L18" s="21">
        <f>Protokolas!L23</f>
        <v>234</v>
      </c>
      <c r="M18" s="21">
        <v>10</v>
      </c>
    </row>
    <row r="19" spans="1:13" ht="12.75">
      <c r="A19" s="21" t="str">
        <f>Protokolas!A37</f>
        <v>Kaltinėnai</v>
      </c>
      <c r="B19" s="33" t="str">
        <f>Protokolas!B37</f>
        <v>Mižutavičiūtė Aistė</v>
      </c>
      <c r="C19" s="112">
        <f>Protokolas!C37</f>
        <v>38049</v>
      </c>
      <c r="D19" s="128">
        <f>Protokolas!D37</f>
        <v>9.03</v>
      </c>
      <c r="E19" s="21">
        <f>Protokolas!E37</f>
        <v>75</v>
      </c>
      <c r="F19" s="21">
        <f>Protokolas!F37</f>
        <v>426</v>
      </c>
      <c r="G19" s="21">
        <f>Protokolas!G37</f>
        <v>65</v>
      </c>
      <c r="H19" s="21">
        <f>Protokolas!H37</f>
        <v>27.07</v>
      </c>
      <c r="I19" s="21">
        <f>Protokolas!I37</f>
        <v>37</v>
      </c>
      <c r="J19" s="22">
        <f>Protokolas!J37</f>
        <v>0.001146875</v>
      </c>
      <c r="K19" s="21">
        <f>Protokolas!K37</f>
        <v>57</v>
      </c>
      <c r="L19" s="21">
        <f>Protokolas!L37</f>
        <v>234</v>
      </c>
      <c r="M19" s="21">
        <v>10</v>
      </c>
    </row>
    <row r="20" spans="1:13" ht="12.75">
      <c r="A20" s="21" t="str">
        <f>Protokolas!A103</f>
        <v>Šiauliai</v>
      </c>
      <c r="B20" s="33" t="str">
        <f>Protokolas!B103</f>
        <v>Kulikauskaitė Gustė</v>
      </c>
      <c r="C20" s="112">
        <f>Protokolas!C103</f>
        <v>37938</v>
      </c>
      <c r="D20" s="128">
        <f>Protokolas!D103</f>
        <v>8.85</v>
      </c>
      <c r="E20" s="21">
        <f>Protokolas!E103</f>
        <v>82</v>
      </c>
      <c r="F20" s="21">
        <f>Protokolas!F103</f>
        <v>421</v>
      </c>
      <c r="G20" s="21">
        <f>Protokolas!G103</f>
        <v>63</v>
      </c>
      <c r="H20" s="23">
        <f>Protokolas!H103</f>
        <v>27.65</v>
      </c>
      <c r="I20" s="21">
        <f>Protokolas!I103</f>
        <v>38</v>
      </c>
      <c r="J20" s="22">
        <f>Protokolas!J103</f>
        <v>0.0012064814814814816</v>
      </c>
      <c r="K20" s="21">
        <f>Protokolas!K103</f>
        <v>46</v>
      </c>
      <c r="L20" s="21">
        <f>Protokolas!L103</f>
        <v>229</v>
      </c>
      <c r="M20" s="21">
        <v>12</v>
      </c>
    </row>
    <row r="21" spans="1:13" ht="12.75">
      <c r="A21" s="21" t="str">
        <f>Protokolas!A9</f>
        <v>Tauragė</v>
      </c>
      <c r="B21" s="33" t="str">
        <f>Protokolas!B9</f>
        <v>Bernikaitė Augustė</v>
      </c>
      <c r="C21" s="113">
        <f>Protokolas!C9</f>
        <v>37750</v>
      </c>
      <c r="D21" s="128">
        <f>Protokolas!D9</f>
        <v>9.07</v>
      </c>
      <c r="E21" s="21">
        <f>Protokolas!E9</f>
        <v>75</v>
      </c>
      <c r="F21" s="21">
        <f>Protokolas!F9</f>
        <v>421</v>
      </c>
      <c r="G21" s="21">
        <f>Protokolas!G9</f>
        <v>63</v>
      </c>
      <c r="H21" s="21">
        <f>Protokolas!H9</f>
        <v>25.72</v>
      </c>
      <c r="I21" s="21">
        <f>Protokolas!I9</f>
        <v>35</v>
      </c>
      <c r="J21" s="22">
        <f>Protokolas!J9</f>
        <v>0.0011958333333333333</v>
      </c>
      <c r="K21" s="21">
        <f>Protokolas!K9</f>
        <v>48</v>
      </c>
      <c r="L21" s="21">
        <f>Protokolas!L9</f>
        <v>221</v>
      </c>
      <c r="M21" s="21">
        <v>13</v>
      </c>
    </row>
    <row r="22" spans="1:13" ht="12.75">
      <c r="A22" s="21" t="str">
        <f>Protokolas!A39</f>
        <v>Kaltinėnai</v>
      </c>
      <c r="B22" s="33" t="str">
        <f>Protokolas!B39</f>
        <v>Ašmonaitė Emilija</v>
      </c>
      <c r="C22" s="112">
        <f>Protokolas!C39</f>
        <v>38556</v>
      </c>
      <c r="D22" s="128">
        <f>Protokolas!D39</f>
        <v>9.94</v>
      </c>
      <c r="E22" s="21">
        <f>Protokolas!E39</f>
        <v>49</v>
      </c>
      <c r="F22" s="21">
        <f>Protokolas!F39</f>
        <v>358</v>
      </c>
      <c r="G22" s="21">
        <f>Protokolas!G39</f>
        <v>42</v>
      </c>
      <c r="H22" s="21">
        <f>Protokolas!H39</f>
        <v>38.47</v>
      </c>
      <c r="I22" s="21">
        <f>Protokolas!I39</f>
        <v>60</v>
      </c>
      <c r="J22" s="22">
        <f>Protokolas!J39</f>
        <v>0.001166087962962963</v>
      </c>
      <c r="K22" s="21">
        <f>Protokolas!K39</f>
        <v>54</v>
      </c>
      <c r="L22" s="21">
        <f>Protokolas!L39</f>
        <v>205</v>
      </c>
      <c r="M22" s="21">
        <v>14</v>
      </c>
    </row>
    <row r="23" spans="1:13" ht="12.75">
      <c r="A23" s="21" t="str">
        <f>Protokolas!A91</f>
        <v>Rietavas</v>
      </c>
      <c r="B23" s="33" t="str">
        <f>Protokolas!B91</f>
        <v>Kiršytė Ema</v>
      </c>
      <c r="C23" s="112">
        <f>Protokolas!C91</f>
        <v>38173</v>
      </c>
      <c r="D23" s="128">
        <f>Protokolas!D91</f>
        <v>10.25</v>
      </c>
      <c r="E23" s="21">
        <f>Protokolas!E91</f>
        <v>41</v>
      </c>
      <c r="F23" s="21">
        <f>Protokolas!F91</f>
        <v>406</v>
      </c>
      <c r="G23" s="21">
        <f>Protokolas!G91</f>
        <v>58</v>
      </c>
      <c r="H23" s="21">
        <f>Protokolas!H91</f>
        <v>36.74</v>
      </c>
      <c r="I23" s="21">
        <f>Protokolas!I91</f>
        <v>56</v>
      </c>
      <c r="J23" s="22">
        <f>Protokolas!J91</f>
        <v>0.001195949074074074</v>
      </c>
      <c r="K23" s="21">
        <f>Protokolas!K91</f>
        <v>48</v>
      </c>
      <c r="L23" s="21">
        <f>Protokolas!L91</f>
        <v>203</v>
      </c>
      <c r="M23" s="21">
        <v>15</v>
      </c>
    </row>
    <row r="24" spans="1:13" ht="12.75">
      <c r="A24" s="21" t="str">
        <f>Protokolas!A13</f>
        <v>Tauragė</v>
      </c>
      <c r="B24" s="33" t="str">
        <f>Protokolas!B13</f>
        <v>Steponaitytė Erika</v>
      </c>
      <c r="C24" s="113">
        <f>Protokolas!C13</f>
        <v>37665</v>
      </c>
      <c r="D24" s="128">
        <f>Protokolas!D13</f>
        <v>9.35</v>
      </c>
      <c r="E24" s="21">
        <f>Protokolas!E13</f>
        <v>66</v>
      </c>
      <c r="F24" s="21">
        <f>Protokolas!F13</f>
        <v>404</v>
      </c>
      <c r="G24" s="21">
        <f>Protokolas!G13</f>
        <v>58</v>
      </c>
      <c r="H24" s="21">
        <f>Protokolas!H13</f>
        <v>29.34</v>
      </c>
      <c r="I24" s="21">
        <f>Protokolas!I13</f>
        <v>42</v>
      </c>
      <c r="J24" s="22">
        <f>Protokolas!J13</f>
        <v>0.0012655092592592594</v>
      </c>
      <c r="K24" s="21">
        <f>Protokolas!K13</f>
        <v>36</v>
      </c>
      <c r="L24" s="21">
        <f>Protokolas!L13</f>
        <v>202</v>
      </c>
      <c r="M24" s="21">
        <v>16</v>
      </c>
    </row>
    <row r="25" spans="1:13" ht="12.75">
      <c r="A25" s="21" t="str">
        <f>Protokolas!A27</f>
        <v>Klaipėda</v>
      </c>
      <c r="B25" s="33" t="str">
        <f>Protokolas!B27</f>
        <v>Mickonytė Aistė</v>
      </c>
      <c r="C25" s="112">
        <f>Protokolas!C27</f>
        <v>37823</v>
      </c>
      <c r="D25" s="128">
        <f>Protokolas!D27</f>
        <v>9.35</v>
      </c>
      <c r="E25" s="21">
        <f>Protokolas!E27</f>
        <v>66</v>
      </c>
      <c r="F25" s="21">
        <f>Protokolas!F27</f>
        <v>384</v>
      </c>
      <c r="G25" s="21">
        <f>Protokolas!G27</f>
        <v>51</v>
      </c>
      <c r="H25" s="21">
        <f>Protokolas!H27</f>
        <v>16.03</v>
      </c>
      <c r="I25" s="21">
        <f>Protokolas!I27</f>
        <v>16</v>
      </c>
      <c r="J25" s="22">
        <f>Protokolas!J27</f>
        <v>0.0010886574074074075</v>
      </c>
      <c r="K25" s="21">
        <f>Protokolas!K27</f>
        <v>69</v>
      </c>
      <c r="L25" s="21">
        <f>Protokolas!L27</f>
        <v>202</v>
      </c>
      <c r="M25" s="21">
        <v>16</v>
      </c>
    </row>
    <row r="26" spans="1:13" ht="12.75">
      <c r="A26" s="21" t="str">
        <f>Protokolas!A12</f>
        <v>Tauragė</v>
      </c>
      <c r="B26" s="33" t="str">
        <f>Protokolas!B12</f>
        <v>Visockytė Melanija</v>
      </c>
      <c r="C26" s="113">
        <f>Protokolas!C12</f>
        <v>37931</v>
      </c>
      <c r="D26" s="128">
        <f>Protokolas!D12</f>
        <v>9.61</v>
      </c>
      <c r="E26" s="21">
        <f>Protokolas!E12</f>
        <v>57</v>
      </c>
      <c r="F26" s="21">
        <f>Protokolas!F12</f>
        <v>410</v>
      </c>
      <c r="G26" s="21">
        <f>Protokolas!G12</f>
        <v>60</v>
      </c>
      <c r="H26" s="21">
        <f>Protokolas!H12</f>
        <v>28.5</v>
      </c>
      <c r="I26" s="21">
        <f>Protokolas!I12</f>
        <v>40</v>
      </c>
      <c r="J26" s="22">
        <f>Protokolas!J12</f>
        <v>0.0012309027777777778</v>
      </c>
      <c r="K26" s="21">
        <f>Protokolas!K12</f>
        <v>42</v>
      </c>
      <c r="L26" s="21">
        <f>Protokolas!L12</f>
        <v>199</v>
      </c>
      <c r="M26" s="21">
        <v>18</v>
      </c>
    </row>
    <row r="27" spans="1:13" ht="12.75">
      <c r="A27" s="21" t="str">
        <f>Protokolas!A52</f>
        <v>Plungė</v>
      </c>
      <c r="B27" s="33" t="str">
        <f>Protokolas!B52</f>
        <v>Smilingytė Erika</v>
      </c>
      <c r="C27" s="113">
        <f>Protokolas!C52</f>
        <v>37663</v>
      </c>
      <c r="D27" s="128">
        <f>Protokolas!D52</f>
        <v>9.54</v>
      </c>
      <c r="E27" s="21">
        <f>Protokolas!E52</f>
        <v>60</v>
      </c>
      <c r="F27" s="21">
        <f>Protokolas!F52</f>
        <v>381</v>
      </c>
      <c r="G27" s="21">
        <f>Protokolas!G52</f>
        <v>50</v>
      </c>
      <c r="H27" s="21">
        <f>Protokolas!H52</f>
        <v>28.98</v>
      </c>
      <c r="I27" s="21">
        <f>Protokolas!I52</f>
        <v>41</v>
      </c>
      <c r="J27" s="22">
        <f>Protokolas!J52</f>
        <v>0.00120625</v>
      </c>
      <c r="K27" s="21">
        <f>Protokolas!K52</f>
        <v>46</v>
      </c>
      <c r="L27" s="21">
        <f>Protokolas!L52</f>
        <v>197</v>
      </c>
      <c r="M27" s="21">
        <v>19</v>
      </c>
    </row>
    <row r="28" spans="1:13" ht="12.75">
      <c r="A28" s="21" t="str">
        <f>Protokolas!A104</f>
        <v>Šiauliai</v>
      </c>
      <c r="B28" s="33" t="str">
        <f>Protokolas!B104</f>
        <v>Vaitekūnaitė Goda</v>
      </c>
      <c r="C28" s="113">
        <f>Protokolas!C104</f>
        <v>37923</v>
      </c>
      <c r="D28" s="128">
        <f>Protokolas!D104</f>
        <v>9.85</v>
      </c>
      <c r="E28" s="21">
        <f>Protokolas!E104</f>
        <v>51</v>
      </c>
      <c r="F28" s="21">
        <f>Protokolas!F104</f>
        <v>432</v>
      </c>
      <c r="G28" s="21">
        <f>Protokolas!G104</f>
        <v>67</v>
      </c>
      <c r="H28" s="21">
        <f>Protokolas!H104</f>
        <v>26.65</v>
      </c>
      <c r="I28" s="21">
        <f>Protokolas!I104</f>
        <v>36</v>
      </c>
      <c r="J28" s="22">
        <f>Protokolas!J104</f>
        <v>0.001238888888888889</v>
      </c>
      <c r="K28" s="21">
        <f>Protokolas!K104</f>
        <v>41</v>
      </c>
      <c r="L28" s="21">
        <f>Protokolas!L104</f>
        <v>195</v>
      </c>
      <c r="M28" s="21">
        <v>20</v>
      </c>
    </row>
    <row r="29" spans="1:13" ht="12.75">
      <c r="A29" s="21" t="str">
        <f>Protokolas!A105</f>
        <v>Šiauliai</v>
      </c>
      <c r="B29" s="33" t="str">
        <f>Protokolas!B105</f>
        <v>Lukošiūtė Gabrielė</v>
      </c>
      <c r="C29" s="112">
        <f>Protokolas!C105</f>
        <v>38103</v>
      </c>
      <c r="D29" s="128">
        <f>Protokolas!D105</f>
        <v>9.3</v>
      </c>
      <c r="E29" s="21">
        <f>Protokolas!E105</f>
        <v>66</v>
      </c>
      <c r="F29" s="21">
        <f>Protokolas!F105</f>
        <v>402</v>
      </c>
      <c r="G29" s="21">
        <f>Protokolas!G105</f>
        <v>57</v>
      </c>
      <c r="H29" s="21">
        <f>Protokolas!H105</f>
        <v>24.66</v>
      </c>
      <c r="I29" s="21">
        <f>Protokolas!I105</f>
        <v>33</v>
      </c>
      <c r="J29" s="22">
        <f>Protokolas!J105</f>
        <v>0.0012497685185185183</v>
      </c>
      <c r="K29" s="21">
        <f>Protokolas!K105</f>
        <v>39</v>
      </c>
      <c r="L29" s="21">
        <f>Protokolas!L105</f>
        <v>195</v>
      </c>
      <c r="M29" s="21">
        <v>20</v>
      </c>
    </row>
    <row r="30" spans="1:13" ht="12.75">
      <c r="A30" s="21" t="str">
        <f>Protokolas!A26</f>
        <v>Klaipėda</v>
      </c>
      <c r="B30" s="33" t="str">
        <f>Protokolas!B26</f>
        <v>Bučinskaitė Austėja</v>
      </c>
      <c r="C30" s="112">
        <f>Protokolas!C26</f>
        <v>37782</v>
      </c>
      <c r="D30" s="128">
        <f>Protokolas!D26</f>
        <v>9.01</v>
      </c>
      <c r="E30" s="21">
        <f>Protokolas!E26</f>
        <v>75</v>
      </c>
      <c r="F30" s="21" t="str">
        <f>Protokolas!F26</f>
        <v>NM</v>
      </c>
      <c r="G30" s="21">
        <f>Protokolas!G26</f>
        <v>0</v>
      </c>
      <c r="H30" s="23">
        <f>Protokolas!H26</f>
        <v>26.36</v>
      </c>
      <c r="I30" s="21">
        <f>Protokolas!I26</f>
        <v>36</v>
      </c>
      <c r="J30" s="22">
        <f>Protokolas!J26</f>
        <v>0.0010673611111111112</v>
      </c>
      <c r="K30" s="21">
        <f>Protokolas!K26</f>
        <v>74</v>
      </c>
      <c r="L30" s="21">
        <f>Protokolas!L26</f>
        <v>185</v>
      </c>
      <c r="M30" s="21">
        <v>22</v>
      </c>
    </row>
    <row r="31" spans="1:13" ht="12.75">
      <c r="A31" s="21" t="str">
        <f>Protokolas!A116</f>
        <v>Kl. Ind.</v>
      </c>
      <c r="B31" s="33" t="str">
        <f>Protokolas!B116</f>
        <v>Kamilė Beleckaitė</v>
      </c>
      <c r="C31" s="112">
        <f>Protokolas!C116</f>
        <v>38246</v>
      </c>
      <c r="D31" s="128">
        <f>Protokolas!D116</f>
        <v>9.57</v>
      </c>
      <c r="E31" s="21">
        <f>Protokolas!E116</f>
        <v>60</v>
      </c>
      <c r="F31" s="21">
        <f>Protokolas!F116</f>
        <v>385</v>
      </c>
      <c r="G31" s="21">
        <f>Protokolas!G116</f>
        <v>51</v>
      </c>
      <c r="H31" s="21">
        <f>Protokolas!H116</f>
        <v>11.3</v>
      </c>
      <c r="I31" s="21">
        <f>Protokolas!I116</f>
        <v>7</v>
      </c>
      <c r="J31" s="22">
        <f>Protokolas!J116</f>
        <v>0.0011013888888888887</v>
      </c>
      <c r="K31" s="21">
        <f>Protokolas!K116</f>
        <v>67</v>
      </c>
      <c r="L31" s="21">
        <f>Protokolas!L116</f>
        <v>185</v>
      </c>
      <c r="M31" s="21">
        <v>22</v>
      </c>
    </row>
    <row r="32" spans="1:13" ht="12.75">
      <c r="A32" s="21" t="str">
        <f>Protokolas!A100</f>
        <v>Šiauliai</v>
      </c>
      <c r="B32" s="33" t="str">
        <f>Protokolas!B100</f>
        <v>Užgalytė Ugnė</v>
      </c>
      <c r="C32" s="112">
        <f>Protokolas!C100</f>
        <v>37829</v>
      </c>
      <c r="D32" s="128">
        <f>Protokolas!D100</f>
        <v>9.06</v>
      </c>
      <c r="E32" s="21">
        <f>Protokolas!E100</f>
        <v>75</v>
      </c>
      <c r="F32" s="21">
        <f>Protokolas!F100</f>
        <v>386</v>
      </c>
      <c r="G32" s="21">
        <f>Protokolas!G100</f>
        <v>52</v>
      </c>
      <c r="H32" s="23">
        <f>Protokolas!H100</f>
        <v>26.65</v>
      </c>
      <c r="I32" s="21">
        <f>Protokolas!I100</f>
        <v>36</v>
      </c>
      <c r="J32" s="22">
        <f>Protokolas!J100</f>
        <v>0.0014094907407407407</v>
      </c>
      <c r="K32" s="21">
        <f>Protokolas!K100</f>
        <v>17</v>
      </c>
      <c r="L32" s="21">
        <f>Protokolas!L100</f>
        <v>180</v>
      </c>
      <c r="M32" s="21">
        <v>24</v>
      </c>
    </row>
    <row r="33" spans="1:13" ht="12.75">
      <c r="A33" s="21" t="str">
        <f>Protokolas!A36</f>
        <v>Kaltinėnai</v>
      </c>
      <c r="B33" s="33" t="str">
        <f>Protokolas!B36</f>
        <v>Šiušaitė Gerda</v>
      </c>
      <c r="C33" s="112">
        <f>Protokolas!C36</f>
        <v>37699</v>
      </c>
      <c r="D33" s="128">
        <f>Protokolas!D36</f>
        <v>9.63</v>
      </c>
      <c r="E33" s="21">
        <f>Protokolas!E36</f>
        <v>57</v>
      </c>
      <c r="F33" s="21">
        <f>Protokolas!F36</f>
        <v>338</v>
      </c>
      <c r="G33" s="21">
        <f>Protokolas!G36</f>
        <v>36</v>
      </c>
      <c r="H33" s="23">
        <f>Protokolas!H36</f>
        <v>20.68</v>
      </c>
      <c r="I33" s="21">
        <f>Protokolas!I36</f>
        <v>25</v>
      </c>
      <c r="J33" s="22">
        <f>Protokolas!J36</f>
        <v>0.00113125</v>
      </c>
      <c r="K33" s="21">
        <f>Protokolas!K36</f>
        <v>60</v>
      </c>
      <c r="L33" s="21">
        <f>Protokolas!L36</f>
        <v>178</v>
      </c>
      <c r="M33" s="21">
        <v>25</v>
      </c>
    </row>
    <row r="34" spans="1:13" ht="12.75">
      <c r="A34" s="21" t="str">
        <f>Protokolas!A53</f>
        <v>Plungė</v>
      </c>
      <c r="B34" s="33" t="str">
        <f>Protokolas!B53</f>
        <v>Paksaitė Gabija</v>
      </c>
      <c r="C34" s="112">
        <f>Protokolas!C53</f>
        <v>37653</v>
      </c>
      <c r="D34" s="128">
        <f>Protokolas!D53</f>
        <v>9.98</v>
      </c>
      <c r="E34" s="21">
        <f>Protokolas!E53</f>
        <v>49</v>
      </c>
      <c r="F34" s="21">
        <f>Protokolas!F53</f>
        <v>365</v>
      </c>
      <c r="G34" s="21">
        <f>Protokolas!G53</f>
        <v>45</v>
      </c>
      <c r="H34" s="21">
        <f>Protokolas!H53</f>
        <v>27.82</v>
      </c>
      <c r="I34" s="21">
        <f>Protokolas!I53</f>
        <v>39</v>
      </c>
      <c r="J34" s="22">
        <f>Protokolas!J53</f>
        <v>0.0012123842592592592</v>
      </c>
      <c r="K34" s="21">
        <f>Protokolas!K53</f>
        <v>45</v>
      </c>
      <c r="L34" s="21">
        <f>Protokolas!L53</f>
        <v>178</v>
      </c>
      <c r="M34" s="21">
        <v>25</v>
      </c>
    </row>
    <row r="35" spans="1:13" ht="12.75">
      <c r="A35" s="21" t="str">
        <f>Protokolas!A74</f>
        <v>Palanga</v>
      </c>
      <c r="B35" s="33" t="str">
        <f>Protokolas!B74</f>
        <v>Kalis Gabrielė</v>
      </c>
      <c r="C35" s="113">
        <f>Protokolas!C74</f>
        <v>38371</v>
      </c>
      <c r="D35" s="128">
        <f>Protokolas!D74</f>
        <v>9.2</v>
      </c>
      <c r="E35" s="21">
        <f>Protokolas!E74</f>
        <v>69</v>
      </c>
      <c r="F35" s="21">
        <f>Protokolas!F74</f>
        <v>410</v>
      </c>
      <c r="G35" s="21">
        <f>Protokolas!G74</f>
        <v>60</v>
      </c>
      <c r="H35" s="21">
        <f>Protokolas!H74</f>
        <v>27.38</v>
      </c>
      <c r="I35" s="21">
        <f>Protokolas!I74</f>
        <v>38</v>
      </c>
      <c r="J35" s="22">
        <f>Protokolas!J74</f>
        <v>0.0014788194444444447</v>
      </c>
      <c r="K35" s="21">
        <f>Protokolas!K74</f>
        <v>11</v>
      </c>
      <c r="L35" s="21">
        <f>Protokolas!L74</f>
        <v>178</v>
      </c>
      <c r="M35" s="21">
        <v>25</v>
      </c>
    </row>
    <row r="36" spans="1:13" ht="12.75">
      <c r="A36" s="21" t="str">
        <f>Protokolas!A87</f>
        <v>Rietavas</v>
      </c>
      <c r="B36" s="33" t="str">
        <f>Protokolas!B87</f>
        <v>Kiršytė Martyna</v>
      </c>
      <c r="C36" s="112">
        <f>Protokolas!C87</f>
        <v>37808</v>
      </c>
      <c r="D36" s="128">
        <f>Protokolas!D87</f>
        <v>10.39</v>
      </c>
      <c r="E36" s="21">
        <f>Protokolas!E87</f>
        <v>39</v>
      </c>
      <c r="F36" s="21">
        <f>Protokolas!F87</f>
        <v>363</v>
      </c>
      <c r="G36" s="21">
        <f>Protokolas!G87</f>
        <v>44</v>
      </c>
      <c r="H36" s="21">
        <f>Protokolas!H87</f>
        <v>32.31</v>
      </c>
      <c r="I36" s="21">
        <f>Protokolas!I87</f>
        <v>48</v>
      </c>
      <c r="J36" s="22">
        <f>Protokolas!J87</f>
        <v>0.0012002314814814816</v>
      </c>
      <c r="K36" s="21">
        <f>Protokolas!K87</f>
        <v>47</v>
      </c>
      <c r="L36" s="21">
        <f>Protokolas!L87</f>
        <v>178</v>
      </c>
      <c r="M36" s="21">
        <v>25</v>
      </c>
    </row>
    <row r="37" spans="1:13" ht="12.75">
      <c r="A37" s="21" t="str">
        <f>Protokolas!A62</f>
        <v>Priekulė</v>
      </c>
      <c r="B37" s="33" t="str">
        <f>Protokolas!B62</f>
        <v>Sausytė Emilija</v>
      </c>
      <c r="C37" s="112">
        <f>Protokolas!C62</f>
        <v>37829</v>
      </c>
      <c r="D37" s="128">
        <f>Protokolas!D62</f>
        <v>9.25</v>
      </c>
      <c r="E37" s="21">
        <f>Protokolas!E62</f>
        <v>69</v>
      </c>
      <c r="F37" s="21">
        <f>Protokolas!F62</f>
        <v>380</v>
      </c>
      <c r="G37" s="21">
        <f>Protokolas!G62</f>
        <v>50</v>
      </c>
      <c r="H37" s="21">
        <f>Protokolas!H62</f>
        <v>27.99</v>
      </c>
      <c r="I37" s="21">
        <f>Protokolas!I62</f>
        <v>39</v>
      </c>
      <c r="J37" s="22">
        <f>Protokolas!J62</f>
        <v>0.0014194444444444445</v>
      </c>
      <c r="K37" s="21">
        <f>Protokolas!K62</f>
        <v>16</v>
      </c>
      <c r="L37" s="21">
        <f>Protokolas!L62</f>
        <v>174</v>
      </c>
      <c r="M37" s="21">
        <v>29</v>
      </c>
    </row>
    <row r="38" spans="1:13" ht="12.75">
      <c r="A38" s="21" t="str">
        <f>Protokolas!A76</f>
        <v>Palanga</v>
      </c>
      <c r="B38" s="33" t="str">
        <f>Protokolas!B76</f>
        <v>Stonkutė Amelija</v>
      </c>
      <c r="C38" s="112">
        <f>Protokolas!C76</f>
        <v>38572</v>
      </c>
      <c r="D38" s="128">
        <f>Protokolas!D76</f>
        <v>9.74</v>
      </c>
      <c r="E38" s="21">
        <f>Protokolas!E76</f>
        <v>54</v>
      </c>
      <c r="F38" s="21">
        <f>Protokolas!F76</f>
        <v>391</v>
      </c>
      <c r="G38" s="21">
        <f>Protokolas!G76</f>
        <v>53</v>
      </c>
      <c r="H38" s="21">
        <f>Protokolas!H76</f>
        <v>20.88</v>
      </c>
      <c r="I38" s="21">
        <f>Protokolas!I76</f>
        <v>25</v>
      </c>
      <c r="J38" s="22">
        <f>Protokolas!J76</f>
        <v>0.0012326388888888888</v>
      </c>
      <c r="K38" s="21">
        <f>Protokolas!K76</f>
        <v>42</v>
      </c>
      <c r="L38" s="21">
        <f>Protokolas!L76</f>
        <v>174</v>
      </c>
      <c r="M38" s="21">
        <v>29</v>
      </c>
    </row>
    <row r="39" spans="1:13" ht="12.75">
      <c r="A39" s="21" t="str">
        <f>Protokolas!A101</f>
        <v>Šiauliai</v>
      </c>
      <c r="B39" s="33" t="str">
        <f>Protokolas!B101</f>
        <v>Jokubauskaitė Kotryna</v>
      </c>
      <c r="C39" s="112">
        <f>Protokolas!C101</f>
        <v>37663</v>
      </c>
      <c r="D39" s="128">
        <f>Protokolas!D101</f>
        <v>9.87</v>
      </c>
      <c r="E39" s="21">
        <f>Protokolas!E101</f>
        <v>51</v>
      </c>
      <c r="F39" s="21">
        <f>Protokolas!F101</f>
        <v>348</v>
      </c>
      <c r="G39" s="21">
        <f>Protokolas!G101</f>
        <v>39</v>
      </c>
      <c r="H39" s="21">
        <f>Protokolas!H101</f>
        <v>40.57</v>
      </c>
      <c r="I39" s="21">
        <f>Protokolas!I101</f>
        <v>64</v>
      </c>
      <c r="J39" s="22">
        <f>Protokolas!J101</f>
        <v>0.0013809027777777778</v>
      </c>
      <c r="K39" s="21">
        <f>Protokolas!K101</f>
        <v>20</v>
      </c>
      <c r="L39" s="21">
        <f>Protokolas!L101</f>
        <v>174</v>
      </c>
      <c r="M39" s="21">
        <v>29</v>
      </c>
    </row>
    <row r="40" spans="1:13" ht="12.75">
      <c r="A40" s="21" t="str">
        <f>Protokolas!A35</f>
        <v>Kaltinėnai</v>
      </c>
      <c r="B40" s="33" t="str">
        <f>Protokolas!B35</f>
        <v>Tamašauskaitė Dovilė</v>
      </c>
      <c r="C40" s="113">
        <f>Protokolas!C35</f>
        <v>38174</v>
      </c>
      <c r="D40" s="128">
        <f>Protokolas!D35</f>
        <v>10.03</v>
      </c>
      <c r="E40" s="21">
        <f>Protokolas!E35</f>
        <v>46</v>
      </c>
      <c r="F40" s="21">
        <f>Protokolas!F35</f>
        <v>332</v>
      </c>
      <c r="G40" s="21">
        <f>Protokolas!G35</f>
        <v>34</v>
      </c>
      <c r="H40" s="21">
        <f>Protokolas!H35</f>
        <v>25.53</v>
      </c>
      <c r="I40" s="21">
        <f>Protokolas!I35</f>
        <v>34</v>
      </c>
      <c r="J40" s="22">
        <f>Protokolas!J35</f>
        <v>0.0011402777777777776</v>
      </c>
      <c r="K40" s="21">
        <f>Protokolas!K35</f>
        <v>59</v>
      </c>
      <c r="L40" s="21">
        <f>Protokolas!L35</f>
        <v>173</v>
      </c>
      <c r="M40" s="21">
        <v>32</v>
      </c>
    </row>
    <row r="41" spans="1:13" ht="12.75">
      <c r="A41" s="21" t="str">
        <f>Protokolas!A48</f>
        <v>Plungė</v>
      </c>
      <c r="B41" s="33" t="str">
        <f>Protokolas!B48</f>
        <v>Šalnytė Akvilė</v>
      </c>
      <c r="C41" s="112">
        <f>Protokolas!C48</f>
        <v>37687</v>
      </c>
      <c r="D41" s="128">
        <f>Protokolas!D48</f>
        <v>10.05</v>
      </c>
      <c r="E41" s="21">
        <f>Protokolas!E48</f>
        <v>46</v>
      </c>
      <c r="F41" s="21">
        <f>Protokolas!F48</f>
        <v>350</v>
      </c>
      <c r="G41" s="21">
        <f>Protokolas!G48</f>
        <v>40</v>
      </c>
      <c r="H41" s="21">
        <f>Protokolas!H48</f>
        <v>29.17</v>
      </c>
      <c r="I41" s="21">
        <f>Protokolas!I48</f>
        <v>41</v>
      </c>
      <c r="J41" s="22">
        <f>Protokolas!J48</f>
        <v>0.0012377314814814814</v>
      </c>
      <c r="K41" s="21">
        <f>Protokolas!K48</f>
        <v>41</v>
      </c>
      <c r="L41" s="21">
        <f>Protokolas!L48</f>
        <v>168</v>
      </c>
      <c r="M41" s="21">
        <v>33</v>
      </c>
    </row>
    <row r="42" spans="1:13" ht="12.75">
      <c r="A42" s="21" t="str">
        <f>Protokolas!A38</f>
        <v>Kaltinėnai</v>
      </c>
      <c r="B42" s="33" t="str">
        <f>Protokolas!B38</f>
        <v>Mižutavičiūtė Augustė</v>
      </c>
      <c r="C42" s="113">
        <f>Protokolas!C38</f>
        <v>38049</v>
      </c>
      <c r="D42" s="128">
        <f>Protokolas!D38</f>
        <v>9.41</v>
      </c>
      <c r="E42" s="21">
        <f>Protokolas!E38</f>
        <v>63</v>
      </c>
      <c r="F42" s="21">
        <f>Protokolas!F38</f>
        <v>324</v>
      </c>
      <c r="G42" s="21">
        <f>Protokolas!G38</f>
        <v>31</v>
      </c>
      <c r="H42" s="21">
        <f>Protokolas!H38</f>
        <v>25.43</v>
      </c>
      <c r="I42" s="21">
        <f>Protokolas!I38</f>
        <v>34</v>
      </c>
      <c r="J42" s="22">
        <f>Protokolas!J38</f>
        <v>0.0012599537037037037</v>
      </c>
      <c r="K42" s="21">
        <f>Protokolas!K38</f>
        <v>37</v>
      </c>
      <c r="L42" s="21">
        <f>Protokolas!L38</f>
        <v>165</v>
      </c>
      <c r="M42" s="21">
        <v>34</v>
      </c>
    </row>
    <row r="43" spans="1:13" ht="12.75">
      <c r="A43" s="21" t="str">
        <f>Protokolas!A79</f>
        <v>Palanga</v>
      </c>
      <c r="B43" s="33" t="str">
        <f>Protokolas!B79</f>
        <v>Daugytė Aistė</v>
      </c>
      <c r="C43" s="112">
        <f>Protokolas!C79</f>
        <v>37965</v>
      </c>
      <c r="D43" s="128">
        <f>Protokolas!D79</f>
        <v>10.15</v>
      </c>
      <c r="E43" s="21">
        <f>Protokolas!E79</f>
        <v>43</v>
      </c>
      <c r="F43" s="21">
        <f>Protokolas!F79</f>
        <v>360</v>
      </c>
      <c r="G43" s="21">
        <f>Protokolas!G79</f>
        <v>43</v>
      </c>
      <c r="H43" s="21">
        <f>Protokolas!H79</f>
        <v>32.32</v>
      </c>
      <c r="I43" s="21">
        <f>Protokolas!I79</f>
        <v>48</v>
      </c>
      <c r="J43" s="22">
        <f>Protokolas!J79</f>
        <v>0.0013546296296296299</v>
      </c>
      <c r="K43" s="21">
        <f>Protokolas!K79</f>
        <v>25</v>
      </c>
      <c r="L43" s="21">
        <f>Protokolas!L79</f>
        <v>159</v>
      </c>
      <c r="M43" s="21">
        <v>35</v>
      </c>
    </row>
    <row r="44" spans="1:13" ht="12.75">
      <c r="A44" s="21" t="str">
        <f>Protokolas!A64</f>
        <v>Priekulė</v>
      </c>
      <c r="B44" s="33" t="str">
        <f>Protokolas!B64</f>
        <v>Ramašauskaitė Ramunė</v>
      </c>
      <c r="C44" s="112">
        <f>Protokolas!C64</f>
        <v>38050</v>
      </c>
      <c r="D44" s="128">
        <f>Protokolas!D64</f>
        <v>9.77</v>
      </c>
      <c r="E44" s="21">
        <f>Protokolas!E64</f>
        <v>54</v>
      </c>
      <c r="F44" s="21">
        <f>Protokolas!F64</f>
        <v>301</v>
      </c>
      <c r="G44" s="21">
        <f>Protokolas!G64</f>
        <v>23</v>
      </c>
      <c r="H44" s="21">
        <f>Protokolas!H64</f>
        <v>31.84</v>
      </c>
      <c r="I44" s="21">
        <f>Protokolas!I64</f>
        <v>47</v>
      </c>
      <c r="J44" s="22">
        <f>Protokolas!J64</f>
        <v>0.001285763888888889</v>
      </c>
      <c r="K44" s="21">
        <f>Protokolas!K64</f>
        <v>33</v>
      </c>
      <c r="L44" s="21">
        <f>Protokolas!L64</f>
        <v>157</v>
      </c>
      <c r="M44" s="21">
        <v>36</v>
      </c>
    </row>
    <row r="45" spans="1:13" ht="12.75">
      <c r="A45" s="21" t="str">
        <f>Protokolas!A49</f>
        <v>Plungė</v>
      </c>
      <c r="B45" s="33" t="str">
        <f>Protokolas!B49</f>
        <v>Šideikytė Ema</v>
      </c>
      <c r="C45" s="112">
        <f>Protokolas!C49</f>
        <v>38270</v>
      </c>
      <c r="D45" s="128">
        <f>Protokolas!D49</f>
        <v>9.56</v>
      </c>
      <c r="E45" s="21">
        <f>Protokolas!E49</f>
        <v>60</v>
      </c>
      <c r="F45" s="21">
        <f>Protokolas!F49</f>
        <v>351</v>
      </c>
      <c r="G45" s="21">
        <f>Protokolas!G49</f>
        <v>40</v>
      </c>
      <c r="H45" s="21">
        <f>Protokolas!H49</f>
        <v>23.26</v>
      </c>
      <c r="I45" s="21">
        <f>Protokolas!I49</f>
        <v>30</v>
      </c>
      <c r="J45" s="22">
        <f>Protokolas!J49</f>
        <v>0.001357060185185185</v>
      </c>
      <c r="K45" s="21">
        <f>Protokolas!K49</f>
        <v>24</v>
      </c>
      <c r="L45" s="21">
        <f>Protokolas!L49</f>
        <v>154</v>
      </c>
      <c r="M45" s="21">
        <v>37</v>
      </c>
    </row>
    <row r="46" spans="1:13" ht="12.75">
      <c r="A46" s="21" t="str">
        <f>Protokolas!A89</f>
        <v>Rietavas</v>
      </c>
      <c r="B46" s="33" t="str">
        <f>Protokolas!B89</f>
        <v>Maulaitė Karolina</v>
      </c>
      <c r="C46" s="112">
        <f>Protokolas!C89</f>
        <v>37665</v>
      </c>
      <c r="D46" s="128">
        <f>Protokolas!D89</f>
        <v>10.06</v>
      </c>
      <c r="E46" s="21">
        <f>Protokolas!E89</f>
        <v>46</v>
      </c>
      <c r="F46" s="21">
        <f>Protokolas!F89</f>
        <v>363</v>
      </c>
      <c r="G46" s="21">
        <f>Protokolas!G89</f>
        <v>44</v>
      </c>
      <c r="H46" s="21">
        <f>Protokolas!H89</f>
        <v>30.08</v>
      </c>
      <c r="I46" s="21">
        <f>Protokolas!I89</f>
        <v>43</v>
      </c>
      <c r="J46" s="22">
        <f>Protokolas!J89</f>
        <v>0.0013788194444444444</v>
      </c>
      <c r="K46" s="21">
        <f>Protokolas!K89</f>
        <v>21</v>
      </c>
      <c r="L46" s="21">
        <f>Protokolas!L89</f>
        <v>154</v>
      </c>
      <c r="M46" s="21">
        <v>37</v>
      </c>
    </row>
    <row r="47" spans="1:13" ht="12.75">
      <c r="A47" s="21" t="str">
        <f>Protokolas!A10</f>
        <v>Tauragė</v>
      </c>
      <c r="B47" s="33" t="str">
        <f>Protokolas!B10</f>
        <v>Norkaitytė Klaudija</v>
      </c>
      <c r="C47" s="112">
        <f>Protokolas!C10</f>
        <v>37909</v>
      </c>
      <c r="D47" s="128">
        <f>Protokolas!D10</f>
        <v>10.09</v>
      </c>
      <c r="E47" s="21">
        <f>Protokolas!E10</f>
        <v>46</v>
      </c>
      <c r="F47" s="21">
        <f>Protokolas!F10</f>
        <v>370</v>
      </c>
      <c r="G47" s="21">
        <f>Protokolas!G10</f>
        <v>46</v>
      </c>
      <c r="H47" s="21">
        <f>Protokolas!H10</f>
        <v>28.1</v>
      </c>
      <c r="I47" s="21">
        <f>Protokolas!I10</f>
        <v>39</v>
      </c>
      <c r="J47" s="22">
        <f>Protokolas!J10</f>
        <v>0.0013680555555555557</v>
      </c>
      <c r="K47" s="21">
        <f>Protokolas!K10</f>
        <v>22</v>
      </c>
      <c r="L47" s="21">
        <f>Protokolas!L10</f>
        <v>153</v>
      </c>
      <c r="M47" s="21">
        <v>39</v>
      </c>
    </row>
    <row r="48" spans="1:13" ht="12.75">
      <c r="A48" s="21" t="str">
        <f>Protokolas!A14</f>
        <v>Tauragė</v>
      </c>
      <c r="B48" s="33" t="str">
        <f>Protokolas!B14</f>
        <v>Jurgilaitė Miglė</v>
      </c>
      <c r="C48" s="112">
        <f>Protokolas!C14</f>
        <v>37932</v>
      </c>
      <c r="D48" s="128">
        <f>Protokolas!D14</f>
        <v>10.14</v>
      </c>
      <c r="E48" s="21">
        <f>Protokolas!E14</f>
        <v>43</v>
      </c>
      <c r="F48" s="21">
        <f>Protokolas!F14</f>
        <v>363</v>
      </c>
      <c r="G48" s="21">
        <f>Protokolas!G14</f>
        <v>44</v>
      </c>
      <c r="H48" s="21">
        <f>Protokolas!H14</f>
        <v>28.57</v>
      </c>
      <c r="I48" s="21">
        <f>Protokolas!I14</f>
        <v>40</v>
      </c>
      <c r="J48" s="22">
        <f>Protokolas!J14</f>
        <v>0.0013763888888888888</v>
      </c>
      <c r="K48" s="21">
        <f>Protokolas!K14</f>
        <v>21</v>
      </c>
      <c r="L48" s="21">
        <f>Protokolas!L14</f>
        <v>148</v>
      </c>
      <c r="M48" s="21">
        <v>40</v>
      </c>
    </row>
    <row r="49" spans="1:13" ht="12.75">
      <c r="A49" s="21" t="str">
        <f>Protokolas!A65</f>
        <v>Priekulė</v>
      </c>
      <c r="B49" s="33" t="str">
        <f>Protokolas!B65</f>
        <v>Pilypaitė Augustė</v>
      </c>
      <c r="C49" s="112">
        <f>Protokolas!C65</f>
        <v>37937</v>
      </c>
      <c r="D49" s="128">
        <f>Protokolas!D65</f>
        <v>9.96</v>
      </c>
      <c r="E49" s="21">
        <f>Protokolas!E65</f>
        <v>49</v>
      </c>
      <c r="F49" s="21">
        <f>Protokolas!F65</f>
        <v>357</v>
      </c>
      <c r="G49" s="21">
        <f>Protokolas!G65</f>
        <v>42</v>
      </c>
      <c r="H49" s="23">
        <f>Protokolas!H65</f>
        <v>28.03</v>
      </c>
      <c r="I49" s="21">
        <f>Protokolas!I65</f>
        <v>39</v>
      </c>
      <c r="J49" s="22">
        <f>Protokolas!J65</f>
        <v>0.0014215277777777779</v>
      </c>
      <c r="K49" s="21">
        <f>Protokolas!K65</f>
        <v>16</v>
      </c>
      <c r="L49" s="21">
        <f>Protokolas!L65</f>
        <v>146</v>
      </c>
      <c r="M49" s="21">
        <v>41</v>
      </c>
    </row>
    <row r="50" spans="1:13" ht="12.75">
      <c r="A50" s="21" t="str">
        <f>Protokolas!A75</f>
        <v>Palanga</v>
      </c>
      <c r="B50" s="33" t="str">
        <f>Protokolas!B75</f>
        <v>Endzinaitė Beatričė</v>
      </c>
      <c r="C50" s="113">
        <f>Protokolas!C75</f>
        <v>38611</v>
      </c>
      <c r="D50" s="128">
        <f>Protokolas!D75</f>
        <v>10.47</v>
      </c>
      <c r="E50" s="21">
        <f>Protokolas!E75</f>
        <v>36</v>
      </c>
      <c r="F50" s="21">
        <f>Protokolas!F75</f>
        <v>333</v>
      </c>
      <c r="G50" s="21">
        <f>Protokolas!G75</f>
        <v>34</v>
      </c>
      <c r="H50" s="21">
        <f>Protokolas!H75</f>
        <v>28.41</v>
      </c>
      <c r="I50" s="21">
        <f>Protokolas!I75</f>
        <v>40</v>
      </c>
      <c r="J50" s="22">
        <f>Protokolas!J75</f>
        <v>0.0013340277777777777</v>
      </c>
      <c r="K50" s="21">
        <f>Protokolas!K75</f>
        <v>26</v>
      </c>
      <c r="L50" s="21">
        <f>Protokolas!L75</f>
        <v>136</v>
      </c>
      <c r="M50" s="21">
        <v>42</v>
      </c>
    </row>
    <row r="51" spans="1:13" ht="12.75">
      <c r="A51" s="21" t="str">
        <f>Protokolas!A88</f>
        <v>Rietavas</v>
      </c>
      <c r="B51" s="33" t="str">
        <f>Protokolas!B88</f>
        <v>Grabauskaitė Kotryna</v>
      </c>
      <c r="C51" s="112">
        <f>Protokolas!C88</f>
        <v>37665</v>
      </c>
      <c r="D51" s="128">
        <f>Protokolas!D88</f>
        <v>10.43</v>
      </c>
      <c r="E51" s="21">
        <f>Protokolas!E88</f>
        <v>36</v>
      </c>
      <c r="F51" s="21">
        <f>Protokolas!F88</f>
        <v>334</v>
      </c>
      <c r="G51" s="21">
        <f>Protokolas!G88</f>
        <v>34</v>
      </c>
      <c r="H51" s="21">
        <f>Protokolas!H88</f>
        <v>32.6</v>
      </c>
      <c r="I51" s="21">
        <f>Protokolas!I88</f>
        <v>48</v>
      </c>
      <c r="J51" s="22">
        <f>Protokolas!J88</f>
        <v>0.001466087962962963</v>
      </c>
      <c r="K51" s="21">
        <f>Protokolas!K88</f>
        <v>12</v>
      </c>
      <c r="L51" s="21">
        <f>Protokolas!L88</f>
        <v>130</v>
      </c>
      <c r="M51" s="21">
        <v>43</v>
      </c>
    </row>
    <row r="52" spans="1:13" ht="12.75">
      <c r="A52" s="21" t="str">
        <f>Protokolas!A90</f>
        <v>Rietavas</v>
      </c>
      <c r="B52" s="33" t="str">
        <f>Protokolas!B90</f>
        <v>Šniaukaitė Aurelija</v>
      </c>
      <c r="C52" s="112">
        <f>Protokolas!C90</f>
        <v>38014</v>
      </c>
      <c r="D52" s="128">
        <f>Protokolas!D90</f>
        <v>9.69</v>
      </c>
      <c r="E52" s="21">
        <f>Protokolas!E90</f>
        <v>57</v>
      </c>
      <c r="F52" s="21">
        <f>Protokolas!F90</f>
        <v>319</v>
      </c>
      <c r="G52" s="21">
        <f>Protokolas!G90</f>
        <v>29</v>
      </c>
      <c r="H52" s="21">
        <f>Protokolas!H90</f>
        <v>24.37</v>
      </c>
      <c r="I52" s="21">
        <f>Protokolas!I90</f>
        <v>32</v>
      </c>
      <c r="J52" s="22">
        <f>Protokolas!J90</f>
        <v>0.0014847222222222221</v>
      </c>
      <c r="K52" s="21">
        <f>Protokolas!K90</f>
        <v>10</v>
      </c>
      <c r="L52" s="21">
        <f>Protokolas!L90</f>
        <v>128</v>
      </c>
      <c r="M52" s="21">
        <v>44</v>
      </c>
    </row>
    <row r="53" spans="1:13" ht="12.75">
      <c r="A53" s="21" t="str">
        <f>Protokolas!A92</f>
        <v>Rietavas</v>
      </c>
      <c r="B53" s="33" t="str">
        <f>Protokolas!B92</f>
        <v>Gedvilaitė Ernesta</v>
      </c>
      <c r="C53" s="112">
        <f>Protokolas!C92</f>
        <v>37934</v>
      </c>
      <c r="D53" s="128">
        <f>Protokolas!D92</f>
        <v>10.28</v>
      </c>
      <c r="E53" s="21">
        <f>Protokolas!E92</f>
        <v>41</v>
      </c>
      <c r="F53" s="21">
        <f>Protokolas!F92</f>
        <v>332</v>
      </c>
      <c r="G53" s="21">
        <f>Protokolas!G92</f>
        <v>34</v>
      </c>
      <c r="H53" s="21">
        <f>Protokolas!H92</f>
        <v>12.55</v>
      </c>
      <c r="I53" s="21">
        <f>Protokolas!I92</f>
        <v>9</v>
      </c>
      <c r="J53" s="22">
        <f>Protokolas!J92</f>
        <v>0.0013034722222222224</v>
      </c>
      <c r="K53" s="21">
        <f>Protokolas!K92</f>
        <v>31</v>
      </c>
      <c r="L53" s="21">
        <f>Protokolas!L92</f>
        <v>115</v>
      </c>
      <c r="M53" s="21">
        <v>45</v>
      </c>
    </row>
    <row r="54" spans="1:13" ht="12.75">
      <c r="A54" s="21" t="str">
        <f>Protokolas!A66</f>
        <v>Priekulė</v>
      </c>
      <c r="B54" s="33" t="str">
        <f>Protokolas!B66</f>
        <v>Manvelijan Urtė</v>
      </c>
      <c r="C54" s="113">
        <f>Protokolas!C66</f>
        <v>38815</v>
      </c>
      <c r="D54" s="128">
        <f>Protokolas!D66</f>
        <v>10.83</v>
      </c>
      <c r="E54" s="21">
        <f>Protokolas!E66</f>
        <v>28</v>
      </c>
      <c r="F54" s="21">
        <f>Protokolas!F66</f>
        <v>311</v>
      </c>
      <c r="G54" s="21">
        <f>Protokolas!G66</f>
        <v>27</v>
      </c>
      <c r="H54" s="21">
        <f>Protokolas!H66</f>
        <v>22</v>
      </c>
      <c r="I54" s="21">
        <f>Protokolas!I66</f>
        <v>28</v>
      </c>
      <c r="J54" s="22">
        <f>Protokolas!J66</f>
        <v>0.0015474537037037039</v>
      </c>
      <c r="K54" s="21">
        <f>Protokolas!K66</f>
        <v>6</v>
      </c>
      <c r="L54" s="21">
        <f>Protokolas!L66</f>
        <v>89</v>
      </c>
      <c r="M54" s="21">
        <v>46</v>
      </c>
    </row>
    <row r="55" spans="1:13" ht="12.75">
      <c r="A55" s="21" t="str">
        <f>Protokolas!A51</f>
        <v>Plungė</v>
      </c>
      <c r="B55" s="33" t="str">
        <f>Protokolas!B51</f>
        <v>Motužytė Samanta</v>
      </c>
      <c r="C55" s="112">
        <f>Protokolas!C51</f>
        <v>37726</v>
      </c>
      <c r="D55" s="128">
        <f>Protokolas!D51</f>
        <v>9.92</v>
      </c>
      <c r="E55" s="21">
        <f>Protokolas!E51</f>
        <v>49</v>
      </c>
      <c r="F55" s="21">
        <f>Protokolas!F51</f>
        <v>0</v>
      </c>
      <c r="G55" s="21">
        <f>Protokolas!G51</f>
        <v>0</v>
      </c>
      <c r="H55" s="21">
        <f>Protokolas!H51</f>
        <v>24.55</v>
      </c>
      <c r="I55" s="21">
        <f>Protokolas!I51</f>
        <v>32</v>
      </c>
      <c r="J55" s="22">
        <f>Protokolas!J51</f>
        <v>0</v>
      </c>
      <c r="K55" s="21">
        <f>Protokolas!K51</f>
        <v>0</v>
      </c>
      <c r="L55" s="21">
        <f>Protokolas!L51</f>
        <v>81</v>
      </c>
      <c r="M55" s="21">
        <v>47</v>
      </c>
    </row>
    <row r="56" spans="1:13" ht="12.75">
      <c r="A56" s="21" t="str">
        <f>Protokolas!A102</f>
        <v>Šiauliai</v>
      </c>
      <c r="B56" s="33" t="str">
        <f>Protokolas!B102</f>
        <v>Valionytė Laura</v>
      </c>
      <c r="C56" s="112">
        <f>Protokolas!C102</f>
        <v>37716</v>
      </c>
      <c r="D56" s="128">
        <f>Protokolas!D102</f>
        <v>11.74</v>
      </c>
      <c r="E56" s="21">
        <f>Protokolas!E102</f>
        <v>13</v>
      </c>
      <c r="F56" s="21">
        <f>Protokolas!F102</f>
        <v>310</v>
      </c>
      <c r="G56" s="21">
        <f>Protokolas!G102</f>
        <v>26</v>
      </c>
      <c r="H56" s="21">
        <f>Protokolas!H102</f>
        <v>26.85</v>
      </c>
      <c r="I56" s="21">
        <f>Protokolas!I102</f>
        <v>37</v>
      </c>
      <c r="J56" s="22">
        <f>Protokolas!J102</f>
        <v>0</v>
      </c>
      <c r="K56" s="21">
        <f>Protokolas!K102</f>
        <v>0</v>
      </c>
      <c r="L56" s="21">
        <f>Protokolas!L102</f>
        <v>76</v>
      </c>
      <c r="M56" s="21">
        <v>48</v>
      </c>
    </row>
    <row r="57" spans="1:13" ht="12.75">
      <c r="A57" s="21" t="str">
        <f>Protokolas!A40</f>
        <v>Kaltinėnai</v>
      </c>
      <c r="B57" s="33" t="str">
        <f>Protokolas!B40</f>
        <v>Šiušaitė Vakarė</v>
      </c>
      <c r="C57" s="112">
        <f>Protokolas!C40</f>
        <v>38457</v>
      </c>
      <c r="D57" s="128" t="str">
        <f>Protokolas!D40</f>
        <v>DNS</v>
      </c>
      <c r="E57" s="21">
        <f>Protokolas!E40</f>
        <v>0</v>
      </c>
      <c r="F57" s="21">
        <f>Protokolas!F40</f>
        <v>0</v>
      </c>
      <c r="G57" s="21">
        <f>Protokolas!G40</f>
        <v>0</v>
      </c>
      <c r="H57" s="21">
        <f>Protokolas!H40</f>
        <v>0</v>
      </c>
      <c r="I57" s="21">
        <f>Protokolas!I40</f>
        <v>0</v>
      </c>
      <c r="J57" s="22">
        <f>Protokolas!J40</f>
        <v>0</v>
      </c>
      <c r="K57" s="21">
        <f>Protokolas!K40</f>
        <v>0</v>
      </c>
      <c r="L57" s="21">
        <f>Protokolas!L40</f>
        <v>0</v>
      </c>
      <c r="M57" s="21"/>
    </row>
    <row r="58" spans="1:13" ht="12.75">
      <c r="A58" s="13"/>
      <c r="B58" s="18"/>
      <c r="C58" s="13"/>
      <c r="D58" s="17"/>
      <c r="E58" s="13"/>
      <c r="F58" s="13"/>
      <c r="G58" s="13"/>
      <c r="H58" s="13"/>
      <c r="I58" s="13"/>
      <c r="J58" s="14"/>
      <c r="K58" s="13"/>
      <c r="L58" s="13"/>
      <c r="M58" s="13"/>
    </row>
    <row r="59" spans="1:13" ht="12.75">
      <c r="A59" s="13"/>
      <c r="B59" s="18"/>
      <c r="C59" s="11"/>
      <c r="D59" s="17"/>
      <c r="E59" s="13"/>
      <c r="F59" s="13"/>
      <c r="G59" s="13"/>
      <c r="H59" s="13"/>
      <c r="I59" s="13"/>
      <c r="J59" s="14"/>
      <c r="K59" s="13"/>
      <c r="L59" s="13"/>
      <c r="M59" s="13"/>
    </row>
    <row r="60" spans="1:13" ht="12.75">
      <c r="A60" s="13"/>
      <c r="B60" s="171" t="s">
        <v>18</v>
      </c>
      <c r="C60" s="171"/>
      <c r="D60" s="171"/>
      <c r="E60" s="171"/>
      <c r="F60" s="30"/>
      <c r="G60" s="30"/>
      <c r="H60" s="30"/>
      <c r="I60" s="171" t="str">
        <f>Protokolas!G120</f>
        <v>Evaldas Reinotas</v>
      </c>
      <c r="J60" s="171"/>
      <c r="K60" s="171"/>
      <c r="L60" s="171"/>
      <c r="M60" s="13"/>
    </row>
    <row r="61" spans="1:13" ht="12.75">
      <c r="A61" s="1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3"/>
    </row>
    <row r="62" spans="1:13" ht="12.75">
      <c r="A62" s="1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3"/>
    </row>
    <row r="63" spans="1:12" ht="12.75">
      <c r="A63" s="1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11"/>
      <c r="B64" s="171" t="s">
        <v>17</v>
      </c>
      <c r="C64" s="171"/>
      <c r="D64" s="171"/>
      <c r="E64" s="171"/>
      <c r="F64" s="30"/>
      <c r="G64" s="30"/>
      <c r="H64" s="30"/>
      <c r="I64" s="171" t="str">
        <f>Protokolas!G123</f>
        <v>Arnas Lukošaitis</v>
      </c>
      <c r="J64" s="171"/>
      <c r="K64" s="171"/>
      <c r="L64" s="171"/>
    </row>
    <row r="65" ht="12.75">
      <c r="A65" s="11"/>
    </row>
    <row r="66" ht="12.75">
      <c r="A66" s="11"/>
    </row>
    <row r="67" ht="12.75" hidden="1">
      <c r="A67" s="11"/>
    </row>
    <row r="68" ht="12.75" hidden="1">
      <c r="A68" s="11"/>
    </row>
    <row r="69" ht="12.75" hidden="1">
      <c r="A69" s="11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</sheetData>
  <sheetProtection/>
  <mergeCells count="17">
    <mergeCell ref="B60:E60"/>
    <mergeCell ref="I60:L60"/>
    <mergeCell ref="B64:E64"/>
    <mergeCell ref="I64:L64"/>
    <mergeCell ref="A7:A8"/>
    <mergeCell ref="B7:B8"/>
    <mergeCell ref="C7:C8"/>
    <mergeCell ref="D7:E7"/>
    <mergeCell ref="I3:L3"/>
    <mergeCell ref="M7:M8"/>
    <mergeCell ref="B1:K1"/>
    <mergeCell ref="B5:K5"/>
    <mergeCell ref="F7:G7"/>
    <mergeCell ref="H7:I7"/>
    <mergeCell ref="J7:K7"/>
    <mergeCell ref="L7:L8"/>
    <mergeCell ref="B3:F3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9"/>
      <c r="B1" s="160" t="str">
        <f>Protokolas!$B$1</f>
        <v>Lietuvos mokyklų žaidynių lengvosios atletikos keturkovės tarpzoninės varžybos Šiauliuose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16"/>
      <c r="B3" s="170" t="str">
        <f>Protokolas!$B$3</f>
        <v>Merginos</v>
      </c>
      <c r="C3" s="170"/>
      <c r="D3" s="170"/>
      <c r="E3" s="170"/>
      <c r="F3" s="170"/>
      <c r="G3" s="170"/>
      <c r="H3" s="170"/>
      <c r="I3" s="35"/>
      <c r="J3" s="35"/>
      <c r="K3" s="157">
        <f>Protokolas!$I$3</f>
        <v>42871</v>
      </c>
      <c r="L3" s="157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77" t="s">
        <v>16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27.75" customHeight="1">
      <c r="A6" s="92" t="s">
        <v>7</v>
      </c>
      <c r="B6" s="176" t="s">
        <v>13</v>
      </c>
      <c r="C6" s="176"/>
      <c r="D6" s="176"/>
      <c r="E6" s="176"/>
      <c r="F6" s="176"/>
      <c r="G6" s="176"/>
      <c r="H6" s="176"/>
      <c r="I6" s="176"/>
      <c r="J6" s="176"/>
      <c r="K6" s="176"/>
      <c r="L6" s="92" t="s">
        <v>1</v>
      </c>
      <c r="M6" s="92" t="s">
        <v>11</v>
      </c>
      <c r="N6" s="30"/>
    </row>
    <row r="7" spans="1:14" ht="19.5" customHeight="1">
      <c r="A7" s="92">
        <v>2</v>
      </c>
      <c r="B7" s="93" t="str">
        <f>Protokolas!B18</f>
        <v>Klaipėdos Gedminų progimnazija</v>
      </c>
      <c r="C7" s="94"/>
      <c r="D7" s="94"/>
      <c r="E7" s="94"/>
      <c r="F7" s="94"/>
      <c r="G7" s="94"/>
      <c r="H7" s="94"/>
      <c r="I7" s="94"/>
      <c r="J7" s="94"/>
      <c r="K7" s="95"/>
      <c r="L7" s="92">
        <f>Protokolas!L18</f>
        <v>1206</v>
      </c>
      <c r="M7" s="92">
        <v>1</v>
      </c>
      <c r="N7" s="30"/>
    </row>
    <row r="8" spans="1:14" ht="19.5" customHeight="1">
      <c r="A8" s="92">
        <v>6</v>
      </c>
      <c r="B8" s="93" t="str">
        <f>Protokolas!B70</f>
        <v>Palangos Vlado Jurgučio pagrindinė mokykla</v>
      </c>
      <c r="C8" s="94"/>
      <c r="D8" s="94"/>
      <c r="E8" s="94"/>
      <c r="F8" s="94"/>
      <c r="G8" s="94"/>
      <c r="H8" s="94"/>
      <c r="I8" s="94"/>
      <c r="J8" s="94"/>
      <c r="K8" s="95"/>
      <c r="L8" s="92">
        <f>Protokolas!L70</f>
        <v>1044</v>
      </c>
      <c r="M8" s="92">
        <v>2</v>
      </c>
      <c r="N8" s="30"/>
    </row>
    <row r="9" spans="1:14" ht="19.5" customHeight="1">
      <c r="A9" s="92">
        <v>1</v>
      </c>
      <c r="B9" s="93" t="str">
        <f>Protokolas!B5</f>
        <v>Tauragės Martyno Mažvydo progimnazija</v>
      </c>
      <c r="C9" s="94"/>
      <c r="D9" s="94"/>
      <c r="E9" s="94"/>
      <c r="F9" s="94"/>
      <c r="G9" s="94"/>
      <c r="H9" s="94"/>
      <c r="I9" s="94"/>
      <c r="J9" s="94"/>
      <c r="K9" s="95"/>
      <c r="L9" s="92">
        <f>Protokolas!L5</f>
        <v>1021</v>
      </c>
      <c r="M9" s="92">
        <v>3</v>
      </c>
      <c r="N9" s="30"/>
    </row>
    <row r="10" spans="1:14" ht="19.5" customHeight="1">
      <c r="A10" s="92">
        <v>5</v>
      </c>
      <c r="B10" s="93" t="str">
        <f>Protokolas!B57</f>
        <v>Klaipėdos rajono Priekulės Ievos Simonaitytės gimnazija</v>
      </c>
      <c r="C10" s="94"/>
      <c r="D10" s="94"/>
      <c r="E10" s="94"/>
      <c r="F10" s="94"/>
      <c r="G10" s="94"/>
      <c r="H10" s="94"/>
      <c r="I10" s="94"/>
      <c r="J10" s="94"/>
      <c r="K10" s="95"/>
      <c r="L10" s="92">
        <f>Protokolas!L57</f>
        <v>1020</v>
      </c>
      <c r="M10" s="92">
        <v>4</v>
      </c>
      <c r="N10" s="30"/>
    </row>
    <row r="11" spans="1:14" ht="19.5" customHeight="1">
      <c r="A11" s="92">
        <v>8</v>
      </c>
      <c r="B11" s="93" t="str">
        <f>Protokolas!B96</f>
        <v>Šiaulių "Romuvos" progimnazija</v>
      </c>
      <c r="C11" s="94"/>
      <c r="D11" s="94"/>
      <c r="E11" s="94"/>
      <c r="F11" s="94"/>
      <c r="G11" s="94"/>
      <c r="H11" s="94"/>
      <c r="I11" s="94"/>
      <c r="J11" s="94"/>
      <c r="K11" s="95"/>
      <c r="L11" s="92">
        <f>Protokolas!L96</f>
        <v>973</v>
      </c>
      <c r="M11" s="92">
        <v>5</v>
      </c>
      <c r="N11" s="30"/>
    </row>
    <row r="12" spans="1:14" ht="19.5" customHeight="1">
      <c r="A12" s="92">
        <v>4</v>
      </c>
      <c r="B12" s="93" t="str">
        <f>Protokolas!B44</f>
        <v>Plungės "Ryto" pagrindinė mokykla</v>
      </c>
      <c r="C12" s="94"/>
      <c r="D12" s="94"/>
      <c r="E12" s="94"/>
      <c r="F12" s="94"/>
      <c r="G12" s="94"/>
      <c r="H12" s="94"/>
      <c r="I12" s="94"/>
      <c r="J12" s="94"/>
      <c r="K12" s="95"/>
      <c r="L12" s="92">
        <f>Protokolas!L44</f>
        <v>962</v>
      </c>
      <c r="M12" s="92">
        <v>6</v>
      </c>
      <c r="N12" s="30"/>
    </row>
    <row r="13" spans="1:14" ht="19.5" customHeight="1">
      <c r="A13" s="92">
        <v>3</v>
      </c>
      <c r="B13" s="93" t="str">
        <f>Protokolas!B31</f>
        <v>Šilalės rajono Kaltinėnų Aleksandro Stulginskio gimnazija</v>
      </c>
      <c r="C13" s="94"/>
      <c r="D13" s="94"/>
      <c r="E13" s="94"/>
      <c r="F13" s="94"/>
      <c r="G13" s="94"/>
      <c r="H13" s="94"/>
      <c r="I13" s="94"/>
      <c r="J13" s="94"/>
      <c r="K13" s="95"/>
      <c r="L13" s="92">
        <f>Protokolas!L31</f>
        <v>955</v>
      </c>
      <c r="M13" s="92">
        <v>7</v>
      </c>
      <c r="N13" s="30"/>
    </row>
    <row r="14" spans="1:14" ht="19.5" customHeight="1">
      <c r="A14" s="92">
        <v>7</v>
      </c>
      <c r="B14" s="93" t="str">
        <f>Protokolas!B83</f>
        <v>Rietavo savivaldybės Tverų gimnazija</v>
      </c>
      <c r="C14" s="94"/>
      <c r="D14" s="94"/>
      <c r="E14" s="94"/>
      <c r="F14" s="94"/>
      <c r="G14" s="94"/>
      <c r="H14" s="94"/>
      <c r="I14" s="94"/>
      <c r="J14" s="94"/>
      <c r="K14" s="95"/>
      <c r="L14" s="92">
        <f>Protokolas!L83</f>
        <v>793</v>
      </c>
      <c r="M14" s="92">
        <v>8</v>
      </c>
      <c r="N14" s="30"/>
    </row>
    <row r="15" spans="1:14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9.5" customHeight="1">
      <c r="A21" s="30"/>
      <c r="B21" s="30"/>
      <c r="C21" s="171" t="s">
        <v>18</v>
      </c>
      <c r="D21" s="171"/>
      <c r="E21" s="171"/>
      <c r="F21" s="171"/>
      <c r="G21" s="30"/>
      <c r="H21" s="30"/>
      <c r="I21" s="30"/>
      <c r="J21" s="171" t="str">
        <f>Protokolas!G120</f>
        <v>Evaldas Reinotas</v>
      </c>
      <c r="K21" s="171"/>
      <c r="L21" s="171"/>
      <c r="M21" s="171"/>
      <c r="N21" s="30"/>
    </row>
    <row r="22" spans="1:14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2.75">
      <c r="A25" s="30"/>
      <c r="B25" s="30"/>
      <c r="C25" s="171" t="s">
        <v>17</v>
      </c>
      <c r="D25" s="171"/>
      <c r="E25" s="171"/>
      <c r="F25" s="171"/>
      <c r="G25" s="30"/>
      <c r="H25" s="30"/>
      <c r="I25" s="30"/>
      <c r="J25" s="171" t="str">
        <f>Protokolas!G123</f>
        <v>Arnas Lukošaitis</v>
      </c>
      <c r="K25" s="171"/>
      <c r="L25" s="171"/>
      <c r="M25" s="171"/>
      <c r="N25" s="30"/>
    </row>
    <row r="26" spans="1:14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ht="12.75">
      <c r="N35" s="30"/>
    </row>
    <row r="36" ht="12.75">
      <c r="N36" s="30"/>
    </row>
    <row r="37" ht="12.75">
      <c r="N37" s="30"/>
    </row>
    <row r="38" ht="12.75">
      <c r="N38" s="30"/>
    </row>
    <row r="39" ht="12.75">
      <c r="N39" s="30"/>
    </row>
    <row r="40" ht="12.75">
      <c r="N40" s="30"/>
    </row>
    <row r="41" ht="12.75" hidden="1">
      <c r="N41" s="30"/>
    </row>
    <row r="42" ht="12.75" hidden="1">
      <c r="N42" s="30"/>
    </row>
    <row r="43" ht="12.75" hidden="1">
      <c r="N43" s="30"/>
    </row>
    <row r="44" ht="12.75" hidden="1"/>
  </sheetData>
  <sheetProtection/>
  <mergeCells count="9">
    <mergeCell ref="C21:F21"/>
    <mergeCell ref="C25:F25"/>
    <mergeCell ref="J21:M21"/>
    <mergeCell ref="J25:M25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G36" sqref="G36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3:10" ht="27.75">
      <c r="C2" s="182" t="s">
        <v>0</v>
      </c>
      <c r="D2" s="182"/>
      <c r="E2" s="182"/>
      <c r="F2" s="2"/>
      <c r="G2" s="2"/>
      <c r="H2" s="181" t="s">
        <v>0</v>
      </c>
      <c r="I2" s="181"/>
      <c r="J2" s="181"/>
    </row>
    <row r="3" spans="3:10" ht="12.75">
      <c r="C3" s="3"/>
      <c r="D3" s="3"/>
      <c r="E3" s="3"/>
      <c r="J3" s="4"/>
    </row>
    <row r="4" spans="3:10" ht="12.75">
      <c r="C4" s="179" t="s">
        <v>1</v>
      </c>
      <c r="D4" s="180" t="s">
        <v>2</v>
      </c>
      <c r="E4" s="180" t="s">
        <v>3</v>
      </c>
      <c r="H4" s="179" t="s">
        <v>1</v>
      </c>
      <c r="I4" s="180" t="s">
        <v>4</v>
      </c>
      <c r="J4" s="180" t="s">
        <v>5</v>
      </c>
    </row>
    <row r="5" spans="3:10" ht="12.75">
      <c r="C5" s="179"/>
      <c r="D5" s="180"/>
      <c r="E5" s="180"/>
      <c r="H5" s="179"/>
      <c r="I5" s="180"/>
      <c r="J5" s="180"/>
    </row>
    <row r="6" spans="3:10" ht="19.5" customHeight="1">
      <c r="C6" s="179"/>
      <c r="D6" s="180"/>
      <c r="E6" s="180"/>
      <c r="H6" s="179"/>
      <c r="I6" s="180"/>
      <c r="J6" s="180"/>
    </row>
    <row r="7" spans="3:10" ht="21" customHeight="1">
      <c r="C7" s="179"/>
      <c r="D7" s="180"/>
      <c r="E7" s="180"/>
      <c r="H7" s="179"/>
      <c r="I7" s="180"/>
      <c r="J7" s="180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10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10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10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10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10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10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10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10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10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10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10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10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10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10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10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10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10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10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10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10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10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10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10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10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10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10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10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10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10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10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10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10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10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10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10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10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10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10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10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10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10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10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10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10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10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10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10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10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10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10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10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10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10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10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10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10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10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10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10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10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10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10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10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10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10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10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10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10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10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10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10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10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10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10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10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10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10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10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10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10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10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10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10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10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10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10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10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10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10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10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10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10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10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10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10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10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10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10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10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10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10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10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10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10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10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10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10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10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10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10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10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10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10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10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10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10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10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10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10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10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10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10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10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10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10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10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10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10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10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10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10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10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10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10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10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10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10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10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10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10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10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10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10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10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10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10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10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10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10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10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</cp:lastModifiedBy>
  <cp:lastPrinted>2017-05-16T12:25:33Z</cp:lastPrinted>
  <dcterms:created xsi:type="dcterms:W3CDTF">2000-11-29T19:29:13Z</dcterms:created>
  <dcterms:modified xsi:type="dcterms:W3CDTF">2017-05-16T17:43:53Z</dcterms:modified>
  <cp:category/>
  <cp:version/>
  <cp:contentType/>
  <cp:contentStatus/>
</cp:coreProperties>
</file>