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Šios_darbaknygės"/>
  <mc:AlternateContent xmlns:mc="http://schemas.openxmlformats.org/markup-compatibility/2006">
    <mc:Choice Requires="x15">
      <x15ac:absPath xmlns:x15ac="http://schemas.microsoft.com/office/spreadsheetml/2010/11/ac" url="C:\install\"/>
    </mc:Choice>
  </mc:AlternateContent>
  <bookViews>
    <workbookView xWindow="0" yWindow="2160" windowWidth="12000" windowHeight="5835" tabRatio="754" activeTab="40"/>
  </bookViews>
  <sheets>
    <sheet name="Viršelis" sheetId="41" r:id="rId1"/>
    <sheet name="100 M" sheetId="129" r:id="rId2"/>
    <sheet name="100 M suv" sheetId="130" r:id="rId3"/>
    <sheet name="100 V" sheetId="102" r:id="rId4"/>
    <sheet name="100 suv" sheetId="131" r:id="rId5"/>
    <sheet name="200 M" sheetId="118" r:id="rId6"/>
    <sheet name="200 M suv" sheetId="138" r:id="rId7"/>
    <sheet name="200 V" sheetId="119" r:id="rId8"/>
    <sheet name="200 V suv" sheetId="139" r:id="rId9"/>
    <sheet name="400 M" sheetId="112" r:id="rId10"/>
    <sheet name="400 M suv" sheetId="132" r:id="rId11"/>
    <sheet name="400 V" sheetId="113" r:id="rId12"/>
    <sheet name="400 V suv" sheetId="133" r:id="rId13"/>
    <sheet name="800 M" sheetId="103" r:id="rId14"/>
    <sheet name="800 M suv" sheetId="142" r:id="rId15"/>
    <sheet name="800 V" sheetId="104" r:id="rId16"/>
    <sheet name="800 V suv" sheetId="143" r:id="rId17"/>
    <sheet name="1500 M" sheetId="110" r:id="rId18"/>
    <sheet name="1500 V" sheetId="111" r:id="rId19"/>
    <sheet name="1500 V suv" sheetId="134" r:id="rId20"/>
    <sheet name="2000 M" sheetId="65" r:id="rId21"/>
    <sheet name="3000 V" sheetId="45" r:id="rId22"/>
    <sheet name="100bb M" sheetId="109" r:id="rId23"/>
    <sheet name="110bb V" sheetId="120" r:id="rId24"/>
    <sheet name="300bb M" sheetId="121" r:id="rId25"/>
    <sheet name="300bb M suv" sheetId="140" r:id="rId26"/>
    <sheet name="300bb V" sheetId="122" r:id="rId27"/>
    <sheet name="300bb V suv" sheetId="141" r:id="rId28"/>
    <sheet name="1000kl M" sheetId="67" r:id="rId29"/>
    <sheet name="1500kl V" sheetId="135" r:id="rId30"/>
    <sheet name="2000sp.ėj M" sheetId="68" r:id="rId31"/>
    <sheet name="3000sp.ėj V" sheetId="76" r:id="rId32"/>
    <sheet name="4x100 M" sheetId="105" r:id="rId33"/>
    <sheet name="4x100 M suv" sheetId="136" r:id="rId34"/>
    <sheet name="4x100 V" sheetId="106" r:id="rId35"/>
    <sheet name="4x100 V suv" sheetId="137" r:id="rId36"/>
    <sheet name="Aukštis M" sheetId="114" r:id="rId37"/>
    <sheet name="Aukštis V" sheetId="115" r:id="rId38"/>
    <sheet name="Kartis M" sheetId="116" r:id="rId39"/>
    <sheet name="Kartis V" sheetId="117" r:id="rId40"/>
    <sheet name="Tolis M" sheetId="60" r:id="rId41"/>
    <sheet name="Tolis V" sheetId="90" r:id="rId42"/>
    <sheet name="Trišuolis M" sheetId="73" r:id="rId43"/>
    <sheet name="Trišuolis V" sheetId="79" r:id="rId44"/>
    <sheet name="Rutulys M" sheetId="47" r:id="rId45"/>
    <sheet name="Rutulys V" sheetId="44" r:id="rId46"/>
    <sheet name="Ietis M" sheetId="123" r:id="rId47"/>
    <sheet name="Ietis V" sheetId="126" r:id="rId48"/>
    <sheet name="Diskas M" sheetId="124" r:id="rId49"/>
    <sheet name="Diskas V" sheetId="127" r:id="rId50"/>
    <sheet name="Kūjis M" sheetId="125" r:id="rId51"/>
    <sheet name="Kūjis V" sheetId="128" r:id="rId52"/>
    <sheet name="Komandiniai" sheetId="107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_xlnm._FilterDatabase" localSheetId="32" hidden="1">'4x100 M'!$A$7:$M$26</definedName>
    <definedName name="_xlnm._FilterDatabase" localSheetId="33" hidden="1">'4x100 M suv'!$A$7:$L$22</definedName>
    <definedName name="_xlnm._FilterDatabase" localSheetId="15" hidden="1">'800 V'!$B$47:$J$47</definedName>
    <definedName name="_xlnm._FilterDatabase" localSheetId="16" hidden="1">'800 V suv'!$B$40:$L$40</definedName>
    <definedName name="_xlnm._FilterDatabase" localSheetId="52" hidden="1">Komandiniai!$G$7:$K$7</definedName>
    <definedName name="beg">[1]nbox!$C$70:$D$105</definedName>
    <definedName name="brez" localSheetId="52">[2]beg_rez!$I$5:$AN$77</definedName>
    <definedName name="brez">[2]beg_rez!$I$5:$AN$77</definedName>
    <definedName name="dal" localSheetId="52">[2]dal_r!$D$3:$AX$76</definedName>
    <definedName name="dal">[2]dal_r!$D$3:$AX$76</definedName>
    <definedName name="diena">[1]nbox!$A$2:$B$3</definedName>
    <definedName name="dt" localSheetId="52">[2]TITULdata!$A$3:$F$12</definedName>
    <definedName name="dt">[2]TITULdata!$A$3:$F$12</definedName>
    <definedName name="fina" localSheetId="52">Komandiniai!#REF!</definedName>
    <definedName name="fina">[2]st6tk!$V$35:$AE$40</definedName>
    <definedName name="fina4tk" localSheetId="52">[2]st4tk!$V$32:$AE$35</definedName>
    <definedName name="fina4tk">[2]st4tk!$V$32:$AE$35</definedName>
    <definedName name="finatk" localSheetId="52">[2]st4tk!$W$32:$AE$35</definedName>
    <definedName name="finatk">[2]st4tk!$W$32:$AE$35</definedName>
    <definedName name="finb" localSheetId="52">Komandiniai!#REF!</definedName>
    <definedName name="finb">[2]st6tk!$V$42:$AE$47</definedName>
    <definedName name="finb4tk" localSheetId="52">[2]st4tk!$V$39:$AE$42</definedName>
    <definedName name="finb4tk">[2]st4tk!$V$39:$AE$42</definedName>
    <definedName name="finbtk" localSheetId="52">[2]st4tk!$W$39:$AE$42</definedName>
    <definedName name="finbtk">[2]st4tk!$W$39:$AE$42</definedName>
    <definedName name="gend">[1]nbox!$F$2:$G$3</definedName>
    <definedName name="hj" localSheetId="52">[2]hj!$B$11:$N$51</definedName>
    <definedName name="hj">[2]hj!$B$11:$N$51</definedName>
    <definedName name="id">[1]id!$D$2:$J$952</definedName>
    <definedName name="kal" localSheetId="52">[2]kalendorius!$A$3:$M$51</definedName>
    <definedName name="kal">[2]kalendorius!$A$3:$M$51</definedName>
    <definedName name="klp" localSheetId="1">#REF!</definedName>
    <definedName name="klp" localSheetId="2">#REF!</definedName>
    <definedName name="klp" localSheetId="4">#REF!</definedName>
    <definedName name="klp" localSheetId="3">#REF!</definedName>
    <definedName name="klp" localSheetId="22">#REF!</definedName>
    <definedName name="klp" localSheetId="23">#REF!</definedName>
    <definedName name="klp" localSheetId="17">#REF!</definedName>
    <definedName name="klp" localSheetId="18">#REF!</definedName>
    <definedName name="klp" localSheetId="19">#REF!</definedName>
    <definedName name="klp" localSheetId="29">#REF!</definedName>
    <definedName name="klp" localSheetId="5">#REF!</definedName>
    <definedName name="klp" localSheetId="6">#REF!</definedName>
    <definedName name="klp" localSheetId="7">#REF!</definedName>
    <definedName name="klp" localSheetId="8">#REF!</definedName>
    <definedName name="klp" localSheetId="31">#REF!</definedName>
    <definedName name="klp" localSheetId="24">#REF!</definedName>
    <definedName name="klp" localSheetId="25">#REF!</definedName>
    <definedName name="klp" localSheetId="26">#REF!</definedName>
    <definedName name="klp" localSheetId="27">#REF!</definedName>
    <definedName name="klp" localSheetId="9">#REF!</definedName>
    <definedName name="klp" localSheetId="10">#REF!</definedName>
    <definedName name="klp" localSheetId="11">#REF!</definedName>
    <definedName name="klp" localSheetId="12">#REF!</definedName>
    <definedName name="klp" localSheetId="32">#REF!</definedName>
    <definedName name="klp" localSheetId="33">#REF!</definedName>
    <definedName name="klp" localSheetId="34">#REF!</definedName>
    <definedName name="klp" localSheetId="35">#REF!</definedName>
    <definedName name="klp" localSheetId="13">#REF!</definedName>
    <definedName name="klp" localSheetId="14">#REF!</definedName>
    <definedName name="klp" localSheetId="15">#REF!</definedName>
    <definedName name="klp" localSheetId="16">#REF!</definedName>
    <definedName name="klp" localSheetId="48">#REF!</definedName>
    <definedName name="klp" localSheetId="49">#REF!</definedName>
    <definedName name="klp" localSheetId="46">#REF!</definedName>
    <definedName name="klp" localSheetId="47">#REF!</definedName>
    <definedName name="klp" localSheetId="38">#REF!</definedName>
    <definedName name="klp" localSheetId="39">#REF!</definedName>
    <definedName name="klp" localSheetId="52">#REF!</definedName>
    <definedName name="klp" localSheetId="50">#REF!</definedName>
    <definedName name="klp" localSheetId="51">#REF!</definedName>
    <definedName name="klp" localSheetId="42">#REF!</definedName>
    <definedName name="klp" localSheetId="43">#REF!</definedName>
    <definedName name="klp">#REF!</definedName>
    <definedName name="komj" localSheetId="52">'[2]viso J tsk'!$C$3:$F$16</definedName>
    <definedName name="komj">'[2]viso J tsk'!$C$3:$F$16</definedName>
    <definedName name="komjc" localSheetId="52">'[2]viso JC tsk'!$C$3:$F$16</definedName>
    <definedName name="komjc">'[2]viso JC tsk'!$C$3:$F$16</definedName>
    <definedName name="kv" localSheetId="52">Komandiniai!#REF!</definedName>
    <definedName name="kv">[2]st6tk!$AF$54:$AG$63</definedName>
    <definedName name="kv4tk" localSheetId="52">[2]st4tk!$U$49:$V$58</definedName>
    <definedName name="kv4tk">[2]st4tk!$U$49:$V$58</definedName>
    <definedName name="kvabs" localSheetId="1">'[3]3km sp ėj'!#REF!</definedName>
    <definedName name="kvabs" localSheetId="2">'[3]3km sp ėj'!#REF!</definedName>
    <definedName name="kvabs" localSheetId="4">'[3]3km sp ėj'!#REF!</definedName>
    <definedName name="kvabs" localSheetId="3">'[3]3km sp ėj'!#REF!</definedName>
    <definedName name="kvabs" localSheetId="22">'[3]3km sp ėj'!#REF!</definedName>
    <definedName name="kvabs" localSheetId="23">'[3]3km sp ėj'!#REF!</definedName>
    <definedName name="kvabs" localSheetId="17">'[4]3km sp ėj'!#REF!</definedName>
    <definedName name="kvabs" localSheetId="18">'[3]3km sp ėj'!#REF!</definedName>
    <definedName name="kvabs" localSheetId="19">'[3]3km sp ėj'!#REF!</definedName>
    <definedName name="kvabs" localSheetId="29">'[3]3km sp ėj'!#REF!</definedName>
    <definedName name="kvabs" localSheetId="5">'[3]3km sp ėj'!#REF!</definedName>
    <definedName name="kvabs" localSheetId="6">'[3]3km sp ėj'!#REF!</definedName>
    <definedName name="kvabs" localSheetId="7">'[3]3km sp ėj'!#REF!</definedName>
    <definedName name="kvabs" localSheetId="8">'[3]3km sp ėj'!#REF!</definedName>
    <definedName name="kvabs" localSheetId="31">'[3]3km sp ėj'!#REF!</definedName>
    <definedName name="kvabs" localSheetId="24">'[3]3km sp ėj'!#REF!</definedName>
    <definedName name="kvabs" localSheetId="25">'[3]3km sp ėj'!#REF!</definedName>
    <definedName name="kvabs" localSheetId="26">'[3]3km sp ėj'!#REF!</definedName>
    <definedName name="kvabs" localSheetId="27">'[3]3km sp ėj'!#REF!</definedName>
    <definedName name="kvabs" localSheetId="9">'[3]3km sp ėj'!#REF!</definedName>
    <definedName name="kvabs" localSheetId="10">'[3]3km sp ėj'!#REF!</definedName>
    <definedName name="kvabs" localSheetId="11">'[3]3km sp ėj'!#REF!</definedName>
    <definedName name="kvabs" localSheetId="12">'[3]3km sp ėj'!#REF!</definedName>
    <definedName name="kvabs" localSheetId="32">'[3]3km sp ėj'!#REF!</definedName>
    <definedName name="kvabs" localSheetId="33">'[3]3km sp ėj'!#REF!</definedName>
    <definedName name="kvabs" localSheetId="34">'[3]3km sp ėj'!#REF!</definedName>
    <definedName name="kvabs" localSheetId="35">'[3]3km sp ėj'!#REF!</definedName>
    <definedName name="kvabs" localSheetId="13">'[3]3km sp ėj'!#REF!</definedName>
    <definedName name="kvabs" localSheetId="14">'[3]3km sp ėj'!#REF!</definedName>
    <definedName name="kvabs" localSheetId="15">'[3]3km sp ėj'!#REF!</definedName>
    <definedName name="kvabs" localSheetId="16">'[3]3km sp ėj'!#REF!</definedName>
    <definedName name="kvabs" localSheetId="48">'[3]3km sp ėj'!#REF!</definedName>
    <definedName name="kvabs" localSheetId="49">'[3]3km sp ėj'!#REF!</definedName>
    <definedName name="kvabs" localSheetId="46">'[3]3km sp ėj'!#REF!</definedName>
    <definedName name="kvabs" localSheetId="47">'[3]3km sp ėj'!#REF!</definedName>
    <definedName name="kvabs" localSheetId="38">'[3]3km sp ėj'!#REF!</definedName>
    <definedName name="kvabs" localSheetId="39">'[3]3km sp ėj'!#REF!</definedName>
    <definedName name="kvabs" localSheetId="52">Komandiniai!#REF!</definedName>
    <definedName name="kvabs" localSheetId="50">'[3]3km sp ėj'!#REF!</definedName>
    <definedName name="kvabs" localSheetId="51">'[3]3km sp ėj'!#REF!</definedName>
    <definedName name="kvabs" localSheetId="42">'[3]3km sp ėj'!#REF!</definedName>
    <definedName name="kvabs" localSheetId="43">'[3]3km sp ėj'!#REF!</definedName>
    <definedName name="kvabs">'[3]3km sp ėj'!#REF!</definedName>
    <definedName name="kvall" localSheetId="1">'[3]4x200m'!#REF!</definedName>
    <definedName name="kvall" localSheetId="2">'[3]4x200m'!#REF!</definedName>
    <definedName name="kvall" localSheetId="4">'[3]4x200m'!#REF!</definedName>
    <definedName name="kvall" localSheetId="3">'[3]4x200m'!#REF!</definedName>
    <definedName name="kvall" localSheetId="22">'[3]4x200m'!#REF!</definedName>
    <definedName name="kvall" localSheetId="23">'[3]4x200m'!#REF!</definedName>
    <definedName name="kvall" localSheetId="17">'[4]4x200m'!#REF!</definedName>
    <definedName name="kvall" localSheetId="18">'[3]4x200m'!#REF!</definedName>
    <definedName name="kvall" localSheetId="19">'[3]4x200m'!#REF!</definedName>
    <definedName name="kvall" localSheetId="29">'[3]4x200m'!#REF!</definedName>
    <definedName name="kvall" localSheetId="5">'[3]4x200m'!#REF!</definedName>
    <definedName name="kvall" localSheetId="6">'[3]4x200m'!#REF!</definedName>
    <definedName name="kvall" localSheetId="7">'[3]4x200m'!#REF!</definedName>
    <definedName name="kvall" localSheetId="8">'[3]4x200m'!#REF!</definedName>
    <definedName name="kvall" localSheetId="31">'[3]4x200m'!#REF!</definedName>
    <definedName name="kvall" localSheetId="24">'[3]4x200m'!#REF!</definedName>
    <definedName name="kvall" localSheetId="25">'[3]4x200m'!#REF!</definedName>
    <definedName name="kvall" localSheetId="26">'[3]4x200m'!#REF!</definedName>
    <definedName name="kvall" localSheetId="27">'[3]4x200m'!#REF!</definedName>
    <definedName name="kvall" localSheetId="9">'[3]4x200m'!#REF!</definedName>
    <definedName name="kvall" localSheetId="10">'[3]4x200m'!#REF!</definedName>
    <definedName name="kvall" localSheetId="11">'[3]4x200m'!#REF!</definedName>
    <definedName name="kvall" localSheetId="12">'[3]4x200m'!#REF!</definedName>
    <definedName name="kvall" localSheetId="32">'[3]4x200m'!#REF!</definedName>
    <definedName name="kvall" localSheetId="33">'[3]4x200m'!#REF!</definedName>
    <definedName name="kvall" localSheetId="34">'[3]4x200m'!#REF!</definedName>
    <definedName name="kvall" localSheetId="35">'[3]4x200m'!#REF!</definedName>
    <definedName name="kvall" localSheetId="13">'[3]4x200m'!#REF!</definedName>
    <definedName name="kvall" localSheetId="14">'[3]4x200m'!#REF!</definedName>
    <definedName name="kvall" localSheetId="15">'[3]4x200m'!#REF!</definedName>
    <definedName name="kvall" localSheetId="16">'[3]4x200m'!#REF!</definedName>
    <definedName name="kvall" localSheetId="48">'[3]4x200m'!#REF!</definedName>
    <definedName name="kvall" localSheetId="49">'[3]4x200m'!#REF!</definedName>
    <definedName name="kvall" localSheetId="46">'[3]4x200m'!#REF!</definedName>
    <definedName name="kvall" localSheetId="47">'[3]4x200m'!#REF!</definedName>
    <definedName name="kvall" localSheetId="38">'[3]4x200m'!#REF!</definedName>
    <definedName name="kvall" localSheetId="39">'[3]4x200m'!#REF!</definedName>
    <definedName name="kvall" localSheetId="52">'[4]4x200m'!#REF!</definedName>
    <definedName name="kvall" localSheetId="50">'[3]4x200m'!#REF!</definedName>
    <definedName name="kvall" localSheetId="51">'[3]4x200m'!#REF!</definedName>
    <definedName name="kvall" localSheetId="42">'[3]4x200m'!#REF!</definedName>
    <definedName name="kvall" localSheetId="43">'[3]4x200m'!#REF!</definedName>
    <definedName name="kvall">'[3]4x200m'!#REF!</definedName>
    <definedName name="kvh" localSheetId="52">[2]jauniai!$C$16:$D$25</definedName>
    <definedName name="kvh">[2]jauniai!$C$16:$D$25</definedName>
    <definedName name="kvi" localSheetId="52">[2]kv!$D$4:$E$313</definedName>
    <definedName name="kvi">[2]kv!$D$4:$E$313</definedName>
    <definedName name="kvli">[1]kv!$D$4:$E$403</definedName>
    <definedName name="kvlt">[1]kv!$K$4:$L$283</definedName>
    <definedName name="kvmt" localSheetId="52">[2]jauniai!$I$3:$J$12</definedName>
    <definedName name="kvmt">[2]jauniai!$I$3:$J$12</definedName>
    <definedName name="kvt" localSheetId="52">[2]kv!$K$4:$L$313</definedName>
    <definedName name="kvt">[2]kv!$K$4:$L$313</definedName>
    <definedName name="kvtt" localSheetId="52">[2]hj!$Y$12:$Z$21</definedName>
    <definedName name="kvtt">[2]hj!$Y$12:$Z$21</definedName>
    <definedName name="kvvs" localSheetId="52">[2]jauniai!$I$16:$J$25</definedName>
    <definedName name="kvvs">[2]jauniai!$I$16:$J$25</definedName>
    <definedName name="l" localSheetId="1">#REF!</definedName>
    <definedName name="l" localSheetId="2">#REF!</definedName>
    <definedName name="l" localSheetId="4">#REF!</definedName>
    <definedName name="l" localSheetId="19">#REF!</definedName>
    <definedName name="l" localSheetId="29">#REF!</definedName>
    <definedName name="l" localSheetId="6">#REF!</definedName>
    <definedName name="l" localSheetId="8">#REF!</definedName>
    <definedName name="l" localSheetId="25">#REF!</definedName>
    <definedName name="l" localSheetId="27">#REF!</definedName>
    <definedName name="l" localSheetId="10">#REF!</definedName>
    <definedName name="l" localSheetId="12">#REF!</definedName>
    <definedName name="l" localSheetId="33">#REF!</definedName>
    <definedName name="l" localSheetId="35">#REF!</definedName>
    <definedName name="l" localSheetId="14">#REF!</definedName>
    <definedName name="l" localSheetId="16">#REF!</definedName>
    <definedName name="l" localSheetId="49">#REF!</definedName>
    <definedName name="l" localSheetId="47">#REF!</definedName>
    <definedName name="l" localSheetId="51">#REF!</definedName>
    <definedName name="l">#REF!</definedName>
    <definedName name="liist" localSheetId="52">[2]list!$D$2:$I$1397</definedName>
    <definedName name="liist">[2]list!$D$2:$I$1397</definedName>
    <definedName name="list" localSheetId="52">[2]list!$C$2:$W$1401</definedName>
    <definedName name="list">[2]list!$C$2:$W$1401</definedName>
    <definedName name="min">[1]nbox!$I$9:$J$94</definedName>
    <definedName name="mv" localSheetId="52">[2]TITULdata!$P$3:$S$12</definedName>
    <definedName name="mv">[2]TITULdata!$P$3:$S$12</definedName>
    <definedName name="ofc" localSheetId="52">[2]TITULdata!$J$17:$K$46</definedName>
    <definedName name="ofc">[2]TITULdata!$J$17:$K$46</definedName>
    <definedName name="offc" localSheetId="52">[2]TITULdata!$K$17:$M$46</definedName>
    <definedName name="offc">[2]TITULdata!$K$17:$M$46</definedName>
    <definedName name="pbsb" localSheetId="17">[5]startlist!$Q$30:$S$1002</definedName>
    <definedName name="pbsb">[6]startlist!$Q$30:$S$1002</definedName>
    <definedName name="prad" localSheetId="52">[2]TITULdata!$S$17:$T$24</definedName>
    <definedName name="prad">[2]TITULdata!$S$17:$T$24</definedName>
    <definedName name="prg" localSheetId="52">[2]TITULdata!$J$3:$L$13</definedName>
    <definedName name="prg">[2]TITULdata!$J$3:$L$13</definedName>
    <definedName name="_xlnm.Print_Area" localSheetId="49">'Diskas V'!$1:$1048576</definedName>
    <definedName name="_xlnm.Print_Area" localSheetId="46">'Ietis M'!$1:$1048576</definedName>
    <definedName name="_xlnm.Print_Area" localSheetId="47">'Ietis V'!$1:$1048576</definedName>
    <definedName name="_xlnm.Print_Area" localSheetId="50">'Kūjis M'!$1:$1048576</definedName>
    <definedName name="_xlnm.Print_Area" localSheetId="51">'Kūjis V'!$1:$1048576</definedName>
    <definedName name="_xlnm.Print_Area" localSheetId="44">'Rutulys M'!$1:$1048576</definedName>
    <definedName name="progr" localSheetId="52">[2]Progr!$A$9:$BE$55</definedName>
    <definedName name="progr">[2]Progr!$A$9:$BE$55</definedName>
    <definedName name="rank" localSheetId="52">Komandiniai!#REF!</definedName>
    <definedName name="rank">[2]st6tk!$I$10:$R$81</definedName>
    <definedName name="rankk" localSheetId="52">[2]st12tk!$Z$10:$AG$81</definedName>
    <definedName name="rankk">[2]st12tk!$Z$10:$AG$81</definedName>
    <definedName name="rek" localSheetId="52">[2]rek!$E$4:$Y$1080</definedName>
    <definedName name="rek">[2]rek!$E$4:$Y$1080</definedName>
    <definedName name="rez" localSheetId="52">[2]beg_r!$D$2:$AX$75</definedName>
    <definedName name="rez">[2]beg_r!$D$2:$AX$75</definedName>
    <definedName name="rngt">[1]nbox!$C$9:$E$69</definedName>
    <definedName name="rngtd" localSheetId="52">[2]TITULdata!$C$17:$H$46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1">#REF!</definedName>
    <definedName name="rzfsdm" localSheetId="2">#REF!</definedName>
    <definedName name="rzfsdm" localSheetId="4">#REF!</definedName>
    <definedName name="rzfsdm" localSheetId="3">#REF!</definedName>
    <definedName name="rzfsdm" localSheetId="22">#REF!</definedName>
    <definedName name="rzfsdm" localSheetId="23">#REF!</definedName>
    <definedName name="rzfsdm" localSheetId="17">#REF!</definedName>
    <definedName name="rzfsdm" localSheetId="18">#REF!</definedName>
    <definedName name="rzfsdm" localSheetId="19">#REF!</definedName>
    <definedName name="rzfsdm" localSheetId="29">#REF!</definedName>
    <definedName name="rzfsdm" localSheetId="5">#REF!</definedName>
    <definedName name="rzfsdm" localSheetId="6">#REF!</definedName>
    <definedName name="rzfsdm" localSheetId="7">#REF!</definedName>
    <definedName name="rzfsdm" localSheetId="8">#REF!</definedName>
    <definedName name="rzfsdm" localSheetId="24">#REF!</definedName>
    <definedName name="rzfsdm" localSheetId="25">#REF!</definedName>
    <definedName name="rzfsdm" localSheetId="26">#REF!</definedName>
    <definedName name="rzfsdm" localSheetId="27">#REF!</definedName>
    <definedName name="rzfsdm" localSheetId="9">#REF!</definedName>
    <definedName name="rzfsdm" localSheetId="10">#REF!</definedName>
    <definedName name="rzfsdm" localSheetId="11">#REF!</definedName>
    <definedName name="rzfsdm" localSheetId="12">#REF!</definedName>
    <definedName name="rzfsdm" localSheetId="32">#REF!</definedName>
    <definedName name="rzfsdm" localSheetId="33">#REF!</definedName>
    <definedName name="rzfsdm" localSheetId="34">#REF!</definedName>
    <definedName name="rzfsdm" localSheetId="35">#REF!</definedName>
    <definedName name="rzfsdm" localSheetId="13">#REF!</definedName>
    <definedName name="rzfsdm" localSheetId="14">#REF!</definedName>
    <definedName name="rzfsdm" localSheetId="15">#REF!</definedName>
    <definedName name="rzfsdm" localSheetId="16">#REF!</definedName>
    <definedName name="rzfsdm" localSheetId="48">#REF!</definedName>
    <definedName name="rzfsdm" localSheetId="49">#REF!</definedName>
    <definedName name="rzfsdm" localSheetId="46">#REF!</definedName>
    <definedName name="rzfsdm" localSheetId="47">#REF!</definedName>
    <definedName name="rzfsdm" localSheetId="38">#REF!</definedName>
    <definedName name="rzfsdm" localSheetId="39">#REF!</definedName>
    <definedName name="rzfsdm" localSheetId="52">#REF!</definedName>
    <definedName name="rzfsdm" localSheetId="50">#REF!</definedName>
    <definedName name="rzfsdm" localSheetId="51">#REF!</definedName>
    <definedName name="rzfsdm">#REF!</definedName>
    <definedName name="rzfsdv" localSheetId="1">#REF!</definedName>
    <definedName name="rzfsdv" localSheetId="2">#REF!</definedName>
    <definedName name="rzfsdv" localSheetId="4">#REF!</definedName>
    <definedName name="rzfsdv" localSheetId="3">#REF!</definedName>
    <definedName name="rzfsdv" localSheetId="22">#REF!</definedName>
    <definedName name="rzfsdv" localSheetId="23">#REF!</definedName>
    <definedName name="rzfsdv" localSheetId="17">#REF!</definedName>
    <definedName name="rzfsdv" localSheetId="18">#REF!</definedName>
    <definedName name="rzfsdv" localSheetId="19">#REF!</definedName>
    <definedName name="rzfsdv" localSheetId="29">#REF!</definedName>
    <definedName name="rzfsdv" localSheetId="5">#REF!</definedName>
    <definedName name="rzfsdv" localSheetId="6">#REF!</definedName>
    <definedName name="rzfsdv" localSheetId="7">#REF!</definedName>
    <definedName name="rzfsdv" localSheetId="8">#REF!</definedName>
    <definedName name="rzfsdv" localSheetId="24">#REF!</definedName>
    <definedName name="rzfsdv" localSheetId="25">#REF!</definedName>
    <definedName name="rzfsdv" localSheetId="26">#REF!</definedName>
    <definedName name="rzfsdv" localSheetId="27">#REF!</definedName>
    <definedName name="rzfsdv" localSheetId="9">#REF!</definedName>
    <definedName name="rzfsdv" localSheetId="10">#REF!</definedName>
    <definedName name="rzfsdv" localSheetId="11">#REF!</definedName>
    <definedName name="rzfsdv" localSheetId="12">#REF!</definedName>
    <definedName name="rzfsdv" localSheetId="32">#REF!</definedName>
    <definedName name="rzfsdv" localSheetId="33">#REF!</definedName>
    <definedName name="rzfsdv" localSheetId="34">#REF!</definedName>
    <definedName name="rzfsdv" localSheetId="35">#REF!</definedName>
    <definedName name="rzfsdv" localSheetId="13">#REF!</definedName>
    <definedName name="rzfsdv" localSheetId="14">#REF!</definedName>
    <definedName name="rzfsdv" localSheetId="15">#REF!</definedName>
    <definedName name="rzfsdv" localSheetId="16">#REF!</definedName>
    <definedName name="rzfsdv" localSheetId="48">#REF!</definedName>
    <definedName name="rzfsdv" localSheetId="49">#REF!</definedName>
    <definedName name="rzfsdv" localSheetId="46">#REF!</definedName>
    <definedName name="rzfsdv" localSheetId="47">#REF!</definedName>
    <definedName name="rzfsdv" localSheetId="38">#REF!</definedName>
    <definedName name="rzfsdv" localSheetId="39">#REF!</definedName>
    <definedName name="rzfsdv" localSheetId="52">#REF!</definedName>
    <definedName name="rzfsdv" localSheetId="50">#REF!</definedName>
    <definedName name="rzfsdv" localSheetId="51">#REF!</definedName>
    <definedName name="rzfsdv">#REF!</definedName>
    <definedName name="rzfsm">'[1]60m bb M'!$U$9:$AK$14</definedName>
    <definedName name="rzfssm" localSheetId="1">#REF!</definedName>
    <definedName name="rzfssm" localSheetId="2">#REF!</definedName>
    <definedName name="rzfssm" localSheetId="4">#REF!</definedName>
    <definedName name="rzfssm" localSheetId="3">#REF!</definedName>
    <definedName name="rzfssm" localSheetId="22">#REF!</definedName>
    <definedName name="rzfssm" localSheetId="23">#REF!</definedName>
    <definedName name="rzfssm" localSheetId="17">#REF!</definedName>
    <definedName name="rzfssm" localSheetId="18">#REF!</definedName>
    <definedName name="rzfssm" localSheetId="19">#REF!</definedName>
    <definedName name="rzfssm" localSheetId="29">#REF!</definedName>
    <definedName name="rzfssm" localSheetId="5">#REF!</definedName>
    <definedName name="rzfssm" localSheetId="6">#REF!</definedName>
    <definedName name="rzfssm" localSheetId="7">#REF!</definedName>
    <definedName name="rzfssm" localSheetId="8">#REF!</definedName>
    <definedName name="rzfssm" localSheetId="31">#REF!</definedName>
    <definedName name="rzfssm" localSheetId="24">#REF!</definedName>
    <definedName name="rzfssm" localSheetId="25">#REF!</definedName>
    <definedName name="rzfssm" localSheetId="26">#REF!</definedName>
    <definedName name="rzfssm" localSheetId="27">#REF!</definedName>
    <definedName name="rzfssm" localSheetId="9">#REF!</definedName>
    <definedName name="rzfssm" localSheetId="10">#REF!</definedName>
    <definedName name="rzfssm" localSheetId="11">#REF!</definedName>
    <definedName name="rzfssm" localSheetId="12">#REF!</definedName>
    <definedName name="rzfssm" localSheetId="32">#REF!</definedName>
    <definedName name="rzfssm" localSheetId="33">#REF!</definedName>
    <definedName name="rzfssm" localSheetId="34">#REF!</definedName>
    <definedName name="rzfssm" localSheetId="35">#REF!</definedName>
    <definedName name="rzfssm" localSheetId="13">#REF!</definedName>
    <definedName name="rzfssm" localSheetId="14">#REF!</definedName>
    <definedName name="rzfssm" localSheetId="15">#REF!</definedName>
    <definedName name="rzfssm" localSheetId="16">#REF!</definedName>
    <definedName name="rzfssm" localSheetId="48">#REF!</definedName>
    <definedName name="rzfssm" localSheetId="49">#REF!</definedName>
    <definedName name="rzfssm" localSheetId="46">#REF!</definedName>
    <definedName name="rzfssm" localSheetId="47">#REF!</definedName>
    <definedName name="rzfssm" localSheetId="38">#REF!</definedName>
    <definedName name="rzfssm" localSheetId="39">#REF!</definedName>
    <definedName name="rzfssm" localSheetId="52">#REF!</definedName>
    <definedName name="rzfssm" localSheetId="50">#REF!</definedName>
    <definedName name="rzfssm" localSheetId="51">#REF!</definedName>
    <definedName name="rzfssm" localSheetId="42">#REF!</definedName>
    <definedName name="rzfssm" localSheetId="43">#REF!</definedName>
    <definedName name="rzfssm">#REF!</definedName>
    <definedName name="rzfsv" localSheetId="1">#REF!</definedName>
    <definedName name="rzfsv" localSheetId="2">#REF!</definedName>
    <definedName name="rzfsv" localSheetId="4">#REF!</definedName>
    <definedName name="rzfsv" localSheetId="3">#REF!</definedName>
    <definedName name="rzfsv" localSheetId="22">#REF!</definedName>
    <definedName name="rzfsv" localSheetId="23">#REF!</definedName>
    <definedName name="rzfsv" localSheetId="17">#REF!</definedName>
    <definedName name="rzfsv" localSheetId="18">#REF!</definedName>
    <definedName name="rzfsv" localSheetId="19">#REF!</definedName>
    <definedName name="rzfsv" localSheetId="29">#REF!</definedName>
    <definedName name="rzfsv" localSheetId="5">#REF!</definedName>
    <definedName name="rzfsv" localSheetId="6">#REF!</definedName>
    <definedName name="rzfsv" localSheetId="7">#REF!</definedName>
    <definedName name="rzfsv" localSheetId="8">#REF!</definedName>
    <definedName name="rzfsv" localSheetId="24">#REF!</definedName>
    <definedName name="rzfsv" localSheetId="25">#REF!</definedName>
    <definedName name="rzfsv" localSheetId="26">#REF!</definedName>
    <definedName name="rzfsv" localSheetId="27">#REF!</definedName>
    <definedName name="rzfsv" localSheetId="9">#REF!</definedName>
    <definedName name="rzfsv" localSheetId="10">#REF!</definedName>
    <definedName name="rzfsv" localSheetId="11">#REF!</definedName>
    <definedName name="rzfsv" localSheetId="12">#REF!</definedName>
    <definedName name="rzfsv" localSheetId="32">#REF!</definedName>
    <definedName name="rzfsv" localSheetId="33">#REF!</definedName>
    <definedName name="rzfsv" localSheetId="34">#REF!</definedName>
    <definedName name="rzfsv" localSheetId="35">#REF!</definedName>
    <definedName name="rzfsv" localSheetId="13">#REF!</definedName>
    <definedName name="rzfsv" localSheetId="14">#REF!</definedName>
    <definedName name="rzfsv" localSheetId="15">#REF!</definedName>
    <definedName name="rzfsv" localSheetId="16">#REF!</definedName>
    <definedName name="rzfsv" localSheetId="48">#REF!</definedName>
    <definedName name="rzfsv" localSheetId="49">#REF!</definedName>
    <definedName name="rzfsv" localSheetId="46">#REF!</definedName>
    <definedName name="rzfsv" localSheetId="47">#REF!</definedName>
    <definedName name="rzfsv" localSheetId="38">#REF!</definedName>
    <definedName name="rzfsv" localSheetId="39">#REF!</definedName>
    <definedName name="rzfsv" localSheetId="52">#REF!</definedName>
    <definedName name="rzfsv" localSheetId="50">#REF!</definedName>
    <definedName name="rzfsv" localSheetId="51">#REF!</definedName>
    <definedName name="rzfsv">#REF!</definedName>
    <definedName name="rzfswm" localSheetId="1">#REF!</definedName>
    <definedName name="rzfswm" localSheetId="2">#REF!</definedName>
    <definedName name="rzfswm" localSheetId="4">#REF!</definedName>
    <definedName name="rzfswm" localSheetId="3">#REF!</definedName>
    <definedName name="rzfswm" localSheetId="22">#REF!</definedName>
    <definedName name="rzfswm" localSheetId="23">#REF!</definedName>
    <definedName name="rzfswm" localSheetId="17">#REF!</definedName>
    <definedName name="rzfswm" localSheetId="18">#REF!</definedName>
    <definedName name="rzfswm" localSheetId="19">#REF!</definedName>
    <definedName name="rzfswm" localSheetId="29">#REF!</definedName>
    <definedName name="rzfswm" localSheetId="5">#REF!</definedName>
    <definedName name="rzfswm" localSheetId="6">#REF!</definedName>
    <definedName name="rzfswm" localSheetId="7">#REF!</definedName>
    <definedName name="rzfswm" localSheetId="8">#REF!</definedName>
    <definedName name="rzfswm" localSheetId="24">#REF!</definedName>
    <definedName name="rzfswm" localSheetId="25">#REF!</definedName>
    <definedName name="rzfswm" localSheetId="26">#REF!</definedName>
    <definedName name="rzfswm" localSheetId="27">#REF!</definedName>
    <definedName name="rzfswm" localSheetId="9">#REF!</definedName>
    <definedName name="rzfswm" localSheetId="10">#REF!</definedName>
    <definedName name="rzfswm" localSheetId="11">#REF!</definedName>
    <definedName name="rzfswm" localSheetId="12">#REF!</definedName>
    <definedName name="rzfswm" localSheetId="32">#REF!</definedName>
    <definedName name="rzfswm" localSheetId="33">#REF!</definedName>
    <definedName name="rzfswm" localSheetId="34">#REF!</definedName>
    <definedName name="rzfswm" localSheetId="35">#REF!</definedName>
    <definedName name="rzfswm" localSheetId="13">#REF!</definedName>
    <definedName name="rzfswm" localSheetId="14">#REF!</definedName>
    <definedName name="rzfswm" localSheetId="15">#REF!</definedName>
    <definedName name="rzfswm" localSheetId="16">#REF!</definedName>
    <definedName name="rzfswm" localSheetId="48">#REF!</definedName>
    <definedName name="rzfswm" localSheetId="49">#REF!</definedName>
    <definedName name="rzfswm" localSheetId="46">#REF!</definedName>
    <definedName name="rzfswm" localSheetId="47">#REF!</definedName>
    <definedName name="rzfswm" localSheetId="38">#REF!</definedName>
    <definedName name="rzfswm" localSheetId="39">#REF!</definedName>
    <definedName name="rzfswm" localSheetId="52">#REF!</definedName>
    <definedName name="rzfswm" localSheetId="50">#REF!</definedName>
    <definedName name="rzfswm" localSheetId="51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1">#REF!</definedName>
    <definedName name="rzim" localSheetId="2">#REF!</definedName>
    <definedName name="rzim" localSheetId="4">#REF!</definedName>
    <definedName name="rzim" localSheetId="3">#REF!</definedName>
    <definedName name="rzim" localSheetId="22">#REF!</definedName>
    <definedName name="rzim" localSheetId="23">#REF!</definedName>
    <definedName name="rzim" localSheetId="17">#REF!</definedName>
    <definedName name="rzim" localSheetId="18">#REF!</definedName>
    <definedName name="rzim" localSheetId="19">#REF!</definedName>
    <definedName name="rzim" localSheetId="29">#REF!</definedName>
    <definedName name="rzim" localSheetId="5">#REF!</definedName>
    <definedName name="rzim" localSheetId="6">#REF!</definedName>
    <definedName name="rzim" localSheetId="7">#REF!</definedName>
    <definedName name="rzim" localSheetId="8">#REF!</definedName>
    <definedName name="rzim" localSheetId="31">#REF!</definedName>
    <definedName name="rzim" localSheetId="24">#REF!</definedName>
    <definedName name="rzim" localSheetId="25">#REF!</definedName>
    <definedName name="rzim" localSheetId="26">#REF!</definedName>
    <definedName name="rzim" localSheetId="27">#REF!</definedName>
    <definedName name="rzim" localSheetId="9">#REF!</definedName>
    <definedName name="rzim" localSheetId="10">#REF!</definedName>
    <definedName name="rzim" localSheetId="11">#REF!</definedName>
    <definedName name="rzim" localSheetId="12">#REF!</definedName>
    <definedName name="rzim" localSheetId="32">#REF!</definedName>
    <definedName name="rzim" localSheetId="33">#REF!</definedName>
    <definedName name="rzim" localSheetId="34">#REF!</definedName>
    <definedName name="rzim" localSheetId="35">#REF!</definedName>
    <definedName name="rzim" localSheetId="13">#REF!</definedName>
    <definedName name="rzim" localSheetId="14">#REF!</definedName>
    <definedName name="rzim" localSheetId="15">#REF!</definedName>
    <definedName name="rzim" localSheetId="16">#REF!</definedName>
    <definedName name="rzim" localSheetId="48">#REF!</definedName>
    <definedName name="rzim" localSheetId="49">#REF!</definedName>
    <definedName name="rzim" localSheetId="46">#REF!</definedName>
    <definedName name="rzim" localSheetId="47">#REF!</definedName>
    <definedName name="rzim" localSheetId="38">#REF!</definedName>
    <definedName name="rzim" localSheetId="39">#REF!</definedName>
    <definedName name="rzim" localSheetId="52">#REF!</definedName>
    <definedName name="rzim" localSheetId="50">#REF!</definedName>
    <definedName name="rzim" localSheetId="51">#REF!</definedName>
    <definedName name="rzim" localSheetId="42">#REF!</definedName>
    <definedName name="rzim" localSheetId="43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1">#REF!</definedName>
    <definedName name="rzsdfam" localSheetId="2">#REF!</definedName>
    <definedName name="rzsdfam" localSheetId="4">#REF!</definedName>
    <definedName name="rzsdfam" localSheetId="3">#REF!</definedName>
    <definedName name="rzsdfam" localSheetId="22">#REF!</definedName>
    <definedName name="rzsdfam" localSheetId="23">#REF!</definedName>
    <definedName name="rzsdfam" localSheetId="17">#REF!</definedName>
    <definedName name="rzsdfam" localSheetId="18">#REF!</definedName>
    <definedName name="rzsdfam" localSheetId="19">#REF!</definedName>
    <definedName name="rzsdfam" localSheetId="29">#REF!</definedName>
    <definedName name="rzsdfam" localSheetId="5">#REF!</definedName>
    <definedName name="rzsdfam" localSheetId="6">#REF!</definedName>
    <definedName name="rzsdfam" localSheetId="7">#REF!</definedName>
    <definedName name="rzsdfam" localSheetId="8">#REF!</definedName>
    <definedName name="rzsdfam" localSheetId="24">#REF!</definedName>
    <definedName name="rzsdfam" localSheetId="25">#REF!</definedName>
    <definedName name="rzsdfam" localSheetId="26">#REF!</definedName>
    <definedName name="rzsdfam" localSheetId="27">#REF!</definedName>
    <definedName name="rzsdfam" localSheetId="9">#REF!</definedName>
    <definedName name="rzsdfam" localSheetId="10">#REF!</definedName>
    <definedName name="rzsdfam" localSheetId="11">#REF!</definedName>
    <definedName name="rzsdfam" localSheetId="12">#REF!</definedName>
    <definedName name="rzsdfam" localSheetId="32">#REF!</definedName>
    <definedName name="rzsdfam" localSheetId="33">#REF!</definedName>
    <definedName name="rzsdfam" localSheetId="34">#REF!</definedName>
    <definedName name="rzsdfam" localSheetId="35">#REF!</definedName>
    <definedName name="rzsdfam" localSheetId="13">#REF!</definedName>
    <definedName name="rzsdfam" localSheetId="14">#REF!</definedName>
    <definedName name="rzsdfam" localSheetId="15">#REF!</definedName>
    <definedName name="rzsdfam" localSheetId="16">#REF!</definedName>
    <definedName name="rzsdfam" localSheetId="48">#REF!</definedName>
    <definedName name="rzsdfam" localSheetId="49">#REF!</definedName>
    <definedName name="rzsdfam" localSheetId="46">#REF!</definedName>
    <definedName name="rzsdfam" localSheetId="47">#REF!</definedName>
    <definedName name="rzsdfam" localSheetId="38">#REF!</definedName>
    <definedName name="rzsdfam" localSheetId="39">#REF!</definedName>
    <definedName name="rzsdfam" localSheetId="52">#REF!</definedName>
    <definedName name="rzsdfam" localSheetId="50">#REF!</definedName>
    <definedName name="rzsdfam" localSheetId="51">#REF!</definedName>
    <definedName name="rzsdfam">#REF!</definedName>
    <definedName name="rzsfam">'[1]60m bb M'!$B$9:$S$89</definedName>
    <definedName name="rzsfav" localSheetId="1">#REF!</definedName>
    <definedName name="rzsfav" localSheetId="2">#REF!</definedName>
    <definedName name="rzsfav" localSheetId="4">#REF!</definedName>
    <definedName name="rzsfav" localSheetId="3">#REF!</definedName>
    <definedName name="rzsfav" localSheetId="22">#REF!</definedName>
    <definedName name="rzsfav" localSheetId="23">#REF!</definedName>
    <definedName name="rzsfav" localSheetId="17">#REF!</definedName>
    <definedName name="rzsfav" localSheetId="18">#REF!</definedName>
    <definedName name="rzsfav" localSheetId="19">#REF!</definedName>
    <definedName name="rzsfav" localSheetId="29">#REF!</definedName>
    <definedName name="rzsfav" localSheetId="5">#REF!</definedName>
    <definedName name="rzsfav" localSheetId="6">#REF!</definedName>
    <definedName name="rzsfav" localSheetId="7">#REF!</definedName>
    <definedName name="rzsfav" localSheetId="8">#REF!</definedName>
    <definedName name="rzsfav" localSheetId="24">#REF!</definedName>
    <definedName name="rzsfav" localSheetId="25">#REF!</definedName>
    <definedName name="rzsfav" localSheetId="26">#REF!</definedName>
    <definedName name="rzsfav" localSheetId="27">#REF!</definedName>
    <definedName name="rzsfav" localSheetId="9">#REF!</definedName>
    <definedName name="rzsfav" localSheetId="10">#REF!</definedName>
    <definedName name="rzsfav" localSheetId="11">#REF!</definedName>
    <definedName name="rzsfav" localSheetId="12">#REF!</definedName>
    <definedName name="rzsfav" localSheetId="32">#REF!</definedName>
    <definedName name="rzsfav" localSheetId="33">#REF!</definedName>
    <definedName name="rzsfav" localSheetId="34">#REF!</definedName>
    <definedName name="rzsfav" localSheetId="35">#REF!</definedName>
    <definedName name="rzsfav" localSheetId="13">#REF!</definedName>
    <definedName name="rzsfav" localSheetId="14">#REF!</definedName>
    <definedName name="rzsfav" localSheetId="15">#REF!</definedName>
    <definedName name="rzsfav" localSheetId="16">#REF!</definedName>
    <definedName name="rzsfav" localSheetId="48">#REF!</definedName>
    <definedName name="rzsfav" localSheetId="49">#REF!</definedName>
    <definedName name="rzsfav" localSheetId="46">#REF!</definedName>
    <definedName name="rzsfav" localSheetId="47">#REF!</definedName>
    <definedName name="rzsfav" localSheetId="38">#REF!</definedName>
    <definedName name="rzsfav" localSheetId="39">#REF!</definedName>
    <definedName name="rzsfav" localSheetId="52">#REF!</definedName>
    <definedName name="rzsfav" localSheetId="50">#REF!</definedName>
    <definedName name="rzsfav" localSheetId="51">#REF!</definedName>
    <definedName name="rzsfav">#REF!</definedName>
    <definedName name="rzsm">'[1]60m M'!$B$8:$R$89</definedName>
    <definedName name="rzssfam" localSheetId="1">#REF!</definedName>
    <definedName name="rzssfam" localSheetId="2">#REF!</definedName>
    <definedName name="rzssfam" localSheetId="4">#REF!</definedName>
    <definedName name="rzssfam" localSheetId="3">#REF!</definedName>
    <definedName name="rzssfam" localSheetId="22">#REF!</definedName>
    <definedName name="rzssfam" localSheetId="23">#REF!</definedName>
    <definedName name="rzssfam" localSheetId="17">#REF!</definedName>
    <definedName name="rzssfam" localSheetId="18">#REF!</definedName>
    <definedName name="rzssfam" localSheetId="19">#REF!</definedName>
    <definedName name="rzssfam" localSheetId="29">#REF!</definedName>
    <definedName name="rzssfam" localSheetId="5">#REF!</definedName>
    <definedName name="rzssfam" localSheetId="6">#REF!</definedName>
    <definedName name="rzssfam" localSheetId="7">#REF!</definedName>
    <definedName name="rzssfam" localSheetId="8">#REF!</definedName>
    <definedName name="rzssfam" localSheetId="31">#REF!</definedName>
    <definedName name="rzssfam" localSheetId="24">#REF!</definedName>
    <definedName name="rzssfam" localSheetId="25">#REF!</definedName>
    <definedName name="rzssfam" localSheetId="26">#REF!</definedName>
    <definedName name="rzssfam" localSheetId="27">#REF!</definedName>
    <definedName name="rzssfam" localSheetId="9">#REF!</definedName>
    <definedName name="rzssfam" localSheetId="10">#REF!</definedName>
    <definedName name="rzssfam" localSheetId="11">#REF!</definedName>
    <definedName name="rzssfam" localSheetId="12">#REF!</definedName>
    <definedName name="rzssfam" localSheetId="32">#REF!</definedName>
    <definedName name="rzssfam" localSheetId="33">#REF!</definedName>
    <definedName name="rzssfam" localSheetId="34">#REF!</definedName>
    <definedName name="rzssfam" localSheetId="35">#REF!</definedName>
    <definedName name="rzssfam" localSheetId="13">#REF!</definedName>
    <definedName name="rzssfam" localSheetId="14">#REF!</definedName>
    <definedName name="rzssfam" localSheetId="15">#REF!</definedName>
    <definedName name="rzssfam" localSheetId="16">#REF!</definedName>
    <definedName name="rzssfam" localSheetId="48">#REF!</definedName>
    <definedName name="rzssfam" localSheetId="49">#REF!</definedName>
    <definedName name="rzssfam" localSheetId="46">#REF!</definedName>
    <definedName name="rzssfam" localSheetId="47">#REF!</definedName>
    <definedName name="rzssfam" localSheetId="38">#REF!</definedName>
    <definedName name="rzssfam" localSheetId="39">#REF!</definedName>
    <definedName name="rzssfam" localSheetId="52">#REF!</definedName>
    <definedName name="rzssfam" localSheetId="50">#REF!</definedName>
    <definedName name="rzssfam" localSheetId="51">#REF!</definedName>
    <definedName name="rzssfam" localSheetId="42">#REF!</definedName>
    <definedName name="rzssfam" localSheetId="4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1">#REF!</definedName>
    <definedName name="rzswfam" localSheetId="2">#REF!</definedName>
    <definedName name="rzswfam" localSheetId="4">#REF!</definedName>
    <definedName name="rzswfam" localSheetId="3">#REF!</definedName>
    <definedName name="rzswfam" localSheetId="22">#REF!</definedName>
    <definedName name="rzswfam" localSheetId="23">#REF!</definedName>
    <definedName name="rzswfam" localSheetId="17">#REF!</definedName>
    <definedName name="rzswfam" localSheetId="18">#REF!</definedName>
    <definedName name="rzswfam" localSheetId="19">#REF!</definedName>
    <definedName name="rzswfam" localSheetId="29">#REF!</definedName>
    <definedName name="rzswfam" localSheetId="5">#REF!</definedName>
    <definedName name="rzswfam" localSheetId="6">#REF!</definedName>
    <definedName name="rzswfam" localSheetId="7">#REF!</definedName>
    <definedName name="rzswfam" localSheetId="8">#REF!</definedName>
    <definedName name="rzswfam" localSheetId="24">#REF!</definedName>
    <definedName name="rzswfam" localSheetId="25">#REF!</definedName>
    <definedName name="rzswfam" localSheetId="26">#REF!</definedName>
    <definedName name="rzswfam" localSheetId="27">#REF!</definedName>
    <definedName name="rzswfam" localSheetId="9">#REF!</definedName>
    <definedName name="rzswfam" localSheetId="10">#REF!</definedName>
    <definedName name="rzswfam" localSheetId="11">#REF!</definedName>
    <definedName name="rzswfam" localSheetId="12">#REF!</definedName>
    <definedName name="rzswfam" localSheetId="32">#REF!</definedName>
    <definedName name="rzswfam" localSheetId="33">#REF!</definedName>
    <definedName name="rzswfam" localSheetId="34">#REF!</definedName>
    <definedName name="rzswfam" localSheetId="35">#REF!</definedName>
    <definedName name="rzswfam" localSheetId="13">#REF!</definedName>
    <definedName name="rzswfam" localSheetId="14">#REF!</definedName>
    <definedName name="rzswfam" localSheetId="15">#REF!</definedName>
    <definedName name="rzswfam" localSheetId="16">#REF!</definedName>
    <definedName name="rzswfam" localSheetId="48">#REF!</definedName>
    <definedName name="rzswfam" localSheetId="49">#REF!</definedName>
    <definedName name="rzswfam" localSheetId="46">#REF!</definedName>
    <definedName name="rzswfam" localSheetId="47">#REF!</definedName>
    <definedName name="rzswfam" localSheetId="38">#REF!</definedName>
    <definedName name="rzswfam" localSheetId="39">#REF!</definedName>
    <definedName name="rzswfam" localSheetId="52">#REF!</definedName>
    <definedName name="rzswfam" localSheetId="50">#REF!</definedName>
    <definedName name="rzswfam" localSheetId="51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1">#REF!</definedName>
    <definedName name="Sektoriu_Tolis_V_List" localSheetId="2">#REF!</definedName>
    <definedName name="Sektoriu_Tolis_V_List" localSheetId="4">#REF!</definedName>
    <definedName name="Sektoriu_Tolis_V_List" localSheetId="3">#REF!</definedName>
    <definedName name="Sektoriu_Tolis_V_List" localSheetId="22">#REF!</definedName>
    <definedName name="Sektoriu_Tolis_V_List" localSheetId="23">#REF!</definedName>
    <definedName name="Sektoriu_Tolis_V_List" localSheetId="17">#REF!</definedName>
    <definedName name="Sektoriu_Tolis_V_List" localSheetId="18">#REF!</definedName>
    <definedName name="Sektoriu_Tolis_V_List" localSheetId="19">#REF!</definedName>
    <definedName name="Sektoriu_Tolis_V_List" localSheetId="29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 localSheetId="8">#REF!</definedName>
    <definedName name="Sektoriu_Tolis_V_List" localSheetId="24">#REF!</definedName>
    <definedName name="Sektoriu_Tolis_V_List" localSheetId="25">#REF!</definedName>
    <definedName name="Sektoriu_Tolis_V_List" localSheetId="26">#REF!</definedName>
    <definedName name="Sektoriu_Tolis_V_List" localSheetId="27">#REF!</definedName>
    <definedName name="Sektoriu_Tolis_V_List" localSheetId="9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32">#REF!</definedName>
    <definedName name="Sektoriu_Tolis_V_List" localSheetId="33">#REF!</definedName>
    <definedName name="Sektoriu_Tolis_V_List" localSheetId="34">#REF!</definedName>
    <definedName name="Sektoriu_Tolis_V_List" localSheetId="35">#REF!</definedName>
    <definedName name="Sektoriu_Tolis_V_List" localSheetId="13">#REF!</definedName>
    <definedName name="Sektoriu_Tolis_V_List" localSheetId="14">#REF!</definedName>
    <definedName name="Sektoriu_Tolis_V_List" localSheetId="15">#REF!</definedName>
    <definedName name="Sektoriu_Tolis_V_List" localSheetId="16">#REF!</definedName>
    <definedName name="Sektoriu_Tolis_V_List" localSheetId="48">#REF!</definedName>
    <definedName name="Sektoriu_Tolis_V_List" localSheetId="49">#REF!</definedName>
    <definedName name="Sektoriu_Tolis_V_List" localSheetId="46">#REF!</definedName>
    <definedName name="Sektoriu_Tolis_V_List" localSheetId="47">#REF!</definedName>
    <definedName name="Sektoriu_Tolis_V_List" localSheetId="38">#REF!</definedName>
    <definedName name="Sektoriu_Tolis_V_List" localSheetId="39">#REF!</definedName>
    <definedName name="Sektoriu_Tolis_V_List" localSheetId="52">#REF!</definedName>
    <definedName name="Sektoriu_Tolis_V_List" localSheetId="50">#REF!</definedName>
    <definedName name="Sektoriu_Tolis_V_List" localSheetId="51">#REF!</definedName>
    <definedName name="Sektoriu_Tolis_V_List">#REF!</definedName>
    <definedName name="stm">[1]Programa!$H$6:$I$98</definedName>
    <definedName name="stn" localSheetId="17">[7]pr_vald!$H$6:$J$89</definedName>
    <definedName name="stn">[8]pr_vald!$H$6:$J$89</definedName>
    <definedName name="tech" localSheetId="52">[2]dal_r!$A$54:$B$84</definedName>
    <definedName name="tech">[2]dal_r!$A$54:$B$84</definedName>
    <definedName name="tech_dal" localSheetId="52">[2]tech_dal!$B$10:$AG$70</definedName>
    <definedName name="tech_dal">[2]tech_dal!$B$10:$AG$70</definedName>
    <definedName name="tech_r" localSheetId="52">[2]tech_dal!$B$10:$AG$72</definedName>
    <definedName name="tech_r">[2]tech_dal!$B$10:$AG$72</definedName>
    <definedName name="time">[1]nbox!$B$107:$C$122</definedName>
    <definedName name="tsk" localSheetId="52">Komandiniai!$K$8:$K$34</definedName>
    <definedName name="tsk">[2]TITULdata!$P$17:$Q$88</definedName>
    <definedName name="tskk" localSheetId="1">#REF!</definedName>
    <definedName name="tskk" localSheetId="2">#REF!</definedName>
    <definedName name="tskk" localSheetId="4">#REF!</definedName>
    <definedName name="tskk" localSheetId="3">#REF!</definedName>
    <definedName name="tskk" localSheetId="22">#REF!</definedName>
    <definedName name="tskk" localSheetId="23">#REF!</definedName>
    <definedName name="tskk" localSheetId="17">#REF!</definedName>
    <definedName name="tskk" localSheetId="18">#REF!</definedName>
    <definedName name="tskk" localSheetId="19">#REF!</definedName>
    <definedName name="tskk" localSheetId="29">#REF!</definedName>
    <definedName name="tskk" localSheetId="5">#REF!</definedName>
    <definedName name="tskk" localSheetId="6">#REF!</definedName>
    <definedName name="tskk" localSheetId="7">#REF!</definedName>
    <definedName name="tskk" localSheetId="8">#REF!</definedName>
    <definedName name="tskk" localSheetId="31">#REF!</definedName>
    <definedName name="tskk" localSheetId="24">#REF!</definedName>
    <definedName name="tskk" localSheetId="25">#REF!</definedName>
    <definedName name="tskk" localSheetId="26">#REF!</definedName>
    <definedName name="tskk" localSheetId="27">#REF!</definedName>
    <definedName name="tskk" localSheetId="9">#REF!</definedName>
    <definedName name="tskk" localSheetId="10">#REF!</definedName>
    <definedName name="tskk" localSheetId="11">#REF!</definedName>
    <definedName name="tskk" localSheetId="12">#REF!</definedName>
    <definedName name="tskk" localSheetId="32">#REF!</definedName>
    <definedName name="tskk" localSheetId="33">#REF!</definedName>
    <definedName name="tskk" localSheetId="34">#REF!</definedName>
    <definedName name="tskk" localSheetId="35">#REF!</definedName>
    <definedName name="tskk" localSheetId="13">#REF!</definedName>
    <definedName name="tskk" localSheetId="14">#REF!</definedName>
    <definedName name="tskk" localSheetId="15">#REF!</definedName>
    <definedName name="tskk" localSheetId="16">#REF!</definedName>
    <definedName name="tskk" localSheetId="48">#REF!</definedName>
    <definedName name="tskk" localSheetId="49">#REF!</definedName>
    <definedName name="tskk" localSheetId="46">#REF!</definedName>
    <definedName name="tskk" localSheetId="47">#REF!</definedName>
    <definedName name="tskk" localSheetId="38">#REF!</definedName>
    <definedName name="tskk" localSheetId="39">#REF!</definedName>
    <definedName name="tskk" localSheetId="52">#REF!</definedName>
    <definedName name="tskk" localSheetId="50">#REF!</definedName>
    <definedName name="tskk" localSheetId="51">#REF!</definedName>
    <definedName name="tskk" localSheetId="42">#REF!</definedName>
    <definedName name="tskk" localSheetId="43">#REF!</definedName>
    <definedName name="tskk">#REF!</definedName>
    <definedName name="uzb" localSheetId="17">[5]startlist!$E$1:$H$28</definedName>
    <definedName name="uzb">[6]startlist!$E$1:$H$28</definedName>
    <definedName name="vaišis" localSheetId="1">#REF!</definedName>
    <definedName name="vaišis" localSheetId="2">#REF!</definedName>
    <definedName name="vaišis" localSheetId="4">#REF!</definedName>
    <definedName name="vaišis" localSheetId="3">#REF!</definedName>
    <definedName name="vaišis" localSheetId="28">#REF!</definedName>
    <definedName name="vaišis" localSheetId="22">#REF!</definedName>
    <definedName name="vaišis" localSheetId="23">#REF!</definedName>
    <definedName name="vaišis" localSheetId="17">#REF!</definedName>
    <definedName name="vaišis" localSheetId="18">#REF!</definedName>
    <definedName name="vaišis" localSheetId="19">#REF!</definedName>
    <definedName name="vaišis" localSheetId="29">#REF!</definedName>
    <definedName name="vaišis" localSheetId="5">#REF!</definedName>
    <definedName name="vaišis" localSheetId="6">#REF!</definedName>
    <definedName name="vaišis" localSheetId="7">#REF!</definedName>
    <definedName name="vaišis" localSheetId="8">#REF!</definedName>
    <definedName name="vaišis" localSheetId="20">#REF!</definedName>
    <definedName name="vaišis" localSheetId="30">#REF!</definedName>
    <definedName name="vaišis" localSheetId="31">#REF!</definedName>
    <definedName name="vaišis" localSheetId="24">#REF!</definedName>
    <definedName name="vaišis" localSheetId="25">#REF!</definedName>
    <definedName name="vaišis" localSheetId="26">#REF!</definedName>
    <definedName name="vaišis" localSheetId="27">#REF!</definedName>
    <definedName name="vaišis" localSheetId="9">#REF!</definedName>
    <definedName name="vaišis" localSheetId="10">#REF!</definedName>
    <definedName name="vaišis" localSheetId="11">#REF!</definedName>
    <definedName name="vaišis" localSheetId="12">#REF!</definedName>
    <definedName name="vaišis" localSheetId="32">#REF!</definedName>
    <definedName name="vaišis" localSheetId="33">#REF!</definedName>
    <definedName name="vaišis" localSheetId="34">#REF!</definedName>
    <definedName name="vaišis" localSheetId="35">#REF!</definedName>
    <definedName name="vaišis" localSheetId="13">#REF!</definedName>
    <definedName name="vaišis" localSheetId="14">#REF!</definedName>
    <definedName name="vaišis" localSheetId="15">#REF!</definedName>
    <definedName name="vaišis" localSheetId="16">#REF!</definedName>
    <definedName name="vaišis" localSheetId="36">#REF!</definedName>
    <definedName name="vaišis" localSheetId="37">#REF!</definedName>
    <definedName name="vaišis" localSheetId="48">#REF!</definedName>
    <definedName name="vaišis" localSheetId="49">#REF!</definedName>
    <definedName name="vaišis" localSheetId="46">#REF!</definedName>
    <definedName name="vaišis" localSheetId="47">#REF!</definedName>
    <definedName name="vaišis" localSheetId="38">#REF!</definedName>
    <definedName name="vaišis" localSheetId="39">#REF!</definedName>
    <definedName name="vaišis" localSheetId="52">#REF!</definedName>
    <definedName name="vaišis" localSheetId="50">#REF!</definedName>
    <definedName name="vaišis" localSheetId="51">#REF!</definedName>
    <definedName name="vaišis" localSheetId="42">#REF!</definedName>
    <definedName name="vaišis" localSheetId="43">#REF!</definedName>
    <definedName name="vaišis">#REF!</definedName>
    <definedName name="vt" localSheetId="52">Komandiniai!#REF!</definedName>
    <definedName name="vt4tk" localSheetId="52">[2]st4tk!$I$10:$S$81</definedName>
    <definedName name="vt4tk">[2]st4tk!$I$10:$S$81</definedName>
    <definedName name="vtb" localSheetId="52">Komandiniai!#REF!</definedName>
    <definedName name="vtbt" localSheetId="52">[2]st4tk!$K$10:$S$81</definedName>
    <definedName name="vtbt">[2]st4tk!$K$10:$S$81</definedName>
    <definedName name="vttb" localSheetId="52">Komandiniai!#REF!</definedName>
    <definedName name="vttb">[2]st6tk!$K$10:$R$81</definedName>
    <definedName name="zlist" localSheetId="52">[9]List!$E$2:$L$515</definedName>
    <definedName name="zlist">[9]List!$E$2:$L$515</definedName>
  </definedNames>
  <calcPr calcId="162913"/>
  <fileRecoveryPr autoRecover="0"/>
</workbook>
</file>

<file path=xl/calcChain.xml><?xml version="1.0" encoding="utf-8"?>
<calcChain xmlns="http://schemas.openxmlformats.org/spreadsheetml/2006/main">
  <c r="Q21" i="123" l="1"/>
  <c r="R21" i="123" s="1"/>
  <c r="Q20" i="123"/>
  <c r="R20" i="123" s="1"/>
  <c r="Q19" i="123"/>
  <c r="R19" i="123" s="1"/>
  <c r="Q18" i="123"/>
  <c r="R18" i="123" s="1"/>
  <c r="R17" i="123"/>
  <c r="Q17" i="123"/>
  <c r="Q16" i="123"/>
  <c r="R16" i="123" s="1"/>
  <c r="Q15" i="123"/>
  <c r="R15" i="123" s="1"/>
  <c r="Q14" i="123"/>
  <c r="R14" i="123" s="1"/>
  <c r="R13" i="123"/>
  <c r="Q13" i="123"/>
  <c r="Q12" i="123"/>
  <c r="R12" i="123" s="1"/>
  <c r="Q11" i="123"/>
  <c r="R11" i="123" s="1"/>
  <c r="Q10" i="123"/>
  <c r="R10" i="123" s="1"/>
  <c r="R9" i="123"/>
  <c r="Q9" i="123"/>
  <c r="Q8" i="123"/>
  <c r="R8" i="123" s="1"/>
  <c r="Q7" i="123"/>
  <c r="R7" i="123" s="1"/>
  <c r="R30" i="47"/>
  <c r="R29" i="47"/>
  <c r="R28" i="47"/>
  <c r="Q27" i="47"/>
  <c r="R27" i="47" s="1"/>
  <c r="Q26" i="47"/>
  <c r="R26" i="47" s="1"/>
  <c r="Q25" i="47"/>
  <c r="R25" i="47" s="1"/>
  <c r="Q24" i="47"/>
  <c r="R24" i="47" s="1"/>
  <c r="Q23" i="47"/>
  <c r="R23" i="47" s="1"/>
  <c r="Q22" i="47"/>
  <c r="R22" i="47" s="1"/>
  <c r="Q21" i="47"/>
  <c r="R21" i="47" s="1"/>
  <c r="Q20" i="47"/>
  <c r="R20" i="47" s="1"/>
  <c r="Q19" i="47"/>
  <c r="R19" i="47" s="1"/>
  <c r="Q18" i="47"/>
  <c r="R18" i="47" s="1"/>
  <c r="Q17" i="47"/>
  <c r="R17" i="47" s="1"/>
  <c r="Q16" i="47"/>
  <c r="R16" i="47" s="1"/>
  <c r="Q15" i="47"/>
  <c r="R15" i="47" s="1"/>
  <c r="Q14" i="47"/>
  <c r="R14" i="47" s="1"/>
  <c r="Q13" i="47"/>
  <c r="R13" i="47" s="1"/>
  <c r="Q12" i="47"/>
  <c r="R12" i="47" s="1"/>
  <c r="Q11" i="47"/>
  <c r="R11" i="47" s="1"/>
  <c r="Q10" i="47"/>
  <c r="R10" i="47" s="1"/>
  <c r="Q9" i="47"/>
  <c r="R9" i="47" s="1"/>
  <c r="Q8" i="47"/>
  <c r="R8" i="47" s="1"/>
  <c r="Q7" i="47"/>
  <c r="R7" i="47" s="1"/>
  <c r="K16" i="65" l="1"/>
  <c r="K15" i="65"/>
  <c r="K14" i="65"/>
  <c r="K13" i="65"/>
  <c r="K12" i="65"/>
  <c r="K11" i="65"/>
  <c r="K10" i="65"/>
  <c r="K9" i="65"/>
  <c r="K8" i="65"/>
  <c r="K7" i="65"/>
  <c r="Q19" i="79"/>
  <c r="Q20" i="79" s="1"/>
  <c r="R20" i="79" s="1"/>
  <c r="Q17" i="79"/>
  <c r="R17" i="79" s="1"/>
  <c r="Q15" i="79"/>
  <c r="R15" i="79" s="1"/>
  <c r="Q13" i="79"/>
  <c r="R13" i="79" s="1"/>
  <c r="Q11" i="79"/>
  <c r="Q12" i="79" s="1"/>
  <c r="Q9" i="79"/>
  <c r="R9" i="79" s="1"/>
  <c r="Q7" i="79"/>
  <c r="R7" i="79" s="1"/>
  <c r="Q8" i="79" l="1"/>
  <c r="R11" i="79"/>
  <c r="Q14" i="79"/>
  <c r="Q16" i="79"/>
  <c r="R19" i="79"/>
  <c r="Q10" i="79"/>
  <c r="Q18" i="79"/>
  <c r="Q48" i="73" l="1"/>
  <c r="R47" i="73"/>
  <c r="Q45" i="73"/>
  <c r="Q46" i="73" s="1"/>
  <c r="Q43" i="73"/>
  <c r="Q44" i="73" s="1"/>
  <c r="R41" i="73"/>
  <c r="Q41" i="73"/>
  <c r="Q42" i="73" s="1"/>
  <c r="Q39" i="73"/>
  <c r="R39" i="73" s="1"/>
  <c r="Q37" i="73"/>
  <c r="Q38" i="73" s="1"/>
  <c r="Q29" i="73"/>
  <c r="Q30" i="73" s="1"/>
  <c r="Q27" i="73"/>
  <c r="R27" i="73" s="1"/>
  <c r="Q25" i="73"/>
  <c r="R25" i="73" s="1"/>
  <c r="Q23" i="73"/>
  <c r="Q24" i="73" s="1"/>
  <c r="Q21" i="73"/>
  <c r="Q22" i="73" s="1"/>
  <c r="Q19" i="73"/>
  <c r="Q20" i="73" s="1"/>
  <c r="Q17" i="73"/>
  <c r="R17" i="73" s="1"/>
  <c r="Q15" i="73"/>
  <c r="Q16" i="73" s="1"/>
  <c r="Q13" i="73"/>
  <c r="Q14" i="73" s="1"/>
  <c r="Q11" i="73"/>
  <c r="Q12" i="73" s="1"/>
  <c r="Q9" i="73"/>
  <c r="R9" i="73" s="1"/>
  <c r="Q7" i="73"/>
  <c r="Q8" i="73" s="1"/>
  <c r="Q28" i="73" l="1"/>
  <c r="R7" i="73"/>
  <c r="Q10" i="73"/>
  <c r="R11" i="73"/>
  <c r="R15" i="73"/>
  <c r="Q18" i="73"/>
  <c r="R19" i="73"/>
  <c r="R23" i="73"/>
  <c r="Q26" i="73"/>
  <c r="R37" i="73"/>
  <c r="R45" i="73"/>
  <c r="Q40" i="73"/>
  <c r="R13" i="73"/>
  <c r="R21" i="73"/>
  <c r="R29" i="73"/>
  <c r="R43" i="73"/>
  <c r="R31" i="44" l="1"/>
  <c r="R30" i="44"/>
  <c r="R29" i="44"/>
  <c r="Q28" i="44"/>
  <c r="R28" i="44" s="1"/>
  <c r="Q27" i="44"/>
  <c r="R27" i="44" s="1"/>
  <c r="Q26" i="44"/>
  <c r="R26" i="44" s="1"/>
  <c r="Q25" i="44"/>
  <c r="R25" i="44" s="1"/>
  <c r="Q24" i="44"/>
  <c r="R24" i="44" s="1"/>
  <c r="Q23" i="44"/>
  <c r="R23" i="44" s="1"/>
  <c r="Q22" i="44"/>
  <c r="R22" i="44" s="1"/>
  <c r="Q21" i="44"/>
  <c r="R21" i="44" s="1"/>
  <c r="Q20" i="44"/>
  <c r="R20" i="44" s="1"/>
  <c r="Q19" i="44"/>
  <c r="R19" i="44" s="1"/>
  <c r="Q18" i="44"/>
  <c r="R18" i="44" s="1"/>
  <c r="Q17" i="44"/>
  <c r="R17" i="44" s="1"/>
  <c r="Q16" i="44"/>
  <c r="R16" i="44" s="1"/>
  <c r="Q15" i="44"/>
  <c r="R15" i="44" s="1"/>
  <c r="Q14" i="44"/>
  <c r="R14" i="44" s="1"/>
  <c r="Q13" i="44"/>
  <c r="R13" i="44" s="1"/>
  <c r="Q12" i="44"/>
  <c r="R12" i="44" s="1"/>
  <c r="Q11" i="44"/>
  <c r="R11" i="44" s="1"/>
  <c r="Q10" i="44"/>
  <c r="R10" i="44" s="1"/>
  <c r="Q9" i="44"/>
  <c r="R9" i="44" s="1"/>
  <c r="Q8" i="44"/>
  <c r="R8" i="44" s="1"/>
  <c r="Q7" i="44"/>
  <c r="R7" i="44" s="1"/>
  <c r="Q12" i="128" l="1"/>
  <c r="R12" i="128" s="1"/>
  <c r="Q11" i="128"/>
  <c r="R11" i="128" s="1"/>
  <c r="Q10" i="128"/>
  <c r="R10" i="128" s="1"/>
  <c r="R9" i="128"/>
  <c r="Q9" i="128"/>
  <c r="Q8" i="128"/>
  <c r="R8" i="128" s="1"/>
  <c r="Q7" i="128"/>
  <c r="R7" i="128" s="1"/>
  <c r="Q13" i="125" l="1"/>
  <c r="R13" i="125" s="1"/>
  <c r="Q12" i="125"/>
  <c r="R12" i="125" s="1"/>
  <c r="Q11" i="125"/>
  <c r="R11" i="125" s="1"/>
  <c r="Q10" i="125"/>
  <c r="R10" i="125" s="1"/>
  <c r="Q9" i="125"/>
  <c r="R9" i="125" s="1"/>
  <c r="Q8" i="125"/>
  <c r="R8" i="125" s="1"/>
  <c r="Q7" i="125"/>
  <c r="R7" i="125" s="1"/>
  <c r="K14" i="143" l="1"/>
  <c r="K16" i="143"/>
  <c r="K15" i="143"/>
  <c r="K11" i="143"/>
  <c r="K9" i="143"/>
  <c r="K7" i="143"/>
  <c r="K23" i="143"/>
  <c r="K13" i="143"/>
  <c r="K8" i="143"/>
  <c r="K17" i="143"/>
  <c r="K32" i="143"/>
  <c r="K18" i="143"/>
  <c r="K29" i="143"/>
  <c r="K20" i="143"/>
  <c r="K26" i="143"/>
  <c r="K19" i="143"/>
  <c r="K12" i="143"/>
  <c r="K25" i="143"/>
  <c r="K33" i="143"/>
  <c r="K28" i="143"/>
  <c r="K40" i="143"/>
  <c r="K24" i="143"/>
  <c r="K41" i="143"/>
  <c r="K21" i="143"/>
  <c r="K10" i="143"/>
  <c r="K22" i="143"/>
  <c r="K27" i="143"/>
  <c r="K31" i="143"/>
  <c r="K30" i="143"/>
  <c r="K20" i="142"/>
  <c r="K10" i="142"/>
  <c r="K11" i="142"/>
  <c r="K8" i="142"/>
  <c r="K19" i="142"/>
  <c r="K7" i="142"/>
  <c r="K25" i="142"/>
  <c r="K18" i="142"/>
  <c r="K17" i="142"/>
  <c r="K14" i="142"/>
  <c r="K9" i="142"/>
  <c r="K15" i="142"/>
  <c r="K12" i="142"/>
  <c r="K16" i="142"/>
  <c r="K26" i="142"/>
  <c r="K27" i="142"/>
  <c r="K29" i="142"/>
  <c r="K23" i="142"/>
  <c r="K22" i="142"/>
  <c r="K24" i="142"/>
  <c r="K30" i="142"/>
  <c r="K21" i="142"/>
  <c r="K13" i="142"/>
  <c r="K28" i="142"/>
  <c r="K14" i="141"/>
  <c r="K12" i="141"/>
  <c r="K13" i="141"/>
  <c r="K9" i="141"/>
  <c r="K8" i="141"/>
  <c r="K7" i="141"/>
  <c r="K10" i="141"/>
  <c r="K11" i="141"/>
  <c r="K15" i="141"/>
  <c r="K23" i="140"/>
  <c r="K22" i="140"/>
  <c r="K21" i="140"/>
  <c r="K20" i="140"/>
  <c r="K19" i="140"/>
  <c r="K18" i="140"/>
  <c r="K17" i="140"/>
  <c r="K16" i="140"/>
  <c r="K15" i="140"/>
  <c r="K14" i="140"/>
  <c r="K13" i="140"/>
  <c r="K12" i="140"/>
  <c r="K11" i="140"/>
  <c r="K10" i="140"/>
  <c r="K9" i="140"/>
  <c r="K8" i="140"/>
  <c r="K7" i="140"/>
  <c r="L17" i="138"/>
  <c r="L22" i="139"/>
  <c r="L10" i="139"/>
  <c r="L12" i="139"/>
  <c r="L7" i="139"/>
  <c r="L17" i="139"/>
  <c r="L13" i="139"/>
  <c r="L32" i="139"/>
  <c r="L9" i="139"/>
  <c r="L19" i="139"/>
  <c r="L18" i="139"/>
  <c r="L8" i="139"/>
  <c r="L25" i="139"/>
  <c r="L15" i="139"/>
  <c r="L27" i="139"/>
  <c r="L29" i="139"/>
  <c r="L26" i="139"/>
  <c r="L11" i="139"/>
  <c r="L46" i="139"/>
  <c r="L33" i="139"/>
  <c r="L35" i="139"/>
  <c r="L59" i="139"/>
  <c r="L49" i="139"/>
  <c r="L47" i="139"/>
  <c r="L34" i="139"/>
  <c r="L51" i="139"/>
  <c r="L54" i="139"/>
  <c r="L31" i="139"/>
  <c r="L20" i="139"/>
  <c r="L14" i="139"/>
  <c r="L48" i="139"/>
  <c r="L16" i="139"/>
  <c r="L36" i="139"/>
  <c r="L43" i="139"/>
  <c r="L28" i="139"/>
  <c r="L21" i="139"/>
  <c r="L30" i="139"/>
  <c r="L44" i="139"/>
  <c r="L52" i="139"/>
  <c r="L61" i="139"/>
  <c r="L53" i="139"/>
  <c r="L50" i="139"/>
  <c r="L60" i="139"/>
  <c r="L23" i="139"/>
  <c r="L55" i="139"/>
  <c r="L45" i="139"/>
  <c r="L24" i="139"/>
  <c r="L57" i="139"/>
  <c r="L58" i="139"/>
  <c r="L56" i="139"/>
  <c r="L11" i="138"/>
  <c r="L15" i="138"/>
  <c r="L16" i="138"/>
  <c r="L8" i="138"/>
  <c r="L7" i="138"/>
  <c r="L9" i="138"/>
  <c r="L45" i="138"/>
  <c r="L21" i="138"/>
  <c r="L25" i="138"/>
  <c r="L23" i="138"/>
  <c r="L26" i="138"/>
  <c r="L51" i="138"/>
  <c r="L24" i="138"/>
  <c r="L20" i="138"/>
  <c r="L58" i="138"/>
  <c r="L52" i="138"/>
  <c r="L44" i="138"/>
  <c r="L32" i="138"/>
  <c r="L14" i="138"/>
  <c r="L54" i="138"/>
  <c r="L10" i="138"/>
  <c r="L28" i="138"/>
  <c r="L64" i="138"/>
  <c r="L63" i="138"/>
  <c r="L12" i="138"/>
  <c r="L31" i="138"/>
  <c r="L48" i="138"/>
  <c r="L35" i="138"/>
  <c r="L27" i="138"/>
  <c r="L57" i="138"/>
  <c r="L62" i="138"/>
  <c r="L68" i="138"/>
  <c r="L61" i="138"/>
  <c r="L22" i="138"/>
  <c r="L69" i="138"/>
  <c r="L33" i="138"/>
  <c r="L19" i="138"/>
  <c r="L59" i="138"/>
  <c r="L29" i="138"/>
  <c r="L60" i="138"/>
  <c r="L70" i="138"/>
  <c r="L36" i="138"/>
  <c r="L50" i="138"/>
  <c r="L18" i="138"/>
  <c r="L56" i="138"/>
  <c r="L46" i="138"/>
  <c r="L65" i="138"/>
  <c r="L13" i="138"/>
  <c r="L30" i="138"/>
  <c r="L55" i="138"/>
  <c r="L37" i="138"/>
  <c r="L47" i="138"/>
  <c r="L67" i="138"/>
  <c r="L34" i="138"/>
  <c r="L53" i="138"/>
  <c r="L49" i="138"/>
  <c r="L66" i="138"/>
  <c r="K20" i="122" l="1"/>
  <c r="K12" i="122"/>
  <c r="K7" i="122"/>
  <c r="L8" i="76"/>
  <c r="L7" i="76"/>
  <c r="L13" i="68"/>
  <c r="L12" i="68"/>
  <c r="L11" i="68"/>
  <c r="L10" i="68"/>
  <c r="L9" i="68"/>
  <c r="L8" i="68"/>
  <c r="L7" i="68"/>
  <c r="K11" i="45" l="1"/>
  <c r="K13" i="45"/>
  <c r="K10" i="45"/>
  <c r="Q21" i="127" l="1"/>
  <c r="Q20" i="127"/>
  <c r="R20" i="127" s="1"/>
  <c r="Q19" i="127"/>
  <c r="R19" i="127" s="1"/>
  <c r="Q18" i="127"/>
  <c r="R18" i="127" s="1"/>
  <c r="Q17" i="127"/>
  <c r="R17" i="127" s="1"/>
  <c r="Q16" i="127"/>
  <c r="R16" i="127" s="1"/>
  <c r="Q15" i="127"/>
  <c r="R15" i="127" s="1"/>
  <c r="Q14" i="127"/>
  <c r="R14" i="127" s="1"/>
  <c r="R13" i="127"/>
  <c r="Q13" i="127"/>
  <c r="Q12" i="127"/>
  <c r="R12" i="127" s="1"/>
  <c r="Q11" i="127"/>
  <c r="R11" i="127" s="1"/>
  <c r="Q10" i="127"/>
  <c r="R10" i="127" s="1"/>
  <c r="R9" i="127"/>
  <c r="Q9" i="127"/>
  <c r="Q8" i="127"/>
  <c r="R8" i="127" s="1"/>
  <c r="Q7" i="127"/>
  <c r="R7" i="127" s="1"/>
  <c r="Q24" i="124"/>
  <c r="Q23" i="124"/>
  <c r="Q22" i="124"/>
  <c r="R22" i="124" s="1"/>
  <c r="Q21" i="124"/>
  <c r="R21" i="124" s="1"/>
  <c r="Q20" i="124"/>
  <c r="R20" i="124" s="1"/>
  <c r="Q19" i="124"/>
  <c r="R19" i="124" s="1"/>
  <c r="Q18" i="124"/>
  <c r="R18" i="124" s="1"/>
  <c r="Q17" i="124"/>
  <c r="R17" i="124" s="1"/>
  <c r="R16" i="124"/>
  <c r="Q16" i="124"/>
  <c r="Q15" i="124"/>
  <c r="R15" i="124" s="1"/>
  <c r="Q14" i="124"/>
  <c r="R14" i="124" s="1"/>
  <c r="Q13" i="124"/>
  <c r="R13" i="124" s="1"/>
  <c r="Q12" i="124"/>
  <c r="R12" i="124" s="1"/>
  <c r="Q11" i="124"/>
  <c r="R11" i="124" s="1"/>
  <c r="Q10" i="124"/>
  <c r="R10" i="124" s="1"/>
  <c r="Q9" i="124"/>
  <c r="R9" i="124" s="1"/>
  <c r="R8" i="124"/>
  <c r="Q8" i="124"/>
  <c r="Q7" i="124"/>
  <c r="R7" i="124" s="1"/>
  <c r="Q14" i="126"/>
  <c r="R14" i="126" s="1"/>
  <c r="Q13" i="126"/>
  <c r="R13" i="126" s="1"/>
  <c r="Q12" i="126"/>
  <c r="R12" i="126" s="1"/>
  <c r="Q11" i="126"/>
  <c r="R11" i="126" s="1"/>
  <c r="Q10" i="126"/>
  <c r="R10" i="126" s="1"/>
  <c r="Q9" i="126"/>
  <c r="R9" i="126" s="1"/>
  <c r="Q8" i="126"/>
  <c r="R8" i="126" s="1"/>
  <c r="Q7" i="126"/>
  <c r="R7" i="126" s="1"/>
  <c r="Q68" i="90"/>
  <c r="Q66" i="90"/>
  <c r="Q63" i="90"/>
  <c r="R63" i="90" s="1"/>
  <c r="R61" i="90"/>
  <c r="Q61" i="90"/>
  <c r="Q62" i="90" s="1"/>
  <c r="Q59" i="90"/>
  <c r="Q60" i="90" s="1"/>
  <c r="Q57" i="90"/>
  <c r="Q58" i="90" s="1"/>
  <c r="R58" i="90" s="1"/>
  <c r="Q55" i="90"/>
  <c r="R55" i="90" s="1"/>
  <c r="Q53" i="90"/>
  <c r="R53" i="90" s="1"/>
  <c r="Q51" i="90"/>
  <c r="R51" i="90" s="1"/>
  <c r="Q49" i="90"/>
  <c r="Q50" i="90" s="1"/>
  <c r="Q47" i="90"/>
  <c r="R47" i="90" s="1"/>
  <c r="Q45" i="90"/>
  <c r="R45" i="90" s="1"/>
  <c r="Q43" i="90"/>
  <c r="R43" i="90" s="1"/>
  <c r="Q41" i="90"/>
  <c r="Q42" i="90" s="1"/>
  <c r="Q33" i="90"/>
  <c r="R33" i="90" s="1"/>
  <c r="Q32" i="90"/>
  <c r="Q31" i="90"/>
  <c r="R31" i="90" s="1"/>
  <c r="Q29" i="90"/>
  <c r="R29" i="90" s="1"/>
  <c r="Q27" i="90"/>
  <c r="Q28" i="90" s="1"/>
  <c r="Q25" i="90"/>
  <c r="R25" i="90" s="1"/>
  <c r="Q23" i="90"/>
  <c r="R23" i="90" s="1"/>
  <c r="R21" i="90"/>
  <c r="Q21" i="90"/>
  <c r="Q22" i="90" s="1"/>
  <c r="Q19" i="90"/>
  <c r="Q20" i="90" s="1"/>
  <c r="Q17" i="90"/>
  <c r="R17" i="90" s="1"/>
  <c r="Q16" i="90"/>
  <c r="Q15" i="90"/>
  <c r="R15" i="90" s="1"/>
  <c r="Q13" i="90"/>
  <c r="R13" i="90" s="1"/>
  <c r="Q11" i="90"/>
  <c r="Q12" i="90" s="1"/>
  <c r="Q9" i="90"/>
  <c r="R9" i="90" s="1"/>
  <c r="Q7" i="90"/>
  <c r="R7" i="90" s="1"/>
  <c r="Q64" i="60"/>
  <c r="R63" i="60"/>
  <c r="Q62" i="60"/>
  <c r="R61" i="60"/>
  <c r="Q60" i="60"/>
  <c r="R59" i="60"/>
  <c r="Q57" i="60"/>
  <c r="R57" i="60" s="1"/>
  <c r="Q55" i="60"/>
  <c r="Q56" i="60" s="1"/>
  <c r="Q53" i="60"/>
  <c r="R53" i="60" s="1"/>
  <c r="R51" i="60"/>
  <c r="Q51" i="60"/>
  <c r="Q52" i="60" s="1"/>
  <c r="Q49" i="60"/>
  <c r="R49" i="60" s="1"/>
  <c r="Q47" i="60"/>
  <c r="Q48" i="60" s="1"/>
  <c r="Q46" i="60"/>
  <c r="Q45" i="60"/>
  <c r="R45" i="60" s="1"/>
  <c r="Q43" i="60"/>
  <c r="R43" i="60" s="1"/>
  <c r="Q41" i="60"/>
  <c r="R41" i="60" s="1"/>
  <c r="Q39" i="60"/>
  <c r="Q40" i="60" s="1"/>
  <c r="Q31" i="60"/>
  <c r="R31" i="60" s="1"/>
  <c r="R29" i="60"/>
  <c r="Q29" i="60"/>
  <c r="Q30" i="60" s="1"/>
  <c r="Q27" i="60"/>
  <c r="R27" i="60" s="1"/>
  <c r="Q25" i="60"/>
  <c r="Q26" i="60" s="1"/>
  <c r="Q24" i="60"/>
  <c r="Q23" i="60"/>
  <c r="R23" i="60" s="1"/>
  <c r="Q21" i="60"/>
  <c r="R21" i="60" s="1"/>
  <c r="Q19" i="60"/>
  <c r="R19" i="60" s="1"/>
  <c r="Q17" i="60"/>
  <c r="Q18" i="60" s="1"/>
  <c r="Q15" i="60"/>
  <c r="R15" i="60" s="1"/>
  <c r="R13" i="60"/>
  <c r="Q13" i="60"/>
  <c r="Q14" i="60" s="1"/>
  <c r="Q11" i="60"/>
  <c r="R11" i="60" s="1"/>
  <c r="Q9" i="60"/>
  <c r="Q10" i="60" s="1"/>
  <c r="Q8" i="60"/>
  <c r="Q7" i="60"/>
  <c r="R7" i="60" s="1"/>
  <c r="X7" i="117"/>
  <c r="X8" i="117"/>
  <c r="X9" i="117"/>
  <c r="U13" i="116"/>
  <c r="U12" i="116"/>
  <c r="U11" i="116"/>
  <c r="U10" i="116"/>
  <c r="U9" i="116"/>
  <c r="U8" i="116"/>
  <c r="U7" i="116"/>
  <c r="I8" i="137"/>
  <c r="I9" i="137" s="1"/>
  <c r="I10" i="137" s="1"/>
  <c r="A12" i="137"/>
  <c r="A13" i="137" s="1"/>
  <c r="A14" i="137" s="1"/>
  <c r="A16" i="137"/>
  <c r="A17" i="137" s="1"/>
  <c r="A18" i="137" s="1"/>
  <c r="A20" i="137"/>
  <c r="A21" i="137"/>
  <c r="A22" i="137" s="1"/>
  <c r="A24" i="137"/>
  <c r="A25" i="137" s="1"/>
  <c r="A26" i="137" s="1"/>
  <c r="A28" i="137"/>
  <c r="A29" i="137" s="1"/>
  <c r="A30" i="137" s="1"/>
  <c r="A32" i="137"/>
  <c r="A33" i="137" s="1"/>
  <c r="A34" i="137" s="1"/>
  <c r="A36" i="137"/>
  <c r="A37" i="137" s="1"/>
  <c r="A38" i="137" s="1"/>
  <c r="J28" i="137"/>
  <c r="J29" i="137" s="1"/>
  <c r="J30" i="137" s="1"/>
  <c r="J16" i="137"/>
  <c r="J17" i="137" s="1"/>
  <c r="J18" i="137" s="1"/>
  <c r="J12" i="137"/>
  <c r="J13" i="137" s="1"/>
  <c r="J14" i="137" s="1"/>
  <c r="J20" i="137"/>
  <c r="J21" i="137" s="1"/>
  <c r="J22" i="137" s="1"/>
  <c r="J36" i="137"/>
  <c r="J37" i="137" s="1"/>
  <c r="J38" i="137" s="1"/>
  <c r="J32" i="137"/>
  <c r="J33" i="137" s="1"/>
  <c r="J34" i="137" s="1"/>
  <c r="J8" i="137"/>
  <c r="J9" i="137" s="1"/>
  <c r="J10" i="137" s="1"/>
  <c r="J24" i="137"/>
  <c r="J25" i="137" s="1"/>
  <c r="J26" i="137" s="1"/>
  <c r="A8" i="137"/>
  <c r="A9" i="137" s="1"/>
  <c r="A10" i="137" s="1"/>
  <c r="Q22" i="60" l="1"/>
  <c r="Q44" i="60"/>
  <c r="Q14" i="90"/>
  <c r="Q30" i="90"/>
  <c r="Q52" i="90"/>
  <c r="Q16" i="60"/>
  <c r="Q32" i="60"/>
  <c r="Q54" i="60"/>
  <c r="Q8" i="90"/>
  <c r="Q24" i="90"/>
  <c r="Q46" i="90"/>
  <c r="Q44" i="90"/>
  <c r="Q54" i="90"/>
  <c r="Q64" i="90"/>
  <c r="Q10" i="90"/>
  <c r="Q18" i="90"/>
  <c r="Q26" i="90"/>
  <c r="Q34" i="90"/>
  <c r="Q48" i="90"/>
  <c r="Q56" i="90"/>
  <c r="R11" i="90"/>
  <c r="R41" i="90"/>
  <c r="R49" i="90"/>
  <c r="R57" i="90"/>
  <c r="R59" i="90"/>
  <c r="R19" i="90"/>
  <c r="R27" i="90"/>
  <c r="R9" i="60"/>
  <c r="Q12" i="60"/>
  <c r="R17" i="60"/>
  <c r="Q20" i="60"/>
  <c r="R25" i="60"/>
  <c r="Q28" i="60"/>
  <c r="R39" i="60"/>
  <c r="Q42" i="60"/>
  <c r="R47" i="60"/>
  <c r="Q50" i="60"/>
  <c r="R55" i="60"/>
  <c r="Q58" i="60"/>
  <c r="V18" i="115"/>
  <c r="V17" i="115"/>
  <c r="V16" i="115"/>
  <c r="V15" i="115"/>
  <c r="V14" i="115"/>
  <c r="V13" i="115"/>
  <c r="V12" i="115"/>
  <c r="V11" i="115"/>
  <c r="V10" i="115"/>
  <c r="V9" i="115"/>
  <c r="V8" i="115"/>
  <c r="V7" i="115"/>
  <c r="W14" i="114" l="1"/>
  <c r="W26" i="114"/>
  <c r="W24" i="114"/>
  <c r="W25" i="114"/>
  <c r="W23" i="114"/>
  <c r="W22" i="114"/>
  <c r="W21" i="114"/>
  <c r="W18" i="114"/>
  <c r="W15" i="114"/>
  <c r="W16" i="114"/>
  <c r="W19" i="114"/>
  <c r="W20" i="114"/>
  <c r="W17" i="114"/>
  <c r="W13" i="114"/>
  <c r="W12" i="114"/>
  <c r="W11" i="114"/>
  <c r="W10" i="114"/>
  <c r="W9" i="114"/>
  <c r="W8" i="114"/>
  <c r="W7" i="114"/>
  <c r="A58" i="106" l="1"/>
  <c r="A59" i="106" s="1"/>
  <c r="A60" i="106" s="1"/>
  <c r="A54" i="106"/>
  <c r="A55" i="106" s="1"/>
  <c r="A56" i="106" s="1"/>
  <c r="A50" i="106"/>
  <c r="A51" i="106" s="1"/>
  <c r="A52" i="106" s="1"/>
  <c r="A46" i="106"/>
  <c r="A47" i="106" s="1"/>
  <c r="A48" i="106" s="1"/>
  <c r="A20" i="106"/>
  <c r="A21" i="106" s="1"/>
  <c r="A22" i="106" s="1"/>
  <c r="A16" i="106"/>
  <c r="A17" i="106" s="1"/>
  <c r="A18" i="106" s="1"/>
  <c r="A12" i="106"/>
  <c r="A13" i="106" s="1"/>
  <c r="A14" i="106" s="1"/>
  <c r="A8" i="106"/>
  <c r="A9" i="106" s="1"/>
  <c r="A10" i="106" s="1"/>
  <c r="A12" i="136" l="1"/>
  <c r="A13" i="136" s="1"/>
  <c r="A14" i="136" s="1"/>
  <c r="A16" i="136"/>
  <c r="A17" i="136" s="1"/>
  <c r="A18" i="136" s="1"/>
  <c r="A20" i="136"/>
  <c r="A21" i="136" s="1"/>
  <c r="A22" i="136" s="1"/>
  <c r="A24" i="136"/>
  <c r="A25" i="136" s="1"/>
  <c r="A26" i="136" s="1"/>
  <c r="A28" i="136"/>
  <c r="A29" i="136" s="1"/>
  <c r="A30" i="136" s="1"/>
  <c r="A38" i="136"/>
  <c r="A39" i="136" s="1"/>
  <c r="A40" i="136" s="1"/>
  <c r="A42" i="136"/>
  <c r="A43" i="136" s="1"/>
  <c r="A44" i="136" s="1"/>
  <c r="A46" i="136"/>
  <c r="A47" i="136" s="1"/>
  <c r="A48" i="136" s="1"/>
  <c r="A50" i="136"/>
  <c r="A51" i="136" s="1"/>
  <c r="A52" i="136" s="1"/>
  <c r="A54" i="136"/>
  <c r="A55" i="136" s="1"/>
  <c r="A56" i="136" s="1"/>
  <c r="I8" i="136"/>
  <c r="I9" i="136" s="1"/>
  <c r="I10" i="136" s="1"/>
  <c r="I98" i="105"/>
  <c r="I99" i="105" s="1"/>
  <c r="I100" i="105" s="1"/>
  <c r="I94" i="105"/>
  <c r="I95" i="105" s="1"/>
  <c r="I96" i="105" s="1"/>
  <c r="I90" i="105"/>
  <c r="I91" i="105" s="1"/>
  <c r="I92" i="105" s="1"/>
  <c r="I86" i="105"/>
  <c r="I87" i="105" s="1"/>
  <c r="I88" i="105" s="1"/>
  <c r="I82" i="105"/>
  <c r="I83" i="105" s="1"/>
  <c r="I84" i="105" s="1"/>
  <c r="I56" i="105"/>
  <c r="I57" i="105" s="1"/>
  <c r="I58" i="105" s="1"/>
  <c r="I52" i="105"/>
  <c r="I53" i="105" s="1"/>
  <c r="I54" i="105" s="1"/>
  <c r="I48" i="105"/>
  <c r="I49" i="105" s="1"/>
  <c r="I50" i="105" s="1"/>
  <c r="I44" i="105"/>
  <c r="I45" i="105" s="1"/>
  <c r="I46" i="105" s="1"/>
  <c r="I20" i="105"/>
  <c r="I21" i="105" s="1"/>
  <c r="I22" i="105" s="1"/>
  <c r="I16" i="105"/>
  <c r="I17" i="105" s="1"/>
  <c r="I18" i="105" s="1"/>
  <c r="I12" i="105"/>
  <c r="I13" i="105" s="1"/>
  <c r="I14" i="105" s="1"/>
  <c r="I8" i="105"/>
  <c r="I9" i="105" s="1"/>
  <c r="I10" i="105" s="1"/>
  <c r="J68" i="136"/>
  <c r="J69" i="136" s="1"/>
  <c r="J70" i="136" s="1"/>
  <c r="J38" i="136"/>
  <c r="J39" i="136" s="1"/>
  <c r="J40" i="136" s="1"/>
  <c r="J28" i="136"/>
  <c r="J29" i="136" s="1"/>
  <c r="J30" i="136" s="1"/>
  <c r="J42" i="136"/>
  <c r="J43" i="136" s="1"/>
  <c r="J44" i="136" s="1"/>
  <c r="J58" i="136"/>
  <c r="J59" i="136" s="1"/>
  <c r="J60" i="136" s="1"/>
  <c r="J54" i="136"/>
  <c r="J55" i="136" s="1"/>
  <c r="J56" i="136" s="1"/>
  <c r="J20" i="136"/>
  <c r="J21" i="136" s="1"/>
  <c r="J22" i="136" s="1"/>
  <c r="J12" i="136"/>
  <c r="J13" i="136" s="1"/>
  <c r="J14" i="136" s="1"/>
  <c r="J16" i="136"/>
  <c r="J17" i="136" s="1"/>
  <c r="J18" i="136" s="1"/>
  <c r="J46" i="136"/>
  <c r="J47" i="136" s="1"/>
  <c r="J48" i="136" s="1"/>
  <c r="J50" i="136"/>
  <c r="J51" i="136" s="1"/>
  <c r="J52" i="136" s="1"/>
  <c r="J8" i="136"/>
  <c r="J9" i="136" s="1"/>
  <c r="J10" i="136" s="1"/>
  <c r="J24" i="136"/>
  <c r="J25" i="136" s="1"/>
  <c r="J26" i="136" s="1"/>
  <c r="K68" i="136" l="1"/>
  <c r="K69" i="136" s="1"/>
  <c r="K70" i="136" s="1"/>
  <c r="A8" i="136"/>
  <c r="A9" i="136" s="1"/>
  <c r="A10" i="136" s="1"/>
  <c r="A98" i="105"/>
  <c r="A99" i="105" s="1"/>
  <c r="A100" i="105" s="1"/>
  <c r="A94" i="105"/>
  <c r="A95" i="105" s="1"/>
  <c r="A96" i="105" s="1"/>
  <c r="A90" i="105"/>
  <c r="A91" i="105" s="1"/>
  <c r="A92" i="105" s="1"/>
  <c r="A86" i="105"/>
  <c r="A87" i="105" s="1"/>
  <c r="A88" i="105" s="1"/>
  <c r="A82" i="105"/>
  <c r="A83" i="105" s="1"/>
  <c r="A84" i="105" s="1"/>
  <c r="A56" i="105"/>
  <c r="A57" i="105" s="1"/>
  <c r="A58" i="105" s="1"/>
  <c r="A52" i="105"/>
  <c r="A53" i="105" s="1"/>
  <c r="A54" i="105" s="1"/>
  <c r="A48" i="105"/>
  <c r="A49" i="105" s="1"/>
  <c r="A50" i="105" s="1"/>
  <c r="A44" i="105"/>
  <c r="A45" i="105" s="1"/>
  <c r="A46" i="105" s="1"/>
  <c r="A20" i="105"/>
  <c r="A21" i="105" s="1"/>
  <c r="A22" i="105" s="1"/>
  <c r="A16" i="105"/>
  <c r="A17" i="105" s="1"/>
  <c r="A18" i="105" s="1"/>
  <c r="A12" i="105"/>
  <c r="A13" i="105" s="1"/>
  <c r="A14" i="105" s="1"/>
  <c r="A8" i="105"/>
  <c r="A9" i="105" s="1"/>
  <c r="A10" i="105" s="1"/>
  <c r="K16" i="135"/>
  <c r="K15" i="135"/>
  <c r="K14" i="135"/>
  <c r="K13" i="135"/>
  <c r="K12" i="135"/>
  <c r="K11" i="135"/>
  <c r="K10" i="135"/>
  <c r="K9" i="135"/>
  <c r="K8" i="135"/>
  <c r="K7" i="135"/>
  <c r="K25" i="134" l="1"/>
  <c r="K18" i="134"/>
  <c r="K16" i="134"/>
  <c r="K13" i="134"/>
  <c r="K12" i="134"/>
  <c r="K11" i="134"/>
  <c r="K10" i="134"/>
  <c r="K9" i="134"/>
  <c r="K8" i="134"/>
  <c r="K7" i="134"/>
  <c r="K24" i="134"/>
  <c r="K23" i="134"/>
  <c r="K22" i="134"/>
  <c r="K21" i="134"/>
  <c r="K20" i="134"/>
  <c r="K19" i="134"/>
  <c r="K17" i="134"/>
  <c r="K15" i="134"/>
  <c r="K14" i="134"/>
  <c r="K18" i="110"/>
  <c r="K17" i="110"/>
  <c r="K16" i="110"/>
  <c r="K15" i="110"/>
  <c r="K14" i="110"/>
  <c r="K13" i="110"/>
  <c r="K12" i="110"/>
  <c r="K11" i="110"/>
  <c r="K10" i="110"/>
  <c r="K9" i="110"/>
  <c r="K8" i="110"/>
  <c r="K7" i="110"/>
  <c r="N23" i="131"/>
  <c r="N22" i="131"/>
  <c r="N21" i="131"/>
  <c r="N20" i="131"/>
  <c r="N19" i="131"/>
  <c r="N18" i="131"/>
  <c r="N17" i="131"/>
  <c r="N24" i="131"/>
  <c r="N14" i="131"/>
  <c r="N13" i="131"/>
  <c r="N12" i="131"/>
  <c r="N11" i="131"/>
  <c r="N10" i="131"/>
  <c r="N9" i="131"/>
  <c r="N8" i="131"/>
  <c r="N7" i="131"/>
  <c r="K14" i="133" l="1"/>
  <c r="K10" i="133"/>
  <c r="K7" i="133"/>
  <c r="K9" i="133"/>
  <c r="K13" i="133"/>
  <c r="K16" i="133"/>
  <c r="K32" i="133"/>
  <c r="K22" i="133"/>
  <c r="K17" i="133"/>
  <c r="K15" i="133"/>
  <c r="K26" i="133"/>
  <c r="K19" i="133"/>
  <c r="K20" i="133"/>
  <c r="K33" i="133"/>
  <c r="K25" i="133"/>
  <c r="K31" i="133"/>
  <c r="K42" i="133"/>
  <c r="K23" i="133"/>
  <c r="K29" i="133"/>
  <c r="K12" i="133"/>
  <c r="K8" i="133"/>
  <c r="K18" i="133"/>
  <c r="K24" i="133"/>
  <c r="K44" i="133"/>
  <c r="K21" i="133"/>
  <c r="K43" i="133"/>
  <c r="K45" i="133"/>
  <c r="K11" i="133"/>
  <c r="K28" i="133"/>
  <c r="K40" i="133"/>
  <c r="K30" i="133"/>
  <c r="K41" i="133"/>
  <c r="K27" i="133"/>
  <c r="K11" i="132"/>
  <c r="K9" i="132"/>
  <c r="K8" i="132"/>
  <c r="K7" i="132"/>
  <c r="K14" i="132"/>
  <c r="K19" i="132"/>
  <c r="K29" i="132"/>
  <c r="K12" i="132"/>
  <c r="K13" i="132"/>
  <c r="K17" i="132"/>
  <c r="K24" i="132"/>
  <c r="K22" i="132"/>
  <c r="K44" i="132"/>
  <c r="K46" i="132"/>
  <c r="K31" i="132"/>
  <c r="K25" i="132"/>
  <c r="K42" i="132"/>
  <c r="K48" i="132"/>
  <c r="K20" i="132"/>
  <c r="K18" i="132"/>
  <c r="K47" i="132"/>
  <c r="K28" i="132"/>
  <c r="K21" i="132"/>
  <c r="K10" i="132"/>
  <c r="K32" i="132"/>
  <c r="K50" i="132"/>
  <c r="K23" i="132"/>
  <c r="K15" i="132"/>
  <c r="K16" i="132"/>
  <c r="K49" i="132"/>
  <c r="K30" i="132"/>
  <c r="K40" i="132"/>
  <c r="K26" i="132"/>
  <c r="K33" i="132"/>
  <c r="K45" i="132"/>
  <c r="K27" i="132"/>
  <c r="K41" i="132"/>
  <c r="N37" i="131"/>
  <c r="N28" i="131"/>
  <c r="N34" i="131"/>
  <c r="N36" i="131"/>
  <c r="N32" i="131"/>
  <c r="N31" i="131"/>
  <c r="N26" i="131"/>
  <c r="N39" i="131"/>
  <c r="N30" i="131"/>
  <c r="N29" i="131"/>
  <c r="N35" i="131"/>
  <c r="N38" i="131"/>
  <c r="N27" i="131"/>
  <c r="N40" i="131"/>
  <c r="N33" i="131"/>
  <c r="N12" i="130"/>
  <c r="N7" i="130"/>
  <c r="N23" i="130"/>
  <c r="N32" i="130"/>
  <c r="N10" i="130"/>
  <c r="N20" i="130"/>
  <c r="N60" i="130"/>
  <c r="N51" i="130"/>
  <c r="N28" i="130"/>
  <c r="N9" i="130"/>
  <c r="N55" i="130"/>
  <c r="N33" i="130"/>
  <c r="N57" i="130"/>
  <c r="N44" i="130"/>
  <c r="N26" i="130"/>
  <c r="N58" i="130"/>
  <c r="N56" i="130"/>
  <c r="N18" i="130"/>
  <c r="N14" i="130"/>
  <c r="N49" i="130"/>
  <c r="N13" i="130"/>
  <c r="N11" i="130"/>
  <c r="N30" i="130"/>
  <c r="N46" i="130"/>
  <c r="N24" i="130"/>
  <c r="N59" i="130"/>
  <c r="N50" i="130"/>
  <c r="N52" i="130"/>
  <c r="N36" i="130"/>
  <c r="N22" i="130"/>
  <c r="N43" i="130"/>
  <c r="N48" i="130"/>
  <c r="N54" i="130"/>
  <c r="N19" i="130"/>
  <c r="N34" i="130"/>
  <c r="N45" i="130"/>
  <c r="N29" i="130"/>
  <c r="N37" i="130"/>
  <c r="N17" i="130"/>
  <c r="N35" i="130"/>
  <c r="N21" i="130"/>
  <c r="N27" i="130"/>
  <c r="N8" i="130"/>
  <c r="N47" i="130"/>
  <c r="N31" i="130"/>
  <c r="N53" i="130"/>
  <c r="K19" i="107" l="1"/>
  <c r="K9" i="107"/>
  <c r="E17" i="107"/>
  <c r="E15" i="107"/>
  <c r="K29" i="107"/>
  <c r="K31" i="107"/>
  <c r="K16" i="107"/>
  <c r="K33" i="107"/>
  <c r="K27" i="107"/>
  <c r="K30" i="107"/>
  <c r="K23" i="107"/>
  <c r="K14" i="107"/>
  <c r="K22" i="107"/>
  <c r="K32" i="107"/>
  <c r="K34" i="107"/>
  <c r="K18" i="107"/>
  <c r="K10" i="107"/>
  <c r="K36" i="107"/>
  <c r="K25" i="107"/>
  <c r="K20" i="107"/>
  <c r="K13" i="107"/>
  <c r="K35" i="107"/>
  <c r="K11" i="107"/>
  <c r="K21" i="107"/>
  <c r="K17" i="107"/>
  <c r="K12" i="107"/>
  <c r="K15" i="107"/>
  <c r="K26" i="107"/>
  <c r="K8" i="107"/>
  <c r="K24" i="107"/>
  <c r="K28" i="107"/>
  <c r="K19" i="122"/>
  <c r="K15" i="122"/>
  <c r="K16" i="122"/>
  <c r="K8" i="122"/>
  <c r="K10" i="122"/>
  <c r="K18" i="122"/>
  <c r="K11" i="122"/>
  <c r="K17" i="122"/>
  <c r="K9" i="122"/>
  <c r="L10" i="120"/>
  <c r="L13" i="120"/>
  <c r="L12" i="120"/>
  <c r="L8" i="120"/>
  <c r="L9" i="120"/>
  <c r="L7" i="120"/>
  <c r="L11" i="120"/>
  <c r="L7" i="109"/>
  <c r="L9" i="109"/>
  <c r="L13" i="109"/>
  <c r="L11" i="109"/>
  <c r="L8" i="109"/>
  <c r="L12" i="109"/>
  <c r="L10" i="109"/>
  <c r="K17" i="45"/>
  <c r="K9" i="45"/>
  <c r="K15" i="45"/>
  <c r="K8" i="45"/>
  <c r="K16" i="45"/>
  <c r="K7" i="45"/>
  <c r="K14" i="45"/>
  <c r="K12" i="45"/>
  <c r="K18" i="45"/>
  <c r="E9" i="107" l="1"/>
  <c r="E13" i="107"/>
  <c r="E10" i="107"/>
  <c r="E11" i="107"/>
  <c r="E12" i="107"/>
  <c r="E8" i="107"/>
  <c r="E16" i="107"/>
  <c r="E14" i="107"/>
</calcChain>
</file>

<file path=xl/sharedStrings.xml><?xml version="1.0" encoding="utf-8"?>
<sst xmlns="http://schemas.openxmlformats.org/spreadsheetml/2006/main" count="9749" uniqueCount="1278">
  <si>
    <t>Vardas</t>
  </si>
  <si>
    <t>Pavardė</t>
  </si>
  <si>
    <t>Komanda</t>
  </si>
  <si>
    <t>Sporto mokykla</t>
  </si>
  <si>
    <t>Rezultatas</t>
  </si>
  <si>
    <t>Treneris</t>
  </si>
  <si>
    <t>Rez.par.b.</t>
  </si>
  <si>
    <t>Rez.fin.</t>
  </si>
  <si>
    <t>Rezult.</t>
  </si>
  <si>
    <t>Bandymai</t>
  </si>
  <si>
    <t>Gimimo data</t>
  </si>
  <si>
    <t>Arnas LUKOŠAITIS</t>
  </si>
  <si>
    <t>Varžybų vyriausiasis sekretorius</t>
  </si>
  <si>
    <t>Kv.l.</t>
  </si>
  <si>
    <t>Varžybų vyriausiasis teisėjas</t>
  </si>
  <si>
    <t>Sporto klubas</t>
  </si>
  <si>
    <t>Takas</t>
  </si>
  <si>
    <t>Nr.</t>
  </si>
  <si>
    <t>Vieta</t>
  </si>
  <si>
    <t>Eilė</t>
  </si>
  <si>
    <t>Įspėjimai</t>
  </si>
  <si>
    <t>Taškai</t>
  </si>
  <si>
    <t>Miestai</t>
  </si>
  <si>
    <t>Rajonai</t>
  </si>
  <si>
    <t>Vilnius 1</t>
  </si>
  <si>
    <t>Kaunas 1</t>
  </si>
  <si>
    <t>Marijampolė</t>
  </si>
  <si>
    <t>Panevėžys</t>
  </si>
  <si>
    <t>Alytus</t>
  </si>
  <si>
    <t>Kaunas 2</t>
  </si>
  <si>
    <t>Vilnius 2</t>
  </si>
  <si>
    <t>Kalvarija</t>
  </si>
  <si>
    <t>Joniškio rajonas</t>
  </si>
  <si>
    <t>Kauno rajonas</t>
  </si>
  <si>
    <t>Klaipėdos rajonas</t>
  </si>
  <si>
    <t>Šiaulių rajonas</t>
  </si>
  <si>
    <t>Vilkaviškio rajonas</t>
  </si>
  <si>
    <t>Kėdainiai</t>
  </si>
  <si>
    <t>Elektrėnai</t>
  </si>
  <si>
    <t>Vilniaus rajonas</t>
  </si>
  <si>
    <t>Dovydas</t>
  </si>
  <si>
    <t>Laurynas</t>
  </si>
  <si>
    <t>Greta</t>
  </si>
  <si>
    <t>Evaldas</t>
  </si>
  <si>
    <t>Deividas</t>
  </si>
  <si>
    <t>Tomas</t>
  </si>
  <si>
    <t>Lukas</t>
  </si>
  <si>
    <t>Paulius</t>
  </si>
  <si>
    <t>Agnė</t>
  </si>
  <si>
    <t>Emilija</t>
  </si>
  <si>
    <t>Ugnė</t>
  </si>
  <si>
    <t>V.Šmidtas</t>
  </si>
  <si>
    <t>A.Klebauskas</t>
  </si>
  <si>
    <t>V.Rasiukevičienė</t>
  </si>
  <si>
    <t>R.Salickas</t>
  </si>
  <si>
    <t>K.Giedraitis</t>
  </si>
  <si>
    <t>ind.</t>
  </si>
  <si>
    <t>Edvinas</t>
  </si>
  <si>
    <t>Raminta</t>
  </si>
  <si>
    <t>V.Bagamolovas</t>
  </si>
  <si>
    <t>Dovilė</t>
  </si>
  <si>
    <t>Ieva</t>
  </si>
  <si>
    <t>Erika</t>
  </si>
  <si>
    <t>Rokas</t>
  </si>
  <si>
    <t>V.Butautienė</t>
  </si>
  <si>
    <t>Joniškio SC</t>
  </si>
  <si>
    <t>Monika</t>
  </si>
  <si>
    <t>S.Čėsna</t>
  </si>
  <si>
    <t>Deimantė</t>
  </si>
  <si>
    <t>Šilalės rajonas</t>
  </si>
  <si>
    <t>Matas</t>
  </si>
  <si>
    <t>I.Jakubaitytė</t>
  </si>
  <si>
    <t>Gabrielė</t>
  </si>
  <si>
    <t>Dambrauskaitė</t>
  </si>
  <si>
    <t>R.Vasiliauskas</t>
  </si>
  <si>
    <t>Viktorija</t>
  </si>
  <si>
    <t>Simona</t>
  </si>
  <si>
    <t>Aušrinė</t>
  </si>
  <si>
    <t>Justė</t>
  </si>
  <si>
    <t>G.Šerėnienė</t>
  </si>
  <si>
    <t>O.Pavilionienė,N.Gedgaudienė</t>
  </si>
  <si>
    <t>Edgaras</t>
  </si>
  <si>
    <t>Martynas</t>
  </si>
  <si>
    <t>V.L.Maleckiai</t>
  </si>
  <si>
    <t>A.Gavėnas</t>
  </si>
  <si>
    <t>Urtė</t>
  </si>
  <si>
    <t>D.Jankauskaitė,N.Sabaliauskienė</t>
  </si>
  <si>
    <t>Giedrius</t>
  </si>
  <si>
    <t>Karolina</t>
  </si>
  <si>
    <t>Marius</t>
  </si>
  <si>
    <t>Klimas</t>
  </si>
  <si>
    <t>Pocevičiūtė</t>
  </si>
  <si>
    <t>Justas</t>
  </si>
  <si>
    <t>Modestas</t>
  </si>
  <si>
    <t>Pijus</t>
  </si>
  <si>
    <t>Kamilė</t>
  </si>
  <si>
    <t>Miglė</t>
  </si>
  <si>
    <t>Paulikaitė</t>
  </si>
  <si>
    <t>R.Sadzevičienė</t>
  </si>
  <si>
    <t>Jankauskas</t>
  </si>
  <si>
    <t>Dominykas</t>
  </si>
  <si>
    <t>Urba</t>
  </si>
  <si>
    <t>Kauno r. SM</t>
  </si>
  <si>
    <t>Kėdainių SC</t>
  </si>
  <si>
    <t>N.Daugėlienė</t>
  </si>
  <si>
    <t>Justinas</t>
  </si>
  <si>
    <t>Austėja</t>
  </si>
  <si>
    <t>Ernestas</t>
  </si>
  <si>
    <t>Domantas</t>
  </si>
  <si>
    <t>Kelmės VJSM</t>
  </si>
  <si>
    <t>L.Balsytė</t>
  </si>
  <si>
    <t>Kelmės rajonas</t>
  </si>
  <si>
    <t>LAM</t>
  </si>
  <si>
    <t>V.Baronienė</t>
  </si>
  <si>
    <t>E.Norvilas</t>
  </si>
  <si>
    <t>Ugnius</t>
  </si>
  <si>
    <t>L.Bružas</t>
  </si>
  <si>
    <t>D.D.Senkai</t>
  </si>
  <si>
    <t>A.Šilauskas</t>
  </si>
  <si>
    <t>Danielius</t>
  </si>
  <si>
    <t>M.Krakys</t>
  </si>
  <si>
    <t>Skaistė</t>
  </si>
  <si>
    <t>Mantas</t>
  </si>
  <si>
    <t>O.Grybauskienė</t>
  </si>
  <si>
    <t>Goda</t>
  </si>
  <si>
    <t>Gabija</t>
  </si>
  <si>
    <t>Augustė</t>
  </si>
  <si>
    <t>Žaneta</t>
  </si>
  <si>
    <t>Benas</t>
  </si>
  <si>
    <t>Augustinas</t>
  </si>
  <si>
    <t>Rolandas</t>
  </si>
  <si>
    <t>Normantas</t>
  </si>
  <si>
    <t>Kornelija</t>
  </si>
  <si>
    <t>Lukoševičius</t>
  </si>
  <si>
    <t>Gintarė</t>
  </si>
  <si>
    <t>SC "Sūduva"</t>
  </si>
  <si>
    <t>R.Bindokienė</t>
  </si>
  <si>
    <t>V.Komisaraitis,J.Kasputienė</t>
  </si>
  <si>
    <t>Pakruojo SC</t>
  </si>
  <si>
    <t>A.Macevičius</t>
  </si>
  <si>
    <t>Gerda</t>
  </si>
  <si>
    <t>Pakruojo rajonas</t>
  </si>
  <si>
    <t>Prienų rajonas</t>
  </si>
  <si>
    <t>Jonas</t>
  </si>
  <si>
    <t xml:space="preserve">Panevėžys </t>
  </si>
  <si>
    <t>Panevėžio KKSC</t>
  </si>
  <si>
    <t>A.Dobregienė</t>
  </si>
  <si>
    <t>Karolis</t>
  </si>
  <si>
    <t>K.Sabalytė</t>
  </si>
  <si>
    <t>A.Sniečkus</t>
  </si>
  <si>
    <t>Diana</t>
  </si>
  <si>
    <t>E.Žilys</t>
  </si>
  <si>
    <t>E.Žilys,Z.Balčiauskas</t>
  </si>
  <si>
    <t>E.Petrokas</t>
  </si>
  <si>
    <t>Raseinių KKSC</t>
  </si>
  <si>
    <t>Raseinių rajonas</t>
  </si>
  <si>
    <t>Donatas</t>
  </si>
  <si>
    <t>Rokiškio KKSC</t>
  </si>
  <si>
    <t>Martyna</t>
  </si>
  <si>
    <t>V.Čereška</t>
  </si>
  <si>
    <t>Rokiškio rajonas</t>
  </si>
  <si>
    <t>Šakių JKSC</t>
  </si>
  <si>
    <t>Šakių rajonas</t>
  </si>
  <si>
    <t>Akvilė</t>
  </si>
  <si>
    <t>ŠLASC</t>
  </si>
  <si>
    <t>"Stadija"</t>
  </si>
  <si>
    <t>Armandas</t>
  </si>
  <si>
    <t>"Piramidė"</t>
  </si>
  <si>
    <t>J.Baikštienė</t>
  </si>
  <si>
    <t>Juozas</t>
  </si>
  <si>
    <t>Sandra</t>
  </si>
  <si>
    <t>"Beržyno žiogelis"</t>
  </si>
  <si>
    <t>L.Maceika</t>
  </si>
  <si>
    <t>D.Šaučikovas</t>
  </si>
  <si>
    <t>"Dinamitas"</t>
  </si>
  <si>
    <t>Petrauskaitė</t>
  </si>
  <si>
    <t>Ignas</t>
  </si>
  <si>
    <t>Osvaldas</t>
  </si>
  <si>
    <t>D.Maceikienė</t>
  </si>
  <si>
    <t>Gustas</t>
  </si>
  <si>
    <t>Navickas</t>
  </si>
  <si>
    <t>Aurimas</t>
  </si>
  <si>
    <t>I.Michejeva</t>
  </si>
  <si>
    <t>Justina</t>
  </si>
  <si>
    <t>R.Razmaitė, A.Kitanov</t>
  </si>
  <si>
    <t>Šilutės SM</t>
  </si>
  <si>
    <t>Paulina</t>
  </si>
  <si>
    <t>Kristina</t>
  </si>
  <si>
    <t>Šilutės rajonas</t>
  </si>
  <si>
    <t>Skuodo rajono</t>
  </si>
  <si>
    <t>Vilius</t>
  </si>
  <si>
    <t>Skuodo KKSC</t>
  </si>
  <si>
    <t>A.Donėla</t>
  </si>
  <si>
    <t>A.Jasmontas</t>
  </si>
  <si>
    <t>Skuodo rajonas</t>
  </si>
  <si>
    <t>R.Turla</t>
  </si>
  <si>
    <t>L.Kaveckienė</t>
  </si>
  <si>
    <t>Telšių SRC</t>
  </si>
  <si>
    <t>Telšių rajonas</t>
  </si>
  <si>
    <t>Utenos DSC</t>
  </si>
  <si>
    <t>Utenos LAK</t>
  </si>
  <si>
    <t>Katinas</t>
  </si>
  <si>
    <t>M.Saliamonas</t>
  </si>
  <si>
    <t>J.Kirilovienė</t>
  </si>
  <si>
    <t>Vilniaus r. SM</t>
  </si>
  <si>
    <t xml:space="preserve">V.Gražys </t>
  </si>
  <si>
    <t>Dariuš</t>
  </si>
  <si>
    <t>Neda</t>
  </si>
  <si>
    <t>Valerija</t>
  </si>
  <si>
    <t>Nojus</t>
  </si>
  <si>
    <t>Eglė</t>
  </si>
  <si>
    <t>L.Leikuvienė</t>
  </si>
  <si>
    <t>Kuršėnų SM</t>
  </si>
  <si>
    <t>Paškauskas</t>
  </si>
  <si>
    <t>Baudos Taškai</t>
  </si>
  <si>
    <t>Viso taškų</t>
  </si>
  <si>
    <t>Arnas</t>
  </si>
  <si>
    <t>Deima</t>
  </si>
  <si>
    <t>Janušaitė</t>
  </si>
  <si>
    <t>Redas</t>
  </si>
  <si>
    <t>Mantvydas</t>
  </si>
  <si>
    <t>Gražulevičiūtė</t>
  </si>
  <si>
    <t>Samanta</t>
  </si>
  <si>
    <t>Mikelionytė</t>
  </si>
  <si>
    <t>Karkauskas</t>
  </si>
  <si>
    <t>Biržai</t>
  </si>
  <si>
    <t>Biržų KKSC</t>
  </si>
  <si>
    <t>Tamašauskaitė</t>
  </si>
  <si>
    <t>Julija</t>
  </si>
  <si>
    <t>Petkevičius</t>
  </si>
  <si>
    <t>Elektrėnų SC</t>
  </si>
  <si>
    <t>I.Ivoškienė</t>
  </si>
  <si>
    <t>R.Voronkova</t>
  </si>
  <si>
    <t>A.Valatkevičius</t>
  </si>
  <si>
    <t>Jonavos KKSC</t>
  </si>
  <si>
    <t>V.Lebeckienė</t>
  </si>
  <si>
    <t>Vesta</t>
  </si>
  <si>
    <t>Jonava</t>
  </si>
  <si>
    <t>R.Sakalauskienė</t>
  </si>
  <si>
    <t>Paulauskaitė</t>
  </si>
  <si>
    <t>V.Kiaulakis</t>
  </si>
  <si>
    <t>Kneižytė</t>
  </si>
  <si>
    <t>G.Kasputis</t>
  </si>
  <si>
    <t>Kretinga</t>
  </si>
  <si>
    <t>Kretingos SM</t>
  </si>
  <si>
    <t>V.Lapinskas</t>
  </si>
  <si>
    <t>G.Janušauskas,V.Komisaraitis</t>
  </si>
  <si>
    <t>V.Komisaraitis,A.Šalčius</t>
  </si>
  <si>
    <t>Eivilė</t>
  </si>
  <si>
    <t>Cemnolonskytė</t>
  </si>
  <si>
    <t>2002-06-01</t>
  </si>
  <si>
    <t>M.Skamarakas</t>
  </si>
  <si>
    <t>Beniušytė</t>
  </si>
  <si>
    <t>A.Ulinskas</t>
  </si>
  <si>
    <t>Rudytė</t>
  </si>
  <si>
    <t>Guščius</t>
  </si>
  <si>
    <t>S.Oželis</t>
  </si>
  <si>
    <t>Aistė</t>
  </si>
  <si>
    <t>Liveta</t>
  </si>
  <si>
    <t>Pervenytė</t>
  </si>
  <si>
    <t>Mindaugas</t>
  </si>
  <si>
    <t>Vilkaviškio SM</t>
  </si>
  <si>
    <t>Vilkaviškio LASK</t>
  </si>
  <si>
    <t>M.Saldukaitis</t>
  </si>
  <si>
    <t>P.Vaitkus</t>
  </si>
  <si>
    <t>Meškuičiai</t>
  </si>
  <si>
    <t>ŠRSC</t>
  </si>
  <si>
    <t>Karklelytė</t>
  </si>
  <si>
    <t>2002-03-01</t>
  </si>
  <si>
    <t>Zambžickis</t>
  </si>
  <si>
    <t xml:space="preserve">LIETUVOS JAUNUČIŲ LENGVOSIOS ATLETIKOS PIRMENYBĖS </t>
  </si>
  <si>
    <t>2017 m. birželio 28-29 d.</t>
  </si>
  <si>
    <t>Algimantas PLESKYS</t>
  </si>
  <si>
    <t>100 m bėgimas jaunutės</t>
  </si>
  <si>
    <t>100 m bėgimas jaunučiai</t>
  </si>
  <si>
    <t>Gargždai, 2017 m. birželio 28 d.</t>
  </si>
  <si>
    <t>Gargždai, stadionas</t>
  </si>
  <si>
    <t>Vėjas</t>
  </si>
  <si>
    <t>Šuolis į aukštį jaunutės</t>
  </si>
  <si>
    <t>Šuolis į aukštį jaunučiai</t>
  </si>
  <si>
    <t>Šuolis su kartimi jaunutės</t>
  </si>
  <si>
    <t>Šuolis su kartimi jaunučiai</t>
  </si>
  <si>
    <t>Šuolis į tolį jaunutės</t>
  </si>
  <si>
    <t>Šuolis į tolį jaunučiai</t>
  </si>
  <si>
    <t>Trišuolis jaunutės</t>
  </si>
  <si>
    <t>Trišuolis jaunučiai</t>
  </si>
  <si>
    <t>Rutulio stūmimas jaunutės (3 kg)</t>
  </si>
  <si>
    <t>200 m bėgimas jaunutės</t>
  </si>
  <si>
    <t>400 m bėgimas jaunutės</t>
  </si>
  <si>
    <t>400 m bėgimas jaunučiai</t>
  </si>
  <si>
    <t>200 m bėgimas jaunučiai</t>
  </si>
  <si>
    <t>800 m bėgimas jaunutės</t>
  </si>
  <si>
    <t>800 m bėgimas jaunučiai</t>
  </si>
  <si>
    <t>1500 m bėgimas jaunutės</t>
  </si>
  <si>
    <t>1500 m bėgimas jaunučiai</t>
  </si>
  <si>
    <t>2000 m bėgimas jaunutės</t>
  </si>
  <si>
    <t>3000 m bėgimas jaunučiai</t>
  </si>
  <si>
    <t>100 m barjerinis bėgimas jaunutės (0.762-8.00)</t>
  </si>
  <si>
    <t>110 m barjerinis bėgimas jaunučiai (0.84-8.50)</t>
  </si>
  <si>
    <t>300 m barjerinis bėgimas jaunutės (0.762-35.0)</t>
  </si>
  <si>
    <t>300 m barjerinis bėgimas jaunučiai (0.762-35.0)</t>
  </si>
  <si>
    <t>1000 m kliūtinis bėgimas jaunutės</t>
  </si>
  <si>
    <t>1500 m kliūtinis bėgimas jaunučiai (0.762)</t>
  </si>
  <si>
    <t>2000 m sportinis ėjimas jaunutės</t>
  </si>
  <si>
    <t>3000 m sportinis ėjimas jaunučiai</t>
  </si>
  <si>
    <t>4x100 m estafetinis bėgimas jaunutės</t>
  </si>
  <si>
    <t>4x100 m estafetinis bėgimas jaunučiai</t>
  </si>
  <si>
    <t>Rutulio stūmimas jaunučiai (4 kg)</t>
  </si>
  <si>
    <t>Ieties metimas jaunutės (400 g)</t>
  </si>
  <si>
    <t>Disko metimas jaunutės (750 g)</t>
  </si>
  <si>
    <t>Kūjo metimas jaunutės (3 kg)</t>
  </si>
  <si>
    <t>Ieties metimas jaunučiai (500 g)</t>
  </si>
  <si>
    <t>Disko metimas jaunučiai (1 kg)</t>
  </si>
  <si>
    <t>Kūjo metimas jaunučiai (4 kg)</t>
  </si>
  <si>
    <t>Gargždai, 2017 m. birželio 28-29 d.</t>
  </si>
  <si>
    <t>Klaipėda 2</t>
  </si>
  <si>
    <t>Klaipėda 1</t>
  </si>
  <si>
    <t>Mažeikiai</t>
  </si>
  <si>
    <t>Plungės rajonas</t>
  </si>
  <si>
    <t>Šiauliai 1</t>
  </si>
  <si>
    <t>Šiauliai 2</t>
  </si>
  <si>
    <t>Švipas</t>
  </si>
  <si>
    <t>2005-12-17</t>
  </si>
  <si>
    <t>Alytus ind.</t>
  </si>
  <si>
    <t>2002-02-06</t>
  </si>
  <si>
    <t>Kulda</t>
  </si>
  <si>
    <t>2002-08-12</t>
  </si>
  <si>
    <t>Elonas</t>
  </si>
  <si>
    <t>Dalinskas</t>
  </si>
  <si>
    <t>2002-04-04</t>
  </si>
  <si>
    <t>Julius</t>
  </si>
  <si>
    <t>Babinskas</t>
  </si>
  <si>
    <t>2002-06-16</t>
  </si>
  <si>
    <t>2003-12-17</t>
  </si>
  <si>
    <t>2002-03-29</t>
  </si>
  <si>
    <t>Baliukevičiūtė</t>
  </si>
  <si>
    <t>2003-04-16</t>
  </si>
  <si>
    <t>2004-01-11</t>
  </si>
  <si>
    <t>2002-08-14</t>
  </si>
  <si>
    <t>Puskunigis</t>
  </si>
  <si>
    <t>2002-03-07</t>
  </si>
  <si>
    <t>Džervutė</t>
  </si>
  <si>
    <t>2002-01-08</t>
  </si>
  <si>
    <t>Ligita</t>
  </si>
  <si>
    <t>Balevičiūtė</t>
  </si>
  <si>
    <t>2002-05-02</t>
  </si>
  <si>
    <t>Salickaitė</t>
  </si>
  <si>
    <t>2002-11-07</t>
  </si>
  <si>
    <t>Makaravičius</t>
  </si>
  <si>
    <t>2002-03-19</t>
  </si>
  <si>
    <t>Bleidas</t>
  </si>
  <si>
    <t>2003-09-07</t>
  </si>
  <si>
    <t>Miknius</t>
  </si>
  <si>
    <t>Petrauskas</t>
  </si>
  <si>
    <t>Urbonavičius</t>
  </si>
  <si>
    <t>2003-04-08</t>
  </si>
  <si>
    <t>Sabonytė</t>
  </si>
  <si>
    <t>2002-06-15</t>
  </si>
  <si>
    <t>J.Baltrušaitis</t>
  </si>
  <si>
    <t>V.Gumauskas</t>
  </si>
  <si>
    <t>Valaitis</t>
  </si>
  <si>
    <t>2003-01-13</t>
  </si>
  <si>
    <t>Loretis</t>
  </si>
  <si>
    <t>Šnioka</t>
  </si>
  <si>
    <t>2002-05-31</t>
  </si>
  <si>
    <t>Tichonovičius</t>
  </si>
  <si>
    <t>2002-02-19</t>
  </si>
  <si>
    <t>Joginta</t>
  </si>
  <si>
    <t>Trečiokaitė</t>
  </si>
  <si>
    <t>2002-06-25</t>
  </si>
  <si>
    <t>Rasa</t>
  </si>
  <si>
    <t>Mitraitė</t>
  </si>
  <si>
    <t>2002-04-11</t>
  </si>
  <si>
    <t>Dominyka</t>
  </si>
  <si>
    <t>Papaurelytė</t>
  </si>
  <si>
    <t>2003-08-28</t>
  </si>
  <si>
    <t>S.Strelcovas</t>
  </si>
  <si>
    <t xml:space="preserve">Orestas </t>
  </si>
  <si>
    <t>Malinauskas</t>
  </si>
  <si>
    <t>2002-04-14</t>
  </si>
  <si>
    <t xml:space="preserve"> </t>
  </si>
  <si>
    <t xml:space="preserve">Gelūnas    </t>
  </si>
  <si>
    <t>2002-07-16</t>
  </si>
  <si>
    <t xml:space="preserve">      Povilas</t>
  </si>
  <si>
    <t>Misevičius</t>
  </si>
  <si>
    <t>2002-12-08</t>
  </si>
  <si>
    <t>2002-07-30</t>
  </si>
  <si>
    <t>Neira</t>
  </si>
  <si>
    <t>Ščetininaitė</t>
  </si>
  <si>
    <t>2003-04-11</t>
  </si>
  <si>
    <t>2003-03-13</t>
  </si>
  <si>
    <t>2002-07-23</t>
  </si>
  <si>
    <t>Palionytė</t>
  </si>
  <si>
    <t>2003-07-23</t>
  </si>
  <si>
    <t>Denisas</t>
  </si>
  <si>
    <t>Andrė</t>
  </si>
  <si>
    <t>Pranukevičiūtė</t>
  </si>
  <si>
    <t>2004-11-09</t>
  </si>
  <si>
    <t>Elektrėnai ind.</t>
  </si>
  <si>
    <t>Vidmantas</t>
  </si>
  <si>
    <t>Meda</t>
  </si>
  <si>
    <t>Aiša</t>
  </si>
  <si>
    <t>Rafanavičiūtė</t>
  </si>
  <si>
    <t>2003-11-28</t>
  </si>
  <si>
    <t>Darvydas</t>
  </si>
  <si>
    <t>Šlivinskas</t>
  </si>
  <si>
    <t>2002-01-17</t>
  </si>
  <si>
    <t>Butaitė</t>
  </si>
  <si>
    <t>2002-10-21</t>
  </si>
  <si>
    <t>Mockutė</t>
  </si>
  <si>
    <t>2003-02-25</t>
  </si>
  <si>
    <t>Duliebaitė</t>
  </si>
  <si>
    <t>2003-04-29</t>
  </si>
  <si>
    <t>SK "Einius"</t>
  </si>
  <si>
    <t>G.Goštautaitė</t>
  </si>
  <si>
    <t>Lamokovskij</t>
  </si>
  <si>
    <t>Kasparas</t>
  </si>
  <si>
    <t>2003-06-02</t>
  </si>
  <si>
    <t>Eismontaitė</t>
  </si>
  <si>
    <t>2003-12-15</t>
  </si>
  <si>
    <t>Akunytė</t>
  </si>
  <si>
    <t>2003-10-01</t>
  </si>
  <si>
    <t>Henrieta</t>
  </si>
  <si>
    <t>Marcinauskaitė</t>
  </si>
  <si>
    <t>2002-09-18</t>
  </si>
  <si>
    <t>Markevičiutė</t>
  </si>
  <si>
    <t>2002-01-30</t>
  </si>
  <si>
    <t>Kudirkaitė</t>
  </si>
  <si>
    <t>L.M.Vadeikiai</t>
  </si>
  <si>
    <t>Merkevičius</t>
  </si>
  <si>
    <t>E.Dilys</t>
  </si>
  <si>
    <t>Asakavičius</t>
  </si>
  <si>
    <t>Marija</t>
  </si>
  <si>
    <t>Jekabsone</t>
  </si>
  <si>
    <t>Raistė</t>
  </si>
  <si>
    <t>Vaištaraitė</t>
  </si>
  <si>
    <t>5:25,58</t>
  </si>
  <si>
    <t>Sviderskis</t>
  </si>
  <si>
    <t>2002-10-07</t>
  </si>
  <si>
    <t>4:45,89</t>
  </si>
  <si>
    <t>Atėnė</t>
  </si>
  <si>
    <t>Šliževičiūtė</t>
  </si>
  <si>
    <t>2003-05-22</t>
  </si>
  <si>
    <t>Patricija</t>
  </si>
  <si>
    <t>Karaliūtė</t>
  </si>
  <si>
    <t>Kalvelis</t>
  </si>
  <si>
    <t xml:space="preserve">Mykolas </t>
  </si>
  <si>
    <t>Pachomovas</t>
  </si>
  <si>
    <t>2002-09-29</t>
  </si>
  <si>
    <t>Gabija Marija</t>
  </si>
  <si>
    <t>Kregždytė</t>
  </si>
  <si>
    <t>2002-07-02</t>
  </si>
  <si>
    <t>Šalnaitis</t>
  </si>
  <si>
    <t>R.Ančlauskas</t>
  </si>
  <si>
    <t>Volodzkaitė</t>
  </si>
  <si>
    <t xml:space="preserve">Andrė </t>
  </si>
  <si>
    <t>Ožechauskaitė</t>
  </si>
  <si>
    <t>A.Skujytė</t>
  </si>
  <si>
    <t>Rajunčius</t>
  </si>
  <si>
    <t>Skirmantė</t>
  </si>
  <si>
    <t>Sargautytė</t>
  </si>
  <si>
    <t>Domanaitis</t>
  </si>
  <si>
    <t>Čėsna</t>
  </si>
  <si>
    <t>Urbonaitė</t>
  </si>
  <si>
    <t>2002-08-28</t>
  </si>
  <si>
    <t>Bielskytė</t>
  </si>
  <si>
    <t>1:02,28</t>
  </si>
  <si>
    <t>Banga</t>
  </si>
  <si>
    <t>Lieputė</t>
  </si>
  <si>
    <t>Talalaitė</t>
  </si>
  <si>
    <t>Miliūnas</t>
  </si>
  <si>
    <t>4:52,27</t>
  </si>
  <si>
    <t>Čekišova</t>
  </si>
  <si>
    <t>Otilija</t>
  </si>
  <si>
    <t>Končiūtė</t>
  </si>
  <si>
    <t>Skamaročius</t>
  </si>
  <si>
    <t>Antanavičiūtė</t>
  </si>
  <si>
    <t>Daina</t>
  </si>
  <si>
    <t>Kaveckaitė</t>
  </si>
  <si>
    <t>Kėsylytė</t>
  </si>
  <si>
    <t>R.Ramanauskaitė</t>
  </si>
  <si>
    <t>Mankevičiūtė</t>
  </si>
  <si>
    <t>Z.Grabauskienė</t>
  </si>
  <si>
    <t>Dūdaitė</t>
  </si>
  <si>
    <t>Matulevičius</t>
  </si>
  <si>
    <t>Kaunas ind.</t>
  </si>
  <si>
    <t>1:05,07</t>
  </si>
  <si>
    <t>Anusauskaitė</t>
  </si>
  <si>
    <t>Keršulis</t>
  </si>
  <si>
    <t>Rugilė</t>
  </si>
  <si>
    <t>Sarapinaitė</t>
  </si>
  <si>
    <t>Janikūnaitė</t>
  </si>
  <si>
    <t>"Startas"</t>
  </si>
  <si>
    <t>R.Kančys,D.Virbickas</t>
  </si>
  <si>
    <t>R.Kančys,L.Kančytė</t>
  </si>
  <si>
    <t>R.Kančys,L.Andrijauskaitė</t>
  </si>
  <si>
    <t>Nedas</t>
  </si>
  <si>
    <t>Talalas</t>
  </si>
  <si>
    <t>2003-10-16</t>
  </si>
  <si>
    <t>Jokūbas</t>
  </si>
  <si>
    <t>Zareckas</t>
  </si>
  <si>
    <t>2003-01-03</t>
  </si>
  <si>
    <t>Aurelijus</t>
  </si>
  <si>
    <t>Rudžionis</t>
  </si>
  <si>
    <t>2002-09-15</t>
  </si>
  <si>
    <t>Klaudija</t>
  </si>
  <si>
    <t>Brazauskaitė</t>
  </si>
  <si>
    <t>2003-04-24</t>
  </si>
  <si>
    <t>A.Starkevičius</t>
  </si>
  <si>
    <t>Rutkūnas</t>
  </si>
  <si>
    <t>2003-04-22</t>
  </si>
  <si>
    <t>Vilgailė</t>
  </si>
  <si>
    <t>Skinderytė</t>
  </si>
  <si>
    <t>2003-09-02</t>
  </si>
  <si>
    <t>Gudzikas</t>
  </si>
  <si>
    <t>2003-12-14</t>
  </si>
  <si>
    <t>R.Kaselis</t>
  </si>
  <si>
    <t>Eisvinas</t>
  </si>
  <si>
    <t>Grigaravičius</t>
  </si>
  <si>
    <t>2002-01-14</t>
  </si>
  <si>
    <t>2002-01-15</t>
  </si>
  <si>
    <t>Irma</t>
  </si>
  <si>
    <t>Bilevičiūtė</t>
  </si>
  <si>
    <t>2002-05-12</t>
  </si>
  <si>
    <t>2002-05-13</t>
  </si>
  <si>
    <t>Kuprijanovaitė</t>
  </si>
  <si>
    <t>2003-08-22</t>
  </si>
  <si>
    <t>Staškutė</t>
  </si>
  <si>
    <t>2003-10-28</t>
  </si>
  <si>
    <t>2003-10-29</t>
  </si>
  <si>
    <t>Lavrukėnas</t>
  </si>
  <si>
    <t>2003-09-24</t>
  </si>
  <si>
    <t>2003-09-25</t>
  </si>
  <si>
    <t>Mančianskytė</t>
  </si>
  <si>
    <t>2003-05-11</t>
  </si>
  <si>
    <t>Vaičekauskaitė</t>
  </si>
  <si>
    <t>2002-07-03</t>
  </si>
  <si>
    <t>2002-07-04</t>
  </si>
  <si>
    <t>Lukošius</t>
  </si>
  <si>
    <t>Junčys</t>
  </si>
  <si>
    <t>2002-11-08</t>
  </si>
  <si>
    <t>Toma</t>
  </si>
  <si>
    <t>Dailidonytė</t>
  </si>
  <si>
    <t>2003-02-23</t>
  </si>
  <si>
    <t>Gudzikaitė</t>
  </si>
  <si>
    <t>2002-12-17</t>
  </si>
  <si>
    <t>Laurinavičiūtė</t>
  </si>
  <si>
    <t>2003-01-06</t>
  </si>
  <si>
    <t>Arbačauskas</t>
  </si>
  <si>
    <t>2004-01-04</t>
  </si>
  <si>
    <t>2003-05-14</t>
  </si>
  <si>
    <t>Žymantas</t>
  </si>
  <si>
    <t>2002-01-31</t>
  </si>
  <si>
    <t>Valentas</t>
  </si>
  <si>
    <t>Eidukas</t>
  </si>
  <si>
    <t>Girskis</t>
  </si>
  <si>
    <t>2002-07-10</t>
  </si>
  <si>
    <t>Adomas</t>
  </si>
  <si>
    <t>Danilovas</t>
  </si>
  <si>
    <t>2003-12-24</t>
  </si>
  <si>
    <t>Kozlovaitė</t>
  </si>
  <si>
    <t>K.Kozlovienė</t>
  </si>
  <si>
    <t>Remeikytė</t>
  </si>
  <si>
    <t>L.Milikauskaitė</t>
  </si>
  <si>
    <t>Vykintas</t>
  </si>
  <si>
    <t>Pocius</t>
  </si>
  <si>
    <t>Klimukaitė</t>
  </si>
  <si>
    <t>Lukrecija</t>
  </si>
  <si>
    <t>LAA</t>
  </si>
  <si>
    <t>J.Beržinskienė</t>
  </si>
  <si>
    <t>Žebrauskas</t>
  </si>
  <si>
    <t>Davydovas</t>
  </si>
  <si>
    <t>4:42.11</t>
  </si>
  <si>
    <t>Aironas</t>
  </si>
  <si>
    <t>Savickas</t>
  </si>
  <si>
    <t>1:01.25</t>
  </si>
  <si>
    <t>Varnaitė</t>
  </si>
  <si>
    <t>N.Krakiene</t>
  </si>
  <si>
    <t>Fausta</t>
  </si>
  <si>
    <t>Lekavičiūtė</t>
  </si>
  <si>
    <t>Milerytė</t>
  </si>
  <si>
    <t>A.Šilaukas</t>
  </si>
  <si>
    <t>Grisaitytė</t>
  </si>
  <si>
    <t>A.Pleskys</t>
  </si>
  <si>
    <t>Nemcevičiūtė</t>
  </si>
  <si>
    <t>Ema</t>
  </si>
  <si>
    <t>Ostrianicaitė</t>
  </si>
  <si>
    <t>1:07.51</t>
  </si>
  <si>
    <t>29.56</t>
  </si>
  <si>
    <t>Bučinskaitė</t>
  </si>
  <si>
    <t>1:06.11</t>
  </si>
  <si>
    <t>28.63</t>
  </si>
  <si>
    <t>Povilas</t>
  </si>
  <si>
    <t>Paulikas</t>
  </si>
  <si>
    <t>Arnas Emilis</t>
  </si>
  <si>
    <t>Hiršas</t>
  </si>
  <si>
    <t>Dėdinas</t>
  </si>
  <si>
    <t>Šotikas</t>
  </si>
  <si>
    <t>SRC</t>
  </si>
  <si>
    <t>A.Šilauskas,B.Mulskis</t>
  </si>
  <si>
    <t>V.Murašovas,A.Vilčinskienė</t>
  </si>
  <si>
    <t>Katkauskas</t>
  </si>
  <si>
    <t>Šapalas</t>
  </si>
  <si>
    <t>2003-10-31</t>
  </si>
  <si>
    <t>R.V.Murašovai</t>
  </si>
  <si>
    <t>Tautvydas</t>
  </si>
  <si>
    <t>Mockus</t>
  </si>
  <si>
    <t>Kūraitė</t>
  </si>
  <si>
    <t>R.Murašovienė</t>
  </si>
  <si>
    <t>Satera</t>
  </si>
  <si>
    <t>Balčaitytė</t>
  </si>
  <si>
    <t>Markauskas</t>
  </si>
  <si>
    <t>Roberta</t>
  </si>
  <si>
    <t>Rimkevičiūtė</t>
  </si>
  <si>
    <t>Venckus</t>
  </si>
  <si>
    <t>Stuopelytė</t>
  </si>
  <si>
    <t>Staponaitė</t>
  </si>
  <si>
    <t>Danielė</t>
  </si>
  <si>
    <t>Račkauskaitė</t>
  </si>
  <si>
    <t>Rindeikytė</t>
  </si>
  <si>
    <t>Bankauskaitė</t>
  </si>
  <si>
    <t>Škulepa</t>
  </si>
  <si>
    <t>Einikytė</t>
  </si>
  <si>
    <t>Klaipėda ind.</t>
  </si>
  <si>
    <t>Pachomova</t>
  </si>
  <si>
    <t>Dumalakas</t>
  </si>
  <si>
    <t>Dargis</t>
  </si>
  <si>
    <t>Ramanauskaitė</t>
  </si>
  <si>
    <t>Jokubauskaitė</t>
  </si>
  <si>
    <t>1:08.48</t>
  </si>
  <si>
    <t>Nadežda</t>
  </si>
  <si>
    <t>Novikova</t>
  </si>
  <si>
    <t>Gaigalaitė</t>
  </si>
  <si>
    <t>Benetis</t>
  </si>
  <si>
    <t>Klimovič</t>
  </si>
  <si>
    <t>Daniil</t>
  </si>
  <si>
    <t>Kelmės rajonas ind.</t>
  </si>
  <si>
    <t>Šliuoža</t>
  </si>
  <si>
    <t>2002-10-14</t>
  </si>
  <si>
    <t>Gargždų SM</t>
  </si>
  <si>
    <t>Daugėlaitė</t>
  </si>
  <si>
    <t>2002-05-17</t>
  </si>
  <si>
    <t>Kvaukaitė</t>
  </si>
  <si>
    <t>2003-09-09</t>
  </si>
  <si>
    <t>Mickutė</t>
  </si>
  <si>
    <t>2003-06-25</t>
  </si>
  <si>
    <t>Sausytė</t>
  </si>
  <si>
    <t>2003-07-27</t>
  </si>
  <si>
    <t>Kenstavičius</t>
  </si>
  <si>
    <t>2002-05-04</t>
  </si>
  <si>
    <t>Airidas</t>
  </si>
  <si>
    <t>2002-01-16</t>
  </si>
  <si>
    <t>L.Gruzdienė</t>
  </si>
  <si>
    <t>Bindokas</t>
  </si>
  <si>
    <t>Krapukaitis</t>
  </si>
  <si>
    <t>Marijus</t>
  </si>
  <si>
    <t>Dranginis</t>
  </si>
  <si>
    <t>Leonavičius</t>
  </si>
  <si>
    <t>Vokietaitytė</t>
  </si>
  <si>
    <t>Čeplinskas</t>
  </si>
  <si>
    <t>Mykolaitytė</t>
  </si>
  <si>
    <t>Pučinskas</t>
  </si>
  <si>
    <t>Slavickaitė</t>
  </si>
  <si>
    <t>Smiltė</t>
  </si>
  <si>
    <t>Simanavičiūtė</t>
  </si>
  <si>
    <t>Marijampolė-Kalvarija</t>
  </si>
  <si>
    <t>G.Janušauskas,O.Živilaitė</t>
  </si>
  <si>
    <t>Balsys</t>
  </si>
  <si>
    <t>Mažeikių SM</t>
  </si>
  <si>
    <t>Macijauskaitė</t>
  </si>
  <si>
    <t>J.Kriaučiūnienė</t>
  </si>
  <si>
    <t>Vareika</t>
  </si>
  <si>
    <t>2003-02-08</t>
  </si>
  <si>
    <t>Sakalauskas</t>
  </si>
  <si>
    <t>Gabrielius</t>
  </si>
  <si>
    <t>Požėla</t>
  </si>
  <si>
    <t>2003-12-25</t>
  </si>
  <si>
    <t>Sabaitė</t>
  </si>
  <si>
    <t>Mincytė</t>
  </si>
  <si>
    <t>2003-03-12</t>
  </si>
  <si>
    <t>22,06</t>
  </si>
  <si>
    <t>Ručenko</t>
  </si>
  <si>
    <t>2003-05-23</t>
  </si>
  <si>
    <t>27,93</t>
  </si>
  <si>
    <t>Garbauskaitė</t>
  </si>
  <si>
    <t>2002-05-14</t>
  </si>
  <si>
    <t>56,00</t>
  </si>
  <si>
    <t>Svidraitė</t>
  </si>
  <si>
    <t>2002-03-06</t>
  </si>
  <si>
    <t>Germantė</t>
  </si>
  <si>
    <t>Mikalajūnaitė</t>
  </si>
  <si>
    <t>2002-10-20</t>
  </si>
  <si>
    <t>28,50</t>
  </si>
  <si>
    <t>Lipnevičiūtė</t>
  </si>
  <si>
    <t>2002-12-23</t>
  </si>
  <si>
    <t>Darija</t>
  </si>
  <si>
    <t>Valavičiūtė</t>
  </si>
  <si>
    <t>2002-09-16</t>
  </si>
  <si>
    <t>Berdešius</t>
  </si>
  <si>
    <t>2002-07-06</t>
  </si>
  <si>
    <t>54,02</t>
  </si>
  <si>
    <t>23,54</t>
  </si>
  <si>
    <t>Kristijonas</t>
  </si>
  <si>
    <t>Žemaitis</t>
  </si>
  <si>
    <t>2002-04-15</t>
  </si>
  <si>
    <t>57,69</t>
  </si>
  <si>
    <t>25,70</t>
  </si>
  <si>
    <t>Antanas</t>
  </si>
  <si>
    <t>Zakarka</t>
  </si>
  <si>
    <t>2002-02-25</t>
  </si>
  <si>
    <t>Čeponis</t>
  </si>
  <si>
    <t>2003-08-25</t>
  </si>
  <si>
    <t>Bačianskas</t>
  </si>
  <si>
    <t>2004-05-13</t>
  </si>
  <si>
    <t>Jasnauskas</t>
  </si>
  <si>
    <t>Balčiūnas</t>
  </si>
  <si>
    <t>Domas</t>
  </si>
  <si>
    <t>Kanaverskis</t>
  </si>
  <si>
    <t>2003-02-20</t>
  </si>
  <si>
    <t>Gūra</t>
  </si>
  <si>
    <t>2002-11-23</t>
  </si>
  <si>
    <t>Susnys</t>
  </si>
  <si>
    <t>2002-01-01</t>
  </si>
  <si>
    <t>Kondratavičius</t>
  </si>
  <si>
    <t>2002-11-28</t>
  </si>
  <si>
    <t>E.Barisienė,R.Jakubauskas</t>
  </si>
  <si>
    <t>R.Jakubauskas</t>
  </si>
  <si>
    <t>V.Barvičiūtė</t>
  </si>
  <si>
    <t>Z.Gleveckienė</t>
  </si>
  <si>
    <t>V.Ščevinskas,J.Auga</t>
  </si>
  <si>
    <t>Panevėžys ind.</t>
  </si>
  <si>
    <t>Čeponytė</t>
  </si>
  <si>
    <t>2002-06-27</t>
  </si>
  <si>
    <t>Pasvalys</t>
  </si>
  <si>
    <t>Pasvalio SM</t>
  </si>
  <si>
    <t>Šimoliūnas</t>
  </si>
  <si>
    <t>2002-04-26</t>
  </si>
  <si>
    <t xml:space="preserve">E.Žilys. </t>
  </si>
  <si>
    <t>25.32</t>
  </si>
  <si>
    <t>Vokietaitis</t>
  </si>
  <si>
    <t>2003-10-14</t>
  </si>
  <si>
    <t>Žižmantaitė</t>
  </si>
  <si>
    <t>2003-05-17</t>
  </si>
  <si>
    <t>K.Mačėnas</t>
  </si>
  <si>
    <t>SK "Lėvuo"</t>
  </si>
  <si>
    <t>Abartis</t>
  </si>
  <si>
    <t>Plungės SRC</t>
  </si>
  <si>
    <t>M.Rudys</t>
  </si>
  <si>
    <t>Kuprytė</t>
  </si>
  <si>
    <t>R.Šilenskienė</t>
  </si>
  <si>
    <t>12.44, -</t>
  </si>
  <si>
    <t>Paula</t>
  </si>
  <si>
    <t>Bagdonaitė</t>
  </si>
  <si>
    <t>Smilingytė</t>
  </si>
  <si>
    <t>E.Jurgutis</t>
  </si>
  <si>
    <t>Vygailė</t>
  </si>
  <si>
    <t>Valatkaitė</t>
  </si>
  <si>
    <t>Raudytė</t>
  </si>
  <si>
    <t>Vičytė</t>
  </si>
  <si>
    <t>Jankauskytė</t>
  </si>
  <si>
    <t>Šideikytė</t>
  </si>
  <si>
    <t>Plungės rajonas ind.</t>
  </si>
  <si>
    <t>Damynaitė</t>
  </si>
  <si>
    <t>2002-08-20</t>
  </si>
  <si>
    <t>Prienų KKSC</t>
  </si>
  <si>
    <t>Aldakauskaitė</t>
  </si>
  <si>
    <t>2003-05-21</t>
  </si>
  <si>
    <t>Marcinkutė</t>
  </si>
  <si>
    <t>2003-04-19</t>
  </si>
  <si>
    <t>Živatkauskas</t>
  </si>
  <si>
    <t>2003-12-02</t>
  </si>
  <si>
    <t>Kščenavičiūtė</t>
  </si>
  <si>
    <t>2002-04-22</t>
  </si>
  <si>
    <t>2003-11-13</t>
  </si>
  <si>
    <t>Gintas</t>
  </si>
  <si>
    <t>Gintaras</t>
  </si>
  <si>
    <t>Ališauskaitė</t>
  </si>
  <si>
    <t>2002-02-28</t>
  </si>
  <si>
    <t>Žygimantas</t>
  </si>
  <si>
    <t>Venslauskaitė</t>
  </si>
  <si>
    <t>Z.Rajunčius</t>
  </si>
  <si>
    <t>Kulikauskaitė</t>
  </si>
  <si>
    <t>Vytautas</t>
  </si>
  <si>
    <t>Fiodorovas</t>
  </si>
  <si>
    <t>2003-06-27</t>
  </si>
  <si>
    <t>Špokas</t>
  </si>
  <si>
    <t>2002-12-03</t>
  </si>
  <si>
    <t>Narijauskas</t>
  </si>
  <si>
    <t>2003-03-11</t>
  </si>
  <si>
    <t>"Šokliukas"</t>
  </si>
  <si>
    <t>K.Kuzmickienė</t>
  </si>
  <si>
    <t>K.Kuzmickienė,G.Goštautaitė</t>
  </si>
  <si>
    <t>E.Petrokas,Z.Rajunčius</t>
  </si>
  <si>
    <t>2003-04-15</t>
  </si>
  <si>
    <t>2002-10-29</t>
  </si>
  <si>
    <t>2002-06-18</t>
  </si>
  <si>
    <t>2002-01-12</t>
  </si>
  <si>
    <t>2004-02-10</t>
  </si>
  <si>
    <t>2004-04-20</t>
  </si>
  <si>
    <t>2004-01-20</t>
  </si>
  <si>
    <t>2004-03-09</t>
  </si>
  <si>
    <t>R.Šinkūnas</t>
  </si>
  <si>
    <t>2004-07-05</t>
  </si>
  <si>
    <t>2004-11-06</t>
  </si>
  <si>
    <t>Kalpokas</t>
  </si>
  <si>
    <t>Blažytė</t>
  </si>
  <si>
    <t>Palikaitė</t>
  </si>
  <si>
    <t>Janciuraitė</t>
  </si>
  <si>
    <t>Krasauskas</t>
  </si>
  <si>
    <t>Butkytė</t>
  </si>
  <si>
    <t>Ronaldas</t>
  </si>
  <si>
    <t>Žiogas</t>
  </si>
  <si>
    <t>Luka</t>
  </si>
  <si>
    <t>Rinkevičiūtė</t>
  </si>
  <si>
    <t>Airunė</t>
  </si>
  <si>
    <t>Sutaitė</t>
  </si>
  <si>
    <t>Rokiškio rajonas ind.</t>
  </si>
  <si>
    <t>Liubinaitė</t>
  </si>
  <si>
    <t>Šarūnė</t>
  </si>
  <si>
    <t>Vizgirdaitė</t>
  </si>
  <si>
    <t>Muraška</t>
  </si>
  <si>
    <t>Čereškevičius</t>
  </si>
  <si>
    <t>Daniūnaitė</t>
  </si>
  <si>
    <t>Grybas</t>
  </si>
  <si>
    <t>Karušis</t>
  </si>
  <si>
    <t>Zobėlaitė</t>
  </si>
  <si>
    <t>Šakių rajonas ind.</t>
  </si>
  <si>
    <t>V.Strokas</t>
  </si>
  <si>
    <t>E.Grigošaitis</t>
  </si>
  <si>
    <t>T.Vencius</t>
  </si>
  <si>
    <t>V.Gudzinevičienė</t>
  </si>
  <si>
    <t>Gasickaitė</t>
  </si>
  <si>
    <t>2003-11-15</t>
  </si>
  <si>
    <t>Šležaitė</t>
  </si>
  <si>
    <t>2002-10-02</t>
  </si>
  <si>
    <t>Samulytė</t>
  </si>
  <si>
    <t>2003-02-12</t>
  </si>
  <si>
    <t>Butkutė</t>
  </si>
  <si>
    <t>2003-04-04</t>
  </si>
  <si>
    <t>Šiauliai 1-Joniškis</t>
  </si>
  <si>
    <t>ŠSG, ŠLASC</t>
  </si>
  <si>
    <t>Povilaitis</t>
  </si>
  <si>
    <t>2002-03-13</t>
  </si>
  <si>
    <t>Strupaitė</t>
  </si>
  <si>
    <t>2002-10-10</t>
  </si>
  <si>
    <t>Bielskis</t>
  </si>
  <si>
    <t>2003-12-05</t>
  </si>
  <si>
    <t>Ubartaitė</t>
  </si>
  <si>
    <t>2003-01-07</t>
  </si>
  <si>
    <t>Gabrielė Justina</t>
  </si>
  <si>
    <t>Kaniušaitė</t>
  </si>
  <si>
    <t>2002-06-20</t>
  </si>
  <si>
    <t>Armanda</t>
  </si>
  <si>
    <t>Skauminaitė</t>
  </si>
  <si>
    <t>2003-06-10</t>
  </si>
  <si>
    <t>Baliutavičius</t>
  </si>
  <si>
    <t>2003-09-17</t>
  </si>
  <si>
    <t>Kazlova</t>
  </si>
  <si>
    <t>2003-07-29</t>
  </si>
  <si>
    <t>Algimantas</t>
  </si>
  <si>
    <t>Vėževičius</t>
  </si>
  <si>
    <t>2003-04-23</t>
  </si>
  <si>
    <t>Kučinskaitė</t>
  </si>
  <si>
    <t>2003-09-04</t>
  </si>
  <si>
    <t>J.Baikštienė,V.Butautienė</t>
  </si>
  <si>
    <t>R.Razmaitė,A.Kitanov</t>
  </si>
  <si>
    <t>V.Žiedienė,J.Spudis</t>
  </si>
  <si>
    <t>J.Beržanskis</t>
  </si>
  <si>
    <t>Vėjūnė Gražvilė</t>
  </si>
  <si>
    <t>Kazlauskaitė</t>
  </si>
  <si>
    <t>2002-05-23</t>
  </si>
  <si>
    <t>Saprončikaitė</t>
  </si>
  <si>
    <t>2002-05-06</t>
  </si>
  <si>
    <t>Misiūtė</t>
  </si>
  <si>
    <t>Amelita</t>
  </si>
  <si>
    <t>Taujasnkaitė</t>
  </si>
  <si>
    <t>Belčenkov</t>
  </si>
  <si>
    <t>2002-01-21</t>
  </si>
  <si>
    <t>2002-01-24</t>
  </si>
  <si>
    <t>Stauskas</t>
  </si>
  <si>
    <t>2002-07-17</t>
  </si>
  <si>
    <t>Narbutas</t>
  </si>
  <si>
    <t>2002-10-22</t>
  </si>
  <si>
    <t>Kančauskaitė</t>
  </si>
  <si>
    <t>2002-12-24</t>
  </si>
  <si>
    <t>Spulginaitė</t>
  </si>
  <si>
    <t>2003-02-13</t>
  </si>
  <si>
    <t>Vrubliauskaitė</t>
  </si>
  <si>
    <t>2003-03-26</t>
  </si>
  <si>
    <t>Domarkaitė</t>
  </si>
  <si>
    <t>2004-01-27</t>
  </si>
  <si>
    <t>Šiauliai ind.</t>
  </si>
  <si>
    <t>Solvita</t>
  </si>
  <si>
    <t>Zelepūgaitė</t>
  </si>
  <si>
    <t>2004-02-23</t>
  </si>
  <si>
    <t>Gilytė</t>
  </si>
  <si>
    <t>2004-03-04</t>
  </si>
  <si>
    <t>Giedrė</t>
  </si>
  <si>
    <t>Strelkauskaitė</t>
  </si>
  <si>
    <t>2004-05-08</t>
  </si>
  <si>
    <t>Mikas</t>
  </si>
  <si>
    <t>Montvilas</t>
  </si>
  <si>
    <t>A.Lukošaitis</t>
  </si>
  <si>
    <t>Nerilė</t>
  </si>
  <si>
    <t>Dikšaitė</t>
  </si>
  <si>
    <t>Miliauskas</t>
  </si>
  <si>
    <t>Mažylis</t>
  </si>
  <si>
    <t>V.Ponomariovas</t>
  </si>
  <si>
    <t>Eimantas</t>
  </si>
  <si>
    <t>Zanizdra</t>
  </si>
  <si>
    <t>Juana</t>
  </si>
  <si>
    <t>Montvilaitė</t>
  </si>
  <si>
    <t>Kostas</t>
  </si>
  <si>
    <t>Dagys</t>
  </si>
  <si>
    <t>Balsevičiūtė</t>
  </si>
  <si>
    <t>Bačiulis</t>
  </si>
  <si>
    <t>2002-02-26</t>
  </si>
  <si>
    <t>Armanavičius</t>
  </si>
  <si>
    <t>Repšytė</t>
  </si>
  <si>
    <t>2002-03-30</t>
  </si>
  <si>
    <t>Cosma</t>
  </si>
  <si>
    <t>ŠSG</t>
  </si>
  <si>
    <t>R.Razmaitė, A.Kitanov,R.Varanavičius</t>
  </si>
  <si>
    <t>R.Razmaitė,A.Kitanov,I.Lesauskienė</t>
  </si>
  <si>
    <t>Šilalės SM</t>
  </si>
  <si>
    <t>Lasauskaitė</t>
  </si>
  <si>
    <t>Kasputytė</t>
  </si>
  <si>
    <t>R.Bendžius</t>
  </si>
  <si>
    <t>Elvikis</t>
  </si>
  <si>
    <t>2004-03-20</t>
  </si>
  <si>
    <t>Šilalės rajonas ind.</t>
  </si>
  <si>
    <t>Budrikas</t>
  </si>
  <si>
    <t>Erestida</t>
  </si>
  <si>
    <t>Bataitytė</t>
  </si>
  <si>
    <t>Gudaitis</t>
  </si>
  <si>
    <t>Gailiūnas</t>
  </si>
  <si>
    <t>Jorė</t>
  </si>
  <si>
    <t>Lapinskaitė</t>
  </si>
  <si>
    <t>Stonkus</t>
  </si>
  <si>
    <t>Virbinskis</t>
  </si>
  <si>
    <t>Rudzevičius</t>
  </si>
  <si>
    <t>S.Oželis,B.Mulskis</t>
  </si>
  <si>
    <t>rez. 4:25,31</t>
  </si>
  <si>
    <t>Preibys</t>
  </si>
  <si>
    <t>Jonkus</t>
  </si>
  <si>
    <t xml:space="preserve">Dovydas </t>
  </si>
  <si>
    <t>Meškys</t>
  </si>
  <si>
    <t>2002-06-26</t>
  </si>
  <si>
    <t>Vinogradas</t>
  </si>
  <si>
    <t>2002-07-09</t>
  </si>
  <si>
    <t>Brencius</t>
  </si>
  <si>
    <t>2003-11-08</t>
  </si>
  <si>
    <t>Merūnas</t>
  </si>
  <si>
    <t>Martinkus</t>
  </si>
  <si>
    <t>Arūnas</t>
  </si>
  <si>
    <t>Šličius</t>
  </si>
  <si>
    <t>2003-06-11</t>
  </si>
  <si>
    <t>Ringytė</t>
  </si>
  <si>
    <t>Šmita</t>
  </si>
  <si>
    <t>2002-02-05</t>
  </si>
  <si>
    <t>Koviazinas</t>
  </si>
  <si>
    <t>2003-06-20</t>
  </si>
  <si>
    <t>Duonėla</t>
  </si>
  <si>
    <t>Dapšauskaitė</t>
  </si>
  <si>
    <t>2003-03-21</t>
  </si>
  <si>
    <t>Giedraitė</t>
  </si>
  <si>
    <t>2003-05-15</t>
  </si>
  <si>
    <t>Šata</t>
  </si>
  <si>
    <t>Iššūkis</t>
  </si>
  <si>
    <t>Z.Sendriūtė</t>
  </si>
  <si>
    <t>Sažinas</t>
  </si>
  <si>
    <t>2002-05-05</t>
  </si>
  <si>
    <t>2002-09-21</t>
  </si>
  <si>
    <t>Jakubovskaja</t>
  </si>
  <si>
    <t>2003-01-26</t>
  </si>
  <si>
    <t>Aurika</t>
  </si>
  <si>
    <t>Zabarauskaitė</t>
  </si>
  <si>
    <t>2002-04-16</t>
  </si>
  <si>
    <t>Razmys</t>
  </si>
  <si>
    <t>Džiugas</t>
  </si>
  <si>
    <t>Mikelinskas</t>
  </si>
  <si>
    <t>2002-11-15</t>
  </si>
  <si>
    <t>Semėnaitė</t>
  </si>
  <si>
    <t>2004-12-22</t>
  </si>
  <si>
    <t>SK "Aitvaras"</t>
  </si>
  <si>
    <t>Švenčionių rajonas</t>
  </si>
  <si>
    <t>Švenčionių raj. ind.</t>
  </si>
  <si>
    <t>Kornelijus</t>
  </si>
  <si>
    <t>Sagaidokas</t>
  </si>
  <si>
    <t>D.Pranckuvienė</t>
  </si>
  <si>
    <t>Lingytė</t>
  </si>
  <si>
    <t>2002-08-13</t>
  </si>
  <si>
    <t>Vargalytė</t>
  </si>
  <si>
    <t>Erikas</t>
  </si>
  <si>
    <t>2002-05-08</t>
  </si>
  <si>
    <t>Berkevičiūtė</t>
  </si>
  <si>
    <t>2002-05-22</t>
  </si>
  <si>
    <t>Vasiliauskaitė</t>
  </si>
  <si>
    <t>2002-02-22</t>
  </si>
  <si>
    <t>Astrauskaitė</t>
  </si>
  <si>
    <t>Šimkus</t>
  </si>
  <si>
    <t>2002-07-22</t>
  </si>
  <si>
    <t>Striokaitė</t>
  </si>
  <si>
    <t>Kanapskytė</t>
  </si>
  <si>
    <t>2002-12-05</t>
  </si>
  <si>
    <t>Šitkauskas</t>
  </si>
  <si>
    <t>2002-05-19</t>
  </si>
  <si>
    <t>Žilvinas</t>
  </si>
  <si>
    <t>2003-07-24</t>
  </si>
  <si>
    <t>Jankaitis</t>
  </si>
  <si>
    <t>2003-01-19</t>
  </si>
  <si>
    <t>R.Kiškėnienė</t>
  </si>
  <si>
    <t>R.Akucevičiūtė</t>
  </si>
  <si>
    <t xml:space="preserve">Kotova </t>
  </si>
  <si>
    <t>2002-09-07</t>
  </si>
  <si>
    <t xml:space="preserve">Mazolevskaja </t>
  </si>
  <si>
    <t xml:space="preserve">Vinogradova </t>
  </si>
  <si>
    <t>2002-04-27</t>
  </si>
  <si>
    <t xml:space="preserve">Jačun </t>
  </si>
  <si>
    <t>2002-03-20</t>
  </si>
  <si>
    <t xml:space="preserve">Zabelo </t>
  </si>
  <si>
    <t xml:space="preserve">Šupo </t>
  </si>
  <si>
    <t>2003-11-25</t>
  </si>
  <si>
    <t xml:space="preserve">Vilniaus rajonas </t>
  </si>
  <si>
    <t xml:space="preserve">Z.Zenkevičius </t>
  </si>
  <si>
    <t>Arijana</t>
  </si>
  <si>
    <t>Neli</t>
  </si>
  <si>
    <t>Aurelija</t>
  </si>
  <si>
    <t>Edgar</t>
  </si>
  <si>
    <t>Gurskaitė</t>
  </si>
  <si>
    <t>Narkevičiūtė</t>
  </si>
  <si>
    <t>Rutkauskaitė</t>
  </si>
  <si>
    <t>2002-02-18</t>
  </si>
  <si>
    <t>28,86</t>
  </si>
  <si>
    <t>Stalnionytė</t>
  </si>
  <si>
    <t>2003-11-11</t>
  </si>
  <si>
    <t>29,99</t>
  </si>
  <si>
    <t>Mackevičius</t>
  </si>
  <si>
    <t>2003-06-08</t>
  </si>
  <si>
    <t>26,73</t>
  </si>
  <si>
    <t>1:01</t>
  </si>
  <si>
    <t>2003-07-03</t>
  </si>
  <si>
    <t>Liucija</t>
  </si>
  <si>
    <t>Drasdauskaitė</t>
  </si>
  <si>
    <t>29,30</t>
  </si>
  <si>
    <t>2002-09-10</t>
  </si>
  <si>
    <t>26,15</t>
  </si>
  <si>
    <t>Ulevičiūtė</t>
  </si>
  <si>
    <t>2003-10-12</t>
  </si>
  <si>
    <t>29,14</t>
  </si>
  <si>
    <t>Kačinskaitė</t>
  </si>
  <si>
    <t>Simonas</t>
  </si>
  <si>
    <t>Bakanas</t>
  </si>
  <si>
    <t>2002-03-25</t>
  </si>
  <si>
    <t>Aršvilaitė</t>
  </si>
  <si>
    <t>2002-08-16</t>
  </si>
  <si>
    <t>Talačkaitė</t>
  </si>
  <si>
    <t>2002-11-10</t>
  </si>
  <si>
    <t>Liepa</t>
  </si>
  <si>
    <t>Mameniškytė</t>
  </si>
  <si>
    <t>2004-07-25</t>
  </si>
  <si>
    <t>Utena</t>
  </si>
  <si>
    <t>Utena ind.</t>
  </si>
  <si>
    <t>V.Zarankeinė</t>
  </si>
  <si>
    <t>N.Krakienė</t>
  </si>
  <si>
    <t>Eduard</t>
  </si>
  <si>
    <t>Acuta</t>
  </si>
  <si>
    <t>Kupiškio rajonas</t>
  </si>
  <si>
    <t>2003-04-26</t>
  </si>
  <si>
    <t>Kupiškio KKSC</t>
  </si>
  <si>
    <t>2002-02-09</t>
  </si>
  <si>
    <t>2002-03-18</t>
  </si>
  <si>
    <t>2002-09-17</t>
  </si>
  <si>
    <t>2005-11-15</t>
  </si>
  <si>
    <t>Mikalauskaitė</t>
  </si>
  <si>
    <t>Žanas</t>
  </si>
  <si>
    <t>Zabulis</t>
  </si>
  <si>
    <t>Alanas</t>
  </si>
  <si>
    <t>Šablickas</t>
  </si>
  <si>
    <t>Murnikovas</t>
  </si>
  <si>
    <t>Dija</t>
  </si>
  <si>
    <t>Lukšytė</t>
  </si>
  <si>
    <t>Kirkytė</t>
  </si>
  <si>
    <t>Balabonas</t>
  </si>
  <si>
    <t>I.Zabulienė</t>
  </si>
  <si>
    <t>Kupiškio rajonas ind.</t>
  </si>
  <si>
    <t>Adamavičius</t>
  </si>
  <si>
    <t>VMSC</t>
  </si>
  <si>
    <t>A.Izergin</t>
  </si>
  <si>
    <t>Ženevičiūtė</t>
  </si>
  <si>
    <t>2002-09-26</t>
  </si>
  <si>
    <t>A.Mikelytė</t>
  </si>
  <si>
    <t>E.Žiupkienė</t>
  </si>
  <si>
    <t>Olivija</t>
  </si>
  <si>
    <t>Vaitaitytė</t>
  </si>
  <si>
    <t>2002-03-10</t>
  </si>
  <si>
    <t>Kiril</t>
  </si>
  <si>
    <t>Kovalenko</t>
  </si>
  <si>
    <t>2003-01-05</t>
  </si>
  <si>
    <t>Vasiliauskas</t>
  </si>
  <si>
    <t>I.Krakoviak-Tolstika,A.Tolstiks</t>
  </si>
  <si>
    <t>Kalindra</t>
  </si>
  <si>
    <t>2002-09-24</t>
  </si>
  <si>
    <t>Stračinskytė</t>
  </si>
  <si>
    <t>Andrulionytė</t>
  </si>
  <si>
    <t>2002-06-13</t>
  </si>
  <si>
    <t>J.Radžius</t>
  </si>
  <si>
    <t>Stagniūnaitė</t>
  </si>
  <si>
    <t>J.Strumskytė-Razgūnė</t>
  </si>
  <si>
    <t>Vija</t>
  </si>
  <si>
    <t>Turulytė</t>
  </si>
  <si>
    <t>Sobolevska</t>
  </si>
  <si>
    <t>J.Strumskytė-Razgūnė,E.Abušovas</t>
  </si>
  <si>
    <t>Elena</t>
  </si>
  <si>
    <t>Jasaitė</t>
  </si>
  <si>
    <t>2003-09-06</t>
  </si>
  <si>
    <t>L.Juchnevičienė</t>
  </si>
  <si>
    <t>Sabaitytė</t>
  </si>
  <si>
    <t>2002-04-08</t>
  </si>
  <si>
    <t>Vaitulevičiūtė</t>
  </si>
  <si>
    <t>2002-06-09</t>
  </si>
  <si>
    <t>P.Žukienė,V.Kozlov</t>
  </si>
  <si>
    <t>Raimonda</t>
  </si>
  <si>
    <t>Paulavičiūtė</t>
  </si>
  <si>
    <t>2002-11-18</t>
  </si>
  <si>
    <t>R.Snarskienė</t>
  </si>
  <si>
    <t>Vaitkevičius</t>
  </si>
  <si>
    <t>2002-06-19</t>
  </si>
  <si>
    <t>Vaiva</t>
  </si>
  <si>
    <t>Adomavičiūtė</t>
  </si>
  <si>
    <t>2003-01-23</t>
  </si>
  <si>
    <t>T.Krasauskienė</t>
  </si>
  <si>
    <t>Barbora</t>
  </si>
  <si>
    <t>2002-06-23</t>
  </si>
  <si>
    <t>Nakrošis</t>
  </si>
  <si>
    <t>V.Kozlov,P.Žukienė</t>
  </si>
  <si>
    <t>Takuševičiūtė</t>
  </si>
  <si>
    <t>A.Tolstiks,I.Krakoviak-Tolstika</t>
  </si>
  <si>
    <t>Samuchovas</t>
  </si>
  <si>
    <t>2003-05-10</t>
  </si>
  <si>
    <t>Č.Kundrotas</t>
  </si>
  <si>
    <t>Jonė</t>
  </si>
  <si>
    <t>Morozaitė</t>
  </si>
  <si>
    <t>2003-07-11</t>
  </si>
  <si>
    <t>D.Skirmantienė</t>
  </si>
  <si>
    <t>Andžej</t>
  </si>
  <si>
    <t>Glazko</t>
  </si>
  <si>
    <t>2003-11-30</t>
  </si>
  <si>
    <t>Inga</t>
  </si>
  <si>
    <t>Kruminaitė</t>
  </si>
  <si>
    <t>2003-05-19</t>
  </si>
  <si>
    <t>Pagalys</t>
  </si>
  <si>
    <t>2002-07-05</t>
  </si>
  <si>
    <t>Kasperiūnas</t>
  </si>
  <si>
    <t>2003-06-29</t>
  </si>
  <si>
    <t>Bliujus</t>
  </si>
  <si>
    <t>2002-02-16</t>
  </si>
  <si>
    <t>Kukšta</t>
  </si>
  <si>
    <t>Mačiulytė</t>
  </si>
  <si>
    <t>Gruodytė</t>
  </si>
  <si>
    <t>2002-07-28</t>
  </si>
  <si>
    <t>Leškus</t>
  </si>
  <si>
    <t>2003-04-01</t>
  </si>
  <si>
    <t>Morta</t>
  </si>
  <si>
    <t>Mačiulaitytė</t>
  </si>
  <si>
    <t>2002-05-03</t>
  </si>
  <si>
    <t>Beatričė Marija</t>
  </si>
  <si>
    <t>Juknaitė</t>
  </si>
  <si>
    <t>2002-07-08</t>
  </si>
  <si>
    <t>Liudvika</t>
  </si>
  <si>
    <t>Bajelytė</t>
  </si>
  <si>
    <t>2002-11-11</t>
  </si>
  <si>
    <t>Martusevičiūtė</t>
  </si>
  <si>
    <t>2002-11-06</t>
  </si>
  <si>
    <t>Bedalytė</t>
  </si>
  <si>
    <t>2004-08-05</t>
  </si>
  <si>
    <t>Ula</t>
  </si>
  <si>
    <t>Milkamanavičiūtė</t>
  </si>
  <si>
    <t>2004-08-20</t>
  </si>
  <si>
    <t>Vilnius ind.</t>
  </si>
  <si>
    <t>Ernesta</t>
  </si>
  <si>
    <t>Gasiūnas</t>
  </si>
  <si>
    <t>2002-09-02</t>
  </si>
  <si>
    <t>Šliarpas</t>
  </si>
  <si>
    <t>2003-02-03</t>
  </si>
  <si>
    <t>Šidlauskas</t>
  </si>
  <si>
    <t>2003-05-03</t>
  </si>
  <si>
    <t>Briedytė</t>
  </si>
  <si>
    <t>Dundulis</t>
  </si>
  <si>
    <t>2002-07-24</t>
  </si>
  <si>
    <t>Adelė</t>
  </si>
  <si>
    <t>2003-09-12</t>
  </si>
  <si>
    <t>Žitkevičius</t>
  </si>
  <si>
    <t>2002-05-15</t>
  </si>
  <si>
    <t>Sveikackas</t>
  </si>
  <si>
    <t>2003-03-14</t>
  </si>
  <si>
    <t>Zubkovas</t>
  </si>
  <si>
    <t>2003-01-01</t>
  </si>
  <si>
    <t>"Žvelgaitis"</t>
  </si>
  <si>
    <t>Misevičiūtė</t>
  </si>
  <si>
    <t>2002-10-04</t>
  </si>
  <si>
    <t>P.Veikalas</t>
  </si>
  <si>
    <t>R.Prokopenko</t>
  </si>
  <si>
    <t>Enrika</t>
  </si>
  <si>
    <t>Latanauskaitė</t>
  </si>
  <si>
    <t>J.Spudis,V.Žiedienė</t>
  </si>
  <si>
    <t>Eligijus</t>
  </si>
  <si>
    <t>Gabijus</t>
  </si>
  <si>
    <t>Zebinas</t>
  </si>
  <si>
    <t>Gargždai, 2017 m. birželio 29 d.</t>
  </si>
  <si>
    <t>1:00.78</t>
  </si>
  <si>
    <t>1:01.98</t>
  </si>
  <si>
    <t>1:03.63</t>
  </si>
  <si>
    <t>1:00.16</t>
  </si>
  <si>
    <t>1:00.52</t>
  </si>
  <si>
    <t>1:01.43</t>
  </si>
  <si>
    <t>55.21</t>
  </si>
  <si>
    <t>53.43</t>
  </si>
  <si>
    <t>59.45</t>
  </si>
  <si>
    <t>1:06.21</t>
  </si>
  <si>
    <t>1:03.23</t>
  </si>
  <si>
    <t>57.21</t>
  </si>
  <si>
    <t>56.99</t>
  </si>
  <si>
    <t>58.32</t>
  </si>
  <si>
    <t>1:02.05</t>
  </si>
  <si>
    <t>1:03.77</t>
  </si>
  <si>
    <t>1:10.35</t>
  </si>
  <si>
    <t>1:11.78</t>
  </si>
  <si>
    <t>1:00.62</t>
  </si>
  <si>
    <t>Vestina</t>
  </si>
  <si>
    <t>Aleknaitė</t>
  </si>
  <si>
    <t>Ginevičiūtė</t>
  </si>
  <si>
    <t>bėgimas</t>
  </si>
  <si>
    <t>1:02.5</t>
  </si>
  <si>
    <t>1:03.61</t>
  </si>
  <si>
    <t>1:04.27</t>
  </si>
  <si>
    <t>1:05.69</t>
  </si>
  <si>
    <t>1:09.54</t>
  </si>
  <si>
    <t>1:06.0</t>
  </si>
  <si>
    <t>DNS</t>
  </si>
  <si>
    <t>DQ</t>
  </si>
  <si>
    <t>A</t>
  </si>
  <si>
    <t>Finalas</t>
  </si>
  <si>
    <t>B</t>
  </si>
  <si>
    <t>O</t>
  </si>
  <si>
    <t>XO</t>
  </si>
  <si>
    <t>XXX</t>
  </si>
  <si>
    <t>-</t>
  </si>
  <si>
    <t>51,60</t>
  </si>
  <si>
    <t>51,21</t>
  </si>
  <si>
    <t>53,84</t>
  </si>
  <si>
    <t>58,33</t>
  </si>
  <si>
    <t>54,97</t>
  </si>
  <si>
    <t>54,44</t>
  </si>
  <si>
    <t>54,74</t>
  </si>
  <si>
    <t>DNF</t>
  </si>
  <si>
    <t>54,35</t>
  </si>
  <si>
    <t>51,01</t>
  </si>
  <si>
    <t>56,29</t>
  </si>
  <si>
    <t>55,08</t>
  </si>
  <si>
    <t>XXO</t>
  </si>
  <si>
    <t>Norvaiša</t>
  </si>
  <si>
    <t>X--</t>
  </si>
  <si>
    <t>50,18</t>
  </si>
  <si>
    <t>48,00</t>
  </si>
  <si>
    <t>52,52</t>
  </si>
  <si>
    <t>49,11</t>
  </si>
  <si>
    <t>48,80</t>
  </si>
  <si>
    <t>48,86</t>
  </si>
  <si>
    <t>51,12</t>
  </si>
  <si>
    <t>I JA</t>
  </si>
  <si>
    <t>III A</t>
  </si>
  <si>
    <t>II JA</t>
  </si>
  <si>
    <t>I A</t>
  </si>
  <si>
    <t>II A</t>
  </si>
  <si>
    <t>X</t>
  </si>
  <si>
    <t>NM</t>
  </si>
  <si>
    <t>Stuglytė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</si>
</sst>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-* #,##0.00\ &quot;Lt&quot;_-;\-* #,##0.00\ &quot;Lt&quot;_-;_-* &quot;-&quot;??\ &quot;Lt&quot;_-;_-@_-"/>
    <numFmt numFmtId="165" formatCode="0.0"/>
    <numFmt numFmtId="166" formatCode="yyyy\-mm\-dd;@"/>
    <numFmt numFmtId="167" formatCode="m:ss.00"/>
    <numFmt numFmtId="168" formatCode="#,##0;\-#,##0;&quot;-&quot;"/>
    <numFmt numFmtId="169" formatCode="#,##0.00;\-#,##0.00;&quot;-&quot;"/>
    <numFmt numFmtId="170" formatCode="#,##0%;\-#,##0%;&quot;- &quot;"/>
    <numFmt numFmtId="171" formatCode="#,##0.0%;\-#,##0.0%;&quot;- &quot;"/>
    <numFmt numFmtId="172" formatCode="#,##0.00%;\-#,##0.00%;&quot;- &quot;"/>
    <numFmt numFmtId="173" formatCode="#,##0.0;\-#,##0.0;&quot;-&quot;"/>
    <numFmt numFmtId="174" formatCode="_(* #,##0.00_);_(* \(#,##0.00\);_(* &quot;-&quot;??_);_(@_)"/>
    <numFmt numFmtId="175" formatCode="_-* #,##0_-;\-* #,##0_-;_-* &quot;-&quot;_-;_-@_-"/>
    <numFmt numFmtId="176" formatCode="_-* #,##0.00_-;\-* #,##0.00_-;_-* &quot;-&quot;??_-;_-@_-"/>
    <numFmt numFmtId="177" formatCode="[Red]0%;[Red]\(0%\)"/>
    <numFmt numFmtId="178" formatCode="[$-FC27]yyyy\ &quot;m.&quot;\ mmmm\ d\ &quot;d.&quot;;@"/>
    <numFmt numFmtId="179" formatCode="[m]:ss.00"/>
    <numFmt numFmtId="180" formatCode="hh:mm;@"/>
    <numFmt numFmtId="181" formatCode="0%;\(0%\)"/>
    <numFmt numFmtId="182" formatCode="\ \ @"/>
    <numFmt numFmtId="183" formatCode="\ \ \ \ @"/>
    <numFmt numFmtId="184" formatCode="_-&quot;IRL&quot;* #,##0_-;\-&quot;IRL&quot;* #,##0_-;_-&quot;IRL&quot;* &quot;-&quot;_-;_-@_-"/>
    <numFmt numFmtId="185" formatCode="_-&quot;IRL&quot;* #,##0.00_-;\-&quot;IRL&quot;* #,##0.00_-;_-&quot;IRL&quot;* &quot;-&quot;??_-;_-@_-"/>
  </numFmts>
  <fonts count="72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</font>
    <font>
      <b/>
      <sz val="20"/>
      <name val="Times New Roman"/>
      <family val="1"/>
    </font>
    <font>
      <b/>
      <sz val="7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  <charset val="186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sz val="10"/>
      <color indexed="8"/>
      <name val="Times New Roman"/>
      <family val="1"/>
      <charset val="186"/>
    </font>
    <font>
      <sz val="9"/>
      <name val="Times New Roman"/>
      <family val="1"/>
    </font>
    <font>
      <sz val="10"/>
      <name val="Arial"/>
      <family val="2"/>
    </font>
    <font>
      <i/>
      <sz val="12"/>
      <name val="Times New Roman"/>
      <family val="1"/>
      <charset val="186"/>
    </font>
    <font>
      <sz val="11"/>
      <name val="Arial"/>
      <family val="2"/>
    </font>
    <font>
      <sz val="10"/>
      <color indexed="9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0"/>
      <color indexed="14"/>
      <name val="Arial"/>
      <family val="2"/>
    </font>
    <font>
      <sz val="8"/>
      <name val="Arial Narrow"/>
      <family val="2"/>
      <charset val="186"/>
    </font>
    <font>
      <sz val="11"/>
      <color indexed="8"/>
      <name val="Calibri"/>
      <family val="2"/>
    </font>
    <font>
      <sz val="10"/>
      <color indexed="10"/>
      <name val="Arial"/>
      <family val="2"/>
    </font>
    <font>
      <sz val="10"/>
      <name val="Arial Cyr"/>
      <charset val="204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  <charset val="186"/>
    </font>
    <font>
      <b/>
      <sz val="14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b/>
      <sz val="16"/>
      <name val="Times New Roman"/>
      <family val="1"/>
      <charset val="186"/>
    </font>
    <font>
      <sz val="14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sz val="10"/>
      <color theme="1"/>
      <name val="Times New Roman"/>
      <family val="2"/>
      <charset val="186"/>
    </font>
    <font>
      <b/>
      <sz val="10"/>
      <color theme="0"/>
      <name val="Times New Roman"/>
      <family val="1"/>
      <charset val="186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indexed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0"/>
      <color theme="0"/>
      <name val="Times New Roman"/>
      <family val="1"/>
      <charset val="186"/>
    </font>
    <font>
      <sz val="9"/>
      <color theme="0"/>
      <name val="Times New Roman"/>
      <family val="1"/>
      <charset val="186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2"/>
      <color theme="0"/>
      <name val="Times New Roman"/>
      <family val="1"/>
      <charset val="186"/>
    </font>
    <font>
      <b/>
      <sz val="12"/>
      <color theme="0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12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i/>
      <sz val="12"/>
      <color indexed="9"/>
      <name val="Times New Roman"/>
      <family val="1"/>
      <charset val="186"/>
    </font>
    <font>
      <b/>
      <sz val="12"/>
      <color indexed="9"/>
      <name val="Times New Roman"/>
      <family val="1"/>
      <charset val="186"/>
    </font>
    <font>
      <sz val="8"/>
      <color indexed="9"/>
      <name val="Times New Roman"/>
      <family val="1"/>
    </font>
    <font>
      <sz val="12"/>
      <color indexed="9"/>
      <name val="Times New Roman"/>
      <family val="1"/>
    </font>
    <font>
      <b/>
      <sz val="8"/>
      <color indexed="9"/>
      <name val="Times New Roman"/>
      <family val="1"/>
    </font>
    <font>
      <sz val="14"/>
      <color indexed="9"/>
      <name val="Arial"/>
      <family val="2"/>
      <charset val="186"/>
    </font>
    <font>
      <sz val="12"/>
      <color indexed="9"/>
      <name val="Times New Roman"/>
      <family val="1"/>
      <charset val="186"/>
    </font>
    <font>
      <b/>
      <sz val="8"/>
      <color indexed="9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85">
    <xf numFmtId="0" fontId="0" fillId="0" borderId="0"/>
    <xf numFmtId="168" fontId="27" fillId="0" borderId="0" applyFill="0" applyBorder="0" applyAlignment="0"/>
    <xf numFmtId="169" fontId="27" fillId="0" borderId="0" applyFill="0" applyBorder="0" applyAlignment="0"/>
    <xf numFmtId="170" fontId="27" fillId="0" borderId="0" applyFill="0" applyBorder="0" applyAlignment="0"/>
    <xf numFmtId="171" fontId="27" fillId="0" borderId="0" applyFill="0" applyBorder="0" applyAlignment="0"/>
    <xf numFmtId="172" fontId="27" fillId="0" borderId="0" applyFill="0" applyBorder="0" applyAlignment="0"/>
    <xf numFmtId="168" fontId="27" fillId="0" borderId="0" applyFill="0" applyBorder="0" applyAlignment="0"/>
    <xf numFmtId="173" fontId="27" fillId="0" borderId="0" applyFill="0" applyBorder="0" applyAlignment="0"/>
    <xf numFmtId="169" fontId="27" fillId="0" borderId="0" applyFill="0" applyBorder="0" applyAlignment="0"/>
    <xf numFmtId="168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4" fontId="27" fillId="0" borderId="0" applyFill="0" applyBorder="0" applyAlignment="0"/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8" fontId="28" fillId="0" borderId="0" applyFill="0" applyBorder="0" applyAlignment="0"/>
    <xf numFmtId="169" fontId="28" fillId="0" borderId="0" applyFill="0" applyBorder="0" applyAlignment="0"/>
    <xf numFmtId="168" fontId="28" fillId="0" borderId="0" applyFill="0" applyBorder="0" applyAlignment="0"/>
    <xf numFmtId="173" fontId="28" fillId="0" borderId="0" applyFill="0" applyBorder="0" applyAlignment="0"/>
    <xf numFmtId="169" fontId="28" fillId="0" borderId="0" applyFill="0" applyBorder="0" applyAlignment="0"/>
    <xf numFmtId="38" fontId="29" fillId="2" borderId="0" applyNumberFormat="0" applyBorder="0" applyAlignment="0" applyProtection="0"/>
    <xf numFmtId="0" fontId="30" fillId="0" borderId="1" applyNumberFormat="0" applyAlignment="0" applyProtection="0">
      <alignment horizontal="left" vertical="center"/>
    </xf>
    <xf numFmtId="0" fontId="30" fillId="0" borderId="2">
      <alignment horizontal="left" vertical="center"/>
    </xf>
    <xf numFmtId="0" fontId="31" fillId="0" borderId="0" applyNumberFormat="0" applyFill="0" applyBorder="0" applyAlignment="0" applyProtection="0">
      <alignment vertical="top"/>
      <protection locked="0"/>
    </xf>
    <xf numFmtId="10" fontId="29" fillId="3" borderId="3" applyNumberFormat="0" applyBorder="0" applyAlignment="0" applyProtection="0"/>
    <xf numFmtId="168" fontId="32" fillId="0" borderId="0" applyFill="0" applyBorder="0" applyAlignment="0"/>
    <xf numFmtId="169" fontId="32" fillId="0" borderId="0" applyFill="0" applyBorder="0" applyAlignment="0"/>
    <xf numFmtId="168" fontId="32" fillId="0" borderId="0" applyFill="0" applyBorder="0" applyAlignment="0"/>
    <xf numFmtId="173" fontId="32" fillId="0" borderId="0" applyFill="0" applyBorder="0" applyAlignment="0"/>
    <xf numFmtId="169" fontId="32" fillId="0" borderId="0" applyFill="0" applyBorder="0" applyAlignment="0"/>
    <xf numFmtId="177" fontId="33" fillId="0" borderId="0"/>
    <xf numFmtId="0" fontId="20" fillId="0" borderId="0"/>
    <xf numFmtId="166" fontId="2" fillId="0" borderId="0"/>
    <xf numFmtId="0" fontId="20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0" fillId="0" borderId="0"/>
    <xf numFmtId="0" fontId="20" fillId="0" borderId="0"/>
    <xf numFmtId="0" fontId="20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0" fontId="23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0" fillId="0" borderId="0"/>
    <xf numFmtId="166" fontId="2" fillId="0" borderId="0"/>
    <xf numFmtId="0" fontId="23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166" fontId="2" fillId="0" borderId="0"/>
    <xf numFmtId="0" fontId="20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0" fillId="0" borderId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7" fontId="20" fillId="0" borderId="0"/>
    <xf numFmtId="167" fontId="20" fillId="0" borderId="0"/>
    <xf numFmtId="167" fontId="20" fillId="0" borderId="0"/>
    <xf numFmtId="178" fontId="20" fillId="0" borderId="0"/>
    <xf numFmtId="166" fontId="2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1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7" fontId="2" fillId="0" borderId="0"/>
    <xf numFmtId="179" fontId="2" fillId="0" borderId="0"/>
    <xf numFmtId="177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80" fontId="2" fillId="0" borderId="0"/>
    <xf numFmtId="178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20" fillId="0" borderId="0"/>
    <xf numFmtId="0" fontId="20" fillId="0" borderId="0"/>
    <xf numFmtId="0" fontId="20" fillId="0" borderId="0"/>
    <xf numFmtId="167" fontId="20" fillId="0" borderId="0"/>
    <xf numFmtId="168" fontId="20" fillId="0" borderId="0"/>
    <xf numFmtId="168" fontId="20" fillId="0" borderId="0"/>
    <xf numFmtId="168" fontId="20" fillId="0" borderId="0"/>
    <xf numFmtId="168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5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166" fontId="20" fillId="0" borderId="0"/>
    <xf numFmtId="166" fontId="20" fillId="0" borderId="0"/>
    <xf numFmtId="21" fontId="20" fillId="0" borderId="0"/>
    <xf numFmtId="166" fontId="20" fillId="0" borderId="0"/>
    <xf numFmtId="166" fontId="20" fillId="0" borderId="0"/>
    <xf numFmtId="21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0" fontId="27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21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6" fontId="2" fillId="0" borderId="0"/>
    <xf numFmtId="0" fontId="23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166" fontId="2" fillId="0" borderId="0"/>
    <xf numFmtId="0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0" fillId="0" borderId="0"/>
    <xf numFmtId="172" fontId="23" fillId="0" borderId="0" applyFont="0" applyFill="0" applyBorder="0" applyAlignment="0" applyProtection="0"/>
    <xf numFmtId="181" fontId="23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35" fillId="0" borderId="0" applyFill="0" applyBorder="0" applyAlignment="0"/>
    <xf numFmtId="169" fontId="35" fillId="0" borderId="0" applyFill="0" applyBorder="0" applyAlignment="0"/>
    <xf numFmtId="168" fontId="35" fillId="0" borderId="0" applyFill="0" applyBorder="0" applyAlignment="0"/>
    <xf numFmtId="173" fontId="35" fillId="0" borderId="0" applyFill="0" applyBorder="0" applyAlignment="0"/>
    <xf numFmtId="169" fontId="35" fillId="0" borderId="0" applyFill="0" applyBorder="0" applyAlignment="0"/>
    <xf numFmtId="49" fontId="27" fillId="0" borderId="0" applyFill="0" applyBorder="0" applyAlignment="0"/>
    <xf numFmtId="182" fontId="27" fillId="0" borderId="0" applyFill="0" applyBorder="0" applyAlignment="0"/>
    <xf numFmtId="183" fontId="27" fillId="0" borderId="0" applyFill="0" applyBorder="0" applyAlignment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36" fillId="0" borderId="0"/>
    <xf numFmtId="0" fontId="20" fillId="0" borderId="0"/>
    <xf numFmtId="0" fontId="23" fillId="0" borderId="0"/>
    <xf numFmtId="0" fontId="20" fillId="0" borderId="0"/>
    <xf numFmtId="0" fontId="2" fillId="0" borderId="0"/>
    <xf numFmtId="0" fontId="54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" fillId="0" borderId="0"/>
  </cellStyleXfs>
  <cellXfs count="49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49" fontId="7" fillId="0" borderId="0" xfId="0" applyNumberFormat="1" applyFont="1"/>
    <xf numFmtId="0" fontId="6" fillId="0" borderId="5" xfId="0" applyFont="1" applyBorder="1"/>
    <xf numFmtId="0" fontId="12" fillId="0" borderId="0" xfId="0" applyFont="1"/>
    <xf numFmtId="0" fontId="6" fillId="0" borderId="2" xfId="0" applyFont="1" applyBorder="1"/>
    <xf numFmtId="0" fontId="6" fillId="0" borderId="6" xfId="0" applyFont="1" applyBorder="1"/>
    <xf numFmtId="0" fontId="6" fillId="0" borderId="7" xfId="0" applyFont="1" applyBorder="1"/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49" fontId="5" fillId="0" borderId="9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5" fillId="0" borderId="8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49" fontId="15" fillId="0" borderId="10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14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5" fillId="0" borderId="9" xfId="0" applyFont="1" applyBorder="1" applyAlignment="1">
      <alignment horizontal="center" vertical="center"/>
    </xf>
    <xf numFmtId="2" fontId="2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1" fontId="15" fillId="0" borderId="14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vertical="center"/>
    </xf>
    <xf numFmtId="1" fontId="15" fillId="0" borderId="14" xfId="250" applyNumberFormat="1" applyFont="1" applyBorder="1" applyAlignment="1">
      <alignment horizontal="center" vertical="center"/>
    </xf>
    <xf numFmtId="0" fontId="5" fillId="0" borderId="8" xfId="250" applyFont="1" applyBorder="1" applyAlignment="1">
      <alignment horizontal="right" vertical="center"/>
    </xf>
    <xf numFmtId="0" fontId="5" fillId="0" borderId="9" xfId="250" applyFont="1" applyBorder="1" applyAlignment="1">
      <alignment horizontal="left" vertical="center"/>
    </xf>
    <xf numFmtId="49" fontId="5" fillId="0" borderId="10" xfId="250" applyNumberFormat="1" applyFont="1" applyBorder="1" applyAlignment="1">
      <alignment horizontal="center" vertical="center"/>
    </xf>
    <xf numFmtId="0" fontId="5" fillId="0" borderId="10" xfId="250" applyFont="1" applyBorder="1" applyAlignment="1">
      <alignment horizontal="center" vertical="center"/>
    </xf>
    <xf numFmtId="0" fontId="15" fillId="0" borderId="10" xfId="250" applyFont="1" applyBorder="1" applyAlignment="1">
      <alignment horizontal="center" vertical="center"/>
    </xf>
    <xf numFmtId="0" fontId="5" fillId="0" borderId="13" xfId="250" applyFont="1" applyBorder="1" applyAlignment="1">
      <alignment horizontal="left" vertical="center"/>
    </xf>
    <xf numFmtId="0" fontId="5" fillId="0" borderId="0" xfId="250" applyFont="1" applyAlignment="1">
      <alignment vertical="center"/>
    </xf>
    <xf numFmtId="0" fontId="8" fillId="0" borderId="7" xfId="250" applyFont="1" applyBorder="1" applyAlignment="1">
      <alignment horizontal="center" vertical="center"/>
    </xf>
    <xf numFmtId="2" fontId="22" fillId="0" borderId="3" xfId="250" applyNumberFormat="1" applyFont="1" applyBorder="1" applyAlignment="1">
      <alignment horizontal="center" vertical="center"/>
    </xf>
    <xf numFmtId="0" fontId="6" fillId="0" borderId="0" xfId="250" applyFont="1" applyAlignment="1">
      <alignment vertical="center"/>
    </xf>
    <xf numFmtId="167" fontId="9" fillId="0" borderId="3" xfId="755" applyNumberFormat="1" applyFont="1" applyFill="1" applyBorder="1" applyAlignment="1">
      <alignment horizontal="center" vertical="center"/>
    </xf>
    <xf numFmtId="165" fontId="9" fillId="0" borderId="3" xfId="0" applyNumberFormat="1" applyFont="1" applyBorder="1" applyAlignment="1">
      <alignment horizontal="center" vertical="center"/>
    </xf>
    <xf numFmtId="167" fontId="9" fillId="0" borderId="3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15" fillId="0" borderId="9" xfId="25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49" fontId="15" fillId="0" borderId="8" xfId="250" applyNumberFormat="1" applyFont="1" applyBorder="1" applyAlignment="1">
      <alignment horizontal="center" vertical="center"/>
    </xf>
    <xf numFmtId="1" fontId="15" fillId="0" borderId="1" xfId="250" applyNumberFormat="1" applyFont="1" applyBorder="1" applyAlignment="1">
      <alignment horizontal="center" vertical="center"/>
    </xf>
    <xf numFmtId="1" fontId="15" fillId="0" borderId="10" xfId="25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vertical="center"/>
    </xf>
    <xf numFmtId="2" fontId="15" fillId="0" borderId="9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8" xfId="250" applyFont="1" applyBorder="1" applyAlignment="1">
      <alignment horizontal="center" vertical="center"/>
    </xf>
    <xf numFmtId="0" fontId="8" fillId="0" borderId="11" xfId="250" applyFont="1" applyBorder="1" applyAlignment="1">
      <alignment horizontal="center" vertical="center"/>
    </xf>
    <xf numFmtId="0" fontId="14" fillId="0" borderId="3" xfId="754" applyFont="1" applyBorder="1" applyAlignment="1">
      <alignment horizontal="center" vertical="center"/>
    </xf>
    <xf numFmtId="0" fontId="37" fillId="0" borderId="0" xfId="754" applyFont="1" applyAlignment="1">
      <alignment horizontal="center" vertical="center"/>
    </xf>
    <xf numFmtId="0" fontId="37" fillId="0" borderId="0" xfId="754" applyFont="1" applyAlignment="1">
      <alignment vertical="center"/>
    </xf>
    <xf numFmtId="0" fontId="37" fillId="0" borderId="0" xfId="754" applyFont="1" applyAlignment="1">
      <alignment horizontal="right" vertical="center"/>
    </xf>
    <xf numFmtId="0" fontId="38" fillId="0" borderId="3" xfId="754" applyFont="1" applyBorder="1" applyAlignment="1">
      <alignment horizontal="center" vertical="center"/>
    </xf>
    <xf numFmtId="0" fontId="42" fillId="0" borderId="0" xfId="754" applyFont="1" applyAlignment="1">
      <alignment vertical="center"/>
    </xf>
    <xf numFmtId="166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3" fillId="5" borderId="3" xfId="0" applyFont="1" applyFill="1" applyBorder="1" applyAlignment="1">
      <alignment horizontal="center" vertical="center"/>
    </xf>
    <xf numFmtId="1" fontId="5" fillId="0" borderId="20" xfId="250" applyNumberFormat="1" applyFont="1" applyBorder="1" applyAlignment="1">
      <alignment horizontal="center" vertical="center"/>
    </xf>
    <xf numFmtId="1" fontId="5" fillId="0" borderId="21" xfId="250" applyNumberFormat="1" applyFont="1" applyBorder="1" applyAlignment="1">
      <alignment horizontal="center" vertical="center"/>
    </xf>
    <xf numFmtId="1" fontId="5" fillId="0" borderId="22" xfId="250" applyNumberFormat="1" applyFont="1" applyBorder="1" applyAlignment="1">
      <alignment horizontal="center" vertical="center"/>
    </xf>
    <xf numFmtId="1" fontId="5" fillId="0" borderId="23" xfId="250" applyNumberFormat="1" applyFont="1" applyBorder="1" applyAlignment="1">
      <alignment horizontal="center" vertical="center"/>
    </xf>
    <xf numFmtId="179" fontId="47" fillId="0" borderId="3" xfId="0" applyNumberFormat="1" applyFont="1" applyBorder="1" applyAlignment="1">
      <alignment horizontal="center" vertical="center"/>
    </xf>
    <xf numFmtId="0" fontId="48" fillId="5" borderId="24" xfId="86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66" fontId="6" fillId="0" borderId="25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166" fontId="6" fillId="0" borderId="28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79" fontId="47" fillId="0" borderId="2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49" fontId="19" fillId="0" borderId="0" xfId="86" applyNumberFormat="1" applyFont="1" applyAlignment="1">
      <alignment horizontal="center" vertical="center"/>
    </xf>
    <xf numFmtId="0" fontId="6" fillId="0" borderId="0" xfId="86" applyFont="1" applyAlignment="1">
      <alignment vertical="center"/>
    </xf>
    <xf numFmtId="0" fontId="3" fillId="0" borderId="0" xfId="86" applyFont="1" applyAlignment="1">
      <alignment vertical="center"/>
    </xf>
    <xf numFmtId="49" fontId="5" fillId="0" borderId="0" xfId="86" applyNumberFormat="1" applyFont="1" applyAlignment="1">
      <alignment horizontal="left" vertical="center"/>
    </xf>
    <xf numFmtId="0" fontId="13" fillId="0" borderId="0" xfId="86" applyFont="1" applyAlignment="1">
      <alignment horizontal="left" vertical="center"/>
    </xf>
    <xf numFmtId="0" fontId="11" fillId="0" borderId="0" xfId="86" applyFont="1" applyAlignment="1">
      <alignment horizontal="center" vertical="center"/>
    </xf>
    <xf numFmtId="2" fontId="3" fillId="0" borderId="0" xfId="86" applyNumberFormat="1" applyFont="1" applyAlignment="1">
      <alignment horizontal="left" vertical="center"/>
    </xf>
    <xf numFmtId="2" fontId="9" fillId="0" borderId="0" xfId="86" applyNumberFormat="1" applyFont="1" applyAlignment="1">
      <alignment horizontal="center" vertical="center"/>
    </xf>
    <xf numFmtId="49" fontId="9" fillId="0" borderId="0" xfId="86" applyNumberFormat="1" applyFont="1" applyAlignment="1">
      <alignment horizontal="center" vertical="center"/>
    </xf>
    <xf numFmtId="0" fontId="4" fillId="0" borderId="0" xfId="86" applyFont="1" applyAlignment="1">
      <alignment vertical="center"/>
    </xf>
    <xf numFmtId="0" fontId="14" fillId="0" borderId="0" xfId="86" applyFont="1" applyAlignment="1">
      <alignment vertical="center"/>
    </xf>
    <xf numFmtId="0" fontId="7" fillId="0" borderId="0" xfId="86" applyFont="1" applyAlignment="1">
      <alignment vertical="center"/>
    </xf>
    <xf numFmtId="49" fontId="14" fillId="0" borderId="0" xfId="86" applyNumberFormat="1" applyFont="1" applyAlignment="1">
      <alignment horizontal="left" vertical="center"/>
    </xf>
    <xf numFmtId="0" fontId="14" fillId="0" borderId="0" xfId="86" applyFont="1" applyAlignment="1">
      <alignment horizontal="left" vertical="center"/>
    </xf>
    <xf numFmtId="0" fontId="14" fillId="0" borderId="0" xfId="86" applyFont="1" applyAlignment="1">
      <alignment horizontal="center" vertical="center"/>
    </xf>
    <xf numFmtId="2" fontId="14" fillId="0" borderId="0" xfId="86" applyNumberFormat="1" applyFont="1" applyAlignment="1">
      <alignment horizontal="left" vertical="center"/>
    </xf>
    <xf numFmtId="2" fontId="19" fillId="0" borderId="0" xfId="86" applyNumberFormat="1" applyFont="1" applyAlignment="1">
      <alignment horizontal="center" vertical="center"/>
    </xf>
    <xf numFmtId="49" fontId="4" fillId="0" borderId="0" xfId="86" applyNumberFormat="1" applyFont="1" applyAlignment="1">
      <alignment horizontal="left" vertical="center"/>
    </xf>
    <xf numFmtId="2" fontId="15" fillId="0" borderId="0" xfId="86" applyNumberFormat="1" applyFont="1" applyAlignment="1">
      <alignment vertical="center"/>
    </xf>
    <xf numFmtId="49" fontId="15" fillId="0" borderId="0" xfId="86" applyNumberFormat="1" applyFont="1" applyAlignment="1">
      <alignment vertical="center"/>
    </xf>
    <xf numFmtId="0" fontId="5" fillId="0" borderId="8" xfId="86" applyFont="1" applyBorder="1" applyAlignment="1">
      <alignment horizontal="right" vertical="center"/>
    </xf>
    <xf numFmtId="0" fontId="5" fillId="0" borderId="9" xfId="86" applyFont="1" applyBorder="1" applyAlignment="1">
      <alignment horizontal="left" vertical="center"/>
    </xf>
    <xf numFmtId="49" fontId="5" fillId="0" borderId="10" xfId="86" applyNumberFormat="1" applyFont="1" applyBorder="1" applyAlignment="1">
      <alignment horizontal="center" vertical="center"/>
    </xf>
    <xf numFmtId="0" fontId="5" fillId="0" borderId="10" xfId="86" applyFont="1" applyBorder="1" applyAlignment="1">
      <alignment horizontal="center" vertical="center"/>
    </xf>
    <xf numFmtId="0" fontId="15" fillId="0" borderId="10" xfId="86" applyFont="1" applyBorder="1" applyAlignment="1">
      <alignment horizontal="center" vertical="center"/>
    </xf>
    <xf numFmtId="1" fontId="5" fillId="0" borderId="20" xfId="86" applyNumberFormat="1" applyFont="1" applyBorder="1" applyAlignment="1">
      <alignment horizontal="center" vertical="center"/>
    </xf>
    <xf numFmtId="1" fontId="5" fillId="0" borderId="21" xfId="86" applyNumberFormat="1" applyFont="1" applyBorder="1" applyAlignment="1">
      <alignment horizontal="center" vertical="center"/>
    </xf>
    <xf numFmtId="1" fontId="5" fillId="0" borderId="22" xfId="86" applyNumberFormat="1" applyFont="1" applyBorder="1" applyAlignment="1">
      <alignment horizontal="center" vertical="center"/>
    </xf>
    <xf numFmtId="1" fontId="5" fillId="0" borderId="23" xfId="86" applyNumberFormat="1" applyFont="1" applyBorder="1" applyAlignment="1">
      <alignment horizontal="center" vertical="center"/>
    </xf>
    <xf numFmtId="2" fontId="15" fillId="0" borderId="9" xfId="86" applyNumberFormat="1" applyFont="1" applyBorder="1" applyAlignment="1">
      <alignment horizontal="center" vertical="center"/>
    </xf>
    <xf numFmtId="49" fontId="15" fillId="0" borderId="8" xfId="86" applyNumberFormat="1" applyFont="1" applyBorder="1" applyAlignment="1">
      <alignment horizontal="center" vertical="center"/>
    </xf>
    <xf numFmtId="0" fontId="5" fillId="0" borderId="13" xfId="86" applyFont="1" applyBorder="1" applyAlignment="1">
      <alignment horizontal="left" vertical="center"/>
    </xf>
    <xf numFmtId="0" fontId="5" fillId="0" borderId="0" xfId="86" applyFont="1" applyAlignment="1">
      <alignment vertical="center"/>
    </xf>
    <xf numFmtId="0" fontId="8" fillId="0" borderId="7" xfId="86" applyFont="1" applyBorder="1" applyAlignment="1">
      <alignment horizontal="center" vertical="center"/>
    </xf>
    <xf numFmtId="0" fontId="8" fillId="0" borderId="18" xfId="86" applyFont="1" applyBorder="1" applyAlignment="1">
      <alignment horizontal="center" vertical="center"/>
    </xf>
    <xf numFmtId="2" fontId="22" fillId="0" borderId="3" xfId="86" applyNumberFormat="1" applyFont="1" applyBorder="1" applyAlignment="1">
      <alignment horizontal="center" vertical="center"/>
    </xf>
    <xf numFmtId="2" fontId="6" fillId="0" borderId="0" xfId="86" applyNumberFormat="1" applyFont="1" applyAlignment="1">
      <alignment horizontal="left" vertical="center"/>
    </xf>
    <xf numFmtId="0" fontId="11" fillId="0" borderId="0" xfId="86" applyFont="1" applyAlignment="1">
      <alignment horizontal="left" vertical="center"/>
    </xf>
    <xf numFmtId="0" fontId="9" fillId="5" borderId="3" xfId="0" applyFont="1" applyFill="1" applyBorder="1" applyAlignment="1">
      <alignment horizontal="center" vertical="center"/>
    </xf>
    <xf numFmtId="2" fontId="45" fillId="0" borderId="17" xfId="0" applyNumberFormat="1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9" fillId="5" borderId="3" xfId="754" applyFont="1" applyFill="1" applyBorder="1" applyAlignment="1">
      <alignment vertical="center"/>
    </xf>
    <xf numFmtId="49" fontId="44" fillId="0" borderId="0" xfId="244" applyNumberFormat="1" applyFont="1" applyBorder="1" applyAlignment="1">
      <alignment horizontal="center"/>
    </xf>
    <xf numFmtId="49" fontId="44" fillId="0" borderId="0" xfId="244" applyNumberFormat="1" applyFont="1" applyBorder="1" applyAlignment="1">
      <alignment horizontal="left"/>
    </xf>
    <xf numFmtId="49" fontId="44" fillId="0" borderId="0" xfId="244" applyNumberFormat="1" applyFont="1" applyBorder="1" applyAlignment="1"/>
    <xf numFmtId="49" fontId="44" fillId="0" borderId="0" xfId="71" applyNumberFormat="1" applyFont="1" applyBorder="1" applyAlignment="1">
      <alignment horizontal="center" vertical="center"/>
    </xf>
    <xf numFmtId="0" fontId="44" fillId="0" borderId="0" xfId="71" applyFont="1" applyBorder="1" applyAlignment="1">
      <alignment horizontal="left" vertical="center"/>
    </xf>
    <xf numFmtId="166" fontId="44" fillId="0" borderId="0" xfId="71" applyNumberFormat="1" applyFont="1" applyBorder="1" applyAlignment="1">
      <alignment horizontal="left" vertical="center"/>
    </xf>
    <xf numFmtId="49" fontId="44" fillId="0" borderId="0" xfId="71" applyNumberFormat="1" applyFont="1" applyBorder="1" applyAlignment="1">
      <alignment horizontal="center"/>
    </xf>
    <xf numFmtId="49" fontId="44" fillId="0" borderId="0" xfId="71" applyNumberFormat="1" applyFont="1" applyBorder="1" applyAlignment="1"/>
    <xf numFmtId="49" fontId="44" fillId="0" borderId="0" xfId="71" applyNumberFormat="1" applyFont="1" applyBorder="1" applyAlignment="1">
      <alignment horizontal="left"/>
    </xf>
    <xf numFmtId="49" fontId="44" fillId="0" borderId="0" xfId="244" applyNumberFormat="1" applyFont="1" applyAlignment="1">
      <alignment horizontal="center"/>
    </xf>
    <xf numFmtId="49" fontId="44" fillId="0" borderId="0" xfId="244" applyNumberFormat="1" applyFont="1" applyAlignment="1">
      <alignment horizontal="left"/>
    </xf>
    <xf numFmtId="49" fontId="44" fillId="0" borderId="0" xfId="244" applyNumberFormat="1" applyFont="1" applyAlignment="1"/>
    <xf numFmtId="49" fontId="44" fillId="0" borderId="0" xfId="244" applyNumberFormat="1" applyFont="1"/>
    <xf numFmtId="49" fontId="44" fillId="0" borderId="0" xfId="250" applyNumberFormat="1" applyFont="1" applyAlignment="1">
      <alignment horizontal="left"/>
    </xf>
    <xf numFmtId="49" fontId="44" fillId="0" borderId="0" xfId="250" applyNumberFormat="1" applyFont="1"/>
    <xf numFmtId="49" fontId="44" fillId="0" borderId="0" xfId="250" applyNumberFormat="1" applyFont="1" applyBorder="1" applyAlignment="1">
      <alignment horizontal="left"/>
    </xf>
    <xf numFmtId="49" fontId="44" fillId="0" borderId="0" xfId="250" applyNumberFormat="1" applyFont="1" applyBorder="1"/>
    <xf numFmtId="0" fontId="44" fillId="0" borderId="0" xfId="71" applyFont="1" applyBorder="1" applyAlignment="1"/>
    <xf numFmtId="0" fontId="44" fillId="0" borderId="0" xfId="71" applyFont="1" applyBorder="1" applyAlignment="1">
      <alignment horizontal="left"/>
    </xf>
    <xf numFmtId="49" fontId="44" fillId="0" borderId="0" xfId="71" applyNumberFormat="1" applyFont="1" applyAlignment="1">
      <alignment horizontal="left"/>
    </xf>
    <xf numFmtId="49" fontId="44" fillId="0" borderId="0" xfId="71" applyNumberFormat="1" applyFont="1"/>
    <xf numFmtId="2" fontId="9" fillId="0" borderId="17" xfId="0" applyNumberFormat="1" applyFont="1" applyBorder="1" applyAlignment="1">
      <alignment horizontal="center" vertical="center"/>
    </xf>
    <xf numFmtId="2" fontId="45" fillId="0" borderId="3" xfId="0" applyNumberFormat="1" applyFont="1" applyBorder="1" applyAlignment="1">
      <alignment horizontal="center" vertical="center"/>
    </xf>
    <xf numFmtId="49" fontId="44" fillId="0" borderId="0" xfId="250" applyNumberFormat="1" applyFont="1" applyBorder="1" applyAlignment="1"/>
    <xf numFmtId="49" fontId="44" fillId="0" borderId="0" xfId="244" applyNumberFormat="1" applyFont="1" applyBorder="1"/>
    <xf numFmtId="49" fontId="44" fillId="0" borderId="0" xfId="244" applyNumberFormat="1" applyFont="1" applyBorder="1" applyAlignment="1">
      <alignment horizontal="center" vertical="center"/>
    </xf>
    <xf numFmtId="49" fontId="44" fillId="0" borderId="0" xfId="771" applyNumberFormat="1" applyFont="1" applyBorder="1" applyAlignment="1">
      <alignment horizontal="left"/>
    </xf>
    <xf numFmtId="49" fontId="44" fillId="0" borderId="0" xfId="771" applyNumberFormat="1" applyFont="1" applyBorder="1"/>
    <xf numFmtId="0" fontId="44" fillId="0" borderId="0" xfId="244" applyFont="1" applyBorder="1" applyAlignment="1">
      <alignment horizontal="left"/>
    </xf>
    <xf numFmtId="0" fontId="44" fillId="0" borderId="0" xfId="244" applyFont="1" applyBorder="1" applyAlignment="1"/>
    <xf numFmtId="0" fontId="6" fillId="4" borderId="0" xfId="0" applyFont="1" applyFill="1" applyAlignment="1">
      <alignment vertical="center"/>
    </xf>
    <xf numFmtId="49" fontId="44" fillId="0" borderId="0" xfId="771" applyNumberFormat="1" applyFont="1" applyBorder="1" applyAlignment="1">
      <alignment horizontal="center"/>
    </xf>
    <xf numFmtId="166" fontId="44" fillId="0" borderId="0" xfId="71" applyNumberFormat="1" applyFont="1" applyBorder="1" applyAlignment="1">
      <alignment horizontal="left"/>
    </xf>
    <xf numFmtId="49" fontId="44" fillId="0" borderId="0" xfId="71" applyNumberFormat="1" applyFont="1" applyBorder="1"/>
    <xf numFmtId="49" fontId="44" fillId="0" borderId="0" xfId="71" applyNumberFormat="1" applyFont="1" applyAlignment="1">
      <alignment horizontal="center"/>
    </xf>
    <xf numFmtId="49" fontId="44" fillId="0" borderId="0" xfId="71" applyNumberFormat="1" applyFont="1" applyAlignment="1"/>
    <xf numFmtId="49" fontId="50" fillId="0" borderId="0" xfId="71" applyNumberFormat="1" applyFont="1" applyBorder="1" applyAlignment="1">
      <alignment horizontal="center"/>
    </xf>
    <xf numFmtId="49" fontId="50" fillId="0" borderId="0" xfId="71" applyNumberFormat="1" applyFont="1" applyBorder="1" applyAlignment="1">
      <alignment horizontal="left"/>
    </xf>
    <xf numFmtId="49" fontId="50" fillId="0" borderId="0" xfId="71" applyNumberFormat="1" applyFont="1" applyBorder="1" applyAlignment="1"/>
    <xf numFmtId="0" fontId="3" fillId="0" borderId="28" xfId="0" applyFont="1" applyBorder="1" applyAlignment="1">
      <alignment horizontal="center" vertical="center"/>
    </xf>
    <xf numFmtId="0" fontId="39" fillId="0" borderId="3" xfId="754" applyFont="1" applyBorder="1" applyAlignment="1">
      <alignment horizontal="center" vertical="center"/>
    </xf>
    <xf numFmtId="0" fontId="38" fillId="5" borderId="3" xfId="754" applyFont="1" applyFill="1" applyBorder="1" applyAlignment="1">
      <alignment horizontal="center" vertical="center"/>
    </xf>
    <xf numFmtId="0" fontId="14" fillId="5" borderId="3" xfId="754" applyFont="1" applyFill="1" applyBorder="1" applyAlignment="1">
      <alignment horizontal="center" vertical="center"/>
    </xf>
    <xf numFmtId="49" fontId="44" fillId="0" borderId="0" xfId="246" applyNumberFormat="1" applyFont="1" applyAlignment="1">
      <alignment horizontal="left"/>
    </xf>
    <xf numFmtId="49" fontId="44" fillId="0" borderId="0" xfId="246" applyNumberFormat="1" applyFont="1" applyBorder="1" applyAlignment="1">
      <alignment horizontal="left"/>
    </xf>
    <xf numFmtId="49" fontId="44" fillId="0" borderId="0" xfId="246" applyNumberFormat="1" applyFont="1" applyBorder="1" applyAlignment="1"/>
    <xf numFmtId="0" fontId="44" fillId="0" borderId="0" xfId="246" applyFont="1" applyFill="1" applyBorder="1" applyAlignment="1">
      <alignment horizontal="left" vertical="center"/>
    </xf>
    <xf numFmtId="49" fontId="44" fillId="0" borderId="0" xfId="250" applyNumberFormat="1" applyFont="1" applyAlignment="1"/>
    <xf numFmtId="49" fontId="19" fillId="0" borderId="0" xfId="246" applyNumberFormat="1" applyFont="1" applyAlignment="1">
      <alignment horizontal="center"/>
    </xf>
    <xf numFmtId="0" fontId="39" fillId="0" borderId="3" xfId="754" applyFont="1" applyBorder="1" applyAlignment="1">
      <alignment horizontal="center" vertical="center"/>
    </xf>
    <xf numFmtId="0" fontId="14" fillId="5" borderId="3" xfId="754" applyFont="1" applyFill="1" applyBorder="1" applyAlignment="1">
      <alignment vertical="center"/>
    </xf>
    <xf numFmtId="0" fontId="38" fillId="0" borderId="12" xfId="754" applyFont="1" applyBorder="1" applyAlignment="1">
      <alignment horizontal="center" vertical="center"/>
    </xf>
    <xf numFmtId="0" fontId="39" fillId="0" borderId="5" xfId="754" applyFont="1" applyBorder="1" applyAlignment="1">
      <alignment horizontal="center" vertical="center" wrapText="1"/>
    </xf>
    <xf numFmtId="0" fontId="40" fillId="0" borderId="5" xfId="0" applyFont="1" applyBorder="1" applyAlignment="1">
      <alignment vertical="center" wrapText="1"/>
    </xf>
    <xf numFmtId="0" fontId="39" fillId="5" borderId="5" xfId="754" applyFont="1" applyFill="1" applyBorder="1" applyAlignment="1">
      <alignment horizontal="center" vertical="center"/>
    </xf>
    <xf numFmtId="0" fontId="51" fillId="5" borderId="3" xfId="754" applyFont="1" applyFill="1" applyBorder="1" applyAlignment="1">
      <alignment horizontal="center" vertical="center"/>
    </xf>
    <xf numFmtId="0" fontId="49" fillId="5" borderId="3" xfId="754" applyFont="1" applyFill="1" applyBorder="1" applyAlignment="1">
      <alignment horizontal="center" vertical="center"/>
    </xf>
    <xf numFmtId="0" fontId="49" fillId="0" borderId="3" xfId="754" applyFont="1" applyBorder="1" applyAlignment="1">
      <alignment horizontal="center" vertical="center"/>
    </xf>
    <xf numFmtId="0" fontId="19" fillId="0" borderId="0" xfId="770" applyFont="1" applyAlignment="1">
      <alignment vertical="center"/>
    </xf>
    <xf numFmtId="0" fontId="8" fillId="0" borderId="0" xfId="770" applyFont="1" applyAlignment="1">
      <alignment horizontal="center" vertical="center"/>
    </xf>
    <xf numFmtId="0" fontId="8" fillId="0" borderId="0" xfId="770" applyFont="1" applyAlignment="1">
      <alignment vertical="center"/>
    </xf>
    <xf numFmtId="49" fontId="15" fillId="0" borderId="0" xfId="770" applyNumberFormat="1" applyFont="1" applyAlignment="1">
      <alignment horizontal="left" vertical="center"/>
    </xf>
    <xf numFmtId="0" fontId="17" fillId="0" borderId="0" xfId="770" applyFont="1" applyAlignment="1">
      <alignment horizontal="center" vertical="center"/>
    </xf>
    <xf numFmtId="0" fontId="18" fillId="0" borderId="0" xfId="770" applyFont="1" applyAlignment="1">
      <alignment vertical="center"/>
    </xf>
    <xf numFmtId="49" fontId="16" fillId="0" borderId="0" xfId="770" applyNumberFormat="1" applyFont="1" applyAlignment="1">
      <alignment horizontal="left" vertical="center"/>
    </xf>
    <xf numFmtId="0" fontId="17" fillId="0" borderId="0" xfId="770" applyFont="1" applyAlignment="1">
      <alignment horizontal="left" vertical="center"/>
    </xf>
    <xf numFmtId="0" fontId="15" fillId="0" borderId="8" xfId="770" applyFont="1" applyBorder="1" applyAlignment="1">
      <alignment horizontal="right" vertical="center"/>
    </xf>
    <xf numFmtId="0" fontId="15" fillId="0" borderId="9" xfId="770" applyFont="1" applyBorder="1" applyAlignment="1">
      <alignment horizontal="left" vertical="center"/>
    </xf>
    <xf numFmtId="49" fontId="15" fillId="0" borderId="10" xfId="770" applyNumberFormat="1" applyFont="1" applyBorder="1" applyAlignment="1">
      <alignment horizontal="center" vertical="center"/>
    </xf>
    <xf numFmtId="0" fontId="15" fillId="0" borderId="10" xfId="770" applyFont="1" applyBorder="1" applyAlignment="1">
      <alignment horizontal="center" vertical="center"/>
    </xf>
    <xf numFmtId="0" fontId="15" fillId="0" borderId="8" xfId="770" applyFont="1" applyBorder="1" applyAlignment="1">
      <alignment horizontal="center" vertical="center"/>
    </xf>
    <xf numFmtId="2" fontId="15" fillId="0" borderId="15" xfId="755" applyNumberFormat="1" applyFont="1" applyBorder="1" applyAlignment="1">
      <alignment horizontal="center" vertical="center"/>
    </xf>
    <xf numFmtId="2" fontId="15" fillId="0" borderId="16" xfId="755" applyNumberFormat="1" applyFont="1" applyBorder="1" applyAlignment="1">
      <alignment horizontal="center" vertical="center"/>
    </xf>
    <xf numFmtId="49" fontId="15" fillId="0" borderId="9" xfId="770" applyNumberFormat="1" applyFont="1" applyBorder="1" applyAlignment="1">
      <alignment horizontal="center" vertical="center"/>
    </xf>
    <xf numFmtId="49" fontId="15" fillId="0" borderId="8" xfId="770" applyNumberFormat="1" applyFont="1" applyBorder="1" applyAlignment="1">
      <alignment horizontal="center" vertical="center"/>
    </xf>
    <xf numFmtId="0" fontId="15" fillId="0" borderId="13" xfId="770" applyFont="1" applyBorder="1" applyAlignment="1">
      <alignment horizontal="left" vertical="center"/>
    </xf>
    <xf numFmtId="0" fontId="15" fillId="0" borderId="0" xfId="770" applyFont="1" applyAlignment="1">
      <alignment vertical="center"/>
    </xf>
    <xf numFmtId="0" fontId="8" fillId="0" borderId="3" xfId="772" applyFont="1" applyBorder="1" applyAlignment="1">
      <alignment horizontal="center" vertical="center"/>
    </xf>
    <xf numFmtId="0" fontId="10" fillId="0" borderId="33" xfId="772" applyNumberFormat="1" applyFont="1" applyBorder="1" applyAlignment="1">
      <alignment horizontal="center" vertical="center"/>
    </xf>
    <xf numFmtId="2" fontId="9" fillId="4" borderId="12" xfId="770" applyNumberFormat="1" applyFont="1" applyFill="1" applyBorder="1" applyAlignment="1">
      <alignment horizontal="center" vertical="center"/>
    </xf>
    <xf numFmtId="0" fontId="8" fillId="4" borderId="3" xfId="770" applyFont="1" applyFill="1" applyBorder="1" applyAlignment="1">
      <alignment horizontal="center" vertical="center"/>
    </xf>
    <xf numFmtId="0" fontId="8" fillId="0" borderId="0" xfId="772" applyFont="1" applyAlignment="1">
      <alignment vertical="center"/>
    </xf>
    <xf numFmtId="49" fontId="10" fillId="0" borderId="0" xfId="770" applyNumberFormat="1" applyFont="1" applyAlignment="1">
      <alignment horizontal="left" vertical="center"/>
    </xf>
    <xf numFmtId="0" fontId="20" fillId="0" borderId="0" xfId="770"/>
    <xf numFmtId="1" fontId="15" fillId="0" borderId="1" xfId="772" applyNumberFormat="1" applyFont="1" applyBorder="1" applyAlignment="1">
      <alignment horizontal="center" vertical="center"/>
    </xf>
    <xf numFmtId="0" fontId="8" fillId="0" borderId="11" xfId="772" applyFont="1" applyBorder="1" applyAlignment="1">
      <alignment horizontal="center" vertical="center"/>
    </xf>
    <xf numFmtId="0" fontId="10" fillId="0" borderId="34" xfId="772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7" xfId="772" applyFont="1" applyBorder="1" applyAlignment="1">
      <alignment horizontal="center" vertical="center"/>
    </xf>
    <xf numFmtId="0" fontId="8" fillId="0" borderId="18" xfId="772" applyFont="1" applyBorder="1" applyAlignment="1">
      <alignment horizontal="center" vertical="center"/>
    </xf>
    <xf numFmtId="2" fontId="47" fillId="4" borderId="3" xfId="0" applyNumberFormat="1" applyFont="1" applyFill="1" applyBorder="1" applyAlignment="1">
      <alignment horizontal="center" vertical="center"/>
    </xf>
    <xf numFmtId="0" fontId="52" fillId="4" borderId="3" xfId="0" applyFont="1" applyFill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2" fontId="53" fillId="0" borderId="3" xfId="0" applyNumberFormat="1" applyFont="1" applyFill="1" applyBorder="1" applyAlignment="1">
      <alignment horizontal="center" vertical="center"/>
    </xf>
    <xf numFmtId="2" fontId="52" fillId="0" borderId="3" xfId="0" applyNumberFormat="1" applyFont="1" applyFill="1" applyBorder="1" applyAlignment="1">
      <alignment horizontal="center" vertical="center"/>
    </xf>
    <xf numFmtId="2" fontId="47" fillId="4" borderId="3" xfId="86" applyNumberFormat="1" applyFont="1" applyFill="1" applyBorder="1" applyAlignment="1">
      <alignment horizontal="center" vertical="center"/>
    </xf>
    <xf numFmtId="0" fontId="52" fillId="4" borderId="3" xfId="86" applyFont="1" applyFill="1" applyBorder="1" applyAlignment="1">
      <alignment horizontal="center" vertical="center"/>
    </xf>
    <xf numFmtId="0" fontId="8" fillId="0" borderId="3" xfId="780" applyFont="1" applyBorder="1" applyAlignment="1">
      <alignment horizontal="center" vertical="center"/>
    </xf>
    <xf numFmtId="0" fontId="8" fillId="0" borderId="3" xfId="86" applyFont="1" applyBorder="1" applyAlignment="1">
      <alignment horizontal="center" vertical="center"/>
    </xf>
    <xf numFmtId="167" fontId="3" fillId="0" borderId="3" xfId="86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3" fillId="0" borderId="3" xfId="78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7" fontId="9" fillId="0" borderId="7" xfId="755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52" fillId="4" borderId="3" xfId="781" applyFont="1" applyFill="1" applyBorder="1" applyAlignment="1">
      <alignment horizontal="center" vertical="center"/>
    </xf>
    <xf numFmtId="0" fontId="52" fillId="4" borderId="3" xfId="250" applyFont="1" applyFill="1" applyBorder="1" applyAlignment="1">
      <alignment horizontal="center" vertical="center"/>
    </xf>
    <xf numFmtId="0" fontId="52" fillId="0" borderId="3" xfId="86" applyFont="1" applyBorder="1" applyAlignment="1">
      <alignment horizontal="center" vertical="center"/>
    </xf>
    <xf numFmtId="0" fontId="39" fillId="0" borderId="3" xfId="754" applyFont="1" applyBorder="1" applyAlignment="1">
      <alignment horizontal="center" vertical="center"/>
    </xf>
    <xf numFmtId="0" fontId="39" fillId="0" borderId="3" xfId="754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167" fontId="3" fillId="0" borderId="0" xfId="86" applyNumberFormat="1" applyFont="1" applyBorder="1" applyAlignment="1">
      <alignment horizontal="center" vertical="center"/>
    </xf>
    <xf numFmtId="49" fontId="57" fillId="5" borderId="0" xfId="0" applyNumberFormat="1" applyFont="1" applyFill="1" applyAlignment="1">
      <alignment horizontal="center" vertical="center"/>
    </xf>
    <xf numFmtId="49" fontId="58" fillId="5" borderId="0" xfId="0" applyNumberFormat="1" applyFont="1" applyFill="1" applyAlignment="1">
      <alignment horizontal="center" vertical="center"/>
    </xf>
    <xf numFmtId="0" fontId="59" fillId="5" borderId="0" xfId="0" applyFont="1" applyFill="1" applyAlignment="1">
      <alignment vertical="center"/>
    </xf>
    <xf numFmtId="0" fontId="60" fillId="5" borderId="0" xfId="0" applyFont="1" applyFill="1" applyAlignment="1">
      <alignment vertical="center"/>
    </xf>
    <xf numFmtId="0" fontId="61" fillId="5" borderId="0" xfId="0" applyFont="1" applyFill="1" applyAlignment="1">
      <alignment vertical="center"/>
    </xf>
    <xf numFmtId="0" fontId="52" fillId="5" borderId="0" xfId="0" applyFont="1" applyFill="1" applyAlignment="1">
      <alignment horizontal="center" vertical="center"/>
    </xf>
    <xf numFmtId="47" fontId="52" fillId="5" borderId="0" xfId="0" applyNumberFormat="1" applyFont="1" applyFill="1" applyAlignment="1">
      <alignment horizontal="center" vertical="center"/>
    </xf>
    <xf numFmtId="0" fontId="52" fillId="5" borderId="0" xfId="0" applyFont="1" applyFill="1" applyAlignment="1">
      <alignment vertical="center"/>
    </xf>
    <xf numFmtId="167" fontId="9" fillId="0" borderId="0" xfId="0" applyNumberFormat="1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2" fontId="21" fillId="0" borderId="17" xfId="0" applyNumberFormat="1" applyFont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1" fillId="0" borderId="17" xfId="0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49" fontId="62" fillId="0" borderId="0" xfId="0" applyNumberFormat="1" applyFont="1" applyAlignment="1">
      <alignment horizontal="center" vertical="center"/>
    </xf>
    <xf numFmtId="49" fontId="63" fillId="0" borderId="0" xfId="0" applyNumberFormat="1" applyFont="1" applyAlignment="1">
      <alignment horizontal="center" vertical="center"/>
    </xf>
    <xf numFmtId="0" fontId="64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6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67" fillId="0" borderId="0" xfId="246" applyNumberFormat="1" applyFont="1" applyBorder="1" applyAlignment="1">
      <alignment horizontal="center"/>
    </xf>
    <xf numFmtId="49" fontId="67" fillId="0" borderId="0" xfId="71" applyNumberFormat="1" applyFont="1" applyBorder="1" applyAlignment="1">
      <alignment horizontal="center"/>
    </xf>
    <xf numFmtId="49" fontId="67" fillId="0" borderId="0" xfId="250" applyNumberFormat="1" applyFont="1" applyBorder="1" applyAlignment="1">
      <alignment horizontal="center"/>
    </xf>
    <xf numFmtId="0" fontId="26" fillId="0" borderId="0" xfId="0" applyFont="1" applyAlignment="1">
      <alignment vertical="center"/>
    </xf>
    <xf numFmtId="0" fontId="68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49" fontId="67" fillId="0" borderId="0" xfId="771" applyNumberFormat="1" applyFont="1" applyBorder="1" applyAlignment="1">
      <alignment horizontal="center"/>
    </xf>
    <xf numFmtId="49" fontId="67" fillId="0" borderId="0" xfId="71" applyNumberFormat="1" applyFont="1" applyBorder="1" applyAlignment="1">
      <alignment horizontal="center" vertical="center"/>
    </xf>
    <xf numFmtId="49" fontId="67" fillId="0" borderId="0" xfId="246" applyNumberFormat="1" applyFont="1" applyAlignment="1">
      <alignment horizontal="center"/>
    </xf>
    <xf numFmtId="49" fontId="50" fillId="0" borderId="0" xfId="246" applyNumberFormat="1" applyFont="1" applyAlignment="1">
      <alignment horizontal="left"/>
    </xf>
    <xf numFmtId="1" fontId="6" fillId="0" borderId="24" xfId="86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righ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1" fontId="26" fillId="0" borderId="39" xfId="86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179" fontId="70" fillId="0" borderId="3" xfId="0" applyNumberFormat="1" applyFont="1" applyBorder="1" applyAlignment="1">
      <alignment horizontal="center" vertical="center"/>
    </xf>
    <xf numFmtId="1" fontId="26" fillId="0" borderId="40" xfId="86" applyNumberFormat="1" applyFont="1" applyBorder="1" applyAlignment="1">
      <alignment horizontal="center" vertical="center"/>
    </xf>
    <xf numFmtId="179" fontId="70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right" vertical="center"/>
    </xf>
    <xf numFmtId="0" fontId="3" fillId="0" borderId="28" xfId="0" applyFont="1" applyBorder="1" applyAlignment="1">
      <alignment horizontal="left" vertical="center"/>
    </xf>
    <xf numFmtId="1" fontId="26" fillId="0" borderId="0" xfId="86" applyNumberFormat="1" applyFont="1" applyBorder="1" applyAlignment="1">
      <alignment horizontal="center" vertical="center"/>
    </xf>
    <xf numFmtId="49" fontId="70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179" fontId="55" fillId="0" borderId="25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1" fontId="15" fillId="0" borderId="41" xfId="0" applyNumberFormat="1" applyFont="1" applyBorder="1" applyAlignment="1">
      <alignment horizontal="center" vertical="center"/>
    </xf>
    <xf numFmtId="1" fontId="15" fillId="0" borderId="42" xfId="25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44" xfId="0" applyFont="1" applyBorder="1" applyAlignment="1">
      <alignment horizontal="left" vertical="center"/>
    </xf>
    <xf numFmtId="49" fontId="5" fillId="0" borderId="44" xfId="0" applyNumberFormat="1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49" fontId="5" fillId="0" borderId="45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center" vertical="center"/>
    </xf>
    <xf numFmtId="0" fontId="26" fillId="0" borderId="39" xfId="86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6" fillId="0" borderId="40" xfId="86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/>
    </xf>
    <xf numFmtId="166" fontId="6" fillId="0" borderId="19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49" fontId="6" fillId="0" borderId="28" xfId="0" applyNumberFormat="1" applyFont="1" applyBorder="1" applyAlignment="1">
      <alignment horizontal="center" vertical="center"/>
    </xf>
    <xf numFmtId="0" fontId="26" fillId="0" borderId="0" xfId="86" applyFont="1" applyBorder="1" applyAlignment="1">
      <alignment horizontal="center" vertical="center"/>
    </xf>
    <xf numFmtId="1" fontId="15" fillId="0" borderId="15" xfId="755" applyNumberFormat="1" applyFont="1" applyBorder="1" applyAlignment="1">
      <alignment horizontal="center" vertical="center"/>
    </xf>
    <xf numFmtId="49" fontId="15" fillId="0" borderId="16" xfId="770" applyNumberFormat="1" applyFont="1" applyBorder="1" applyAlignment="1">
      <alignment horizontal="center" vertical="center"/>
    </xf>
    <xf numFmtId="49" fontId="15" fillId="0" borderId="1" xfId="77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5" fillId="0" borderId="4" xfId="77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6" fontId="6" fillId="0" borderId="50" xfId="0" applyNumberFormat="1" applyFont="1" applyFill="1" applyBorder="1" applyAlignment="1">
      <alignment horizontal="center" vertical="center"/>
    </xf>
    <xf numFmtId="166" fontId="6" fillId="0" borderId="12" xfId="0" applyNumberFormat="1" applyFont="1" applyFill="1" applyBorder="1" applyAlignment="1">
      <alignment horizontal="center" vertical="center"/>
    </xf>
    <xf numFmtId="1" fontId="6" fillId="0" borderId="51" xfId="86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horizontal="left" vertical="center"/>
    </xf>
    <xf numFmtId="0" fontId="6" fillId="0" borderId="49" xfId="0" applyFont="1" applyBorder="1" applyAlignment="1">
      <alignment horizontal="right" vertical="center"/>
    </xf>
    <xf numFmtId="0" fontId="3" fillId="0" borderId="50" xfId="0" applyFont="1" applyBorder="1" applyAlignment="1">
      <alignment horizontal="left" vertical="center"/>
    </xf>
    <xf numFmtId="0" fontId="6" fillId="0" borderId="53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166" fontId="6" fillId="0" borderId="30" xfId="0" applyNumberFormat="1" applyFont="1" applyFill="1" applyBorder="1" applyAlignment="1">
      <alignment horizontal="center" vertical="center"/>
    </xf>
    <xf numFmtId="179" fontId="8" fillId="0" borderId="25" xfId="0" applyNumberFormat="1" applyFont="1" applyBorder="1" applyAlignment="1">
      <alignment horizontal="center" vertical="center"/>
    </xf>
    <xf numFmtId="0" fontId="52" fillId="4" borderId="3" xfId="770" applyFont="1" applyFill="1" applyBorder="1" applyAlignment="1">
      <alignment horizontal="center" vertical="center"/>
    </xf>
    <xf numFmtId="49" fontId="15" fillId="0" borderId="14" xfId="770" applyNumberFormat="1" applyFont="1" applyBorder="1" applyAlignment="1">
      <alignment horizontal="center" vertical="center"/>
    </xf>
    <xf numFmtId="2" fontId="9" fillId="4" borderId="3" xfId="86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4" borderId="3" xfId="86" applyFont="1" applyFill="1" applyBorder="1" applyAlignment="1">
      <alignment horizontal="center" vertical="center"/>
    </xf>
    <xf numFmtId="0" fontId="52" fillId="0" borderId="7" xfId="86" applyFont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0" fontId="8" fillId="4" borderId="3" xfId="781" applyFont="1" applyFill="1" applyBorder="1" applyAlignment="1">
      <alignment horizontal="center" vertical="center"/>
    </xf>
    <xf numFmtId="2" fontId="9" fillId="4" borderId="3" xfId="0" applyNumberFormat="1" applyFont="1" applyFill="1" applyBorder="1" applyAlignment="1">
      <alignment horizontal="center" vertical="center"/>
    </xf>
    <xf numFmtId="0" fontId="8" fillId="4" borderId="3" xfId="250" applyFont="1" applyFill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2" fillId="0" borderId="0" xfId="0" applyFont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52" fillId="5" borderId="0" xfId="0" applyFont="1" applyFill="1" applyBorder="1" applyAlignment="1">
      <alignment vertical="center"/>
    </xf>
    <xf numFmtId="49" fontId="57" fillId="0" borderId="0" xfId="0" applyNumberFormat="1" applyFont="1" applyAlignment="1">
      <alignment horizontal="center" vertical="center"/>
    </xf>
    <xf numFmtId="49" fontId="58" fillId="0" borderId="0" xfId="0" applyNumberFormat="1" applyFont="1" applyAlignment="1">
      <alignment horizontal="center" vertical="center"/>
    </xf>
    <xf numFmtId="49" fontId="58" fillId="0" borderId="0" xfId="246" applyNumberFormat="1" applyFont="1" applyAlignment="1">
      <alignment horizontal="center"/>
    </xf>
    <xf numFmtId="167" fontId="3" fillId="0" borderId="0" xfId="0" applyNumberFormat="1" applyFont="1" applyBorder="1" applyAlignment="1">
      <alignment horizontal="center" vertical="center"/>
    </xf>
    <xf numFmtId="2" fontId="55" fillId="0" borderId="3" xfId="0" applyNumberFormat="1" applyFont="1" applyBorder="1" applyAlignment="1">
      <alignment horizontal="center" vertical="center"/>
    </xf>
    <xf numFmtId="0" fontId="55" fillId="0" borderId="3" xfId="0" applyFont="1" applyBorder="1" applyAlignment="1">
      <alignment horizontal="center" vertical="center"/>
    </xf>
    <xf numFmtId="2" fontId="55" fillId="0" borderId="3" xfId="0" applyNumberFormat="1" applyFont="1" applyFill="1" applyBorder="1" applyAlignment="1">
      <alignment horizontal="center" vertical="center"/>
    </xf>
    <xf numFmtId="0" fontId="56" fillId="4" borderId="3" xfId="250" applyFont="1" applyFill="1" applyBorder="1" applyAlignment="1">
      <alignment horizontal="center" vertical="center"/>
    </xf>
    <xf numFmtId="2" fontId="55" fillId="4" borderId="3" xfId="0" applyNumberFormat="1" applyFont="1" applyFill="1" applyBorder="1" applyAlignment="1">
      <alignment horizontal="center" vertical="center"/>
    </xf>
    <xf numFmtId="2" fontId="56" fillId="0" borderId="3" xfId="0" applyNumberFormat="1" applyFont="1" applyFill="1" applyBorder="1" applyAlignment="1">
      <alignment horizontal="center" vertical="center"/>
    </xf>
    <xf numFmtId="2" fontId="71" fillId="0" borderId="3" xfId="0" applyNumberFormat="1" applyFont="1" applyFill="1" applyBorder="1" applyAlignment="1">
      <alignment horizontal="center" vertical="center"/>
    </xf>
    <xf numFmtId="2" fontId="9" fillId="4" borderId="38" xfId="770" applyNumberFormat="1" applyFont="1" applyFill="1" applyBorder="1" applyAlignment="1">
      <alignment horizontal="center" vertical="center"/>
    </xf>
    <xf numFmtId="0" fontId="8" fillId="5" borderId="3" xfId="755" applyFont="1" applyFill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2" fontId="10" fillId="0" borderId="15" xfId="770" applyNumberFormat="1" applyFont="1" applyBorder="1" applyAlignment="1">
      <alignment horizontal="center" vertical="center"/>
    </xf>
    <xf numFmtId="2" fontId="10" fillId="0" borderId="1" xfId="770" applyNumberFormat="1" applyFont="1" applyBorder="1" applyAlignment="1">
      <alignment horizontal="center" vertical="center"/>
    </xf>
    <xf numFmtId="2" fontId="10" fillId="0" borderId="4" xfId="770" applyNumberFormat="1" applyFont="1" applyBorder="1" applyAlignment="1">
      <alignment horizontal="center" vertical="center"/>
    </xf>
    <xf numFmtId="2" fontId="10" fillId="0" borderId="48" xfId="77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4" fillId="0" borderId="15" xfId="86" applyNumberFormat="1" applyFont="1" applyBorder="1" applyAlignment="1">
      <alignment horizontal="center" vertical="center"/>
    </xf>
    <xf numFmtId="2" fontId="4" fillId="0" borderId="1" xfId="86" applyNumberFormat="1" applyFont="1" applyBorder="1" applyAlignment="1">
      <alignment horizontal="center" vertical="center"/>
    </xf>
    <xf numFmtId="2" fontId="4" fillId="0" borderId="4" xfId="86" applyNumberFormat="1" applyFont="1" applyBorder="1" applyAlignment="1">
      <alignment horizontal="center" vertical="center"/>
    </xf>
    <xf numFmtId="0" fontId="41" fillId="0" borderId="6" xfId="754" applyFont="1" applyBorder="1" applyAlignment="1">
      <alignment horizontal="center" vertical="center"/>
    </xf>
    <xf numFmtId="0" fontId="39" fillId="0" borderId="3" xfId="754" applyFont="1" applyBorder="1" applyAlignment="1">
      <alignment horizontal="center" vertical="center"/>
    </xf>
    <xf numFmtId="0" fontId="40" fillId="0" borderId="3" xfId="0" applyFont="1" applyBorder="1" applyAlignment="1">
      <alignment vertical="center"/>
    </xf>
    <xf numFmtId="0" fontId="39" fillId="0" borderId="3" xfId="754" applyFont="1" applyBorder="1" applyAlignment="1">
      <alignment vertical="center"/>
    </xf>
    <xf numFmtId="0" fontId="39" fillId="0" borderId="12" xfId="754" applyFont="1" applyBorder="1" applyAlignment="1">
      <alignment horizontal="center" vertical="center"/>
    </xf>
    <xf numFmtId="0" fontId="40" fillId="0" borderId="12" xfId="0" applyFont="1" applyBorder="1" applyAlignment="1">
      <alignment vertical="center"/>
    </xf>
    <xf numFmtId="0" fontId="39" fillId="0" borderId="19" xfId="754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40" fillId="0" borderId="7" xfId="0" applyFont="1" applyBorder="1" applyAlignment="1">
      <alignment horizontal="center" vertical="center" wrapText="1"/>
    </xf>
    <xf numFmtId="0" fontId="39" fillId="0" borderId="32" xfId="754" applyFont="1" applyBorder="1" applyAlignment="1">
      <alignment horizontal="center" vertical="center" wrapText="1"/>
    </xf>
    <xf numFmtId="0" fontId="40" fillId="0" borderId="18" xfId="0" applyFont="1" applyBorder="1" applyAlignment="1">
      <alignment vertical="center" wrapText="1"/>
    </xf>
    <xf numFmtId="0" fontId="39" fillId="0" borderId="3" xfId="754" applyFont="1" applyBorder="1" applyAlignment="1">
      <alignment horizontal="center" vertical="center" wrapText="1"/>
    </xf>
    <xf numFmtId="0" fontId="40" fillId="0" borderId="3" xfId="0" applyFont="1" applyBorder="1" applyAlignment="1">
      <alignment vertical="center" wrapText="1"/>
    </xf>
  </cellXfs>
  <cellStyles count="78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20"/>
    <cellStyle name="Comma 2 2" xfId="21"/>
    <cellStyle name="Comma 2 3" xfId="22"/>
    <cellStyle name="Comma 2_DALYVIAI" xfId="23"/>
    <cellStyle name="Comma 20" xfId="24"/>
    <cellStyle name="Comma 21" xfId="25"/>
    <cellStyle name="Comma 22" xfId="26"/>
    <cellStyle name="Comma 23" xfId="27"/>
    <cellStyle name="Comma 24" xfId="28"/>
    <cellStyle name="Comma 25" xfId="29"/>
    <cellStyle name="Comma 26" xfId="30"/>
    <cellStyle name="Comma 27" xfId="31"/>
    <cellStyle name="Comma 28" xfId="32"/>
    <cellStyle name="Comma 29" xfId="33"/>
    <cellStyle name="Comma 3" xfId="34"/>
    <cellStyle name="Comma 30" xfId="35"/>
    <cellStyle name="Comma 30 2" xfId="36"/>
    <cellStyle name="Comma 30 3" xfId="37"/>
    <cellStyle name="Comma 31" xfId="38"/>
    <cellStyle name="Comma 32" xfId="39"/>
    <cellStyle name="Comma 33" xfId="40"/>
    <cellStyle name="Comma 34" xfId="41"/>
    <cellStyle name="Comma 35" xfId="42"/>
    <cellStyle name="Comma 4" xfId="43"/>
    <cellStyle name="Comma 5" xfId="44"/>
    <cellStyle name="Comma 6" xfId="45"/>
    <cellStyle name="Comma 7" xfId="46"/>
    <cellStyle name="Comma 8" xfId="47"/>
    <cellStyle name="Comma 9" xfId="48"/>
    <cellStyle name="Currency [00]" xfId="49"/>
    <cellStyle name="Currency 2" xfId="50"/>
    <cellStyle name="Currency 2 2" xfId="51"/>
    <cellStyle name="Date Short" xfId="52"/>
    <cellStyle name="Dziesiętny [0]_PLDT" xfId="53"/>
    <cellStyle name="Dziesiętny_PLDT" xfId="54"/>
    <cellStyle name="Enter Currency (0)" xfId="55"/>
    <cellStyle name="Enter Currency (2)" xfId="56"/>
    <cellStyle name="Enter Units (0)" xfId="57"/>
    <cellStyle name="Enter Units (1)" xfId="58"/>
    <cellStyle name="Enter Units (2)" xfId="59"/>
    <cellStyle name="Grey" xfId="60"/>
    <cellStyle name="Header1" xfId="61"/>
    <cellStyle name="Header2" xfId="62"/>
    <cellStyle name="Hiperłącze" xfId="63"/>
    <cellStyle name="Input [yellow]" xfId="64"/>
    <cellStyle name="Įprastas 2" xfId="770"/>
    <cellStyle name="Įprastas 2 2 3" xfId="778"/>
    <cellStyle name="Įprastas 3" xfId="773"/>
    <cellStyle name="Įprastas 3 2" xfId="784"/>
    <cellStyle name="Įprastas 4" xfId="782"/>
    <cellStyle name="Įprastas 5" xfId="775"/>
    <cellStyle name="Link Currency (0)" xfId="65"/>
    <cellStyle name="Link Currency (2)" xfId="66"/>
    <cellStyle name="Link Units (0)" xfId="67"/>
    <cellStyle name="Link Units (1)" xfId="68"/>
    <cellStyle name="Link Units (2)" xfId="69"/>
    <cellStyle name="Normal" xfId="0" builtinId="0"/>
    <cellStyle name="Normal - Style1" xfId="70"/>
    <cellStyle name="Normal 10" xfId="71"/>
    <cellStyle name="Normal 10 2" xfId="72"/>
    <cellStyle name="Normal 10 2 2" xfId="73"/>
    <cellStyle name="Normal 10 2 2 2" xfId="74"/>
    <cellStyle name="Normal 10 2 2 3" xfId="75"/>
    <cellStyle name="Normal 10 2 2 4" xfId="76"/>
    <cellStyle name="Normal 10 2 2_aukstis" xfId="780"/>
    <cellStyle name="Normal 10 2 3" xfId="77"/>
    <cellStyle name="Normal 10 2 4" xfId="78"/>
    <cellStyle name="Normal 10 2 5" xfId="79"/>
    <cellStyle name="Normal 10 2_DALYVIAI" xfId="80"/>
    <cellStyle name="Normal 10 3" xfId="81"/>
    <cellStyle name="Normal 10 3 2" xfId="82"/>
    <cellStyle name="Normal 10 3 3" xfId="83"/>
    <cellStyle name="Normal 10 3 4" xfId="84"/>
    <cellStyle name="Normal 10 3_DALYVIAI" xfId="85"/>
    <cellStyle name="Normal 10 4" xfId="86"/>
    <cellStyle name="Normal 10 5" xfId="87"/>
    <cellStyle name="Normal 10 5 2" xfId="88"/>
    <cellStyle name="Normal 10 5 3" xfId="89"/>
    <cellStyle name="Normal 10 5 4" xfId="90"/>
    <cellStyle name="Normal 10 5_DALYVIAI" xfId="91"/>
    <cellStyle name="Normal 10 6" xfId="92"/>
    <cellStyle name="Normal 10 7" xfId="93"/>
    <cellStyle name="Normal 10_DALYVIAI" xfId="94"/>
    <cellStyle name="Normal 11" xfId="95"/>
    <cellStyle name="Normal 11 2" xfId="96"/>
    <cellStyle name="Normal 11 2 2" xfId="97"/>
    <cellStyle name="Normal 11 2 3" xfId="98"/>
    <cellStyle name="Normal 11 2 4" xfId="99"/>
    <cellStyle name="Normal 11 2_DALYVIAI" xfId="100"/>
    <cellStyle name="Normal 11 3" xfId="101"/>
    <cellStyle name="Normal 11 3 2" xfId="102"/>
    <cellStyle name="Normal 11 3 3" xfId="103"/>
    <cellStyle name="Normal 11 3 4" xfId="104"/>
    <cellStyle name="Normal 11 3_DALYVIAI" xfId="105"/>
    <cellStyle name="Normal 11 4" xfId="106"/>
    <cellStyle name="Normal 11 5" xfId="107"/>
    <cellStyle name="Normal 11 5 2" xfId="108"/>
    <cellStyle name="Normal 11 5 3" xfId="109"/>
    <cellStyle name="Normal 11 5 4" xfId="110"/>
    <cellStyle name="Normal 11 5_DALYVIAI" xfId="111"/>
    <cellStyle name="Normal 11 6" xfId="112"/>
    <cellStyle name="Normal 11 7" xfId="113"/>
    <cellStyle name="Normal 11_DALYVIAI" xfId="114"/>
    <cellStyle name="Normal 12" xfId="115"/>
    <cellStyle name="Normal 12 2" xfId="116"/>
    <cellStyle name="Normal 12 2 2" xfId="117"/>
    <cellStyle name="Normal 12 2 3" xfId="118"/>
    <cellStyle name="Normal 12 2 4" xfId="119"/>
    <cellStyle name="Normal 12 2_DALYVIAI" xfId="120"/>
    <cellStyle name="Normal 12 3" xfId="121"/>
    <cellStyle name="Normal 12 4" xfId="122"/>
    <cellStyle name="Normal 12 4 2" xfId="123"/>
    <cellStyle name="Normal 12 4 3" xfId="124"/>
    <cellStyle name="Normal 12 4 4" xfId="125"/>
    <cellStyle name="Normal 12 4_DALYVIAI" xfId="126"/>
    <cellStyle name="Normal 12 5" xfId="127"/>
    <cellStyle name="Normal 12 6" xfId="128"/>
    <cellStyle name="Normal 12_DALYVIAI" xfId="129"/>
    <cellStyle name="Normal 13" xfId="130"/>
    <cellStyle name="Normal 13 2" xfId="131"/>
    <cellStyle name="Normal 13 2 2" xfId="132"/>
    <cellStyle name="Normal 13 2 2 2" xfId="133"/>
    <cellStyle name="Normal 13 2 2 3" xfId="134"/>
    <cellStyle name="Normal 13 2 2 4" xfId="135"/>
    <cellStyle name="Normal 13 2 2_DALYVIAI" xfId="136"/>
    <cellStyle name="Normal 13 2 3" xfId="137"/>
    <cellStyle name="Normal 13 2 4" xfId="138"/>
    <cellStyle name="Normal 13 2 5" xfId="139"/>
    <cellStyle name="Normal 13 2_DALYVIAI" xfId="140"/>
    <cellStyle name="Normal 13 3" xfId="141"/>
    <cellStyle name="Normal 13 3 2" xfId="142"/>
    <cellStyle name="Normal 13 3 3" xfId="143"/>
    <cellStyle name="Normal 13 3 4" xfId="144"/>
    <cellStyle name="Normal 13 3_DALYVIAI" xfId="145"/>
    <cellStyle name="Normal 13 4" xfId="146"/>
    <cellStyle name="Normal 13 5" xfId="147"/>
    <cellStyle name="Normal 13_1500 V" xfId="148"/>
    <cellStyle name="Normal 14" xfId="149"/>
    <cellStyle name="Normal 14 2" xfId="150"/>
    <cellStyle name="Normal 14 2 2" xfId="151"/>
    <cellStyle name="Normal 14 2 2 2" xfId="152"/>
    <cellStyle name="Normal 14 2 2 3" xfId="153"/>
    <cellStyle name="Normal 14 2 2 4" xfId="154"/>
    <cellStyle name="Normal 14 2 2_DALYVIAI" xfId="155"/>
    <cellStyle name="Normal 14 2 3" xfId="156"/>
    <cellStyle name="Normal 14 2 4" xfId="157"/>
    <cellStyle name="Normal 14 2 5" xfId="158"/>
    <cellStyle name="Normal 14 2_DALYVIAI" xfId="159"/>
    <cellStyle name="Normal 14 3" xfId="160"/>
    <cellStyle name="Normal 14 3 2" xfId="161"/>
    <cellStyle name="Normal 14 3 3" xfId="162"/>
    <cellStyle name="Normal 14 3 4" xfId="163"/>
    <cellStyle name="Normal 14 3_DALYVIAI" xfId="164"/>
    <cellStyle name="Normal 14 4" xfId="165"/>
    <cellStyle name="Normal 14 5" xfId="166"/>
    <cellStyle name="Normal 14_DALYVIAI" xfId="167"/>
    <cellStyle name="Normal 15" xfId="168"/>
    <cellStyle name="Normal 15 2" xfId="169"/>
    <cellStyle name="Normal 15 2 2" xfId="170"/>
    <cellStyle name="Normal 15 2 3" xfId="171"/>
    <cellStyle name="Normal 15 2 4" xfId="172"/>
    <cellStyle name="Normal 15 2_DALYVIAI" xfId="173"/>
    <cellStyle name="Normal 15 3" xfId="174"/>
    <cellStyle name="Normal 15 4" xfId="175"/>
    <cellStyle name="Normal 15 4 2" xfId="176"/>
    <cellStyle name="Normal 15 4 3" xfId="177"/>
    <cellStyle name="Normal 15 4 4" xfId="178"/>
    <cellStyle name="Normal 15 4_DALYVIAI" xfId="179"/>
    <cellStyle name="Normal 15 5" xfId="180"/>
    <cellStyle name="Normal 15 6" xfId="181"/>
    <cellStyle name="Normal 15_DALYVIAI" xfId="182"/>
    <cellStyle name="Normal 16" xfId="183"/>
    <cellStyle name="Normal 16 2" xfId="184"/>
    <cellStyle name="Normal 16 2 2" xfId="185"/>
    <cellStyle name="Normal 16 2 3" xfId="186"/>
    <cellStyle name="Normal 16 2 4" xfId="187"/>
    <cellStyle name="Normal 16 2_DALYVIAI" xfId="188"/>
    <cellStyle name="Normal 16 3" xfId="189"/>
    <cellStyle name="Normal 16_DALYVIAI" xfId="190"/>
    <cellStyle name="Normal 17" xfId="191"/>
    <cellStyle name="Normal 17 2" xfId="192"/>
    <cellStyle name="Normal 17 2 2" xfId="193"/>
    <cellStyle name="Normal 17 2 3" xfId="194"/>
    <cellStyle name="Normal 17 2 4" xfId="195"/>
    <cellStyle name="Normal 17 2_DALYVIAI" xfId="196"/>
    <cellStyle name="Normal 17 3" xfId="197"/>
    <cellStyle name="Normal 17 4" xfId="198"/>
    <cellStyle name="Normal 17 4 2" xfId="199"/>
    <cellStyle name="Normal 17 4 3" xfId="200"/>
    <cellStyle name="Normal 17 4 4" xfId="201"/>
    <cellStyle name="Normal 17 4_DALYVIAI" xfId="202"/>
    <cellStyle name="Normal 17 5" xfId="203"/>
    <cellStyle name="Normal 17 6" xfId="204"/>
    <cellStyle name="Normal 17_DALYVIAI" xfId="205"/>
    <cellStyle name="Normal 18" xfId="206"/>
    <cellStyle name="Normal 18 2" xfId="207"/>
    <cellStyle name="Normal 18 2 2" xfId="208"/>
    <cellStyle name="Normal 18 2 2 2" xfId="209"/>
    <cellStyle name="Normal 18 2 2 3" xfId="210"/>
    <cellStyle name="Normal 18 2 2 4" xfId="211"/>
    <cellStyle name="Normal 18 2 2_DALYVIAI" xfId="212"/>
    <cellStyle name="Normal 18 2 3" xfId="213"/>
    <cellStyle name="Normal 18 2 4" xfId="214"/>
    <cellStyle name="Normal 18 2 5" xfId="215"/>
    <cellStyle name="Normal 18 2_DALYVIAI" xfId="216"/>
    <cellStyle name="Normal 18 3" xfId="217"/>
    <cellStyle name="Normal 18 3 2" xfId="218"/>
    <cellStyle name="Normal 18 3 3" xfId="219"/>
    <cellStyle name="Normal 18 3 4" xfId="220"/>
    <cellStyle name="Normal 18 3_DALYVIAI" xfId="221"/>
    <cellStyle name="Normal 18 4" xfId="222"/>
    <cellStyle name="Normal 18 5" xfId="223"/>
    <cellStyle name="Normal 18_DALYVIAI" xfId="224"/>
    <cellStyle name="Normal 19" xfId="225"/>
    <cellStyle name="Normal 19 2" xfId="226"/>
    <cellStyle name="Normal 19 2 2" xfId="227"/>
    <cellStyle name="Normal 19 2 2 2" xfId="228"/>
    <cellStyle name="Normal 19 2 2 3" xfId="229"/>
    <cellStyle name="Normal 19 2 2 4" xfId="230"/>
    <cellStyle name="Normal 19 2 2_DALYVIAI" xfId="231"/>
    <cellStyle name="Normal 19 2 3" xfId="232"/>
    <cellStyle name="Normal 19 2 4" xfId="233"/>
    <cellStyle name="Normal 19 2 5" xfId="234"/>
    <cellStyle name="Normal 19 2_DALYVIAI" xfId="235"/>
    <cellStyle name="Normal 19 3" xfId="236"/>
    <cellStyle name="Normal 19 3 2" xfId="237"/>
    <cellStyle name="Normal 19 3 3" xfId="238"/>
    <cellStyle name="Normal 19 3 4" xfId="239"/>
    <cellStyle name="Normal 19 3_DALYVIAI" xfId="240"/>
    <cellStyle name="Normal 19 4" xfId="241"/>
    <cellStyle name="Normal 19 5" xfId="242"/>
    <cellStyle name="Normal 19_DALYVIAI" xfId="243"/>
    <cellStyle name="Normal 2" xfId="244"/>
    <cellStyle name="Normal 2 2" xfId="245"/>
    <cellStyle name="Normal 2 2 10" xfId="246"/>
    <cellStyle name="Normal 2 2 10 2" xfId="247"/>
    <cellStyle name="Normal 2 2 10 3" xfId="248"/>
    <cellStyle name="Normal 2 2 10 4" xfId="249"/>
    <cellStyle name="Normal 2 2 10_aukstis" xfId="250"/>
    <cellStyle name="Normal 2 2 10_aukstis 2" xfId="772"/>
    <cellStyle name="Normal 2 2 11" xfId="251"/>
    <cellStyle name="Normal 2 2 12" xfId="252"/>
    <cellStyle name="Normal 2 2 16" xfId="777"/>
    <cellStyle name="Normal 2 2 18" xfId="779"/>
    <cellStyle name="Normal 2 2 2" xfId="253"/>
    <cellStyle name="Normal 2 2 2 2" xfId="254"/>
    <cellStyle name="Normal 2 2 2 2 2" xfId="255"/>
    <cellStyle name="Normal 2 2 2 2 3" xfId="256"/>
    <cellStyle name="Normal 2 2 2 2 4" xfId="257"/>
    <cellStyle name="Normal 2 2 2 2 5" xfId="258"/>
    <cellStyle name="Normal 2 2 2 2 5 2" xfId="259"/>
    <cellStyle name="Normal 2 2 2 2 5 3" xfId="260"/>
    <cellStyle name="Normal 2 2 2 3" xfId="261"/>
    <cellStyle name="Normal 2 2 2 4" xfId="262"/>
    <cellStyle name="Normal 2 2 2 4 2" xfId="263"/>
    <cellStyle name="Normal 2 2 2 4 3" xfId="264"/>
    <cellStyle name="Normal 2 2 2 4 4" xfId="265"/>
    <cellStyle name="Normal 2 2 2 4_DALYVIAI" xfId="266"/>
    <cellStyle name="Normal 2 2 2 5" xfId="267"/>
    <cellStyle name="Normal 2 2 2 6" xfId="268"/>
    <cellStyle name="Normal 2 2 2_DALYVIAI" xfId="269"/>
    <cellStyle name="Normal 2 2 22" xfId="776"/>
    <cellStyle name="Normal 2 2 3" xfId="270"/>
    <cellStyle name="Normal 2 2 3 10" xfId="271"/>
    <cellStyle name="Normal 2 2 3 2" xfId="272"/>
    <cellStyle name="Normal 2 2 3 2 2" xfId="273"/>
    <cellStyle name="Normal 2 2 3 2 2 2" xfId="274"/>
    <cellStyle name="Normal 2 2 3 2 2 2 2" xfId="275"/>
    <cellStyle name="Normal 2 2 3 2 2 2 3" xfId="276"/>
    <cellStyle name="Normal 2 2 3 2 2 2 4" xfId="277"/>
    <cellStyle name="Normal 2 2 3 2 2 2_DALYVIAI" xfId="278"/>
    <cellStyle name="Normal 2 2 3 2 2 3" xfId="279"/>
    <cellStyle name="Normal 2 2 3 2 2 3 2" xfId="280"/>
    <cellStyle name="Normal 2 2 3 2 2 3 3" xfId="281"/>
    <cellStyle name="Normal 2 2 3 2 2 3 4" xfId="282"/>
    <cellStyle name="Normal 2 2 3 2 2 3_DALYVIAI" xfId="283"/>
    <cellStyle name="Normal 2 2 3 2 2 4" xfId="284"/>
    <cellStyle name="Normal 2 2 3 2 2 4 2" xfId="285"/>
    <cellStyle name="Normal 2 2 3 2 2 4 3" xfId="286"/>
    <cellStyle name="Normal 2 2 3 2 2 4 4" xfId="287"/>
    <cellStyle name="Normal 2 2 3 2 2 4_DALYVIAI" xfId="288"/>
    <cellStyle name="Normal 2 2 3 2 2 5" xfId="289"/>
    <cellStyle name="Normal 2 2 3 2 2 5 2" xfId="290"/>
    <cellStyle name="Normal 2 2 3 2 2 5 3" xfId="291"/>
    <cellStyle name="Normal 2 2 3 2 2 5 4" xfId="292"/>
    <cellStyle name="Normal 2 2 3 2 2 5_DALYVIAI" xfId="293"/>
    <cellStyle name="Normal 2 2 3 2 2 6" xfId="294"/>
    <cellStyle name="Normal 2 2 3 2 2 7" xfId="295"/>
    <cellStyle name="Normal 2 2 3 2 2 8" xfId="296"/>
    <cellStyle name="Normal 2 2 3 2 2_DALYVIAI" xfId="297"/>
    <cellStyle name="Normal 2 2 3 2 3" xfId="298"/>
    <cellStyle name="Normal 2 2 3 2 4" xfId="299"/>
    <cellStyle name="Normal 2 2 3 2 5" xfId="300"/>
    <cellStyle name="Normal 2 2 3 2_DALYVIAI" xfId="301"/>
    <cellStyle name="Normal 2 2 3 3" xfId="302"/>
    <cellStyle name="Normal 2 2 3 3 2" xfId="303"/>
    <cellStyle name="Normal 2 2 3 3 2 2" xfId="304"/>
    <cellStyle name="Normal 2 2 3 3 2 3" xfId="305"/>
    <cellStyle name="Normal 2 2 3 3 2 4" xfId="306"/>
    <cellStyle name="Normal 2 2 3 3 2_DALYVIAI" xfId="307"/>
    <cellStyle name="Normal 2 2 3 3 3" xfId="308"/>
    <cellStyle name="Normal 2 2 3 3 3 2" xfId="309"/>
    <cellStyle name="Normal 2 2 3 3 3 3" xfId="310"/>
    <cellStyle name="Normal 2 2 3 3 3 4" xfId="311"/>
    <cellStyle name="Normal 2 2 3 3 3_DALYVIAI" xfId="312"/>
    <cellStyle name="Normal 2 2 3 3 4" xfId="313"/>
    <cellStyle name="Normal 2 2 3 3 5" xfId="314"/>
    <cellStyle name="Normal 2 2 3 3 6" xfId="315"/>
    <cellStyle name="Normal 2 2 3 3 7" xfId="316"/>
    <cellStyle name="Normal 2 2 3 3_DALYVIAI" xfId="317"/>
    <cellStyle name="Normal 2 2 3 4" xfId="318"/>
    <cellStyle name="Normal 2 2 3 4 2" xfId="319"/>
    <cellStyle name="Normal 2 2 3 4 2 2" xfId="320"/>
    <cellStyle name="Normal 2 2 3 4 2 2 2" xfId="321"/>
    <cellStyle name="Normal 2 2 3 4 2 2 3" xfId="322"/>
    <cellStyle name="Normal 2 2 3 4 2 2 4" xfId="323"/>
    <cellStyle name="Normal 2 2 3 4 2 2_DALYVIAI" xfId="324"/>
    <cellStyle name="Normal 2 2 3 4 2 3" xfId="325"/>
    <cellStyle name="Normal 2 2 3 4 2 3 2" xfId="326"/>
    <cellStyle name="Normal 2 2 3 4 2 3 3" xfId="327"/>
    <cellStyle name="Normal 2 2 3 4 2 3 4" xfId="328"/>
    <cellStyle name="Normal 2 2 3 4 2 3_DALYVIAI" xfId="329"/>
    <cellStyle name="Normal 2 2 3 4 2 4" xfId="330"/>
    <cellStyle name="Normal 2 2 3 4 2 5" xfId="331"/>
    <cellStyle name="Normal 2 2 3 4 2 6" xfId="332"/>
    <cellStyle name="Normal 2 2 3 4 2_DALYVIAI" xfId="333"/>
    <cellStyle name="Normal 2 2 3 4 3" xfId="334"/>
    <cellStyle name="Normal 2 2 3 4 4" xfId="335"/>
    <cellStyle name="Normal 2 2 3 4 5" xfId="336"/>
    <cellStyle name="Normal 2 2 3 4_DALYVIAI" xfId="337"/>
    <cellStyle name="Normal 2 2 3 5" xfId="338"/>
    <cellStyle name="Normal 2 2 3 5 2" xfId="339"/>
    <cellStyle name="Normal 2 2 3 5 2 2" xfId="340"/>
    <cellStyle name="Normal 2 2 3 5 2 3" xfId="341"/>
    <cellStyle name="Normal 2 2 3 5 2 4" xfId="342"/>
    <cellStyle name="Normal 2 2 3 5 2_DALYVIAI" xfId="343"/>
    <cellStyle name="Normal 2 2 3 5 3" xfId="344"/>
    <cellStyle name="Normal 2 2 3 5 3 2" xfId="345"/>
    <cellStyle name="Normal 2 2 3 5 3 3" xfId="346"/>
    <cellStyle name="Normal 2 2 3 5 3 4" xfId="347"/>
    <cellStyle name="Normal 2 2 3 5 3_DALYVIAI" xfId="348"/>
    <cellStyle name="Normal 2 2 3 5 4" xfId="349"/>
    <cellStyle name="Normal 2 2 3 5 4 2" xfId="350"/>
    <cellStyle name="Normal 2 2 3 5 4 3" xfId="351"/>
    <cellStyle name="Normal 2 2 3 5 4 4" xfId="352"/>
    <cellStyle name="Normal 2 2 3 5 4_DALYVIAI" xfId="353"/>
    <cellStyle name="Normal 2 2 3 5 5" xfId="354"/>
    <cellStyle name="Normal 2 2 3 5 5 2" xfId="355"/>
    <cellStyle name="Normal 2 2 3 5 5 3" xfId="356"/>
    <cellStyle name="Normal 2 2 3 5 5 4" xfId="357"/>
    <cellStyle name="Normal 2 2 3 5 5_DALYVIAI" xfId="358"/>
    <cellStyle name="Normal 2 2 3 5 6" xfId="359"/>
    <cellStyle name="Normal 2 2 3 5 7" xfId="360"/>
    <cellStyle name="Normal 2 2 3 5 8" xfId="361"/>
    <cellStyle name="Normal 2 2 3 5_DALYVIAI" xfId="362"/>
    <cellStyle name="Normal 2 2 3 6" xfId="363"/>
    <cellStyle name="Normal 2 2 3 6 10" xfId="364"/>
    <cellStyle name="Normal 2 2 3 6 11" xfId="365"/>
    <cellStyle name="Normal 2 2 3 6 12" xfId="366"/>
    <cellStyle name="Normal 2 2 3 6 2" xfId="367"/>
    <cellStyle name="Normal 2 2 3 6 2 2" xfId="368"/>
    <cellStyle name="Normal 2 2 3 6 2_DALYVIAI" xfId="369"/>
    <cellStyle name="Normal 2 2 3 6 3" xfId="370"/>
    <cellStyle name="Normal 2 2 3 6 3 2" xfId="371"/>
    <cellStyle name="Normal 2 2 3 6 3_LJnP0207" xfId="372"/>
    <cellStyle name="Normal 2 2 3 6 4" xfId="373"/>
    <cellStyle name="Normal 2 2 3 6 5" xfId="374"/>
    <cellStyle name="Normal 2 2 3 6 6" xfId="375"/>
    <cellStyle name="Normal 2 2 3 6 7" xfId="376"/>
    <cellStyle name="Normal 2 2 3 6 8" xfId="377"/>
    <cellStyle name="Normal 2 2 3 6 9" xfId="378"/>
    <cellStyle name="Normal 2 2 3 6_DALYVIAI" xfId="379"/>
    <cellStyle name="Normal 2 2 3 7" xfId="380"/>
    <cellStyle name="Normal 2 2 3 8" xfId="381"/>
    <cellStyle name="Normal 2 2 3 9" xfId="382"/>
    <cellStyle name="Normal 2 2 3_DALYVIAI" xfId="383"/>
    <cellStyle name="Normal 2 2 4" xfId="384"/>
    <cellStyle name="Normal 2 2 4 2" xfId="385"/>
    <cellStyle name="Normal 2 2 4 2 2" xfId="386"/>
    <cellStyle name="Normal 2 2 4 2 3" xfId="387"/>
    <cellStyle name="Normal 2 2 4 2 4" xfId="388"/>
    <cellStyle name="Normal 2 2 4 2_DALYVIAI" xfId="389"/>
    <cellStyle name="Normal 2 2 4 3" xfId="390"/>
    <cellStyle name="Normal 2 2 4 4" xfId="391"/>
    <cellStyle name="Normal 2 2 4 5" xfId="392"/>
    <cellStyle name="Normal 2 2 4_DALYVIAI" xfId="393"/>
    <cellStyle name="Normal 2 2 5" xfId="394"/>
    <cellStyle name="Normal 2 2 5 2" xfId="395"/>
    <cellStyle name="Normal 2 2 5 2 2" xfId="396"/>
    <cellStyle name="Normal 2 2 5 2 2 2" xfId="397"/>
    <cellStyle name="Normal 2 2 5 2 2 3" xfId="398"/>
    <cellStyle name="Normal 2 2 5 2 2 4" xfId="399"/>
    <cellStyle name="Normal 2 2 5 2 2_DALYVIAI" xfId="400"/>
    <cellStyle name="Normal 2 2 5 2 3" xfId="401"/>
    <cellStyle name="Normal 2 2 5 2 3 2" xfId="402"/>
    <cellStyle name="Normal 2 2 5 2 3 3" xfId="403"/>
    <cellStyle name="Normal 2 2 5 2 3 4" xfId="404"/>
    <cellStyle name="Normal 2 2 5 2 3_DALYVIAI" xfId="405"/>
    <cellStyle name="Normal 2 2 5 2 4" xfId="406"/>
    <cellStyle name="Normal 2 2 5 2 5" xfId="407"/>
    <cellStyle name="Normal 2 2 5 2 6" xfId="408"/>
    <cellStyle name="Normal 2 2 5 2_DALYVIAI" xfId="409"/>
    <cellStyle name="Normal 2 2 5 3" xfId="410"/>
    <cellStyle name="Normal 2 2 5 4" xfId="411"/>
    <cellStyle name="Normal 2 2 5 5" xfId="412"/>
    <cellStyle name="Normal 2 2 5_DALYVIAI" xfId="413"/>
    <cellStyle name="Normal 2 2 6" xfId="414"/>
    <cellStyle name="Normal 2 2 6 2" xfId="415"/>
    <cellStyle name="Normal 2 2 6 3" xfId="416"/>
    <cellStyle name="Normal 2 2 6 4" xfId="417"/>
    <cellStyle name="Normal 2 2 6_DALYVIAI" xfId="418"/>
    <cellStyle name="Normal 2 2 7" xfId="419"/>
    <cellStyle name="Normal 2 2 7 2" xfId="420"/>
    <cellStyle name="Normal 2 2 7 3" xfId="421"/>
    <cellStyle name="Normal 2 2 7 4" xfId="422"/>
    <cellStyle name="Normal 2 2 7_DALYVIAI" xfId="423"/>
    <cellStyle name="Normal 2 2 8" xfId="424"/>
    <cellStyle name="Normal 2 2 8 2" xfId="425"/>
    <cellStyle name="Normal 2 2 8 3" xfId="426"/>
    <cellStyle name="Normal 2 2 8 4" xfId="427"/>
    <cellStyle name="Normal 2 2 8_DALYVIAI" xfId="428"/>
    <cellStyle name="Normal 2 2 9" xfId="429"/>
    <cellStyle name="Normal 2 2_DALYVIAI" xfId="430"/>
    <cellStyle name="Normal 2 3" xfId="431"/>
    <cellStyle name="Normal 2 4" xfId="432"/>
    <cellStyle name="Normal 2 4 2" xfId="433"/>
    <cellStyle name="Normal 2 4 3" xfId="434"/>
    <cellStyle name="Normal 2 4 3 2" xfId="435"/>
    <cellStyle name="Normal 2 4 3 3" xfId="436"/>
    <cellStyle name="Normal 2 4 3 4" xfId="437"/>
    <cellStyle name="Normal 2 5" xfId="438"/>
    <cellStyle name="Normal 2 6" xfId="439"/>
    <cellStyle name="Normal 2 7" xfId="440"/>
    <cellStyle name="Normal 2 7 2" xfId="441"/>
    <cellStyle name="Normal 2 7 3" xfId="442"/>
    <cellStyle name="Normal 2 7 4" xfId="443"/>
    <cellStyle name="Normal 2 7_DALYVIAI" xfId="444"/>
    <cellStyle name="Normal 2 8" xfId="445"/>
    <cellStyle name="Normal 2 9" xfId="446"/>
    <cellStyle name="Normal 2_DALYVIAI" xfId="447"/>
    <cellStyle name="Normal 2_Technines LJnP 2016 A (1)" xfId="781"/>
    <cellStyle name="Normal 20" xfId="448"/>
    <cellStyle name="Normal 20 2" xfId="449"/>
    <cellStyle name="Normal 20 2 2" xfId="450"/>
    <cellStyle name="Normal 20 2 2 2" xfId="451"/>
    <cellStyle name="Normal 20 2 2 3" xfId="452"/>
    <cellStyle name="Normal 20 2 2 4" xfId="453"/>
    <cellStyle name="Normal 20 2 2_DALYVIAI" xfId="454"/>
    <cellStyle name="Normal 20 2 3" xfId="455"/>
    <cellStyle name="Normal 20 2 4" xfId="456"/>
    <cellStyle name="Normal 20 2 5" xfId="457"/>
    <cellStyle name="Normal 20 2_DALYVIAI" xfId="458"/>
    <cellStyle name="Normal 20 3" xfId="459"/>
    <cellStyle name="Normal 20 3 2" xfId="460"/>
    <cellStyle name="Normal 20 3 3" xfId="461"/>
    <cellStyle name="Normal 20 3 4" xfId="462"/>
    <cellStyle name="Normal 20 3_DALYVIAI" xfId="463"/>
    <cellStyle name="Normal 20 4" xfId="464"/>
    <cellStyle name="Normal 20 5" xfId="465"/>
    <cellStyle name="Normal 20_DALYVIAI" xfId="466"/>
    <cellStyle name="Normal 21" xfId="467"/>
    <cellStyle name="Normal 21 2" xfId="468"/>
    <cellStyle name="Normal 21 2 2" xfId="469"/>
    <cellStyle name="Normal 21 2 2 2" xfId="470"/>
    <cellStyle name="Normal 21 2 2 3" xfId="471"/>
    <cellStyle name="Normal 21 2 2 4" xfId="472"/>
    <cellStyle name="Normal 21 2 2_DALYVIAI" xfId="473"/>
    <cellStyle name="Normal 21 2 3" xfId="474"/>
    <cellStyle name="Normal 21 2 4" xfId="475"/>
    <cellStyle name="Normal 21 2 5" xfId="476"/>
    <cellStyle name="Normal 21 2_DALYVIAI" xfId="477"/>
    <cellStyle name="Normal 21 3" xfId="478"/>
    <cellStyle name="Normal 21 3 2" xfId="479"/>
    <cellStyle name="Normal 21 3 3" xfId="480"/>
    <cellStyle name="Normal 21 3 4" xfId="481"/>
    <cellStyle name="Normal 21 3_DALYVIAI" xfId="482"/>
    <cellStyle name="Normal 21 4" xfId="483"/>
    <cellStyle name="Normal 21 5" xfId="484"/>
    <cellStyle name="Normal 21_DALYVIAI" xfId="485"/>
    <cellStyle name="Normal 22" xfId="486"/>
    <cellStyle name="Normal 22 2" xfId="487"/>
    <cellStyle name="Normal 22 2 2" xfId="488"/>
    <cellStyle name="Normal 22 2 2 2" xfId="489"/>
    <cellStyle name="Normal 22 2 2 3" xfId="490"/>
    <cellStyle name="Normal 22 2 2 4" xfId="491"/>
    <cellStyle name="Normal 22 2 2_DALYVIAI" xfId="492"/>
    <cellStyle name="Normal 22 2 3" xfId="493"/>
    <cellStyle name="Normal 22 2 4" xfId="494"/>
    <cellStyle name="Normal 22 2 5" xfId="495"/>
    <cellStyle name="Normal 22 2_DALYVIAI" xfId="496"/>
    <cellStyle name="Normal 22 3" xfId="497"/>
    <cellStyle name="Normal 22 3 2" xfId="498"/>
    <cellStyle name="Normal 22 3 3" xfId="499"/>
    <cellStyle name="Normal 22 3 4" xfId="500"/>
    <cellStyle name="Normal 22 3_DALYVIAI" xfId="501"/>
    <cellStyle name="Normal 22 4" xfId="502"/>
    <cellStyle name="Normal 22 5" xfId="503"/>
    <cellStyle name="Normal 22_DALYVIAI" xfId="504"/>
    <cellStyle name="Normal 23" xfId="505"/>
    <cellStyle name="Normal 23 2" xfId="506"/>
    <cellStyle name="Normal 23 3" xfId="507"/>
    <cellStyle name="Normal 24" xfId="508"/>
    <cellStyle name="Normal 24 2" xfId="509"/>
    <cellStyle name="Normal 24 3" xfId="510"/>
    <cellStyle name="Normal 24 4" xfId="511"/>
    <cellStyle name="Normal 24 5" xfId="512"/>
    <cellStyle name="Normal 24_DALYVIAI" xfId="513"/>
    <cellStyle name="Normal 25" xfId="514"/>
    <cellStyle name="Normal 25 2" xfId="515"/>
    <cellStyle name="Normal 25 3" xfId="516"/>
    <cellStyle name="Normal 25_DALYVIAI" xfId="517"/>
    <cellStyle name="Normal 26" xfId="518"/>
    <cellStyle name="Normal 26 2" xfId="519"/>
    <cellStyle name="Normal 26 3" xfId="520"/>
    <cellStyle name="Normal 26 4" xfId="521"/>
    <cellStyle name="Normal 26_DALYVIAI" xfId="522"/>
    <cellStyle name="Normal 27" xfId="523"/>
    <cellStyle name="Normal 28" xfId="524"/>
    <cellStyle name="Normal 29" xfId="525"/>
    <cellStyle name="Normal 3" xfId="526"/>
    <cellStyle name="Normal 3 10" xfId="527"/>
    <cellStyle name="Normal 3 11" xfId="528"/>
    <cellStyle name="Normal 3 12" xfId="529"/>
    <cellStyle name="Normal 3 12 2" xfId="530"/>
    <cellStyle name="Normal 3 12 3" xfId="531"/>
    <cellStyle name="Normal 3 12 4" xfId="532"/>
    <cellStyle name="Normal 3 12_DALYVIAI" xfId="533"/>
    <cellStyle name="Normal 3 13" xfId="534"/>
    <cellStyle name="Normal 3 14" xfId="535"/>
    <cellStyle name="Normal 3 15" xfId="774"/>
    <cellStyle name="Normal 3 2" xfId="536"/>
    <cellStyle name="Normal 3 3" xfId="537"/>
    <cellStyle name="Normal 3 3 2" xfId="538"/>
    <cellStyle name="Normal 3 3 3" xfId="539"/>
    <cellStyle name="Normal 3 4" xfId="540"/>
    <cellStyle name="Normal 3 4 2" xfId="541"/>
    <cellStyle name="Normal 3 4 3" xfId="542"/>
    <cellStyle name="Normal 3 5" xfId="543"/>
    <cellStyle name="Normal 3 5 2" xfId="544"/>
    <cellStyle name="Normal 3 6" xfId="545"/>
    <cellStyle name="Normal 3 7" xfId="546"/>
    <cellStyle name="Normal 3 8" xfId="547"/>
    <cellStyle name="Normal 3 8 2" xfId="548"/>
    <cellStyle name="Normal 3 9" xfId="549"/>
    <cellStyle name="Normal 3 9 2" xfId="550"/>
    <cellStyle name="Normal 3_1500 V" xfId="551"/>
    <cellStyle name="Normal 30" xfId="552"/>
    <cellStyle name="Normal 31" xfId="553"/>
    <cellStyle name="Normal 34" xfId="783"/>
    <cellStyle name="Normal 4" xfId="554"/>
    <cellStyle name="Normal 4 10" xfId="555"/>
    <cellStyle name="Normal 4 11" xfId="556"/>
    <cellStyle name="Normal 4 11 2" xfId="557"/>
    <cellStyle name="Normal 4 11 3" xfId="558"/>
    <cellStyle name="Normal 4 11 4" xfId="559"/>
    <cellStyle name="Normal 4 11_DALYVIAI" xfId="560"/>
    <cellStyle name="Normal 4 12" xfId="561"/>
    <cellStyle name="Normal 4 13" xfId="562"/>
    <cellStyle name="Normal 4 2" xfId="563"/>
    <cellStyle name="Normal 4 2 2" xfId="564"/>
    <cellStyle name="Normal 4 2 2 2" xfId="565"/>
    <cellStyle name="Normal 4 2 2 3" xfId="566"/>
    <cellStyle name="Normal 4 2 2 4" xfId="567"/>
    <cellStyle name="Normal 4 2 2_DALYVIAI" xfId="568"/>
    <cellStyle name="Normal 4 2 3" xfId="569"/>
    <cellStyle name="Normal 4 2 3 2" xfId="570"/>
    <cellStyle name="Normal 4 2 3 3" xfId="571"/>
    <cellStyle name="Normal 4 2 3 4" xfId="572"/>
    <cellStyle name="Normal 4 2 3_DALYVIAI" xfId="573"/>
    <cellStyle name="Normal 4 2 4" xfId="574"/>
    <cellStyle name="Normal 4 2 5" xfId="575"/>
    <cellStyle name="Normal 4 2 6" xfId="576"/>
    <cellStyle name="Normal 4 2_DALYVIAI" xfId="577"/>
    <cellStyle name="Normal 4 3" xfId="578"/>
    <cellStyle name="Normal 4 3 2" xfId="579"/>
    <cellStyle name="Normal 4 3 3" xfId="580"/>
    <cellStyle name="Normal 4 3 4" xfId="581"/>
    <cellStyle name="Normal 4 3_DALYVIAI" xfId="582"/>
    <cellStyle name="Normal 4 4" xfId="583"/>
    <cellStyle name="Normal 4 4 2" xfId="584"/>
    <cellStyle name="Normal 4 4 3" xfId="585"/>
    <cellStyle name="Normal 4 4 4" xfId="586"/>
    <cellStyle name="Normal 4 4_DALYVIAI" xfId="587"/>
    <cellStyle name="Normal 4 5" xfId="588"/>
    <cellStyle name="Normal 4 5 2" xfId="589"/>
    <cellStyle name="Normal 4 5 3" xfId="590"/>
    <cellStyle name="Normal 4 5 4" xfId="591"/>
    <cellStyle name="Normal 4 5_DALYVIAI" xfId="592"/>
    <cellStyle name="Normal 4 6" xfId="593"/>
    <cellStyle name="Normal 4 6 2" xfId="594"/>
    <cellStyle name="Normal 4 6 3" xfId="595"/>
    <cellStyle name="Normal 4 6 4" xfId="596"/>
    <cellStyle name="Normal 4 6_DALYVIAI" xfId="597"/>
    <cellStyle name="Normal 4 7" xfId="598"/>
    <cellStyle name="Normal 4 7 2" xfId="599"/>
    <cellStyle name="Normal 4 7 3" xfId="600"/>
    <cellStyle name="Normal 4 7 4" xfId="601"/>
    <cellStyle name="Normal 4 7_DALYVIAI" xfId="602"/>
    <cellStyle name="Normal 4 8" xfId="603"/>
    <cellStyle name="Normal 4 8 2" xfId="604"/>
    <cellStyle name="Normal 4 8 3" xfId="605"/>
    <cellStyle name="Normal 4 8 4" xfId="606"/>
    <cellStyle name="Normal 4 8_DALYVIAI" xfId="607"/>
    <cellStyle name="Normal 4 9" xfId="608"/>
    <cellStyle name="Normal 4 9 2" xfId="609"/>
    <cellStyle name="Normal 4 9 2 2" xfId="610"/>
    <cellStyle name="Normal 4 9 2 3" xfId="611"/>
    <cellStyle name="Normal 4 9 2 4" xfId="612"/>
    <cellStyle name="Normal 4 9 2_DALYVIAI" xfId="613"/>
    <cellStyle name="Normal 4 9 3" xfId="614"/>
    <cellStyle name="Normal 4 9 3 2" xfId="615"/>
    <cellStyle name="Normal 4 9 3 3" xfId="616"/>
    <cellStyle name="Normal 4 9 3 4" xfId="617"/>
    <cellStyle name="Normal 4 9 3_DALYVIAI" xfId="618"/>
    <cellStyle name="Normal 4 9 4" xfId="619"/>
    <cellStyle name="Normal 4 9 4 2" xfId="620"/>
    <cellStyle name="Normal 4 9 4 3" xfId="621"/>
    <cellStyle name="Normal 4 9 4 4" xfId="622"/>
    <cellStyle name="Normal 4 9 4_DALYVIAI" xfId="623"/>
    <cellStyle name="Normal 4 9 5" xfId="624"/>
    <cellStyle name="Normal 4 9 5 2" xfId="625"/>
    <cellStyle name="Normal 4 9 5 3" xfId="626"/>
    <cellStyle name="Normal 4 9 5 4" xfId="627"/>
    <cellStyle name="Normal 4 9 5_DALYVIAI" xfId="628"/>
    <cellStyle name="Normal 4 9 6" xfId="629"/>
    <cellStyle name="Normal 4 9 6 2" xfId="630"/>
    <cellStyle name="Normal 4 9 6 3" xfId="631"/>
    <cellStyle name="Normal 4 9 6 4" xfId="632"/>
    <cellStyle name="Normal 4 9 6_DALYVIAI" xfId="633"/>
    <cellStyle name="Normal 4 9 7" xfId="634"/>
    <cellStyle name="Normal 4 9 8" xfId="635"/>
    <cellStyle name="Normal 4 9 9" xfId="636"/>
    <cellStyle name="Normal 4 9_DALYVIAI" xfId="637"/>
    <cellStyle name="Normal 4_DALYVIAI" xfId="638"/>
    <cellStyle name="Normal 5" xfId="639"/>
    <cellStyle name="Normal 5 2" xfId="640"/>
    <cellStyle name="Normal 5 2 2" xfId="641"/>
    <cellStyle name="Normal 5 2 2 2" xfId="642"/>
    <cellStyle name="Normal 5 2 2 3" xfId="643"/>
    <cellStyle name="Normal 5 2 2 4" xfId="644"/>
    <cellStyle name="Normal 5 2 2_DALYVIAI" xfId="645"/>
    <cellStyle name="Normal 5 2 3" xfId="646"/>
    <cellStyle name="Normal 5 2 4" xfId="647"/>
    <cellStyle name="Normal 5 2 5" xfId="648"/>
    <cellStyle name="Normal 5 2_DALYVIAI" xfId="649"/>
    <cellStyle name="Normal 5 3" xfId="650"/>
    <cellStyle name="Normal 5 3 2" xfId="651"/>
    <cellStyle name="Normal 5 3 3" xfId="652"/>
    <cellStyle name="Normal 5 3 4" xfId="653"/>
    <cellStyle name="Normal 5 3_DALYVIAI" xfId="654"/>
    <cellStyle name="Normal 5 4" xfId="655"/>
    <cellStyle name="Normal 5 5" xfId="656"/>
    <cellStyle name="Normal 5_DALYVIAI" xfId="657"/>
    <cellStyle name="Normal 6" xfId="658"/>
    <cellStyle name="Normal 6 2" xfId="659"/>
    <cellStyle name="Normal 6 2 2" xfId="660"/>
    <cellStyle name="Normal 6 2 3" xfId="661"/>
    <cellStyle name="Normal 6 2 4" xfId="662"/>
    <cellStyle name="Normal 6 2_DALYVIAI" xfId="663"/>
    <cellStyle name="Normal 6 3" xfId="664"/>
    <cellStyle name="Normal 6 3 2" xfId="665"/>
    <cellStyle name="Normal 6 3 3" xfId="666"/>
    <cellStyle name="Normal 6 3 4" xfId="667"/>
    <cellStyle name="Normal 6 3_DALYVIAI" xfId="668"/>
    <cellStyle name="Normal 6 4" xfId="669"/>
    <cellStyle name="Normal 6 4 2" xfId="670"/>
    <cellStyle name="Normal 6 4 3" xfId="671"/>
    <cellStyle name="Normal 6 4 4" xfId="672"/>
    <cellStyle name="Normal 6 4_DALYVIAI" xfId="673"/>
    <cellStyle name="Normal 6 5" xfId="674"/>
    <cellStyle name="Normal 6 6" xfId="675"/>
    <cellStyle name="Normal 6 6 2" xfId="676"/>
    <cellStyle name="Normal 6 6 3" xfId="677"/>
    <cellStyle name="Normal 6 6 4" xfId="678"/>
    <cellStyle name="Normal 6 6_DALYVIAI" xfId="679"/>
    <cellStyle name="Normal 6 7" xfId="680"/>
    <cellStyle name="Normal 6 8" xfId="681"/>
    <cellStyle name="Normal 6_DALYVIAI" xfId="682"/>
    <cellStyle name="Normal 7" xfId="683"/>
    <cellStyle name="Normal 7 2" xfId="684"/>
    <cellStyle name="Normal 7 2 2" xfId="685"/>
    <cellStyle name="Normal 7 2 2 2" xfId="686"/>
    <cellStyle name="Normal 7 2 2 3" xfId="687"/>
    <cellStyle name="Normal 7 2 2 4" xfId="688"/>
    <cellStyle name="Normal 7 2 2_DALYVIAI" xfId="689"/>
    <cellStyle name="Normal 7 2 3" xfId="690"/>
    <cellStyle name="Normal 7 2 4" xfId="691"/>
    <cellStyle name="Normal 7 2 5" xfId="692"/>
    <cellStyle name="Normal 7 2_DALYVIAI" xfId="693"/>
    <cellStyle name="Normal 7 3" xfId="694"/>
    <cellStyle name="Normal 7 4" xfId="695"/>
    <cellStyle name="Normal 7 5" xfId="696"/>
    <cellStyle name="Normal 7 6" xfId="697"/>
    <cellStyle name="Normal 7_DALYVIAI" xfId="698"/>
    <cellStyle name="Normal 8" xfId="699"/>
    <cellStyle name="Normal 8 2" xfId="700"/>
    <cellStyle name="Normal 8 2 2" xfId="701"/>
    <cellStyle name="Normal 8 2 2 2" xfId="702"/>
    <cellStyle name="Normal 8 2 2 3" xfId="703"/>
    <cellStyle name="Normal 8 2 2 4" xfId="704"/>
    <cellStyle name="Normal 8 2 2_DALYVIAI" xfId="705"/>
    <cellStyle name="Normal 8 2 3" xfId="706"/>
    <cellStyle name="Normal 8 2 4" xfId="707"/>
    <cellStyle name="Normal 8 2 5" xfId="708"/>
    <cellStyle name="Normal 8 2_DALYVIAI" xfId="709"/>
    <cellStyle name="Normal 8 3" xfId="710"/>
    <cellStyle name="Normal 8 4" xfId="711"/>
    <cellStyle name="Normal 8 4 2" xfId="712"/>
    <cellStyle name="Normal 8 4 3" xfId="713"/>
    <cellStyle name="Normal 8 4 4" xfId="714"/>
    <cellStyle name="Normal 8 4_DALYVIAI" xfId="715"/>
    <cellStyle name="Normal 8 5" xfId="716"/>
    <cellStyle name="Normal 8 6" xfId="717"/>
    <cellStyle name="Normal 8_DALYVIAI" xfId="718"/>
    <cellStyle name="Normal 9" xfId="719"/>
    <cellStyle name="Normal 9 2" xfId="720"/>
    <cellStyle name="Normal 9 2 2" xfId="721"/>
    <cellStyle name="Normal 9 2 3" xfId="722"/>
    <cellStyle name="Normal 9 2 4" xfId="723"/>
    <cellStyle name="Normal 9 2_DALYVIAI" xfId="724"/>
    <cellStyle name="Normal 9 3" xfId="725"/>
    <cellStyle name="Normal 9 3 2" xfId="726"/>
    <cellStyle name="Normal 9 3 2 2" xfId="727"/>
    <cellStyle name="Normal 9 3 2 3" xfId="728"/>
    <cellStyle name="Normal 9 3 2 4" xfId="729"/>
    <cellStyle name="Normal 9 3 2_DALYVIAI" xfId="730"/>
    <cellStyle name="Normal 9 3 3" xfId="731"/>
    <cellStyle name="Normal 9 3 4" xfId="732"/>
    <cellStyle name="Normal 9 3 5" xfId="733"/>
    <cellStyle name="Normal 9 3_DALYVIAI" xfId="734"/>
    <cellStyle name="Normal 9 4" xfId="735"/>
    <cellStyle name="Normal 9 4 2" xfId="736"/>
    <cellStyle name="Normal 9 4 3" xfId="737"/>
    <cellStyle name="Normal 9 4 4" xfId="738"/>
    <cellStyle name="Normal 9 4_DALYVIAI" xfId="739"/>
    <cellStyle name="Normal 9 5" xfId="740"/>
    <cellStyle name="Normal 9 5 2" xfId="741"/>
    <cellStyle name="Normal 9 5 3" xfId="742"/>
    <cellStyle name="Normal 9 5 4" xfId="743"/>
    <cellStyle name="Normal 9 5_DALYVIAI" xfId="744"/>
    <cellStyle name="Normal 9 6" xfId="745"/>
    <cellStyle name="Normal 9 7" xfId="746"/>
    <cellStyle name="Normal 9 7 2" xfId="747"/>
    <cellStyle name="Normal 9 7 3" xfId="748"/>
    <cellStyle name="Normal 9 7 4" xfId="749"/>
    <cellStyle name="Normal 9 7_DALYVIAI" xfId="750"/>
    <cellStyle name="Normal 9 8" xfId="751"/>
    <cellStyle name="Normal 9 9" xfId="752"/>
    <cellStyle name="Normal 9_DALYVIAI" xfId="753"/>
    <cellStyle name="Normal_05-19-20 VVP VJcZ" xfId="771"/>
    <cellStyle name="Normal_Komandiniai" xfId="754"/>
    <cellStyle name="Paprastas 2" xfId="755"/>
    <cellStyle name="Percent [0]" xfId="756"/>
    <cellStyle name="Percent [00]" xfId="757"/>
    <cellStyle name="Percent [2]" xfId="758"/>
    <cellStyle name="PrePop Currency (0)" xfId="759"/>
    <cellStyle name="PrePop Currency (2)" xfId="760"/>
    <cellStyle name="PrePop Units (0)" xfId="761"/>
    <cellStyle name="PrePop Units (1)" xfId="762"/>
    <cellStyle name="PrePop Units (2)" xfId="763"/>
    <cellStyle name="Text Indent A" xfId="764"/>
    <cellStyle name="Text Indent B" xfId="765"/>
    <cellStyle name="Text Indent C" xfId="766"/>
    <cellStyle name="Walutowy [0]_PLDT" xfId="767"/>
    <cellStyle name="Walutowy_PLDT" xfId="768"/>
    <cellStyle name="Обычный_Итоговый спартакиады 1991-92 г" xfId="7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7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TU_ziema/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Desktop/Varzybos/protokolai2009ziema/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nts%20and%20Settings/User/Desktop/Varzybos/protokolai2009ziema/LJnP02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newest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newest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engvoji.lt/DOCUME~1/User/LOCALS~1/Temp/Klaip&#279;dos%20&#269;empionat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Klaip&#279;dos%20&#269;empionat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>
            <v>0</v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>
            <v>0</v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>
            <v>0</v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>
            <v>0</v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>
            <v>0</v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>
            <v>0</v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>
            <v>0</v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>
            <v>0</v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>
            <v>0</v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>
            <v>0</v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>
            <v>0</v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>
            <v>0</v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>
            <v>0</v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>
            <v>0</v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>
            <v>0</v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>
            <v>0</v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>
            <v>0</v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>
            <v>0</v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>
            <v>0</v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>
            <v>0</v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>
            <v>0</v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>
            <v>0</v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>
            <v>0</v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>
            <v>0</v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>
            <v>0</v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>
            <v>0</v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>
            <v>0</v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>
            <v>0</v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>
            <v>0</v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>
            <v>0</v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>
            <v>0</v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>
            <v>0</v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>
            <v>0</v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>
            <v>0</v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>
            <v>0</v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>
            <v>0</v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>
            <v>0</v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>
            <v>0</v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>
            <v>0</v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>
            <v>0</v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>
            <v>0</v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>
            <v>0</v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>
            <v>0</v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>
            <v>0</v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>
            <v>0</v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>
            <v>0</v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>
            <v>0</v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>
            <v>0</v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>
            <v>0</v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>
            <v>0</v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>
            <v>0</v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>
            <v>0</v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>
            <v>0</v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>
            <v>0</v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>
            <v>0</v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>
            <v>0</v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>
            <v>0</v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>
            <v>0</v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>
            <v>0</v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>
            <v>0</v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>
            <v>0</v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>
            <v>0</v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>
            <v>0</v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>
            <v>0</v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>
            <v>0</v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>
            <v>0</v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>
            <v>0</v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>
            <v>0</v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>
            <v>0</v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>
            <v>0</v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>
            <v>0</v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>
            <v>0</v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>
            <v>0</v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>
            <v>0</v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>
            <v>0</v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>
            <v>0</v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>
            <v>0</v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>
            <v>0</v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>
            <v>0</v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>
            <v>0</v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>
            <v>0</v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>
            <v>0</v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>
            <v>0</v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>
            <v>0</v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>
            <v>0</v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>
            <v>0</v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>
            <v>0</v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>
            <v>0</v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>
            <v>0</v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>
            <v>0</v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>
            <v>0</v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>
            <v>0</v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>
            <v>0</v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>
            <v>0</v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>
            <v>0</v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>
            <v>0</v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>
            <v>0</v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>
            <v>0</v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>
            <v>0</v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>
            <v>0</v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>
            <v>0</v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>
            <v>0</v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>
            <v>0</v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>
            <v>0</v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>
            <v>0</v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>
            <v>0</v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>
            <v>0</v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>
            <v>0</v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>
            <v>0</v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>
            <v>0</v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>
            <v>0</v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>
            <v>0</v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>
            <v>0</v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>
            <v>0</v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>
            <v>0</v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>
            <v>0</v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>
            <v>0</v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>
            <v>0</v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>
            <v>0</v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>
            <v>0</v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>
            <v>0</v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>
            <v>0</v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>
            <v>0</v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>
            <v>0</v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>
            <v>0</v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>
            <v>0</v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>
            <v>0</v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>
            <v>0</v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>
            <v>0</v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>
            <v>0</v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>
            <v>0</v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>
            <v>0</v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>
            <v>0</v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>
            <v>0</v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>
            <v>0</v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>
            <v>0</v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>
            <v>0</v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>
            <v>0</v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>
            <v>0</v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>
            <v>0</v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>
            <v>0</v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>
            <v>0</v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>
            <v>0</v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>
            <v>0</v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>
            <v>0</v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>
            <v>0</v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>
            <v>0</v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>
            <v>0</v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>
            <v>0</v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>
            <v>0</v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>
            <v>0</v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>
            <v>0</v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>
            <v>0</v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>
            <v>0</v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>
            <v>0</v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>
            <v>0</v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>
            <v>0</v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>
            <v>0</v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>
            <v>0</v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>
            <v>0</v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>
            <v>0</v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>
            <v>0</v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>
            <v>0</v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>
            <v>0</v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>
            <v>0</v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>
            <v>0</v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>
            <v>0</v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>
            <v>0</v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>
            <v>0</v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>
            <v>0</v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>
            <v>0</v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>
            <v>0</v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>
            <v>0</v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>
            <v>0</v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>
            <v>0</v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>
            <v>0</v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>
            <v>0</v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>
            <v>0</v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>
            <v>0</v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>
            <v>0</v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>
            <v>0</v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>
            <v>0</v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>
            <v>0</v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>
            <v>0</v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>
            <v>0</v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>
            <v>0</v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>
            <v>0</v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>
            <v>0</v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>
            <v>0</v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>
            <v>0</v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>
            <v>0</v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>
            <v>0</v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>
            <v>0</v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>
            <v>0</v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>
            <v>0</v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>
            <v>0</v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>
            <v>0</v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>
            <v>0</v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>
            <v>0</v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>
            <v>0</v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>
            <v>0</v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>
            <v>0</v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>
            <v>0</v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>
            <v>0</v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>
            <v>0</v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>
            <v>0</v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>
            <v>0</v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>
            <v>0</v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>
            <v>0</v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>
            <v>0</v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>
            <v>0</v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>
            <v>0</v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>
            <v>0</v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>
            <v>0</v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>
            <v>0</v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>
            <v>0</v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>
            <v>0</v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>
            <v>0</v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>
            <v>0</v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>
            <v>0</v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>
            <v>0</v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>
            <v>0</v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>
            <v>0</v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>
            <v>0</v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>
            <v>0</v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>
            <v>0</v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>
            <v>0</v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>
            <v>0</v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>
            <v>0</v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>
            <v>0</v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>
            <v>0</v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>
            <v>0</v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>
            <v>0</v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>
            <v>0</v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>
            <v>0</v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>
            <v>0</v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>
            <v>0</v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>
            <v>0</v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>
            <v>0</v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>
            <v>0</v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>
            <v>0</v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>
            <v>0</v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>
            <v>0</v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>
            <v>0</v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>
            <v>0</v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>
            <v>0</v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>
            <v>0</v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>
            <v>0</v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>
            <v>0</v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>
            <v>0</v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>
            <v>0</v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>
            <v>0</v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>
            <v>0</v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>
            <v>0</v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>
            <v>0</v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>
            <v>0</v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>
            <v>0</v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>
            <v>0</v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>
            <v>0</v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>
            <v>0</v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>
            <v>0</v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>
            <v>0</v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>
            <v>0</v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>
            <v>0</v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>
            <v>0</v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>
            <v>0</v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>
            <v>0</v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>
            <v>0</v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>
            <v>0</v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>
            <v>0</v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>
            <v>0</v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>
            <v>0</v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>
            <v>0</v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>
            <v>0</v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>
            <v>0</v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>
            <v>0</v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>
            <v>0</v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>
            <v>0</v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>
            <v>0</v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>
            <v>0</v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>
            <v>0</v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>
            <v>0</v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>
            <v>0</v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>
            <v>0</v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>
            <v>0</v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>
            <v>0</v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>
            <v>0</v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>
            <v>0</v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>
            <v>0</v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>
            <v>0</v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>
            <v>0</v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>
            <v>0</v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>
            <v>0</v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>
            <v>0</v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>
            <v>0</v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>
            <v>0</v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>
            <v>0</v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>
            <v>0</v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>
            <v>0</v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>
            <v>0</v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>
            <v>0</v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>
            <v>0</v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>
            <v>0</v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>
            <v>0</v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>
            <v>0</v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>
            <v>0</v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>
            <v>0</v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>
            <v>0</v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>
            <v>0</v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>
            <v>0</v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>
            <v>0</v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>
            <v>0</v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>
            <v>0</v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>
            <v>0</v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>
            <v>0</v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>
            <v>0</v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>
            <v>0</v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>
            <v>0</v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>
            <v>0</v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>
            <v>0</v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>
            <v>0</v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>
            <v>0</v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>
            <v>0</v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>
            <v>0</v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>
            <v>0</v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>
            <v>0</v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>
            <v>0</v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>
            <v>0</v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>
            <v>0</v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>
            <v>0</v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>
            <v>0</v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>
            <v>0</v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>
            <v>0</v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>
            <v>0</v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>
            <v>0</v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>
            <v>0</v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>
            <v>0</v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>
            <v>0</v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>
            <v>0</v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>
            <v>0</v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>
            <v>0</v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>
            <v>0</v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>
            <v>0</v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>
            <v>0</v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>
            <v>0</v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>
            <v>0</v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>
            <v>0</v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>
            <v>0</v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>
            <v>0</v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>
            <v>0</v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>
            <v>0</v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>
            <v>0</v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>
            <v>0</v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>
            <v>0</v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>
            <v>0</v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>
            <v>0</v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>
            <v>0</v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>
            <v>0</v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>
            <v>0</v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>
            <v>0</v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>
            <v>0</v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>
            <v>0</v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>
            <v>0</v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>
            <v>0</v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>
            <v>0</v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>
            <v>0</v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>
            <v>0</v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>
            <v>0</v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>
            <v>0</v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>
            <v>0</v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>
            <v>0</v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>
            <v>0</v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>
            <v>0</v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>
            <v>0</v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>
            <v>0</v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>
            <v>0</v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>
            <v>0</v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>
            <v>0</v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>
            <v>0</v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>
            <v>0</v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>
            <v>0</v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>
            <v>0</v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>
            <v>0</v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>
            <v>0</v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>
            <v>0</v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>
            <v>0</v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>
            <v>0</v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>
            <v>0</v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>
            <v>0</v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>
            <v>0</v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>
            <v>0</v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>
            <v>0</v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>
            <v>0</v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>
            <v>0</v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>
            <v>0</v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>
            <v>0</v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>
            <v>0</v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>
            <v>0</v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>
            <v>0</v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>
            <v>0</v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>
            <v>0</v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>
            <v>0</v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>
            <v>0</v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>
            <v>0</v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>
            <v>0</v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>
            <v>0</v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>
            <v>0</v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>
            <v>0</v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>
            <v>0</v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>
            <v>0</v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>
            <v>0</v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>
            <v>0</v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>
            <v>0</v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>
            <v>0</v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>
            <v>0</v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>
            <v>0</v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>
            <v>0</v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>
            <v>0</v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>
            <v>0</v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>
            <v>0</v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>
            <v>0</v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>
            <v>0</v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>
            <v>0</v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>
            <v>0</v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>
            <v>0</v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>
            <v>0</v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>
            <v>0</v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>
            <v>0</v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>
            <v>0</v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>
            <v>0</v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>
            <v>0</v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>
            <v>0</v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>
            <v>0</v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>
            <v>0</v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>
            <v>0</v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>
            <v>0</v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>
            <v>0</v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>
            <v>0</v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>
            <v>0</v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>
            <v>0</v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>
            <v>0</v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>
            <v>0</v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>
            <v>0</v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>
            <v>0</v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>
            <v>0</v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>
            <v>0</v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>
            <v>0</v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>
            <v>0</v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>
            <v>0</v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>
            <v>0</v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>
            <v>0</v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>
            <v>0</v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>
            <v>0</v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>
            <v>0</v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>
            <v>0</v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>
            <v>0</v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>
            <v>0</v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>
            <v>0</v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>
            <v>0</v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>
            <v>0</v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>
            <v>0</v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>
            <v>0</v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>
            <v>0</v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>
            <v>0</v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>
            <v>0</v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>
            <v>0</v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>
            <v>0</v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>
            <v>0</v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>
            <v>0</v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>
            <v>0</v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>
            <v>0</v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>
            <v>0</v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>
            <v>0</v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>
            <v>0</v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>
            <v>0</v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>
            <v>0</v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>
            <v>0</v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>
            <v>0</v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>
            <v>0</v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>
            <v>0</v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>
            <v>0</v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>
            <v>0</v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>
            <v>0</v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>
            <v>0</v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>
            <v>0</v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>
            <v>0</v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>
            <v>0</v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>
            <v>0</v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>
            <v>0</v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>
            <v>0</v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>
            <v>0</v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>
            <v>0</v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>
            <v>0</v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>
            <v>0</v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>
            <v>0</v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>
            <v>0</v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>
            <v>0</v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>
            <v>0</v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>
            <v>0</v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>
            <v>0</v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>
            <v>0</v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>
            <v>0</v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>
            <v>0</v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>
            <v>0</v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>
            <v>0</v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>
            <v>0</v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>
            <v>0</v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>
            <v>0</v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>
            <v>0</v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>
            <v>0</v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>
            <v>0</v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>
            <v>0</v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>
            <v>0</v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>
            <v>0</v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>
            <v>0</v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>
            <v>0</v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>
            <v>0</v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>
            <v>0</v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>
            <v>0</v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>
            <v>0</v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>
            <v>0</v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>
            <v>0</v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>
            <v>0</v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>
            <v>0</v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>
            <v>0</v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>
            <v>0</v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>
            <v>0</v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>
            <v>0</v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>
            <v>0</v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>
            <v>0</v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>
            <v>0</v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>
            <v>0</v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>
            <v>0</v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>
            <v>0</v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>
            <v>0</v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>
            <v>0</v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>
            <v>0</v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>
            <v>0</v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>
            <v>0</v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>
            <v>0</v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>
            <v>0</v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>
            <v>0</v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>
            <v>0</v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>
            <v>0</v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>
            <v>0</v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>
            <v>0</v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>
            <v>0</v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>
            <v>0</v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>
            <v>0</v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>
            <v>0</v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>
            <v>0</v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>
            <v>0</v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>
            <v>0</v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>
            <v>0</v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>
            <v>0</v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>
            <v>0</v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>
            <v>0</v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>
            <v>0</v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>
            <v>0</v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>
            <v>0</v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>
            <v>0</v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>
            <v>0</v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>
            <v>0</v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>
            <v>0</v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>
            <v>0</v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>
            <v>0</v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>
            <v>0</v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>
            <v>0</v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>
            <v>0</v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>
            <v>0</v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>
            <v>0</v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>
            <v>0</v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>
            <v>0</v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>
            <v>0</v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>
            <v>0</v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>
            <v>0</v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>
            <v>0</v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>
            <v>0</v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>
            <v>0</v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>
            <v>0</v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>
            <v>0</v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>
            <v>0</v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>
            <v>0</v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>
            <v>0</v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>
            <v>0</v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>
            <v>0</v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>
            <v>0</v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>
            <v>0</v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>
            <v>0</v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>
            <v>0</v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>
            <v>0</v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>
            <v>0</v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>
            <v>0</v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>
            <v>0</v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>
            <v>0</v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>
            <v>0</v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>
            <v>0</v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>
            <v>0</v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>
            <v>0</v>
          </cell>
          <cell r="W19">
            <v>0</v>
          </cell>
          <cell r="X19">
            <v>11</v>
          </cell>
          <cell r="Y19" t="str">
            <v xml:space="preserve"> </v>
          </cell>
          <cell r="Z19">
            <v>0</v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>
            <v>0</v>
          </cell>
          <cell r="W20">
            <v>0</v>
          </cell>
          <cell r="X20">
            <v>9</v>
          </cell>
          <cell r="Y20" t="str">
            <v xml:space="preserve"> </v>
          </cell>
          <cell r="Z20">
            <v>0</v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>
            <v>0</v>
          </cell>
          <cell r="W21">
            <v>0</v>
          </cell>
          <cell r="X21">
            <v>7</v>
          </cell>
          <cell r="Y21" t="str">
            <v xml:space="preserve"> </v>
          </cell>
          <cell r="Z21">
            <v>0</v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>
            <v>0</v>
          </cell>
          <cell r="W22">
            <v>0</v>
          </cell>
          <cell r="X22">
            <v>8</v>
          </cell>
          <cell r="Y22" t="str">
            <v xml:space="preserve"> </v>
          </cell>
          <cell r="Z22">
            <v>0</v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>
            <v>0</v>
          </cell>
          <cell r="W23">
            <v>0</v>
          </cell>
          <cell r="X23">
            <v>10</v>
          </cell>
          <cell r="Y23" t="str">
            <v xml:space="preserve"> </v>
          </cell>
          <cell r="Z23">
            <v>0</v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>
            <v>0</v>
          </cell>
          <cell r="W24">
            <v>0</v>
          </cell>
          <cell r="X24">
            <v>12</v>
          </cell>
          <cell r="Y24" t="str">
            <v xml:space="preserve"> </v>
          </cell>
          <cell r="Z24">
            <v>0</v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>
            <v>0</v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>
            <v>0</v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>
            <v>0</v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>
            <v>0</v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>
            <v>0</v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>
            <v>0</v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>
            <v>0</v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>
            <v>0</v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>
            <v>0</v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>
            <v>0</v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>
            <v>0</v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>
            <v>0</v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>
            <v>0</v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>
            <v>0</v>
          </cell>
          <cell r="W9">
            <v>0</v>
          </cell>
          <cell r="X9">
            <v>5</v>
          </cell>
          <cell r="Y9" t="str">
            <v xml:space="preserve"> </v>
          </cell>
          <cell r="Z9">
            <v>0</v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>
            <v>0</v>
          </cell>
          <cell r="W10">
            <v>0</v>
          </cell>
          <cell r="X10">
            <v>3</v>
          </cell>
          <cell r="Y10" t="str">
            <v xml:space="preserve"> </v>
          </cell>
          <cell r="Z10">
            <v>0</v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>
            <v>0</v>
          </cell>
          <cell r="W11">
            <v>0</v>
          </cell>
          <cell r="X11">
            <v>1</v>
          </cell>
          <cell r="Y11" t="str">
            <v xml:space="preserve"> </v>
          </cell>
          <cell r="Z11">
            <v>0</v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>
            <v>0</v>
          </cell>
          <cell r="W12">
            <v>0</v>
          </cell>
          <cell r="X12">
            <v>2</v>
          </cell>
          <cell r="Y12" t="str">
            <v xml:space="preserve"> </v>
          </cell>
          <cell r="Z12">
            <v>0</v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>
            <v>0</v>
          </cell>
          <cell r="W13">
            <v>0</v>
          </cell>
          <cell r="X13">
            <v>4</v>
          </cell>
          <cell r="Y13" t="str">
            <v xml:space="preserve"> </v>
          </cell>
          <cell r="Z13">
            <v>0</v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>
            <v>0</v>
          </cell>
          <cell r="W14">
            <v>0</v>
          </cell>
          <cell r="X14">
            <v>6</v>
          </cell>
          <cell r="Y14" t="str">
            <v xml:space="preserve"> </v>
          </cell>
          <cell r="Z14">
            <v>0</v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>
            <v>0</v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>
            <v>0</v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>
            <v>0</v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>
            <v>0</v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>
            <v>0</v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>
            <v>0</v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>
            <v>0</v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>
            <v>0</v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>
            <v>0</v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>
            <v>0</v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>
            <v>0</v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>
            <v>0</v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>
            <v>0</v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>
            <v>0</v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>
            <v>0</v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>
            <v>0</v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>
            <v>0</v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>
            <v>0</v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>
            <v>0</v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>
            <v>0</v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>
            <v>0</v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>
            <v>0</v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>
            <v>0</v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>
            <v>0</v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>
            <v>0</v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>
            <v>0</v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>
            <v>0</v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>
            <v>0</v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>
            <v>0</v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>
            <v>0</v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>
            <v>0</v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>
            <v>0</v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>
            <v>0</v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>
            <v>0</v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>
            <v>0</v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>
            <v>0</v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>
            <v>0</v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>
            <v>0</v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>
            <v>0</v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>
            <v>0</v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>
            <v>0</v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>
            <v>0</v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>
            <v>0</v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>
            <v>0</v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>
            <v>0</v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>
            <v>0</v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>
            <v>0</v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>
            <v>0</v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>
            <v>0</v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>
            <v>0</v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>
            <v>0</v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>
            <v>0</v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>
            <v>0</v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>
            <v>0</v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>
            <v>0</v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>
            <v>0</v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>
            <v>0</v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>
            <v>0</v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>
            <v>0</v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>
            <v>0</v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>
            <v>0</v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>
            <v>0</v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>
            <v>0</v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>
            <v>0</v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>
            <v>0</v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>
            <v>0</v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>
            <v>0</v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>
            <v>0</v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>
            <v>0</v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>
            <v>0</v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>
            <v>0</v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>
            <v>0</v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>
            <v>0</v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>
            <v>0</v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>
            <v>0</v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>
            <v>0</v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>
            <v>0</v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>
            <v>0</v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>
            <v>0</v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>
            <v>0</v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>
            <v>0</v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>
            <v>0</v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>
            <v>0</v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>
            <v>0</v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>
            <v>0</v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>
            <v>0</v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>
            <v>0</v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>
            <v>0</v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>
            <v>0</v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>
            <v>0</v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>
            <v>0</v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>
            <v>0</v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>
            <v>0</v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>
            <v>0</v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>
            <v>0</v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>
            <v>0</v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>
            <v>0</v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>
            <v>0</v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>
            <v>0</v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>
            <v>0</v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>
            <v>0</v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>
            <v>0</v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>
            <v>0</v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>
            <v>0</v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>
            <v>0</v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>
            <v>0</v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>
            <v>0</v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>
            <v>0</v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>
            <v>0</v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>
            <v>0</v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>
            <v>0</v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>
            <v>0</v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>
            <v>0</v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>
            <v>0</v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>
            <v>0</v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>
            <v>0</v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>
            <v>0</v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>
            <v>0</v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>
            <v>0</v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>
            <v>0</v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>
            <v>0</v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>
            <v>0</v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>
            <v>0</v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>
            <v>0</v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>
            <v>0</v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>
            <v>0</v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>
            <v>0</v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>
            <v>0</v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>
            <v>0</v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>
            <v>0</v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>
            <v>0</v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>
            <v>0</v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>
            <v>0</v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>
            <v>0</v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>
            <v>0</v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>
            <v>0</v>
          </cell>
        </row>
        <row r="8">
          <cell r="A8">
            <v>0</v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>
            <v>0</v>
          </cell>
        </row>
        <row r="9">
          <cell r="A9">
            <v>0</v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>
            <v>0</v>
          </cell>
        </row>
        <row r="10">
          <cell r="A10">
            <v>0</v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>
            <v>0</v>
          </cell>
        </row>
        <row r="11">
          <cell r="A11">
            <v>0</v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>
            <v>0</v>
          </cell>
        </row>
        <row r="12">
          <cell r="A12">
            <v>0</v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>
            <v>0</v>
          </cell>
        </row>
        <row r="13">
          <cell r="A13">
            <v>0</v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>
            <v>0</v>
          </cell>
        </row>
        <row r="14">
          <cell r="A14">
            <v>0</v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>
            <v>0</v>
          </cell>
        </row>
        <row r="15">
          <cell r="A15">
            <v>0</v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>
            <v>0</v>
          </cell>
        </row>
        <row r="16">
          <cell r="A16">
            <v>0</v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>
            <v>0</v>
          </cell>
        </row>
        <row r="17">
          <cell r="A17">
            <v>0</v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>
            <v>0</v>
          </cell>
        </row>
        <row r="18">
          <cell r="A18">
            <v>0</v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>
            <v>0</v>
          </cell>
        </row>
        <row r="19">
          <cell r="A19">
            <v>0</v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>
            <v>0</v>
          </cell>
        </row>
        <row r="20">
          <cell r="A20">
            <v>0</v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>
            <v>0</v>
          </cell>
        </row>
        <row r="21">
          <cell r="A21">
            <v>0</v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>
            <v>0</v>
          </cell>
        </row>
        <row r="22">
          <cell r="A22">
            <v>0</v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>
            <v>0</v>
          </cell>
        </row>
        <row r="23">
          <cell r="A23">
            <v>0</v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8">
        <row r="7">
          <cell r="A7">
            <v>0</v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>
            <v>0</v>
          </cell>
          <cell r="M8" t="str">
            <v>rut m1</v>
          </cell>
        </row>
        <row r="9">
          <cell r="A9">
            <v>0</v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>
            <v>0</v>
          </cell>
          <cell r="M9" t="str">
            <v>rut m2</v>
          </cell>
        </row>
        <row r="10">
          <cell r="A10">
            <v>0</v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>
            <v>0</v>
          </cell>
          <cell r="M10" t="str">
            <v>rut m3</v>
          </cell>
        </row>
        <row r="11">
          <cell r="A11">
            <v>0</v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>
            <v>0</v>
          </cell>
          <cell r="M11" t="str">
            <v>rut m4</v>
          </cell>
        </row>
        <row r="12">
          <cell r="A12">
            <v>0</v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>
            <v>0</v>
          </cell>
          <cell r="M12" t="str">
            <v>rut m5</v>
          </cell>
        </row>
        <row r="13">
          <cell r="A13">
            <v>0</v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>
            <v>0</v>
          </cell>
          <cell r="M13" t="str">
            <v>rut m6</v>
          </cell>
        </row>
        <row r="14">
          <cell r="A14">
            <v>0</v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>
            <v>0</v>
          </cell>
          <cell r="M14" t="str">
            <v>rut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>
            <v>0</v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>
            <v>0</v>
          </cell>
          <cell r="M8" t="str">
            <v>rut v1</v>
          </cell>
        </row>
        <row r="9">
          <cell r="A9">
            <v>0</v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>
            <v>0</v>
          </cell>
          <cell r="M9" t="str">
            <v>rut v2</v>
          </cell>
        </row>
        <row r="10">
          <cell r="A10">
            <v>0</v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>
            <v>0</v>
          </cell>
          <cell r="M10" t="str">
            <v>rut v3</v>
          </cell>
        </row>
        <row r="11">
          <cell r="A11">
            <v>0</v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>
            <v>0</v>
          </cell>
          <cell r="M11" t="str">
            <v>rut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>
            <v>0</v>
          </cell>
          <cell r="M12" t="str">
            <v>rut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>
            <v>0</v>
          </cell>
          <cell r="M13" t="str">
            <v>rut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>
            <v>0</v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>
            <v>0</v>
          </cell>
          <cell r="M8" t="str">
            <v>rut6kg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>
            <v>0</v>
          </cell>
          <cell r="M9" t="str">
            <v>rut6kg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>
            <v>0</v>
          </cell>
          <cell r="M10" t="str">
            <v>rut6kg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>
            <v>0</v>
          </cell>
          <cell r="M11" t="str">
            <v>rut6kg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>
            <v>0</v>
          </cell>
          <cell r="M12" t="str">
            <v>rut6kg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>
            <v>0</v>
          </cell>
          <cell r="M13" t="str">
            <v>rut6kg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>
            <v>0</v>
          </cell>
          <cell r="M14" t="str">
            <v>rut6kg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>
            <v>0</v>
          </cell>
          <cell r="M15" t="str">
            <v>rut6kg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>
            <v>0</v>
          </cell>
          <cell r="M16" t="str">
            <v>rut6kg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>
            <v>0</v>
          </cell>
          <cell r="M17" t="str">
            <v>rut6kg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>
            <v>0</v>
          </cell>
          <cell r="C7" t="str">
            <v xml:space="preserve"> </v>
          </cell>
          <cell r="D7">
            <v>0</v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>
            <v>0</v>
          </cell>
          <cell r="M7" t="str">
            <v>Kodas</v>
          </cell>
        </row>
        <row r="8">
          <cell r="A8">
            <v>0</v>
          </cell>
          <cell r="C8" t="str">
            <v xml:space="preserve"> </v>
          </cell>
          <cell r="D8">
            <v>0</v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>
            <v>0</v>
          </cell>
          <cell r="M8" t="str">
            <v>triš m1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>
            <v>0</v>
          </cell>
          <cell r="M9" t="str">
            <v>triš m2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>
            <v>0</v>
          </cell>
          <cell r="M10" t="str">
            <v>triš m3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>
            <v>0</v>
          </cell>
          <cell r="M11" t="str">
            <v>triš m4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>
            <v>0</v>
          </cell>
          <cell r="M12" t="str">
            <v>triš m5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>
            <v>0</v>
          </cell>
          <cell r="M13" t="str">
            <v>triš m6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>
            <v>0</v>
          </cell>
          <cell r="M14" t="str">
            <v>triš m7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>
            <v>0</v>
          </cell>
          <cell r="M15" t="str">
            <v>triš m8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>
            <v>0</v>
          </cell>
          <cell r="M16" t="str">
            <v>triš m9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>
            <v>0</v>
          </cell>
          <cell r="M17" t="str">
            <v>triš m10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>
            <v>0</v>
          </cell>
          <cell r="C9" t="str">
            <v xml:space="preserve"> </v>
          </cell>
          <cell r="D9">
            <v>0</v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>
            <v>0</v>
          </cell>
          <cell r="M9" t="str">
            <v>triš v2</v>
          </cell>
        </row>
        <row r="10">
          <cell r="A10">
            <v>0</v>
          </cell>
          <cell r="C10" t="str">
            <v xml:space="preserve"> </v>
          </cell>
          <cell r="D10">
            <v>0</v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>
            <v>0</v>
          </cell>
          <cell r="M10" t="str">
            <v>triš v3</v>
          </cell>
        </row>
        <row r="11">
          <cell r="A11">
            <v>0</v>
          </cell>
          <cell r="C11" t="str">
            <v xml:space="preserve"> </v>
          </cell>
          <cell r="D11">
            <v>0</v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>
            <v>0</v>
          </cell>
          <cell r="M11" t="str">
            <v>triš v4</v>
          </cell>
        </row>
        <row r="12">
          <cell r="A12">
            <v>0</v>
          </cell>
          <cell r="C12" t="str">
            <v xml:space="preserve"> </v>
          </cell>
          <cell r="D12">
            <v>0</v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>
            <v>0</v>
          </cell>
          <cell r="M12" t="str">
            <v>triš v5</v>
          </cell>
        </row>
        <row r="13">
          <cell r="A13">
            <v>0</v>
          </cell>
          <cell r="C13" t="str">
            <v xml:space="preserve"> </v>
          </cell>
          <cell r="D13">
            <v>0</v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>
            <v>0</v>
          </cell>
          <cell r="M13" t="str">
            <v>triš v6</v>
          </cell>
        </row>
        <row r="14">
          <cell r="A14">
            <v>0</v>
          </cell>
          <cell r="C14" t="str">
            <v xml:space="preserve"> </v>
          </cell>
          <cell r="D14">
            <v>0</v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>
            <v>0</v>
          </cell>
          <cell r="M14" t="str">
            <v>triš v7</v>
          </cell>
        </row>
        <row r="15">
          <cell r="A15">
            <v>0</v>
          </cell>
          <cell r="C15" t="str">
            <v xml:space="preserve"> </v>
          </cell>
          <cell r="D15">
            <v>0</v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>
            <v>0</v>
          </cell>
          <cell r="M15" t="str">
            <v>triš v8</v>
          </cell>
        </row>
        <row r="16">
          <cell r="A16">
            <v>0</v>
          </cell>
          <cell r="C16" t="str">
            <v xml:space="preserve"> </v>
          </cell>
          <cell r="D16">
            <v>0</v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>
            <v>0</v>
          </cell>
          <cell r="M16" t="str">
            <v>triš v9</v>
          </cell>
        </row>
        <row r="17">
          <cell r="A17">
            <v>0</v>
          </cell>
          <cell r="C17" t="str">
            <v xml:space="preserve"> </v>
          </cell>
          <cell r="D17">
            <v>0</v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>
            <v>0</v>
          </cell>
          <cell r="M17" t="str">
            <v>triš v10</v>
          </cell>
        </row>
        <row r="18">
          <cell r="A18">
            <v>0</v>
          </cell>
          <cell r="C18" t="str">
            <v xml:space="preserve"> </v>
          </cell>
          <cell r="D18">
            <v>0</v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>
            <v>0</v>
          </cell>
        </row>
        <row r="19">
          <cell r="A19">
            <v>0</v>
          </cell>
          <cell r="C19" t="str">
            <v xml:space="preserve"> </v>
          </cell>
          <cell r="D19">
            <v>0</v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>
            <v>0</v>
          </cell>
        </row>
        <row r="20">
          <cell r="A20">
            <v>0</v>
          </cell>
          <cell r="C20" t="str">
            <v xml:space="preserve"> </v>
          </cell>
          <cell r="D20">
            <v>0</v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>
            <v>0</v>
          </cell>
        </row>
        <row r="21">
          <cell r="A21">
            <v>0</v>
          </cell>
          <cell r="C21" t="str">
            <v xml:space="preserve"> </v>
          </cell>
          <cell r="D21">
            <v>0</v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>
            <v>0</v>
          </cell>
        </row>
        <row r="22">
          <cell r="A22">
            <v>0</v>
          </cell>
          <cell r="C22" t="str">
            <v xml:space="preserve"> </v>
          </cell>
          <cell r="D22">
            <v>0</v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>
            <v>0</v>
          </cell>
        </row>
        <row r="23">
          <cell r="A23">
            <v>0</v>
          </cell>
          <cell r="C23" t="str">
            <v xml:space="preserve"> </v>
          </cell>
          <cell r="D23">
            <v>0</v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>
            <v>0</v>
          </cell>
        </row>
        <row r="24">
          <cell r="A24">
            <v>0</v>
          </cell>
          <cell r="C24" t="str">
            <v xml:space="preserve"> </v>
          </cell>
          <cell r="D24">
            <v>0</v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>
            <v>0</v>
          </cell>
        </row>
        <row r="25">
          <cell r="A25">
            <v>0</v>
          </cell>
          <cell r="C25" t="str">
            <v xml:space="preserve"> </v>
          </cell>
          <cell r="D25">
            <v>0</v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>
            <v>0</v>
          </cell>
        </row>
        <row r="26">
          <cell r="A26">
            <v>0</v>
          </cell>
          <cell r="C26" t="str">
            <v xml:space="preserve"> </v>
          </cell>
          <cell r="D26">
            <v>0</v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>
            <v>0</v>
          </cell>
        </row>
        <row r="27">
          <cell r="A27">
            <v>0</v>
          </cell>
          <cell r="C27" t="str">
            <v xml:space="preserve"> </v>
          </cell>
          <cell r="D27">
            <v>0</v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>
            <v>0</v>
          </cell>
        </row>
        <row r="28">
          <cell r="A28">
            <v>0</v>
          </cell>
          <cell r="C28" t="str">
            <v xml:space="preserve"> </v>
          </cell>
          <cell r="D28">
            <v>0</v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>
            <v>0</v>
          </cell>
        </row>
        <row r="29">
          <cell r="A29">
            <v>0</v>
          </cell>
          <cell r="C29" t="str">
            <v xml:space="preserve"> </v>
          </cell>
          <cell r="D29">
            <v>0</v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>
            <v>0</v>
          </cell>
        </row>
        <row r="30">
          <cell r="A30">
            <v>0</v>
          </cell>
          <cell r="C30" t="str">
            <v xml:space="preserve"> </v>
          </cell>
          <cell r="D30">
            <v>0</v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>
            <v>0</v>
          </cell>
        </row>
        <row r="31">
          <cell r="A31">
            <v>0</v>
          </cell>
          <cell r="C31" t="str">
            <v xml:space="preserve"> </v>
          </cell>
          <cell r="D31">
            <v>0</v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>
            <v>0</v>
          </cell>
        </row>
        <row r="32">
          <cell r="A32">
            <v>0</v>
          </cell>
          <cell r="C32" t="str">
            <v xml:space="preserve"> </v>
          </cell>
          <cell r="D32">
            <v>0</v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>
            <v>0</v>
          </cell>
        </row>
        <row r="33">
          <cell r="A33">
            <v>0</v>
          </cell>
          <cell r="C33" t="str">
            <v xml:space="preserve"> </v>
          </cell>
          <cell r="D33">
            <v>0</v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>
            <v>0</v>
          </cell>
        </row>
        <row r="34">
          <cell r="A34">
            <v>0</v>
          </cell>
          <cell r="C34" t="str">
            <v xml:space="preserve"> </v>
          </cell>
          <cell r="D34">
            <v>0</v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>
            <v>0</v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>
            <v>0</v>
          </cell>
        </row>
        <row r="292">
          <cell r="C292">
            <v>0</v>
          </cell>
        </row>
        <row r="293">
          <cell r="C293">
            <v>0</v>
          </cell>
        </row>
        <row r="294">
          <cell r="C294">
            <v>0</v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>
            <v>0</v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>
            <v>0</v>
          </cell>
        </row>
        <row r="376">
          <cell r="C376">
            <v>0</v>
          </cell>
        </row>
        <row r="377">
          <cell r="C377">
            <v>0</v>
          </cell>
        </row>
        <row r="378">
          <cell r="C378">
            <v>0</v>
          </cell>
        </row>
        <row r="379">
          <cell r="C379">
            <v>0</v>
          </cell>
        </row>
        <row r="380">
          <cell r="C380">
            <v>0</v>
          </cell>
        </row>
        <row r="381">
          <cell r="C381">
            <v>0</v>
          </cell>
        </row>
        <row r="382">
          <cell r="C382">
            <v>0</v>
          </cell>
        </row>
        <row r="383">
          <cell r="C383">
            <v>0</v>
          </cell>
        </row>
        <row r="384">
          <cell r="C384">
            <v>0</v>
          </cell>
        </row>
        <row r="385">
          <cell r="C385">
            <v>0</v>
          </cell>
        </row>
        <row r="386">
          <cell r="C386">
            <v>0</v>
          </cell>
        </row>
        <row r="387">
          <cell r="C387">
            <v>0</v>
          </cell>
        </row>
        <row r="388">
          <cell r="C388">
            <v>0</v>
          </cell>
        </row>
        <row r="389">
          <cell r="C389">
            <v>0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0</v>
          </cell>
        </row>
        <row r="394">
          <cell r="C394">
            <v>0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1">
          <cell r="C411">
            <v>0</v>
          </cell>
        </row>
        <row r="412">
          <cell r="C412">
            <v>0</v>
          </cell>
        </row>
        <row r="413">
          <cell r="C413">
            <v>0</v>
          </cell>
        </row>
        <row r="414">
          <cell r="C414">
            <v>0</v>
          </cell>
        </row>
        <row r="415">
          <cell r="C415">
            <v>0</v>
          </cell>
        </row>
        <row r="416">
          <cell r="C416">
            <v>0</v>
          </cell>
        </row>
        <row r="417">
          <cell r="C417">
            <v>0</v>
          </cell>
        </row>
        <row r="418">
          <cell r="C418">
            <v>0</v>
          </cell>
        </row>
        <row r="419">
          <cell r="C419">
            <v>0</v>
          </cell>
        </row>
        <row r="420">
          <cell r="C420">
            <v>0</v>
          </cell>
        </row>
        <row r="421">
          <cell r="C421">
            <v>0</v>
          </cell>
        </row>
        <row r="422">
          <cell r="C422">
            <v>0</v>
          </cell>
        </row>
        <row r="423">
          <cell r="C423">
            <v>0</v>
          </cell>
        </row>
        <row r="424">
          <cell r="C424">
            <v>0</v>
          </cell>
        </row>
        <row r="425">
          <cell r="C425">
            <v>0</v>
          </cell>
        </row>
        <row r="426">
          <cell r="C426">
            <v>0</v>
          </cell>
        </row>
        <row r="427">
          <cell r="C427">
            <v>0</v>
          </cell>
        </row>
        <row r="428">
          <cell r="C428">
            <v>0</v>
          </cell>
        </row>
        <row r="429">
          <cell r="C429">
            <v>0</v>
          </cell>
        </row>
        <row r="430">
          <cell r="C430">
            <v>0</v>
          </cell>
        </row>
        <row r="431">
          <cell r="C431">
            <v>0</v>
          </cell>
        </row>
        <row r="432">
          <cell r="C432">
            <v>0</v>
          </cell>
        </row>
        <row r="433">
          <cell r="C433">
            <v>0</v>
          </cell>
        </row>
        <row r="434">
          <cell r="C434">
            <v>0</v>
          </cell>
        </row>
        <row r="435">
          <cell r="C435">
            <v>0</v>
          </cell>
        </row>
        <row r="436">
          <cell r="C436">
            <v>0</v>
          </cell>
        </row>
        <row r="437">
          <cell r="C437">
            <v>0</v>
          </cell>
        </row>
        <row r="438">
          <cell r="C438">
            <v>0</v>
          </cell>
        </row>
        <row r="439">
          <cell r="C439">
            <v>0</v>
          </cell>
        </row>
        <row r="440">
          <cell r="C440">
            <v>0</v>
          </cell>
        </row>
        <row r="441">
          <cell r="C441">
            <v>0</v>
          </cell>
        </row>
        <row r="442">
          <cell r="C442">
            <v>0</v>
          </cell>
        </row>
        <row r="443">
          <cell r="C443">
            <v>0</v>
          </cell>
        </row>
        <row r="444">
          <cell r="C444">
            <v>0</v>
          </cell>
        </row>
        <row r="445">
          <cell r="C445">
            <v>0</v>
          </cell>
        </row>
        <row r="446">
          <cell r="C446">
            <v>0</v>
          </cell>
        </row>
        <row r="447">
          <cell r="C447">
            <v>0</v>
          </cell>
        </row>
        <row r="448">
          <cell r="C448">
            <v>0</v>
          </cell>
        </row>
        <row r="449">
          <cell r="C449">
            <v>0</v>
          </cell>
        </row>
        <row r="450">
          <cell r="C450">
            <v>0</v>
          </cell>
        </row>
        <row r="451">
          <cell r="C451">
            <v>0</v>
          </cell>
        </row>
        <row r="452">
          <cell r="C452">
            <v>0</v>
          </cell>
        </row>
        <row r="453">
          <cell r="C453">
            <v>0</v>
          </cell>
        </row>
        <row r="454">
          <cell r="C454">
            <v>0</v>
          </cell>
        </row>
        <row r="455">
          <cell r="C455">
            <v>0</v>
          </cell>
        </row>
        <row r="456">
          <cell r="C456">
            <v>0</v>
          </cell>
        </row>
        <row r="457">
          <cell r="C457">
            <v>0</v>
          </cell>
        </row>
        <row r="458">
          <cell r="C458">
            <v>0</v>
          </cell>
        </row>
        <row r="459">
          <cell r="C459">
            <v>0</v>
          </cell>
        </row>
        <row r="460">
          <cell r="C460">
            <v>0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0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0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0</v>
          </cell>
        </row>
        <row r="494">
          <cell r="C494">
            <v>0</v>
          </cell>
        </row>
        <row r="495">
          <cell r="C495">
            <v>0</v>
          </cell>
        </row>
        <row r="496">
          <cell r="C496">
            <v>0</v>
          </cell>
        </row>
        <row r="497">
          <cell r="C497">
            <v>0</v>
          </cell>
        </row>
        <row r="498">
          <cell r="C498">
            <v>0</v>
          </cell>
        </row>
        <row r="499">
          <cell r="C499">
            <v>0</v>
          </cell>
        </row>
        <row r="500">
          <cell r="C500">
            <v>0</v>
          </cell>
        </row>
        <row r="501">
          <cell r="C501">
            <v>0</v>
          </cell>
        </row>
        <row r="502">
          <cell r="C502">
            <v>0</v>
          </cell>
        </row>
        <row r="503">
          <cell r="C503">
            <v>0</v>
          </cell>
        </row>
        <row r="504">
          <cell r="C504">
            <v>0</v>
          </cell>
        </row>
        <row r="505">
          <cell r="C505">
            <v>0</v>
          </cell>
        </row>
        <row r="506">
          <cell r="C506">
            <v>0</v>
          </cell>
        </row>
        <row r="507">
          <cell r="C507">
            <v>0</v>
          </cell>
        </row>
        <row r="508">
          <cell r="C508">
            <v>0</v>
          </cell>
        </row>
        <row r="509">
          <cell r="C509">
            <v>0</v>
          </cell>
        </row>
        <row r="510">
          <cell r="C510">
            <v>0</v>
          </cell>
        </row>
        <row r="511">
          <cell r="C511">
            <v>0</v>
          </cell>
        </row>
        <row r="512">
          <cell r="C512">
            <v>0</v>
          </cell>
        </row>
        <row r="513">
          <cell r="C513">
            <v>0</v>
          </cell>
        </row>
        <row r="514">
          <cell r="C514">
            <v>0</v>
          </cell>
        </row>
        <row r="515">
          <cell r="C515">
            <v>0</v>
          </cell>
        </row>
        <row r="516">
          <cell r="C516">
            <v>0</v>
          </cell>
        </row>
        <row r="517">
          <cell r="C517">
            <v>0</v>
          </cell>
        </row>
        <row r="518">
          <cell r="C518">
            <v>0</v>
          </cell>
        </row>
        <row r="519">
          <cell r="C519">
            <v>0</v>
          </cell>
        </row>
        <row r="520">
          <cell r="C520">
            <v>0</v>
          </cell>
        </row>
        <row r="521">
          <cell r="C521">
            <v>0</v>
          </cell>
        </row>
        <row r="522">
          <cell r="C522">
            <v>0</v>
          </cell>
        </row>
        <row r="523">
          <cell r="C523">
            <v>0</v>
          </cell>
        </row>
        <row r="524">
          <cell r="C524">
            <v>0</v>
          </cell>
        </row>
        <row r="525">
          <cell r="C525">
            <v>0</v>
          </cell>
        </row>
        <row r="526">
          <cell r="C526">
            <v>0</v>
          </cell>
        </row>
        <row r="527">
          <cell r="C527">
            <v>0</v>
          </cell>
        </row>
        <row r="528">
          <cell r="C528">
            <v>0</v>
          </cell>
        </row>
        <row r="529">
          <cell r="C529">
            <v>0</v>
          </cell>
        </row>
        <row r="530">
          <cell r="C530">
            <v>0</v>
          </cell>
        </row>
        <row r="531">
          <cell r="C531">
            <v>0</v>
          </cell>
        </row>
        <row r="532">
          <cell r="C532">
            <v>0</v>
          </cell>
        </row>
        <row r="533">
          <cell r="C533">
            <v>0</v>
          </cell>
        </row>
        <row r="534">
          <cell r="C534">
            <v>0</v>
          </cell>
        </row>
        <row r="535">
          <cell r="C535">
            <v>0</v>
          </cell>
        </row>
        <row r="536">
          <cell r="C536">
            <v>0</v>
          </cell>
        </row>
        <row r="537">
          <cell r="C537">
            <v>0</v>
          </cell>
        </row>
        <row r="538">
          <cell r="C538">
            <v>0</v>
          </cell>
        </row>
        <row r="539">
          <cell r="C539">
            <v>0</v>
          </cell>
        </row>
        <row r="540">
          <cell r="C540">
            <v>0</v>
          </cell>
        </row>
        <row r="541">
          <cell r="C541">
            <v>0</v>
          </cell>
        </row>
        <row r="542">
          <cell r="C542">
            <v>0</v>
          </cell>
        </row>
        <row r="543">
          <cell r="C543">
            <v>0</v>
          </cell>
        </row>
        <row r="544">
          <cell r="C544">
            <v>0</v>
          </cell>
        </row>
        <row r="545">
          <cell r="C545">
            <v>0</v>
          </cell>
        </row>
        <row r="546">
          <cell r="C546">
            <v>0</v>
          </cell>
        </row>
        <row r="547">
          <cell r="C547">
            <v>0</v>
          </cell>
        </row>
        <row r="548">
          <cell r="C548">
            <v>0</v>
          </cell>
        </row>
        <row r="549">
          <cell r="C549">
            <v>0</v>
          </cell>
        </row>
        <row r="550">
          <cell r="C550">
            <v>0</v>
          </cell>
        </row>
        <row r="551">
          <cell r="C551">
            <v>0</v>
          </cell>
        </row>
        <row r="552">
          <cell r="C552">
            <v>0</v>
          </cell>
        </row>
        <row r="553">
          <cell r="C553">
            <v>0</v>
          </cell>
        </row>
        <row r="554">
          <cell r="C554">
            <v>0</v>
          </cell>
        </row>
        <row r="555">
          <cell r="C555">
            <v>0</v>
          </cell>
        </row>
        <row r="556">
          <cell r="C556">
            <v>0</v>
          </cell>
        </row>
        <row r="557">
          <cell r="C557">
            <v>0</v>
          </cell>
        </row>
        <row r="558">
          <cell r="C558">
            <v>0</v>
          </cell>
        </row>
        <row r="559">
          <cell r="C559">
            <v>0</v>
          </cell>
        </row>
        <row r="560">
          <cell r="C560">
            <v>0</v>
          </cell>
        </row>
        <row r="561">
          <cell r="C561">
            <v>0</v>
          </cell>
        </row>
        <row r="562">
          <cell r="C562">
            <v>0</v>
          </cell>
        </row>
        <row r="563">
          <cell r="C563">
            <v>0</v>
          </cell>
        </row>
        <row r="564">
          <cell r="C564">
            <v>0</v>
          </cell>
        </row>
        <row r="565">
          <cell r="C565">
            <v>0</v>
          </cell>
        </row>
        <row r="566">
          <cell r="C566">
            <v>0</v>
          </cell>
        </row>
        <row r="567">
          <cell r="C567">
            <v>0</v>
          </cell>
        </row>
        <row r="568">
          <cell r="C568">
            <v>0</v>
          </cell>
        </row>
        <row r="569">
          <cell r="C569">
            <v>0</v>
          </cell>
        </row>
        <row r="570">
          <cell r="C570">
            <v>0</v>
          </cell>
        </row>
        <row r="571">
          <cell r="C571">
            <v>0</v>
          </cell>
        </row>
        <row r="572">
          <cell r="C572">
            <v>0</v>
          </cell>
        </row>
        <row r="573">
          <cell r="C573">
            <v>0</v>
          </cell>
        </row>
        <row r="574">
          <cell r="C574">
            <v>0</v>
          </cell>
        </row>
        <row r="575">
          <cell r="C575">
            <v>0</v>
          </cell>
        </row>
        <row r="576">
          <cell r="C576">
            <v>0</v>
          </cell>
        </row>
        <row r="577">
          <cell r="C577">
            <v>0</v>
          </cell>
        </row>
        <row r="578">
          <cell r="C578">
            <v>0</v>
          </cell>
        </row>
        <row r="579">
          <cell r="C579">
            <v>0</v>
          </cell>
        </row>
        <row r="580">
          <cell r="C580">
            <v>0</v>
          </cell>
        </row>
        <row r="581">
          <cell r="C581">
            <v>0</v>
          </cell>
        </row>
        <row r="582">
          <cell r="C582">
            <v>0</v>
          </cell>
        </row>
        <row r="583">
          <cell r="C583">
            <v>0</v>
          </cell>
        </row>
        <row r="584">
          <cell r="C584">
            <v>0</v>
          </cell>
        </row>
        <row r="585">
          <cell r="C585">
            <v>0</v>
          </cell>
        </row>
        <row r="586">
          <cell r="C586">
            <v>0</v>
          </cell>
        </row>
        <row r="587">
          <cell r="C587">
            <v>0</v>
          </cell>
        </row>
        <row r="588">
          <cell r="C588">
            <v>0</v>
          </cell>
        </row>
        <row r="589">
          <cell r="C589">
            <v>0</v>
          </cell>
        </row>
        <row r="590">
          <cell r="C590">
            <v>0</v>
          </cell>
        </row>
        <row r="591">
          <cell r="C591">
            <v>0</v>
          </cell>
        </row>
        <row r="592">
          <cell r="C592">
            <v>0</v>
          </cell>
        </row>
        <row r="593">
          <cell r="C593">
            <v>0</v>
          </cell>
        </row>
        <row r="594">
          <cell r="C594">
            <v>0</v>
          </cell>
        </row>
        <row r="595">
          <cell r="C595">
            <v>0</v>
          </cell>
        </row>
        <row r="596">
          <cell r="C596">
            <v>0</v>
          </cell>
        </row>
        <row r="597">
          <cell r="C597">
            <v>0</v>
          </cell>
        </row>
        <row r="598">
          <cell r="C598">
            <v>0</v>
          </cell>
        </row>
        <row r="599">
          <cell r="C599">
            <v>0</v>
          </cell>
        </row>
        <row r="600">
          <cell r="C600">
            <v>0</v>
          </cell>
        </row>
        <row r="601">
          <cell r="C601">
            <v>0</v>
          </cell>
        </row>
        <row r="602">
          <cell r="C602">
            <v>0</v>
          </cell>
        </row>
        <row r="603">
          <cell r="C603">
            <v>0</v>
          </cell>
        </row>
        <row r="604">
          <cell r="C604">
            <v>0</v>
          </cell>
        </row>
        <row r="605">
          <cell r="C605">
            <v>0</v>
          </cell>
        </row>
        <row r="606">
          <cell r="C606">
            <v>0</v>
          </cell>
        </row>
        <row r="607">
          <cell r="C607">
            <v>0</v>
          </cell>
        </row>
        <row r="608">
          <cell r="C608">
            <v>0</v>
          </cell>
        </row>
        <row r="609">
          <cell r="C609">
            <v>0</v>
          </cell>
        </row>
        <row r="610">
          <cell r="C610">
            <v>0</v>
          </cell>
        </row>
        <row r="611">
          <cell r="C611">
            <v>0</v>
          </cell>
        </row>
        <row r="612">
          <cell r="C612">
            <v>0</v>
          </cell>
        </row>
        <row r="613">
          <cell r="C613">
            <v>0</v>
          </cell>
        </row>
        <row r="614">
          <cell r="C614">
            <v>0</v>
          </cell>
        </row>
        <row r="615">
          <cell r="C615">
            <v>0</v>
          </cell>
        </row>
        <row r="616">
          <cell r="C616">
            <v>0</v>
          </cell>
        </row>
        <row r="617">
          <cell r="C617">
            <v>0</v>
          </cell>
        </row>
        <row r="618">
          <cell r="C618">
            <v>0</v>
          </cell>
        </row>
        <row r="619">
          <cell r="C619">
            <v>0</v>
          </cell>
        </row>
        <row r="620">
          <cell r="C620">
            <v>0</v>
          </cell>
        </row>
        <row r="621">
          <cell r="C621">
            <v>0</v>
          </cell>
        </row>
        <row r="622">
          <cell r="C622">
            <v>0</v>
          </cell>
        </row>
        <row r="623">
          <cell r="C623">
            <v>0</v>
          </cell>
        </row>
        <row r="624">
          <cell r="C624">
            <v>0</v>
          </cell>
        </row>
        <row r="625">
          <cell r="C625">
            <v>0</v>
          </cell>
        </row>
        <row r="626">
          <cell r="C626">
            <v>0</v>
          </cell>
        </row>
        <row r="627">
          <cell r="C627">
            <v>0</v>
          </cell>
        </row>
        <row r="628">
          <cell r="C628">
            <v>0</v>
          </cell>
        </row>
        <row r="629">
          <cell r="C629">
            <v>0</v>
          </cell>
        </row>
        <row r="630">
          <cell r="C630">
            <v>0</v>
          </cell>
        </row>
        <row r="631">
          <cell r="C631">
            <v>0</v>
          </cell>
        </row>
        <row r="632">
          <cell r="C632">
            <v>0</v>
          </cell>
        </row>
        <row r="633">
          <cell r="C633">
            <v>0</v>
          </cell>
        </row>
        <row r="634">
          <cell r="C634">
            <v>0</v>
          </cell>
        </row>
        <row r="635">
          <cell r="C635">
            <v>0</v>
          </cell>
        </row>
        <row r="636">
          <cell r="C636">
            <v>0</v>
          </cell>
        </row>
        <row r="637">
          <cell r="C637">
            <v>0</v>
          </cell>
        </row>
        <row r="638">
          <cell r="C638">
            <v>0</v>
          </cell>
        </row>
        <row r="639">
          <cell r="C639">
            <v>0</v>
          </cell>
        </row>
        <row r="640">
          <cell r="C640">
            <v>0</v>
          </cell>
        </row>
        <row r="641">
          <cell r="C641">
            <v>0</v>
          </cell>
        </row>
        <row r="642">
          <cell r="C642">
            <v>0</v>
          </cell>
        </row>
        <row r="643">
          <cell r="C643">
            <v>0</v>
          </cell>
        </row>
        <row r="644">
          <cell r="C644">
            <v>0</v>
          </cell>
        </row>
        <row r="645">
          <cell r="C645">
            <v>0</v>
          </cell>
        </row>
        <row r="646">
          <cell r="C646">
            <v>0</v>
          </cell>
        </row>
        <row r="647">
          <cell r="C647">
            <v>0</v>
          </cell>
        </row>
        <row r="648">
          <cell r="C648">
            <v>0</v>
          </cell>
        </row>
        <row r="649">
          <cell r="C649">
            <v>0</v>
          </cell>
        </row>
        <row r="650">
          <cell r="C650">
            <v>0</v>
          </cell>
        </row>
        <row r="651">
          <cell r="C651">
            <v>0</v>
          </cell>
        </row>
        <row r="652">
          <cell r="C652">
            <v>0</v>
          </cell>
        </row>
        <row r="653">
          <cell r="C653">
            <v>0</v>
          </cell>
        </row>
        <row r="654">
          <cell r="C654">
            <v>0</v>
          </cell>
        </row>
        <row r="655">
          <cell r="C655">
            <v>0</v>
          </cell>
        </row>
        <row r="656">
          <cell r="C656">
            <v>0</v>
          </cell>
        </row>
        <row r="657">
          <cell r="C657">
            <v>0</v>
          </cell>
        </row>
        <row r="658">
          <cell r="C658">
            <v>0</v>
          </cell>
        </row>
        <row r="659">
          <cell r="C659">
            <v>0</v>
          </cell>
        </row>
        <row r="660">
          <cell r="C660">
            <v>0</v>
          </cell>
        </row>
        <row r="661">
          <cell r="C661">
            <v>0</v>
          </cell>
        </row>
        <row r="662">
          <cell r="C662">
            <v>0</v>
          </cell>
        </row>
        <row r="663">
          <cell r="C663">
            <v>0</v>
          </cell>
        </row>
        <row r="664">
          <cell r="C664">
            <v>0</v>
          </cell>
        </row>
        <row r="665">
          <cell r="C665">
            <v>0</v>
          </cell>
        </row>
        <row r="666">
          <cell r="C666">
            <v>0</v>
          </cell>
        </row>
        <row r="667">
          <cell r="C667">
            <v>0</v>
          </cell>
        </row>
        <row r="668">
          <cell r="C668">
            <v>0</v>
          </cell>
        </row>
        <row r="669">
          <cell r="C669">
            <v>0</v>
          </cell>
        </row>
        <row r="670">
          <cell r="C670">
            <v>0</v>
          </cell>
        </row>
        <row r="671">
          <cell r="C671">
            <v>0</v>
          </cell>
        </row>
        <row r="672">
          <cell r="C672">
            <v>0</v>
          </cell>
        </row>
        <row r="673">
          <cell r="C673">
            <v>0</v>
          </cell>
        </row>
        <row r="674">
          <cell r="C674">
            <v>0</v>
          </cell>
        </row>
        <row r="675">
          <cell r="C675">
            <v>0</v>
          </cell>
        </row>
        <row r="676">
          <cell r="C676">
            <v>0</v>
          </cell>
        </row>
        <row r="677">
          <cell r="C677">
            <v>0</v>
          </cell>
        </row>
        <row r="678">
          <cell r="C678">
            <v>0</v>
          </cell>
        </row>
        <row r="679">
          <cell r="C679">
            <v>0</v>
          </cell>
        </row>
        <row r="680">
          <cell r="C680">
            <v>0</v>
          </cell>
        </row>
        <row r="681">
          <cell r="C681">
            <v>0</v>
          </cell>
        </row>
        <row r="682">
          <cell r="C682">
            <v>0</v>
          </cell>
        </row>
        <row r="683">
          <cell r="C683">
            <v>0</v>
          </cell>
        </row>
        <row r="684">
          <cell r="C684">
            <v>0</v>
          </cell>
        </row>
        <row r="685">
          <cell r="C685">
            <v>0</v>
          </cell>
        </row>
        <row r="686">
          <cell r="C686">
            <v>0</v>
          </cell>
        </row>
        <row r="687">
          <cell r="C687">
            <v>0</v>
          </cell>
        </row>
        <row r="688">
          <cell r="C688">
            <v>0</v>
          </cell>
        </row>
        <row r="689">
          <cell r="C689">
            <v>0</v>
          </cell>
        </row>
        <row r="690">
          <cell r="C690">
            <v>0</v>
          </cell>
        </row>
        <row r="691">
          <cell r="C691">
            <v>0</v>
          </cell>
        </row>
        <row r="692">
          <cell r="C692">
            <v>0</v>
          </cell>
        </row>
        <row r="693">
          <cell r="C693">
            <v>0</v>
          </cell>
        </row>
        <row r="694">
          <cell r="C694">
            <v>0</v>
          </cell>
        </row>
        <row r="695">
          <cell r="C695">
            <v>0</v>
          </cell>
        </row>
        <row r="696">
          <cell r="C696">
            <v>0</v>
          </cell>
        </row>
        <row r="697">
          <cell r="C697">
            <v>0</v>
          </cell>
        </row>
        <row r="698">
          <cell r="C698">
            <v>0</v>
          </cell>
        </row>
        <row r="699">
          <cell r="C699">
            <v>0</v>
          </cell>
        </row>
        <row r="700">
          <cell r="C700">
            <v>0</v>
          </cell>
        </row>
        <row r="701">
          <cell r="C701">
            <v>0</v>
          </cell>
        </row>
        <row r="702">
          <cell r="C702">
            <v>0</v>
          </cell>
        </row>
        <row r="703">
          <cell r="C703">
            <v>0</v>
          </cell>
        </row>
        <row r="704">
          <cell r="C704">
            <v>0</v>
          </cell>
        </row>
        <row r="705">
          <cell r="C705">
            <v>0</v>
          </cell>
        </row>
        <row r="706">
          <cell r="C706">
            <v>0</v>
          </cell>
        </row>
        <row r="707">
          <cell r="C707">
            <v>0</v>
          </cell>
        </row>
        <row r="708">
          <cell r="C708">
            <v>0</v>
          </cell>
        </row>
        <row r="709">
          <cell r="C709">
            <v>0</v>
          </cell>
        </row>
        <row r="710">
          <cell r="C710">
            <v>0</v>
          </cell>
        </row>
        <row r="711">
          <cell r="C711">
            <v>0</v>
          </cell>
        </row>
        <row r="712">
          <cell r="C712">
            <v>0</v>
          </cell>
        </row>
        <row r="713">
          <cell r="C713">
            <v>0</v>
          </cell>
        </row>
        <row r="714">
          <cell r="C714">
            <v>0</v>
          </cell>
        </row>
        <row r="715">
          <cell r="C715">
            <v>0</v>
          </cell>
        </row>
        <row r="716">
          <cell r="C716">
            <v>0</v>
          </cell>
        </row>
        <row r="717">
          <cell r="C717">
            <v>0</v>
          </cell>
        </row>
        <row r="718">
          <cell r="C718">
            <v>0</v>
          </cell>
        </row>
        <row r="719">
          <cell r="C719">
            <v>0</v>
          </cell>
        </row>
        <row r="720">
          <cell r="C720">
            <v>0</v>
          </cell>
        </row>
        <row r="721">
          <cell r="C721">
            <v>0</v>
          </cell>
        </row>
        <row r="722">
          <cell r="C722">
            <v>0</v>
          </cell>
        </row>
        <row r="723">
          <cell r="C723">
            <v>0</v>
          </cell>
        </row>
        <row r="724">
          <cell r="C724">
            <v>0</v>
          </cell>
        </row>
        <row r="725">
          <cell r="C725">
            <v>0</v>
          </cell>
        </row>
        <row r="726">
          <cell r="C726">
            <v>0</v>
          </cell>
        </row>
        <row r="727">
          <cell r="C727">
            <v>0</v>
          </cell>
        </row>
        <row r="728">
          <cell r="C728">
            <v>0</v>
          </cell>
        </row>
        <row r="729">
          <cell r="C729">
            <v>0</v>
          </cell>
        </row>
        <row r="730">
          <cell r="C730">
            <v>0</v>
          </cell>
        </row>
        <row r="731">
          <cell r="C731">
            <v>0</v>
          </cell>
        </row>
        <row r="732">
          <cell r="C732">
            <v>0</v>
          </cell>
        </row>
        <row r="733">
          <cell r="C733">
            <v>0</v>
          </cell>
        </row>
        <row r="734">
          <cell r="C734">
            <v>0</v>
          </cell>
        </row>
        <row r="735">
          <cell r="C735">
            <v>0</v>
          </cell>
        </row>
        <row r="736">
          <cell r="C736">
            <v>0</v>
          </cell>
        </row>
        <row r="737">
          <cell r="C737">
            <v>0</v>
          </cell>
        </row>
        <row r="738">
          <cell r="C738">
            <v>0</v>
          </cell>
        </row>
        <row r="739">
          <cell r="C739">
            <v>0</v>
          </cell>
        </row>
        <row r="740">
          <cell r="C740">
            <v>0</v>
          </cell>
        </row>
        <row r="741">
          <cell r="C741">
            <v>0</v>
          </cell>
        </row>
        <row r="742">
          <cell r="C742">
            <v>0</v>
          </cell>
        </row>
        <row r="743">
          <cell r="C743">
            <v>0</v>
          </cell>
        </row>
        <row r="744">
          <cell r="C744">
            <v>0</v>
          </cell>
        </row>
        <row r="745">
          <cell r="C745">
            <v>0</v>
          </cell>
        </row>
        <row r="746">
          <cell r="C746">
            <v>0</v>
          </cell>
        </row>
        <row r="747">
          <cell r="C747">
            <v>0</v>
          </cell>
        </row>
        <row r="748">
          <cell r="C748">
            <v>0</v>
          </cell>
        </row>
        <row r="749">
          <cell r="C749">
            <v>0</v>
          </cell>
        </row>
        <row r="750">
          <cell r="C750">
            <v>0</v>
          </cell>
        </row>
        <row r="751">
          <cell r="C751">
            <v>0</v>
          </cell>
        </row>
        <row r="752">
          <cell r="C752">
            <v>0</v>
          </cell>
        </row>
        <row r="753">
          <cell r="C753">
            <v>0</v>
          </cell>
        </row>
        <row r="754">
          <cell r="C754">
            <v>0</v>
          </cell>
        </row>
        <row r="755">
          <cell r="C755">
            <v>0</v>
          </cell>
        </row>
        <row r="756">
          <cell r="C756">
            <v>0</v>
          </cell>
        </row>
        <row r="757">
          <cell r="C757">
            <v>0</v>
          </cell>
        </row>
        <row r="758">
          <cell r="C758">
            <v>0</v>
          </cell>
        </row>
        <row r="759">
          <cell r="C759">
            <v>0</v>
          </cell>
        </row>
        <row r="760">
          <cell r="C760">
            <v>0</v>
          </cell>
        </row>
        <row r="761">
          <cell r="C761">
            <v>0</v>
          </cell>
        </row>
        <row r="762">
          <cell r="C762">
            <v>0</v>
          </cell>
        </row>
        <row r="763">
          <cell r="C763">
            <v>0</v>
          </cell>
        </row>
        <row r="764">
          <cell r="C764">
            <v>0</v>
          </cell>
        </row>
        <row r="765">
          <cell r="C765">
            <v>0</v>
          </cell>
        </row>
        <row r="766">
          <cell r="C766">
            <v>0</v>
          </cell>
        </row>
        <row r="767">
          <cell r="C767">
            <v>0</v>
          </cell>
        </row>
        <row r="768">
          <cell r="C768">
            <v>0</v>
          </cell>
        </row>
        <row r="769">
          <cell r="C769">
            <v>0</v>
          </cell>
        </row>
        <row r="770">
          <cell r="C770">
            <v>0</v>
          </cell>
        </row>
        <row r="771">
          <cell r="C771">
            <v>0</v>
          </cell>
        </row>
        <row r="772">
          <cell r="C772">
            <v>0</v>
          </cell>
        </row>
        <row r="773">
          <cell r="C773">
            <v>0</v>
          </cell>
        </row>
        <row r="774">
          <cell r="C774">
            <v>0</v>
          </cell>
        </row>
        <row r="775">
          <cell r="C775">
            <v>0</v>
          </cell>
        </row>
        <row r="776">
          <cell r="C776">
            <v>0</v>
          </cell>
        </row>
        <row r="777">
          <cell r="C777">
            <v>0</v>
          </cell>
        </row>
        <row r="778">
          <cell r="C778">
            <v>0</v>
          </cell>
        </row>
        <row r="779">
          <cell r="C779">
            <v>0</v>
          </cell>
        </row>
        <row r="780">
          <cell r="C780">
            <v>0</v>
          </cell>
        </row>
        <row r="781">
          <cell r="C781">
            <v>0</v>
          </cell>
        </row>
        <row r="782">
          <cell r="C782">
            <v>0</v>
          </cell>
        </row>
        <row r="783">
          <cell r="C783">
            <v>0</v>
          </cell>
        </row>
        <row r="784">
          <cell r="C784">
            <v>0</v>
          </cell>
        </row>
        <row r="785">
          <cell r="C785">
            <v>0</v>
          </cell>
        </row>
        <row r="786">
          <cell r="C786">
            <v>0</v>
          </cell>
        </row>
        <row r="787">
          <cell r="C787">
            <v>0</v>
          </cell>
        </row>
        <row r="788">
          <cell r="C788">
            <v>0</v>
          </cell>
        </row>
        <row r="789">
          <cell r="C789">
            <v>0</v>
          </cell>
        </row>
        <row r="790">
          <cell r="C790">
            <v>0</v>
          </cell>
        </row>
        <row r="791">
          <cell r="C791">
            <v>0</v>
          </cell>
        </row>
        <row r="792">
          <cell r="C792">
            <v>0</v>
          </cell>
        </row>
        <row r="793">
          <cell r="C793">
            <v>0</v>
          </cell>
        </row>
        <row r="794">
          <cell r="C794">
            <v>0</v>
          </cell>
        </row>
        <row r="795">
          <cell r="C795">
            <v>0</v>
          </cell>
        </row>
        <row r="796">
          <cell r="C796">
            <v>0</v>
          </cell>
        </row>
        <row r="797">
          <cell r="C797">
            <v>0</v>
          </cell>
        </row>
        <row r="798">
          <cell r="C798">
            <v>0</v>
          </cell>
        </row>
        <row r="799">
          <cell r="C799">
            <v>0</v>
          </cell>
        </row>
        <row r="800">
          <cell r="C800">
            <v>0</v>
          </cell>
        </row>
        <row r="801">
          <cell r="C801">
            <v>0</v>
          </cell>
        </row>
        <row r="802">
          <cell r="C802">
            <v>0</v>
          </cell>
        </row>
        <row r="803">
          <cell r="C803">
            <v>0</v>
          </cell>
        </row>
        <row r="804">
          <cell r="C804">
            <v>0</v>
          </cell>
        </row>
        <row r="805">
          <cell r="C805">
            <v>0</v>
          </cell>
        </row>
        <row r="806">
          <cell r="C806">
            <v>0</v>
          </cell>
        </row>
        <row r="807">
          <cell r="C807">
            <v>0</v>
          </cell>
        </row>
        <row r="808">
          <cell r="C808">
            <v>0</v>
          </cell>
        </row>
        <row r="809">
          <cell r="C809">
            <v>0</v>
          </cell>
        </row>
        <row r="810">
          <cell r="C810">
            <v>0</v>
          </cell>
        </row>
        <row r="811">
          <cell r="C811">
            <v>0</v>
          </cell>
        </row>
        <row r="812">
          <cell r="C812">
            <v>0</v>
          </cell>
        </row>
        <row r="813">
          <cell r="C813">
            <v>0</v>
          </cell>
        </row>
        <row r="814">
          <cell r="C814">
            <v>0</v>
          </cell>
        </row>
        <row r="815">
          <cell r="C815">
            <v>0</v>
          </cell>
        </row>
        <row r="816">
          <cell r="C816">
            <v>0</v>
          </cell>
        </row>
        <row r="817">
          <cell r="C817">
            <v>0</v>
          </cell>
        </row>
        <row r="818">
          <cell r="C818">
            <v>0</v>
          </cell>
        </row>
        <row r="819">
          <cell r="C819">
            <v>0</v>
          </cell>
        </row>
        <row r="820">
          <cell r="C820">
            <v>0</v>
          </cell>
        </row>
        <row r="821">
          <cell r="C821">
            <v>0</v>
          </cell>
        </row>
        <row r="822">
          <cell r="C822">
            <v>0</v>
          </cell>
        </row>
        <row r="823">
          <cell r="C823">
            <v>0</v>
          </cell>
        </row>
        <row r="824">
          <cell r="C824">
            <v>0</v>
          </cell>
        </row>
        <row r="825">
          <cell r="C825">
            <v>0</v>
          </cell>
        </row>
        <row r="826">
          <cell r="C826">
            <v>0</v>
          </cell>
        </row>
        <row r="827">
          <cell r="C827">
            <v>0</v>
          </cell>
        </row>
        <row r="828">
          <cell r="C828">
            <v>0</v>
          </cell>
        </row>
        <row r="829">
          <cell r="C829">
            <v>0</v>
          </cell>
        </row>
        <row r="830">
          <cell r="C830">
            <v>0</v>
          </cell>
        </row>
        <row r="831">
          <cell r="C831">
            <v>0</v>
          </cell>
        </row>
        <row r="832">
          <cell r="C832">
            <v>0</v>
          </cell>
        </row>
        <row r="833">
          <cell r="C833">
            <v>0</v>
          </cell>
        </row>
        <row r="834">
          <cell r="C834">
            <v>0</v>
          </cell>
        </row>
        <row r="835">
          <cell r="C835">
            <v>0</v>
          </cell>
        </row>
        <row r="836">
          <cell r="C836">
            <v>0</v>
          </cell>
        </row>
        <row r="837">
          <cell r="C837">
            <v>0</v>
          </cell>
        </row>
        <row r="838">
          <cell r="C838">
            <v>0</v>
          </cell>
        </row>
        <row r="839">
          <cell r="C839">
            <v>0</v>
          </cell>
        </row>
        <row r="840">
          <cell r="C840">
            <v>0</v>
          </cell>
        </row>
        <row r="841">
          <cell r="C841">
            <v>0</v>
          </cell>
        </row>
        <row r="842">
          <cell r="C842">
            <v>0</v>
          </cell>
        </row>
        <row r="843">
          <cell r="C843">
            <v>0</v>
          </cell>
        </row>
        <row r="844">
          <cell r="C844">
            <v>0</v>
          </cell>
        </row>
        <row r="845">
          <cell r="C845">
            <v>0</v>
          </cell>
        </row>
        <row r="846">
          <cell r="C846">
            <v>0</v>
          </cell>
        </row>
        <row r="847">
          <cell r="C847">
            <v>0</v>
          </cell>
        </row>
        <row r="848">
          <cell r="C848">
            <v>0</v>
          </cell>
        </row>
        <row r="849">
          <cell r="C849">
            <v>0</v>
          </cell>
        </row>
        <row r="850">
          <cell r="C850">
            <v>0</v>
          </cell>
        </row>
        <row r="851">
          <cell r="C851">
            <v>0</v>
          </cell>
        </row>
        <row r="852">
          <cell r="C852">
            <v>0</v>
          </cell>
        </row>
        <row r="853">
          <cell r="C853">
            <v>0</v>
          </cell>
        </row>
        <row r="854">
          <cell r="C854">
            <v>0</v>
          </cell>
        </row>
        <row r="855">
          <cell r="C855">
            <v>0</v>
          </cell>
        </row>
        <row r="856">
          <cell r="C856">
            <v>0</v>
          </cell>
        </row>
        <row r="857">
          <cell r="C857">
            <v>0</v>
          </cell>
        </row>
        <row r="858">
          <cell r="C858">
            <v>0</v>
          </cell>
        </row>
        <row r="859">
          <cell r="C859">
            <v>0</v>
          </cell>
        </row>
        <row r="860">
          <cell r="C860">
            <v>0</v>
          </cell>
        </row>
        <row r="861">
          <cell r="C861">
            <v>0</v>
          </cell>
        </row>
        <row r="862">
          <cell r="C862">
            <v>0</v>
          </cell>
        </row>
        <row r="863">
          <cell r="C863">
            <v>0</v>
          </cell>
        </row>
        <row r="864">
          <cell r="C864">
            <v>0</v>
          </cell>
        </row>
        <row r="865">
          <cell r="C865">
            <v>0</v>
          </cell>
        </row>
        <row r="866">
          <cell r="C866">
            <v>0</v>
          </cell>
        </row>
        <row r="867">
          <cell r="C867">
            <v>0</v>
          </cell>
        </row>
        <row r="868">
          <cell r="C868">
            <v>0</v>
          </cell>
        </row>
        <row r="869">
          <cell r="C869">
            <v>0</v>
          </cell>
        </row>
        <row r="870">
          <cell r="C870">
            <v>0</v>
          </cell>
        </row>
        <row r="871">
          <cell r="C871">
            <v>0</v>
          </cell>
        </row>
        <row r="872">
          <cell r="C872">
            <v>0</v>
          </cell>
        </row>
        <row r="873">
          <cell r="C873">
            <v>0</v>
          </cell>
        </row>
        <row r="874">
          <cell r="C874">
            <v>0</v>
          </cell>
        </row>
        <row r="875">
          <cell r="C875">
            <v>0</v>
          </cell>
        </row>
        <row r="876">
          <cell r="C876">
            <v>0</v>
          </cell>
        </row>
        <row r="877">
          <cell r="C877">
            <v>0</v>
          </cell>
        </row>
        <row r="878">
          <cell r="C878">
            <v>0</v>
          </cell>
        </row>
        <row r="879">
          <cell r="C879">
            <v>0</v>
          </cell>
        </row>
        <row r="880">
          <cell r="C880">
            <v>0</v>
          </cell>
        </row>
        <row r="881">
          <cell r="C881">
            <v>0</v>
          </cell>
        </row>
        <row r="882">
          <cell r="C882">
            <v>0</v>
          </cell>
        </row>
        <row r="883">
          <cell r="C883">
            <v>0</v>
          </cell>
        </row>
        <row r="884">
          <cell r="C884">
            <v>0</v>
          </cell>
        </row>
        <row r="885">
          <cell r="C885">
            <v>0</v>
          </cell>
        </row>
        <row r="886">
          <cell r="C886">
            <v>0</v>
          </cell>
        </row>
        <row r="887">
          <cell r="C887">
            <v>0</v>
          </cell>
        </row>
        <row r="888">
          <cell r="C888">
            <v>0</v>
          </cell>
        </row>
        <row r="889">
          <cell r="C889">
            <v>0</v>
          </cell>
        </row>
        <row r="890">
          <cell r="C890">
            <v>0</v>
          </cell>
        </row>
        <row r="891">
          <cell r="C891">
            <v>0</v>
          </cell>
        </row>
        <row r="892">
          <cell r="C892">
            <v>0</v>
          </cell>
        </row>
        <row r="893">
          <cell r="C893">
            <v>0</v>
          </cell>
        </row>
        <row r="894">
          <cell r="C894">
            <v>0</v>
          </cell>
        </row>
        <row r="895">
          <cell r="C895">
            <v>0</v>
          </cell>
        </row>
        <row r="896">
          <cell r="C896">
            <v>0</v>
          </cell>
        </row>
        <row r="897">
          <cell r="C897">
            <v>0</v>
          </cell>
        </row>
        <row r="898">
          <cell r="C898">
            <v>0</v>
          </cell>
        </row>
        <row r="899">
          <cell r="C899">
            <v>0</v>
          </cell>
        </row>
        <row r="900">
          <cell r="C900">
            <v>0</v>
          </cell>
        </row>
        <row r="901">
          <cell r="C901">
            <v>0</v>
          </cell>
        </row>
        <row r="902">
          <cell r="C902">
            <v>0</v>
          </cell>
        </row>
        <row r="903">
          <cell r="C903">
            <v>0</v>
          </cell>
        </row>
        <row r="904">
          <cell r="C904">
            <v>0</v>
          </cell>
        </row>
        <row r="905">
          <cell r="C905">
            <v>0</v>
          </cell>
        </row>
        <row r="906">
          <cell r="C906">
            <v>0</v>
          </cell>
        </row>
        <row r="907">
          <cell r="C907">
            <v>0</v>
          </cell>
        </row>
        <row r="908">
          <cell r="C908">
            <v>0</v>
          </cell>
        </row>
        <row r="909">
          <cell r="C909">
            <v>0</v>
          </cell>
        </row>
        <row r="910">
          <cell r="C910">
            <v>0</v>
          </cell>
        </row>
        <row r="911">
          <cell r="C911">
            <v>0</v>
          </cell>
        </row>
        <row r="912">
          <cell r="C912">
            <v>0</v>
          </cell>
        </row>
        <row r="913">
          <cell r="C913">
            <v>0</v>
          </cell>
        </row>
        <row r="914">
          <cell r="C914">
            <v>0</v>
          </cell>
        </row>
        <row r="915">
          <cell r="C915">
            <v>0</v>
          </cell>
        </row>
        <row r="916">
          <cell r="C916">
            <v>0</v>
          </cell>
        </row>
        <row r="917">
          <cell r="C917">
            <v>0</v>
          </cell>
        </row>
        <row r="918">
          <cell r="C918">
            <v>0</v>
          </cell>
        </row>
        <row r="919">
          <cell r="C919">
            <v>0</v>
          </cell>
        </row>
        <row r="920">
          <cell r="C920">
            <v>0</v>
          </cell>
        </row>
        <row r="921">
          <cell r="C921">
            <v>0</v>
          </cell>
        </row>
        <row r="922">
          <cell r="C922">
            <v>0</v>
          </cell>
        </row>
        <row r="923">
          <cell r="C923">
            <v>0</v>
          </cell>
        </row>
        <row r="924">
          <cell r="C924">
            <v>0</v>
          </cell>
        </row>
        <row r="925">
          <cell r="C925">
            <v>0</v>
          </cell>
        </row>
        <row r="926">
          <cell r="C926">
            <v>0</v>
          </cell>
        </row>
        <row r="927">
          <cell r="C927">
            <v>0</v>
          </cell>
        </row>
        <row r="928">
          <cell r="C928">
            <v>0</v>
          </cell>
        </row>
        <row r="929">
          <cell r="C929">
            <v>0</v>
          </cell>
        </row>
        <row r="930">
          <cell r="C930">
            <v>0</v>
          </cell>
        </row>
        <row r="931">
          <cell r="C931">
            <v>0</v>
          </cell>
        </row>
        <row r="932">
          <cell r="C932">
            <v>0</v>
          </cell>
        </row>
        <row r="933">
          <cell r="C933">
            <v>0</v>
          </cell>
        </row>
        <row r="934">
          <cell r="C934">
            <v>0</v>
          </cell>
        </row>
        <row r="935">
          <cell r="C935">
            <v>0</v>
          </cell>
        </row>
        <row r="936">
          <cell r="C936">
            <v>0</v>
          </cell>
        </row>
        <row r="937">
          <cell r="C937">
            <v>0</v>
          </cell>
        </row>
        <row r="938">
          <cell r="C938">
            <v>0</v>
          </cell>
        </row>
        <row r="939">
          <cell r="C939">
            <v>0</v>
          </cell>
        </row>
        <row r="940">
          <cell r="C940">
            <v>0</v>
          </cell>
        </row>
        <row r="941">
          <cell r="C941">
            <v>0</v>
          </cell>
        </row>
        <row r="942">
          <cell r="C942">
            <v>0</v>
          </cell>
        </row>
        <row r="943">
          <cell r="C943">
            <v>0</v>
          </cell>
        </row>
        <row r="944">
          <cell r="C944">
            <v>0</v>
          </cell>
        </row>
        <row r="945">
          <cell r="C945">
            <v>0</v>
          </cell>
        </row>
        <row r="946">
          <cell r="C946">
            <v>0</v>
          </cell>
        </row>
        <row r="947">
          <cell r="C947">
            <v>0</v>
          </cell>
        </row>
        <row r="948">
          <cell r="C948">
            <v>0</v>
          </cell>
        </row>
        <row r="949">
          <cell r="C949">
            <v>0</v>
          </cell>
        </row>
        <row r="950">
          <cell r="C950">
            <v>0</v>
          </cell>
        </row>
        <row r="951">
          <cell r="C951">
            <v>0</v>
          </cell>
        </row>
        <row r="952">
          <cell r="C952">
            <v>0</v>
          </cell>
        </row>
        <row r="953">
          <cell r="C953">
            <v>0</v>
          </cell>
        </row>
        <row r="954">
          <cell r="C954">
            <v>0</v>
          </cell>
        </row>
        <row r="955">
          <cell r="C955">
            <v>0</v>
          </cell>
        </row>
        <row r="956">
          <cell r="C956">
            <v>0</v>
          </cell>
        </row>
        <row r="957">
          <cell r="C957">
            <v>0</v>
          </cell>
        </row>
        <row r="958">
          <cell r="C958">
            <v>0</v>
          </cell>
        </row>
        <row r="959">
          <cell r="C959">
            <v>0</v>
          </cell>
        </row>
        <row r="960">
          <cell r="C960">
            <v>0</v>
          </cell>
        </row>
        <row r="961">
          <cell r="C961">
            <v>0</v>
          </cell>
        </row>
        <row r="962">
          <cell r="C962">
            <v>0</v>
          </cell>
        </row>
        <row r="963">
          <cell r="C963">
            <v>0</v>
          </cell>
        </row>
        <row r="964">
          <cell r="C964">
            <v>0</v>
          </cell>
        </row>
        <row r="965">
          <cell r="C965">
            <v>0</v>
          </cell>
        </row>
        <row r="966">
          <cell r="C966">
            <v>0</v>
          </cell>
        </row>
        <row r="967">
          <cell r="C967">
            <v>0</v>
          </cell>
        </row>
        <row r="968">
          <cell r="C968">
            <v>0</v>
          </cell>
        </row>
        <row r="969">
          <cell r="C969">
            <v>0</v>
          </cell>
        </row>
        <row r="970">
          <cell r="C970">
            <v>0</v>
          </cell>
        </row>
        <row r="971">
          <cell r="C971">
            <v>0</v>
          </cell>
        </row>
        <row r="972">
          <cell r="C972">
            <v>0</v>
          </cell>
        </row>
        <row r="973">
          <cell r="C973">
            <v>0</v>
          </cell>
        </row>
        <row r="974">
          <cell r="C974">
            <v>0</v>
          </cell>
        </row>
        <row r="975">
          <cell r="C975">
            <v>0</v>
          </cell>
        </row>
        <row r="976">
          <cell r="C976">
            <v>0</v>
          </cell>
        </row>
        <row r="977">
          <cell r="C977">
            <v>0</v>
          </cell>
        </row>
        <row r="978">
          <cell r="C978">
            <v>0</v>
          </cell>
        </row>
        <row r="979">
          <cell r="C979">
            <v>0</v>
          </cell>
        </row>
        <row r="980">
          <cell r="C980">
            <v>0</v>
          </cell>
        </row>
        <row r="981">
          <cell r="C981">
            <v>0</v>
          </cell>
        </row>
        <row r="982">
          <cell r="C982">
            <v>0</v>
          </cell>
        </row>
        <row r="983">
          <cell r="C983">
            <v>0</v>
          </cell>
        </row>
        <row r="984">
          <cell r="C984">
            <v>0</v>
          </cell>
        </row>
        <row r="985">
          <cell r="C985">
            <v>0</v>
          </cell>
        </row>
        <row r="986">
          <cell r="C986">
            <v>0</v>
          </cell>
        </row>
        <row r="987">
          <cell r="C987">
            <v>0</v>
          </cell>
        </row>
        <row r="988">
          <cell r="C988">
            <v>0</v>
          </cell>
        </row>
        <row r="989">
          <cell r="C989">
            <v>0</v>
          </cell>
        </row>
        <row r="990">
          <cell r="C990">
            <v>0</v>
          </cell>
        </row>
        <row r="991">
          <cell r="C991">
            <v>0</v>
          </cell>
        </row>
        <row r="992">
          <cell r="C992">
            <v>0</v>
          </cell>
        </row>
        <row r="993">
          <cell r="C993">
            <v>0</v>
          </cell>
        </row>
        <row r="994">
          <cell r="C994">
            <v>0</v>
          </cell>
        </row>
        <row r="995">
          <cell r="C995">
            <v>0</v>
          </cell>
        </row>
        <row r="996">
          <cell r="C996">
            <v>0</v>
          </cell>
        </row>
        <row r="997">
          <cell r="C997">
            <v>0</v>
          </cell>
        </row>
        <row r="998">
          <cell r="C998">
            <v>0</v>
          </cell>
        </row>
        <row r="999">
          <cell r="C999">
            <v>0</v>
          </cell>
        </row>
        <row r="1000">
          <cell r="C1000">
            <v>0</v>
          </cell>
        </row>
        <row r="1001">
          <cell r="C1001">
            <v>0</v>
          </cell>
        </row>
        <row r="1002">
          <cell r="C1002">
            <v>0</v>
          </cell>
        </row>
        <row r="1003">
          <cell r="C1003">
            <v>0</v>
          </cell>
        </row>
        <row r="1004">
          <cell r="C1004">
            <v>0</v>
          </cell>
        </row>
        <row r="1005">
          <cell r="C1005">
            <v>0</v>
          </cell>
        </row>
        <row r="1006">
          <cell r="C1006">
            <v>0</v>
          </cell>
        </row>
        <row r="1007">
          <cell r="C1007">
            <v>0</v>
          </cell>
        </row>
        <row r="1008">
          <cell r="C1008">
            <v>0</v>
          </cell>
        </row>
        <row r="1009">
          <cell r="C1009">
            <v>0</v>
          </cell>
        </row>
        <row r="1010">
          <cell r="C1010">
            <v>0</v>
          </cell>
        </row>
        <row r="1011">
          <cell r="C1011">
            <v>0</v>
          </cell>
        </row>
        <row r="1012">
          <cell r="C1012">
            <v>0</v>
          </cell>
        </row>
        <row r="1013">
          <cell r="C1013">
            <v>0</v>
          </cell>
        </row>
        <row r="1014">
          <cell r="C1014">
            <v>0</v>
          </cell>
        </row>
        <row r="1015">
          <cell r="C1015">
            <v>0</v>
          </cell>
        </row>
        <row r="1016">
          <cell r="C1016">
            <v>0</v>
          </cell>
        </row>
        <row r="1017">
          <cell r="C1017">
            <v>0</v>
          </cell>
        </row>
        <row r="1018">
          <cell r="C1018">
            <v>0</v>
          </cell>
        </row>
        <row r="1019">
          <cell r="C1019">
            <v>0</v>
          </cell>
        </row>
        <row r="1020">
          <cell r="C1020">
            <v>0</v>
          </cell>
        </row>
        <row r="1021">
          <cell r="C1021">
            <v>0</v>
          </cell>
        </row>
        <row r="1022">
          <cell r="C1022">
            <v>0</v>
          </cell>
        </row>
        <row r="1023">
          <cell r="C1023">
            <v>0</v>
          </cell>
        </row>
        <row r="1024">
          <cell r="C1024">
            <v>0</v>
          </cell>
        </row>
        <row r="1025">
          <cell r="C1025">
            <v>0</v>
          </cell>
        </row>
        <row r="1026">
          <cell r="C1026">
            <v>0</v>
          </cell>
        </row>
        <row r="1027">
          <cell r="C1027">
            <v>0</v>
          </cell>
        </row>
        <row r="1028">
          <cell r="C1028">
            <v>0</v>
          </cell>
        </row>
        <row r="1029">
          <cell r="C1029">
            <v>0</v>
          </cell>
        </row>
        <row r="1030">
          <cell r="C1030">
            <v>0</v>
          </cell>
        </row>
        <row r="1031">
          <cell r="C1031">
            <v>0</v>
          </cell>
        </row>
        <row r="1032">
          <cell r="C1032">
            <v>0</v>
          </cell>
        </row>
        <row r="1033">
          <cell r="C1033">
            <v>0</v>
          </cell>
        </row>
        <row r="1034">
          <cell r="C1034">
            <v>0</v>
          </cell>
        </row>
        <row r="1035">
          <cell r="C1035">
            <v>0</v>
          </cell>
        </row>
        <row r="1036">
          <cell r="C1036">
            <v>0</v>
          </cell>
        </row>
        <row r="1037">
          <cell r="C1037">
            <v>0</v>
          </cell>
        </row>
        <row r="1038">
          <cell r="C1038">
            <v>0</v>
          </cell>
        </row>
        <row r="1039">
          <cell r="C1039">
            <v>0</v>
          </cell>
        </row>
        <row r="1040">
          <cell r="C1040">
            <v>0</v>
          </cell>
        </row>
        <row r="1041">
          <cell r="C1041">
            <v>0</v>
          </cell>
        </row>
        <row r="1042">
          <cell r="C1042">
            <v>0</v>
          </cell>
        </row>
        <row r="1043">
          <cell r="C1043">
            <v>0</v>
          </cell>
        </row>
        <row r="1044">
          <cell r="C1044">
            <v>0</v>
          </cell>
        </row>
        <row r="1045">
          <cell r="C1045">
            <v>0</v>
          </cell>
        </row>
        <row r="1046">
          <cell r="C1046">
            <v>0</v>
          </cell>
        </row>
        <row r="1047">
          <cell r="C1047">
            <v>0</v>
          </cell>
        </row>
        <row r="1048">
          <cell r="C1048">
            <v>0</v>
          </cell>
        </row>
        <row r="1049">
          <cell r="C1049">
            <v>0</v>
          </cell>
        </row>
        <row r="1050">
          <cell r="C1050">
            <v>0</v>
          </cell>
        </row>
        <row r="1051">
          <cell r="C1051">
            <v>0</v>
          </cell>
        </row>
        <row r="1052">
          <cell r="C1052">
            <v>0</v>
          </cell>
        </row>
        <row r="1053">
          <cell r="C1053">
            <v>0</v>
          </cell>
        </row>
        <row r="1054">
          <cell r="C1054">
            <v>0</v>
          </cell>
        </row>
        <row r="1055">
          <cell r="C1055">
            <v>0</v>
          </cell>
        </row>
        <row r="1056">
          <cell r="C1056">
            <v>0</v>
          </cell>
        </row>
        <row r="1057">
          <cell r="C1057">
            <v>0</v>
          </cell>
        </row>
        <row r="1058">
          <cell r="C1058">
            <v>0</v>
          </cell>
        </row>
        <row r="1059">
          <cell r="C1059">
            <v>0</v>
          </cell>
        </row>
        <row r="1060">
          <cell r="C1060">
            <v>0</v>
          </cell>
        </row>
        <row r="1061">
          <cell r="C1061">
            <v>0</v>
          </cell>
        </row>
        <row r="1062">
          <cell r="C1062">
            <v>0</v>
          </cell>
        </row>
        <row r="1063">
          <cell r="C1063">
            <v>0</v>
          </cell>
        </row>
        <row r="1064">
          <cell r="C1064">
            <v>0</v>
          </cell>
        </row>
        <row r="1065">
          <cell r="C1065">
            <v>0</v>
          </cell>
        </row>
        <row r="1066">
          <cell r="C1066">
            <v>0</v>
          </cell>
        </row>
        <row r="1067">
          <cell r="C1067">
            <v>0</v>
          </cell>
        </row>
        <row r="1068">
          <cell r="C1068">
            <v>0</v>
          </cell>
        </row>
        <row r="1069">
          <cell r="C1069">
            <v>0</v>
          </cell>
        </row>
        <row r="1070">
          <cell r="C1070">
            <v>0</v>
          </cell>
        </row>
        <row r="1071">
          <cell r="C1071">
            <v>0</v>
          </cell>
        </row>
        <row r="1072">
          <cell r="C1072">
            <v>0</v>
          </cell>
        </row>
        <row r="1073">
          <cell r="C1073">
            <v>0</v>
          </cell>
        </row>
        <row r="1074">
          <cell r="C1074">
            <v>0</v>
          </cell>
        </row>
        <row r="1075">
          <cell r="C1075">
            <v>0</v>
          </cell>
        </row>
        <row r="1076">
          <cell r="C1076">
            <v>0</v>
          </cell>
        </row>
        <row r="1077">
          <cell r="C1077">
            <v>0</v>
          </cell>
        </row>
        <row r="1078">
          <cell r="C1078">
            <v>0</v>
          </cell>
        </row>
        <row r="1079">
          <cell r="C1079">
            <v>0</v>
          </cell>
        </row>
        <row r="1080">
          <cell r="C1080">
            <v>0</v>
          </cell>
        </row>
        <row r="1081">
          <cell r="C1081">
            <v>0</v>
          </cell>
        </row>
        <row r="1082">
          <cell r="C1082">
            <v>0</v>
          </cell>
        </row>
        <row r="1083">
          <cell r="C1083">
            <v>0</v>
          </cell>
        </row>
        <row r="1084">
          <cell r="C1084">
            <v>0</v>
          </cell>
        </row>
        <row r="1085">
          <cell r="C1085">
            <v>0</v>
          </cell>
        </row>
        <row r="1086">
          <cell r="C1086">
            <v>0</v>
          </cell>
        </row>
        <row r="1087">
          <cell r="C1087">
            <v>0</v>
          </cell>
        </row>
        <row r="1088">
          <cell r="C1088">
            <v>0</v>
          </cell>
        </row>
        <row r="1089">
          <cell r="C1089">
            <v>0</v>
          </cell>
        </row>
        <row r="1090">
          <cell r="C1090">
            <v>0</v>
          </cell>
        </row>
        <row r="1091">
          <cell r="C1091">
            <v>0</v>
          </cell>
        </row>
        <row r="1092">
          <cell r="C1092">
            <v>0</v>
          </cell>
        </row>
        <row r="1093">
          <cell r="C1093">
            <v>0</v>
          </cell>
        </row>
        <row r="1094">
          <cell r="C1094">
            <v>0</v>
          </cell>
        </row>
        <row r="1095">
          <cell r="C1095">
            <v>0</v>
          </cell>
        </row>
        <row r="1096">
          <cell r="C1096">
            <v>0</v>
          </cell>
        </row>
        <row r="1097">
          <cell r="C1097">
            <v>0</v>
          </cell>
        </row>
        <row r="1098">
          <cell r="C1098">
            <v>0</v>
          </cell>
        </row>
        <row r="1099">
          <cell r="C1099">
            <v>0</v>
          </cell>
        </row>
        <row r="1100">
          <cell r="C1100">
            <v>0</v>
          </cell>
        </row>
        <row r="1101">
          <cell r="C1101">
            <v>0</v>
          </cell>
        </row>
        <row r="1102">
          <cell r="C1102">
            <v>0</v>
          </cell>
        </row>
        <row r="1103">
          <cell r="C1103">
            <v>0</v>
          </cell>
        </row>
        <row r="1104">
          <cell r="C1104">
            <v>0</v>
          </cell>
        </row>
        <row r="1105">
          <cell r="C1105">
            <v>0</v>
          </cell>
        </row>
        <row r="1106">
          <cell r="C1106">
            <v>0</v>
          </cell>
        </row>
        <row r="1107">
          <cell r="C1107">
            <v>0</v>
          </cell>
        </row>
        <row r="1108">
          <cell r="C1108">
            <v>0</v>
          </cell>
        </row>
        <row r="1109">
          <cell r="C1109">
            <v>0</v>
          </cell>
        </row>
        <row r="1110">
          <cell r="C1110">
            <v>0</v>
          </cell>
        </row>
        <row r="1111">
          <cell r="C1111">
            <v>0</v>
          </cell>
        </row>
        <row r="1112">
          <cell r="C1112">
            <v>0</v>
          </cell>
        </row>
        <row r="1113">
          <cell r="C1113">
            <v>0</v>
          </cell>
        </row>
        <row r="1114">
          <cell r="C1114">
            <v>0</v>
          </cell>
        </row>
        <row r="1115">
          <cell r="C1115">
            <v>0</v>
          </cell>
        </row>
        <row r="1116">
          <cell r="C1116">
            <v>0</v>
          </cell>
        </row>
        <row r="1117">
          <cell r="C1117">
            <v>0</v>
          </cell>
        </row>
        <row r="1118">
          <cell r="C1118">
            <v>0</v>
          </cell>
        </row>
        <row r="1119">
          <cell r="C1119">
            <v>0</v>
          </cell>
        </row>
        <row r="1120">
          <cell r="C1120">
            <v>0</v>
          </cell>
        </row>
        <row r="1121">
          <cell r="C1121">
            <v>0</v>
          </cell>
        </row>
        <row r="1122">
          <cell r="C1122">
            <v>0</v>
          </cell>
        </row>
        <row r="1123">
          <cell r="C1123">
            <v>0</v>
          </cell>
        </row>
        <row r="1124">
          <cell r="C1124">
            <v>0</v>
          </cell>
        </row>
        <row r="1125">
          <cell r="C1125">
            <v>0</v>
          </cell>
        </row>
        <row r="1126">
          <cell r="C1126">
            <v>0</v>
          </cell>
        </row>
        <row r="1127">
          <cell r="C1127">
            <v>0</v>
          </cell>
        </row>
        <row r="1128">
          <cell r="C1128">
            <v>0</v>
          </cell>
        </row>
        <row r="1129">
          <cell r="C1129">
            <v>0</v>
          </cell>
        </row>
        <row r="1130">
          <cell r="C1130">
            <v>0</v>
          </cell>
        </row>
        <row r="1131">
          <cell r="C1131">
            <v>0</v>
          </cell>
        </row>
        <row r="1132">
          <cell r="C1132">
            <v>0</v>
          </cell>
        </row>
        <row r="1133">
          <cell r="C1133">
            <v>0</v>
          </cell>
        </row>
        <row r="1134">
          <cell r="C1134">
            <v>0</v>
          </cell>
        </row>
        <row r="1135">
          <cell r="C1135">
            <v>0</v>
          </cell>
        </row>
        <row r="1136">
          <cell r="C1136">
            <v>0</v>
          </cell>
        </row>
        <row r="1137">
          <cell r="C1137">
            <v>0</v>
          </cell>
        </row>
        <row r="1138">
          <cell r="C1138">
            <v>0</v>
          </cell>
        </row>
        <row r="1139">
          <cell r="C1139">
            <v>0</v>
          </cell>
        </row>
        <row r="1140">
          <cell r="C1140">
            <v>0</v>
          </cell>
        </row>
        <row r="1141">
          <cell r="C1141">
            <v>0</v>
          </cell>
        </row>
        <row r="1142">
          <cell r="C1142">
            <v>0</v>
          </cell>
        </row>
        <row r="1143">
          <cell r="C1143">
            <v>0</v>
          </cell>
        </row>
        <row r="1144">
          <cell r="C1144">
            <v>0</v>
          </cell>
        </row>
        <row r="1145">
          <cell r="C1145">
            <v>0</v>
          </cell>
        </row>
        <row r="1146">
          <cell r="C1146">
            <v>0</v>
          </cell>
        </row>
        <row r="1147">
          <cell r="C1147">
            <v>0</v>
          </cell>
        </row>
        <row r="1148">
          <cell r="C1148">
            <v>0</v>
          </cell>
        </row>
        <row r="1149">
          <cell r="C1149">
            <v>0</v>
          </cell>
        </row>
        <row r="1150">
          <cell r="C1150">
            <v>0</v>
          </cell>
        </row>
        <row r="1151">
          <cell r="C1151">
            <v>0</v>
          </cell>
        </row>
        <row r="1152">
          <cell r="C1152">
            <v>0</v>
          </cell>
        </row>
        <row r="1153">
          <cell r="C1153">
            <v>0</v>
          </cell>
        </row>
        <row r="1154">
          <cell r="C1154">
            <v>0</v>
          </cell>
        </row>
        <row r="1155">
          <cell r="C1155">
            <v>0</v>
          </cell>
        </row>
        <row r="1156">
          <cell r="C1156">
            <v>0</v>
          </cell>
        </row>
        <row r="1157">
          <cell r="C1157">
            <v>0</v>
          </cell>
        </row>
        <row r="1158">
          <cell r="C1158">
            <v>0</v>
          </cell>
        </row>
        <row r="1159">
          <cell r="C1159">
            <v>0</v>
          </cell>
        </row>
        <row r="1160">
          <cell r="C1160">
            <v>0</v>
          </cell>
        </row>
        <row r="1161">
          <cell r="C1161">
            <v>0</v>
          </cell>
        </row>
        <row r="1162">
          <cell r="C1162">
            <v>0</v>
          </cell>
        </row>
        <row r="1163">
          <cell r="C1163">
            <v>0</v>
          </cell>
        </row>
        <row r="1164">
          <cell r="C1164">
            <v>0</v>
          </cell>
        </row>
        <row r="1165">
          <cell r="C1165">
            <v>0</v>
          </cell>
        </row>
        <row r="1166">
          <cell r="C1166">
            <v>0</v>
          </cell>
        </row>
        <row r="1167">
          <cell r="C1167">
            <v>0</v>
          </cell>
        </row>
        <row r="1168">
          <cell r="C1168">
            <v>0</v>
          </cell>
        </row>
        <row r="1169">
          <cell r="C1169">
            <v>0</v>
          </cell>
        </row>
        <row r="1170">
          <cell r="C1170">
            <v>0</v>
          </cell>
        </row>
        <row r="1171">
          <cell r="C1171">
            <v>0</v>
          </cell>
        </row>
        <row r="1172">
          <cell r="C1172">
            <v>0</v>
          </cell>
        </row>
        <row r="1173">
          <cell r="C1173">
            <v>0</v>
          </cell>
        </row>
        <row r="1174">
          <cell r="C1174">
            <v>0</v>
          </cell>
        </row>
        <row r="1175">
          <cell r="C1175">
            <v>0</v>
          </cell>
        </row>
        <row r="1176">
          <cell r="C1176">
            <v>0</v>
          </cell>
        </row>
        <row r="1177">
          <cell r="C1177">
            <v>0</v>
          </cell>
        </row>
        <row r="1178">
          <cell r="C1178">
            <v>0</v>
          </cell>
        </row>
        <row r="1179">
          <cell r="C1179">
            <v>0</v>
          </cell>
        </row>
        <row r="1180">
          <cell r="C1180">
            <v>0</v>
          </cell>
        </row>
        <row r="1181">
          <cell r="C1181">
            <v>0</v>
          </cell>
        </row>
        <row r="1182">
          <cell r="C1182">
            <v>0</v>
          </cell>
        </row>
        <row r="1183">
          <cell r="C1183">
            <v>0</v>
          </cell>
        </row>
        <row r="1184">
          <cell r="C1184">
            <v>0</v>
          </cell>
        </row>
        <row r="1185">
          <cell r="C1185">
            <v>0</v>
          </cell>
        </row>
        <row r="1186">
          <cell r="C1186">
            <v>0</v>
          </cell>
        </row>
        <row r="1187">
          <cell r="C1187">
            <v>0</v>
          </cell>
        </row>
        <row r="1188">
          <cell r="C1188">
            <v>0</v>
          </cell>
        </row>
        <row r="1189">
          <cell r="C1189">
            <v>0</v>
          </cell>
        </row>
        <row r="1190">
          <cell r="C1190">
            <v>0</v>
          </cell>
        </row>
        <row r="1191">
          <cell r="C1191">
            <v>0</v>
          </cell>
        </row>
        <row r="1192">
          <cell r="C1192">
            <v>0</v>
          </cell>
        </row>
        <row r="1193">
          <cell r="C1193">
            <v>0</v>
          </cell>
        </row>
        <row r="1194">
          <cell r="C1194">
            <v>0</v>
          </cell>
        </row>
        <row r="1195">
          <cell r="C1195">
            <v>0</v>
          </cell>
        </row>
        <row r="1196">
          <cell r="C1196">
            <v>0</v>
          </cell>
        </row>
        <row r="1197">
          <cell r="C1197">
            <v>0</v>
          </cell>
        </row>
        <row r="1198">
          <cell r="C1198">
            <v>0</v>
          </cell>
        </row>
        <row r="1199">
          <cell r="C1199">
            <v>0</v>
          </cell>
        </row>
        <row r="1200">
          <cell r="C1200">
            <v>0</v>
          </cell>
        </row>
        <row r="1201">
          <cell r="C1201">
            <v>0</v>
          </cell>
        </row>
        <row r="1202">
          <cell r="C1202">
            <v>0</v>
          </cell>
        </row>
        <row r="1203">
          <cell r="C1203">
            <v>0</v>
          </cell>
        </row>
        <row r="1204">
          <cell r="C1204">
            <v>0</v>
          </cell>
        </row>
        <row r="1205">
          <cell r="C1205">
            <v>0</v>
          </cell>
        </row>
        <row r="1206">
          <cell r="C1206">
            <v>0</v>
          </cell>
        </row>
        <row r="1207">
          <cell r="C1207">
            <v>0</v>
          </cell>
        </row>
        <row r="1208">
          <cell r="C1208">
            <v>0</v>
          </cell>
        </row>
        <row r="1209">
          <cell r="C1209">
            <v>0</v>
          </cell>
        </row>
        <row r="1210">
          <cell r="C1210">
            <v>0</v>
          </cell>
        </row>
        <row r="1211">
          <cell r="C1211">
            <v>0</v>
          </cell>
        </row>
        <row r="1212">
          <cell r="C1212">
            <v>0</v>
          </cell>
        </row>
        <row r="1213">
          <cell r="C1213">
            <v>0</v>
          </cell>
        </row>
        <row r="1214">
          <cell r="C1214">
            <v>0</v>
          </cell>
        </row>
        <row r="1215">
          <cell r="C1215">
            <v>0</v>
          </cell>
        </row>
        <row r="1216">
          <cell r="C1216">
            <v>0</v>
          </cell>
        </row>
        <row r="1217">
          <cell r="C1217">
            <v>0</v>
          </cell>
        </row>
        <row r="1218">
          <cell r="C1218">
            <v>0</v>
          </cell>
        </row>
        <row r="1219">
          <cell r="C1219">
            <v>0</v>
          </cell>
        </row>
        <row r="1220">
          <cell r="C1220">
            <v>0</v>
          </cell>
        </row>
        <row r="1221">
          <cell r="C1221">
            <v>0</v>
          </cell>
        </row>
        <row r="1222">
          <cell r="C1222">
            <v>0</v>
          </cell>
        </row>
        <row r="1223">
          <cell r="C1223">
            <v>0</v>
          </cell>
        </row>
        <row r="1224">
          <cell r="C1224">
            <v>0</v>
          </cell>
        </row>
        <row r="1225">
          <cell r="C1225">
            <v>0</v>
          </cell>
        </row>
        <row r="1226">
          <cell r="C1226">
            <v>0</v>
          </cell>
        </row>
        <row r="1227">
          <cell r="C1227">
            <v>0</v>
          </cell>
        </row>
        <row r="1228">
          <cell r="C1228">
            <v>0</v>
          </cell>
        </row>
        <row r="1229">
          <cell r="C1229">
            <v>0</v>
          </cell>
        </row>
        <row r="1230">
          <cell r="C1230">
            <v>0</v>
          </cell>
        </row>
        <row r="1231">
          <cell r="C1231">
            <v>0</v>
          </cell>
        </row>
        <row r="1232">
          <cell r="C1232">
            <v>0</v>
          </cell>
        </row>
        <row r="1233">
          <cell r="C1233">
            <v>0</v>
          </cell>
        </row>
        <row r="1234">
          <cell r="C1234">
            <v>0</v>
          </cell>
        </row>
        <row r="1235">
          <cell r="C1235">
            <v>0</v>
          </cell>
        </row>
        <row r="1236">
          <cell r="C1236">
            <v>0</v>
          </cell>
        </row>
        <row r="1237">
          <cell r="C1237">
            <v>0</v>
          </cell>
        </row>
        <row r="1238">
          <cell r="C1238">
            <v>0</v>
          </cell>
        </row>
        <row r="1239">
          <cell r="C1239">
            <v>0</v>
          </cell>
        </row>
        <row r="1240">
          <cell r="C1240">
            <v>0</v>
          </cell>
        </row>
        <row r="1241">
          <cell r="C1241">
            <v>0</v>
          </cell>
        </row>
        <row r="1242">
          <cell r="C1242">
            <v>0</v>
          </cell>
        </row>
        <row r="1243">
          <cell r="C1243">
            <v>0</v>
          </cell>
        </row>
        <row r="1244">
          <cell r="C1244">
            <v>0</v>
          </cell>
        </row>
        <row r="1245">
          <cell r="C1245">
            <v>0</v>
          </cell>
        </row>
        <row r="1246">
          <cell r="C1246">
            <v>0</v>
          </cell>
        </row>
        <row r="1247">
          <cell r="C1247">
            <v>0</v>
          </cell>
        </row>
        <row r="1248">
          <cell r="C1248">
            <v>0</v>
          </cell>
        </row>
        <row r="1249">
          <cell r="C1249">
            <v>0</v>
          </cell>
        </row>
        <row r="1250">
          <cell r="C1250">
            <v>0</v>
          </cell>
        </row>
        <row r="1251">
          <cell r="C1251">
            <v>0</v>
          </cell>
        </row>
        <row r="1252">
          <cell r="C1252">
            <v>0</v>
          </cell>
        </row>
        <row r="1253">
          <cell r="C1253">
            <v>0</v>
          </cell>
        </row>
        <row r="1254">
          <cell r="C1254">
            <v>0</v>
          </cell>
        </row>
        <row r="1255">
          <cell r="C1255">
            <v>0</v>
          </cell>
        </row>
        <row r="1256">
          <cell r="C1256">
            <v>0</v>
          </cell>
        </row>
        <row r="1257">
          <cell r="C1257">
            <v>0</v>
          </cell>
        </row>
        <row r="1258">
          <cell r="C1258">
            <v>0</v>
          </cell>
        </row>
        <row r="1259">
          <cell r="C1259">
            <v>0</v>
          </cell>
        </row>
        <row r="1260">
          <cell r="C1260">
            <v>0</v>
          </cell>
        </row>
        <row r="1261">
          <cell r="C1261">
            <v>0</v>
          </cell>
        </row>
        <row r="1262">
          <cell r="C1262">
            <v>0</v>
          </cell>
        </row>
        <row r="1263">
          <cell r="C1263">
            <v>0</v>
          </cell>
        </row>
        <row r="1264">
          <cell r="C1264">
            <v>0</v>
          </cell>
        </row>
        <row r="1265">
          <cell r="C1265">
            <v>0</v>
          </cell>
        </row>
        <row r="1266">
          <cell r="C1266">
            <v>0</v>
          </cell>
        </row>
        <row r="1267">
          <cell r="C1267">
            <v>0</v>
          </cell>
        </row>
        <row r="1268">
          <cell r="C1268">
            <v>0</v>
          </cell>
        </row>
        <row r="1269">
          <cell r="C1269">
            <v>0</v>
          </cell>
        </row>
        <row r="1270">
          <cell r="C1270">
            <v>0</v>
          </cell>
        </row>
        <row r="1271">
          <cell r="C1271">
            <v>0</v>
          </cell>
        </row>
        <row r="1272">
          <cell r="C1272">
            <v>0</v>
          </cell>
        </row>
        <row r="1273">
          <cell r="C1273">
            <v>0</v>
          </cell>
        </row>
        <row r="1274">
          <cell r="C1274">
            <v>0</v>
          </cell>
        </row>
        <row r="1275">
          <cell r="C1275">
            <v>0</v>
          </cell>
        </row>
        <row r="1276">
          <cell r="C1276">
            <v>0</v>
          </cell>
        </row>
        <row r="1277">
          <cell r="C1277">
            <v>0</v>
          </cell>
        </row>
        <row r="1278">
          <cell r="C1278">
            <v>0</v>
          </cell>
        </row>
        <row r="1279">
          <cell r="C1279">
            <v>0</v>
          </cell>
        </row>
        <row r="1280">
          <cell r="C1280">
            <v>0</v>
          </cell>
        </row>
        <row r="1281">
          <cell r="C1281">
            <v>0</v>
          </cell>
        </row>
        <row r="1282">
          <cell r="C1282">
            <v>0</v>
          </cell>
        </row>
        <row r="1283">
          <cell r="C1283">
            <v>0</v>
          </cell>
        </row>
        <row r="1284">
          <cell r="C1284">
            <v>0</v>
          </cell>
        </row>
        <row r="1285">
          <cell r="C1285">
            <v>0</v>
          </cell>
        </row>
        <row r="1286">
          <cell r="C1286">
            <v>0</v>
          </cell>
        </row>
        <row r="1287">
          <cell r="C1287">
            <v>0</v>
          </cell>
        </row>
        <row r="1288">
          <cell r="C1288">
            <v>0</v>
          </cell>
        </row>
        <row r="1289">
          <cell r="C1289">
            <v>0</v>
          </cell>
        </row>
        <row r="1290">
          <cell r="C1290">
            <v>0</v>
          </cell>
        </row>
        <row r="1291">
          <cell r="C1291">
            <v>0</v>
          </cell>
        </row>
        <row r="1292">
          <cell r="C1292">
            <v>0</v>
          </cell>
        </row>
        <row r="1293">
          <cell r="C1293">
            <v>0</v>
          </cell>
        </row>
        <row r="1294">
          <cell r="C1294">
            <v>0</v>
          </cell>
        </row>
        <row r="1295">
          <cell r="C1295">
            <v>0</v>
          </cell>
        </row>
        <row r="1296">
          <cell r="C1296">
            <v>0</v>
          </cell>
        </row>
        <row r="1297">
          <cell r="C1297">
            <v>0</v>
          </cell>
        </row>
        <row r="1298">
          <cell r="C1298">
            <v>0</v>
          </cell>
        </row>
        <row r="1299">
          <cell r="C1299">
            <v>0</v>
          </cell>
        </row>
        <row r="1300">
          <cell r="C1300">
            <v>0</v>
          </cell>
        </row>
        <row r="1301">
          <cell r="C1301">
            <v>0</v>
          </cell>
        </row>
        <row r="1302">
          <cell r="C1302">
            <v>0</v>
          </cell>
        </row>
        <row r="1303">
          <cell r="C1303">
            <v>0</v>
          </cell>
        </row>
        <row r="1304">
          <cell r="C1304">
            <v>0</v>
          </cell>
        </row>
        <row r="1305">
          <cell r="C1305">
            <v>0</v>
          </cell>
        </row>
        <row r="1306">
          <cell r="C1306">
            <v>0</v>
          </cell>
        </row>
        <row r="1307">
          <cell r="C1307">
            <v>0</v>
          </cell>
        </row>
        <row r="1308">
          <cell r="C1308">
            <v>0</v>
          </cell>
        </row>
        <row r="1309">
          <cell r="C1309">
            <v>0</v>
          </cell>
        </row>
        <row r="1310">
          <cell r="C1310">
            <v>0</v>
          </cell>
        </row>
        <row r="1311">
          <cell r="C1311">
            <v>0</v>
          </cell>
        </row>
        <row r="1312">
          <cell r="C1312">
            <v>0</v>
          </cell>
        </row>
        <row r="1313">
          <cell r="C1313">
            <v>0</v>
          </cell>
        </row>
        <row r="1314">
          <cell r="C1314">
            <v>0</v>
          </cell>
        </row>
        <row r="1315">
          <cell r="C1315">
            <v>0</v>
          </cell>
        </row>
        <row r="1316">
          <cell r="C1316">
            <v>0</v>
          </cell>
        </row>
        <row r="1317">
          <cell r="C1317">
            <v>0</v>
          </cell>
        </row>
        <row r="1318">
          <cell r="C1318">
            <v>0</v>
          </cell>
        </row>
        <row r="1319">
          <cell r="C1319">
            <v>0</v>
          </cell>
        </row>
        <row r="1320">
          <cell r="C1320">
            <v>0</v>
          </cell>
        </row>
        <row r="1321">
          <cell r="C1321">
            <v>0</v>
          </cell>
        </row>
        <row r="1322">
          <cell r="C1322">
            <v>0</v>
          </cell>
        </row>
        <row r="1323">
          <cell r="C1323">
            <v>0</v>
          </cell>
        </row>
        <row r="1324">
          <cell r="C1324">
            <v>0</v>
          </cell>
        </row>
        <row r="1325">
          <cell r="C1325">
            <v>0</v>
          </cell>
        </row>
        <row r="1326">
          <cell r="C1326">
            <v>0</v>
          </cell>
        </row>
        <row r="1327">
          <cell r="C1327">
            <v>0</v>
          </cell>
        </row>
        <row r="1328">
          <cell r="C1328">
            <v>0</v>
          </cell>
        </row>
        <row r="1329">
          <cell r="C1329">
            <v>0</v>
          </cell>
        </row>
        <row r="1330">
          <cell r="C1330">
            <v>0</v>
          </cell>
        </row>
        <row r="1331">
          <cell r="C1331">
            <v>0</v>
          </cell>
        </row>
        <row r="1332">
          <cell r="C1332">
            <v>0</v>
          </cell>
        </row>
        <row r="1333">
          <cell r="C1333">
            <v>0</v>
          </cell>
        </row>
        <row r="1334">
          <cell r="C1334">
            <v>0</v>
          </cell>
        </row>
        <row r="1335">
          <cell r="C1335">
            <v>0</v>
          </cell>
        </row>
        <row r="1336">
          <cell r="C1336">
            <v>0</v>
          </cell>
        </row>
        <row r="1337">
          <cell r="C1337">
            <v>0</v>
          </cell>
        </row>
        <row r="1338">
          <cell r="C1338">
            <v>0</v>
          </cell>
        </row>
        <row r="1339">
          <cell r="C1339">
            <v>0</v>
          </cell>
        </row>
        <row r="1340">
          <cell r="C1340">
            <v>0</v>
          </cell>
        </row>
        <row r="1341">
          <cell r="C1341">
            <v>0</v>
          </cell>
        </row>
        <row r="1342">
          <cell r="C1342">
            <v>0</v>
          </cell>
        </row>
        <row r="1343">
          <cell r="C1343">
            <v>0</v>
          </cell>
        </row>
        <row r="1344">
          <cell r="C1344">
            <v>0</v>
          </cell>
        </row>
        <row r="1345">
          <cell r="C1345">
            <v>0</v>
          </cell>
        </row>
        <row r="1346">
          <cell r="C1346">
            <v>0</v>
          </cell>
        </row>
        <row r="1347">
          <cell r="C1347">
            <v>0</v>
          </cell>
        </row>
        <row r="1348">
          <cell r="C1348">
            <v>0</v>
          </cell>
        </row>
        <row r="1349">
          <cell r="C1349">
            <v>0</v>
          </cell>
        </row>
        <row r="1350">
          <cell r="C1350">
            <v>0</v>
          </cell>
        </row>
        <row r="1351">
          <cell r="C1351">
            <v>0</v>
          </cell>
        </row>
        <row r="1352">
          <cell r="C1352">
            <v>0</v>
          </cell>
        </row>
        <row r="1353">
          <cell r="C1353">
            <v>0</v>
          </cell>
        </row>
        <row r="1354">
          <cell r="C1354">
            <v>0</v>
          </cell>
        </row>
        <row r="1355">
          <cell r="C1355">
            <v>0</v>
          </cell>
        </row>
        <row r="1356">
          <cell r="C1356">
            <v>0</v>
          </cell>
        </row>
        <row r="1357">
          <cell r="C1357">
            <v>0</v>
          </cell>
        </row>
        <row r="1358">
          <cell r="C1358">
            <v>0</v>
          </cell>
        </row>
        <row r="1359">
          <cell r="C1359">
            <v>0</v>
          </cell>
        </row>
        <row r="1360">
          <cell r="C1360">
            <v>0</v>
          </cell>
        </row>
        <row r="1361">
          <cell r="C1361">
            <v>0</v>
          </cell>
        </row>
        <row r="1362">
          <cell r="C1362">
            <v>0</v>
          </cell>
        </row>
        <row r="1363">
          <cell r="C1363">
            <v>0</v>
          </cell>
        </row>
        <row r="1364">
          <cell r="C1364">
            <v>0</v>
          </cell>
        </row>
        <row r="1365">
          <cell r="C1365">
            <v>0</v>
          </cell>
        </row>
        <row r="1366">
          <cell r="C1366">
            <v>0</v>
          </cell>
        </row>
        <row r="1367">
          <cell r="C1367">
            <v>0</v>
          </cell>
        </row>
        <row r="1368">
          <cell r="C1368">
            <v>0</v>
          </cell>
        </row>
        <row r="1369">
          <cell r="C1369">
            <v>0</v>
          </cell>
        </row>
        <row r="1370">
          <cell r="C1370">
            <v>0</v>
          </cell>
        </row>
        <row r="1371">
          <cell r="C1371">
            <v>0</v>
          </cell>
        </row>
        <row r="1372">
          <cell r="C1372">
            <v>0</v>
          </cell>
        </row>
        <row r="1373">
          <cell r="C1373">
            <v>0</v>
          </cell>
        </row>
        <row r="1374">
          <cell r="C1374">
            <v>0</v>
          </cell>
        </row>
        <row r="1375">
          <cell r="C1375">
            <v>0</v>
          </cell>
        </row>
        <row r="1376">
          <cell r="C1376">
            <v>0</v>
          </cell>
        </row>
        <row r="1377">
          <cell r="C1377">
            <v>0</v>
          </cell>
        </row>
        <row r="1378">
          <cell r="C1378">
            <v>0</v>
          </cell>
        </row>
        <row r="1379">
          <cell r="C1379">
            <v>0</v>
          </cell>
        </row>
        <row r="1380">
          <cell r="C1380">
            <v>0</v>
          </cell>
        </row>
        <row r="1381">
          <cell r="C1381">
            <v>0</v>
          </cell>
        </row>
        <row r="1382">
          <cell r="C1382">
            <v>0</v>
          </cell>
        </row>
        <row r="1383">
          <cell r="C1383">
            <v>0</v>
          </cell>
        </row>
        <row r="1384">
          <cell r="C1384">
            <v>0</v>
          </cell>
        </row>
        <row r="1385">
          <cell r="C1385">
            <v>0</v>
          </cell>
        </row>
        <row r="1386">
          <cell r="C1386">
            <v>0</v>
          </cell>
        </row>
        <row r="1387">
          <cell r="C1387">
            <v>0</v>
          </cell>
        </row>
        <row r="1388">
          <cell r="C1388">
            <v>0</v>
          </cell>
        </row>
        <row r="1389">
          <cell r="C1389">
            <v>0</v>
          </cell>
        </row>
        <row r="1390">
          <cell r="C1390">
            <v>0</v>
          </cell>
        </row>
        <row r="1391">
          <cell r="C1391">
            <v>0</v>
          </cell>
        </row>
        <row r="1392">
          <cell r="C1392">
            <v>0</v>
          </cell>
        </row>
        <row r="1393">
          <cell r="C1393">
            <v>0</v>
          </cell>
        </row>
        <row r="1394">
          <cell r="C1394">
            <v>0</v>
          </cell>
        </row>
        <row r="1395">
          <cell r="C1395">
            <v>0</v>
          </cell>
        </row>
        <row r="1396">
          <cell r="C1396">
            <v>0</v>
          </cell>
        </row>
        <row r="1397">
          <cell r="C1397">
            <v>0</v>
          </cell>
        </row>
        <row r="1398">
          <cell r="C1398">
            <v>0</v>
          </cell>
        </row>
        <row r="1399">
          <cell r="C1399">
            <v>0</v>
          </cell>
        </row>
        <row r="1400">
          <cell r="C1400">
            <v>0</v>
          </cell>
        </row>
        <row r="1401">
          <cell r="C1401">
            <v>0</v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>
            <v>0</v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>
            <v>0</v>
          </cell>
          <cell r="AB9">
            <v>0</v>
          </cell>
          <cell r="AC9" t="str">
            <v xml:space="preserve">  </v>
          </cell>
          <cell r="AE9" t="str">
            <v xml:space="preserve"> </v>
          </cell>
          <cell r="AG9">
            <v>0</v>
          </cell>
          <cell r="AH9">
            <v>0</v>
          </cell>
          <cell r="AI9" t="str">
            <v xml:space="preserve">  </v>
          </cell>
          <cell r="AK9" t="str">
            <v xml:space="preserve"> </v>
          </cell>
          <cell r="AM9">
            <v>0</v>
          </cell>
          <cell r="AN9">
            <v>0</v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>
            <v>0</v>
          </cell>
          <cell r="AX9">
            <v>0</v>
          </cell>
          <cell r="AZ9">
            <v>0</v>
          </cell>
          <cell r="BA9">
            <v>0</v>
          </cell>
          <cell r="BC9">
            <v>0</v>
          </cell>
          <cell r="BD9">
            <v>0</v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>
            <v>0</v>
          </cell>
          <cell r="AB10">
            <v>0</v>
          </cell>
          <cell r="AC10" t="str">
            <v xml:space="preserve">  </v>
          </cell>
          <cell r="AE10" t="str">
            <v xml:space="preserve"> </v>
          </cell>
          <cell r="AG10">
            <v>0</v>
          </cell>
          <cell r="AH10">
            <v>0</v>
          </cell>
          <cell r="AI10" t="str">
            <v xml:space="preserve">  </v>
          </cell>
          <cell r="AK10" t="str">
            <v xml:space="preserve"> </v>
          </cell>
          <cell r="AM10">
            <v>0</v>
          </cell>
          <cell r="AN10">
            <v>0</v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>
            <v>0</v>
          </cell>
          <cell r="AX10">
            <v>0</v>
          </cell>
          <cell r="AZ10">
            <v>0</v>
          </cell>
          <cell r="BA10">
            <v>0</v>
          </cell>
          <cell r="BC10">
            <v>0</v>
          </cell>
          <cell r="BD10">
            <v>0</v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>
            <v>0</v>
          </cell>
          <cell r="AB11">
            <v>0</v>
          </cell>
          <cell r="AC11" t="str">
            <v xml:space="preserve">  </v>
          </cell>
          <cell r="AE11" t="str">
            <v xml:space="preserve"> </v>
          </cell>
          <cell r="AG11">
            <v>0</v>
          </cell>
          <cell r="AH11">
            <v>0</v>
          </cell>
          <cell r="AI11" t="str">
            <v xml:space="preserve">  </v>
          </cell>
          <cell r="AK11" t="str">
            <v xml:space="preserve"> </v>
          </cell>
          <cell r="AM11">
            <v>0</v>
          </cell>
          <cell r="AN11">
            <v>0</v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>
            <v>0</v>
          </cell>
          <cell r="AX11">
            <v>0</v>
          </cell>
          <cell r="AZ11">
            <v>0</v>
          </cell>
          <cell r="BA11">
            <v>0</v>
          </cell>
          <cell r="BC11">
            <v>0</v>
          </cell>
          <cell r="BD11">
            <v>0</v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>
            <v>0</v>
          </cell>
          <cell r="AB12">
            <v>0</v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>
            <v>0</v>
          </cell>
          <cell r="AX12">
            <v>0</v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>
            <v>0</v>
          </cell>
          <cell r="AB13">
            <v>0</v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>
            <v>0</v>
          </cell>
          <cell r="AN13">
            <v>0</v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>
            <v>0</v>
          </cell>
          <cell r="AX13">
            <v>0</v>
          </cell>
          <cell r="AZ13" t="str">
            <v>3mkartis</v>
          </cell>
          <cell r="BA13" t="str">
            <v>3m</v>
          </cell>
          <cell r="BB13">
            <v>3</v>
          </cell>
          <cell r="BC13">
            <v>0</v>
          </cell>
          <cell r="BD13">
            <v>0</v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>
            <v>0</v>
          </cell>
          <cell r="AH14">
            <v>0</v>
          </cell>
          <cell r="AI14" t="str">
            <v xml:space="preserve">  </v>
          </cell>
          <cell r="AK14" t="str">
            <v xml:space="preserve"> </v>
          </cell>
          <cell r="AM14">
            <v>0</v>
          </cell>
          <cell r="AN14">
            <v>0</v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>
            <v>0</v>
          </cell>
          <cell r="BA14">
            <v>0</v>
          </cell>
          <cell r="BC14">
            <v>0</v>
          </cell>
          <cell r="BD14">
            <v>0</v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>
            <v>0</v>
          </cell>
          <cell r="AB15">
            <v>0</v>
          </cell>
          <cell r="AC15" t="str">
            <v xml:space="preserve">  </v>
          </cell>
          <cell r="AE15" t="str">
            <v xml:space="preserve"> </v>
          </cell>
          <cell r="AG15">
            <v>0</v>
          </cell>
          <cell r="AH15">
            <v>0</v>
          </cell>
          <cell r="AI15" t="str">
            <v xml:space="preserve">  </v>
          </cell>
          <cell r="AK15" t="str">
            <v xml:space="preserve"> </v>
          </cell>
          <cell r="AM15">
            <v>0</v>
          </cell>
          <cell r="AN15">
            <v>0</v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>
            <v>0</v>
          </cell>
          <cell r="AX15">
            <v>0</v>
          </cell>
          <cell r="AZ15">
            <v>0</v>
          </cell>
          <cell r="BA15">
            <v>0</v>
          </cell>
          <cell r="BC15">
            <v>0</v>
          </cell>
          <cell r="BD15">
            <v>0</v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>
            <v>0</v>
          </cell>
          <cell r="AB16">
            <v>0</v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>
            <v>0</v>
          </cell>
          <cell r="AN16">
            <v>0</v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>
            <v>0</v>
          </cell>
          <cell r="AX16">
            <v>0</v>
          </cell>
          <cell r="AZ16" t="str">
            <v>3vaukštis</v>
          </cell>
          <cell r="BA16" t="str">
            <v>3v</v>
          </cell>
          <cell r="BB16">
            <v>3</v>
          </cell>
          <cell r="BC16">
            <v>0</v>
          </cell>
          <cell r="BD16">
            <v>0</v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>
            <v>0</v>
          </cell>
          <cell r="AB17">
            <v>0</v>
          </cell>
          <cell r="AC17" t="str">
            <v xml:space="preserve">  </v>
          </cell>
          <cell r="AE17" t="str">
            <v xml:space="preserve"> </v>
          </cell>
          <cell r="AG17">
            <v>0</v>
          </cell>
          <cell r="AH17">
            <v>0</v>
          </cell>
          <cell r="AI17" t="str">
            <v xml:space="preserve">  </v>
          </cell>
          <cell r="AK17" t="str">
            <v xml:space="preserve"> </v>
          </cell>
          <cell r="AM17">
            <v>0</v>
          </cell>
          <cell r="AN17">
            <v>0</v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>
            <v>0</v>
          </cell>
          <cell r="AX17">
            <v>0</v>
          </cell>
          <cell r="AZ17">
            <v>0</v>
          </cell>
          <cell r="BA17">
            <v>0</v>
          </cell>
          <cell r="BC17">
            <v>0</v>
          </cell>
          <cell r="BD17">
            <v>0</v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>
            <v>0</v>
          </cell>
          <cell r="AH18">
            <v>0</v>
          </cell>
          <cell r="AI18" t="str">
            <v xml:space="preserve">  </v>
          </cell>
          <cell r="AK18" t="str">
            <v xml:space="preserve"> </v>
          </cell>
          <cell r="AM18">
            <v>0</v>
          </cell>
          <cell r="AN18">
            <v>0</v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>
            <v>0</v>
          </cell>
          <cell r="BA18">
            <v>0</v>
          </cell>
          <cell r="BC18">
            <v>0</v>
          </cell>
          <cell r="BD18">
            <v>0</v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>
            <v>0</v>
          </cell>
          <cell r="AB19">
            <v>0</v>
          </cell>
          <cell r="AC19" t="str">
            <v xml:space="preserve">  </v>
          </cell>
          <cell r="AE19" t="str">
            <v xml:space="preserve"> </v>
          </cell>
          <cell r="AG19">
            <v>0</v>
          </cell>
          <cell r="AH19">
            <v>0</v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>
            <v>0</v>
          </cell>
          <cell r="AX19">
            <v>0</v>
          </cell>
          <cell r="AZ19">
            <v>0</v>
          </cell>
          <cell r="BA19">
            <v>0</v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>
            <v>0</v>
          </cell>
          <cell r="AB20">
            <v>0</v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>
            <v>0</v>
          </cell>
          <cell r="AN20">
            <v>0</v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>
            <v>0</v>
          </cell>
          <cell r="AX20">
            <v>0</v>
          </cell>
          <cell r="AZ20" t="str">
            <v>3vkartis</v>
          </cell>
          <cell r="BA20" t="str">
            <v>3v</v>
          </cell>
          <cell r="BB20">
            <v>3</v>
          </cell>
          <cell r="BC20">
            <v>0</v>
          </cell>
          <cell r="BD20">
            <v>0</v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>
            <v>0</v>
          </cell>
          <cell r="AB21">
            <v>0</v>
          </cell>
          <cell r="AC21" t="str">
            <v xml:space="preserve">  </v>
          </cell>
          <cell r="AE21" t="str">
            <v xml:space="preserve"> </v>
          </cell>
          <cell r="AG21">
            <v>0</v>
          </cell>
          <cell r="AH21">
            <v>0</v>
          </cell>
          <cell r="AI21" t="str">
            <v xml:space="preserve">  </v>
          </cell>
          <cell r="AK21" t="str">
            <v xml:space="preserve"> </v>
          </cell>
          <cell r="AM21">
            <v>0</v>
          </cell>
          <cell r="AN21">
            <v>0</v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>
            <v>0</v>
          </cell>
          <cell r="AX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>
            <v>0</v>
          </cell>
          <cell r="AB22">
            <v>0</v>
          </cell>
          <cell r="AC22" t="str">
            <v xml:space="preserve">  </v>
          </cell>
          <cell r="AE22" t="str">
            <v xml:space="preserve"> </v>
          </cell>
          <cell r="AG22">
            <v>0</v>
          </cell>
          <cell r="AH22">
            <v>0</v>
          </cell>
          <cell r="AI22" t="str">
            <v xml:space="preserve">  </v>
          </cell>
          <cell r="AK22" t="str">
            <v xml:space="preserve"> </v>
          </cell>
          <cell r="AM22">
            <v>0</v>
          </cell>
          <cell r="AN22">
            <v>0</v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>
            <v>0</v>
          </cell>
          <cell r="AX22">
            <v>0</v>
          </cell>
          <cell r="AZ22">
            <v>0</v>
          </cell>
          <cell r="BA22">
            <v>0</v>
          </cell>
          <cell r="BC22">
            <v>0</v>
          </cell>
          <cell r="BD22">
            <v>0</v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>
            <v>0</v>
          </cell>
          <cell r="AB23">
            <v>0</v>
          </cell>
          <cell r="AC23" t="str">
            <v xml:space="preserve">  </v>
          </cell>
          <cell r="AE23" t="str">
            <v xml:space="preserve"> </v>
          </cell>
          <cell r="AG23">
            <v>0</v>
          </cell>
          <cell r="AH23">
            <v>0</v>
          </cell>
          <cell r="AI23" t="str">
            <v xml:space="preserve">  </v>
          </cell>
          <cell r="AK23" t="str">
            <v xml:space="preserve"> </v>
          </cell>
          <cell r="AM23">
            <v>0</v>
          </cell>
          <cell r="AN23">
            <v>0</v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>
            <v>0</v>
          </cell>
          <cell r="AZ23">
            <v>0</v>
          </cell>
          <cell r="BA23">
            <v>0</v>
          </cell>
          <cell r="BC23">
            <v>0</v>
          </cell>
          <cell r="BD23">
            <v>0</v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>
            <v>0</v>
          </cell>
          <cell r="AB24">
            <v>0</v>
          </cell>
          <cell r="AC24" t="str">
            <v xml:space="preserve">  </v>
          </cell>
          <cell r="AE24" t="str">
            <v xml:space="preserve"> </v>
          </cell>
          <cell r="AG24">
            <v>0</v>
          </cell>
          <cell r="AH24">
            <v>0</v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>
            <v>0</v>
          </cell>
          <cell r="AX24">
            <v>0</v>
          </cell>
          <cell r="AZ24">
            <v>0</v>
          </cell>
          <cell r="BA24">
            <v>0</v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>
            <v>0</v>
          </cell>
          <cell r="AH25">
            <v>0</v>
          </cell>
          <cell r="AI25" t="str">
            <v xml:space="preserve">  </v>
          </cell>
          <cell r="AK25" t="str">
            <v xml:space="preserve"> </v>
          </cell>
          <cell r="AM25">
            <v>0</v>
          </cell>
          <cell r="AN25">
            <v>0</v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>
            <v>0</v>
          </cell>
          <cell r="BA25">
            <v>0</v>
          </cell>
          <cell r="BC25">
            <v>0</v>
          </cell>
          <cell r="BD25">
            <v>0</v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>
            <v>0</v>
          </cell>
          <cell r="AB26">
            <v>0</v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>
            <v>0</v>
          </cell>
          <cell r="AN26">
            <v>0</v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>
            <v>0</v>
          </cell>
          <cell r="AX26">
            <v>0</v>
          </cell>
          <cell r="AZ26" t="str">
            <v>3vaukštis(7k)</v>
          </cell>
          <cell r="BA26" t="str">
            <v>3v</v>
          </cell>
          <cell r="BB26">
            <v>3</v>
          </cell>
          <cell r="BC26">
            <v>0</v>
          </cell>
          <cell r="BD26">
            <v>0</v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>
            <v>0</v>
          </cell>
          <cell r="AB27">
            <v>0</v>
          </cell>
          <cell r="AC27" t="str">
            <v xml:space="preserve">  </v>
          </cell>
          <cell r="AE27" t="str">
            <v xml:space="preserve"> </v>
          </cell>
          <cell r="AG27">
            <v>0</v>
          </cell>
          <cell r="AH27">
            <v>0</v>
          </cell>
          <cell r="AI27" t="str">
            <v xml:space="preserve">  </v>
          </cell>
          <cell r="AK27" t="str">
            <v xml:space="preserve"> </v>
          </cell>
          <cell r="AM27">
            <v>0</v>
          </cell>
          <cell r="AN27">
            <v>0</v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>
            <v>0</v>
          </cell>
          <cell r="AX27">
            <v>0</v>
          </cell>
          <cell r="AZ27">
            <v>0</v>
          </cell>
          <cell r="BA27">
            <v>0</v>
          </cell>
          <cell r="BC27">
            <v>0</v>
          </cell>
          <cell r="BD27">
            <v>0</v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>
            <v>0</v>
          </cell>
          <cell r="AB28">
            <v>0</v>
          </cell>
          <cell r="AC28" t="str">
            <v xml:space="preserve">  </v>
          </cell>
          <cell r="AE28" t="str">
            <v xml:space="preserve"> </v>
          </cell>
          <cell r="AG28">
            <v>0</v>
          </cell>
          <cell r="AH28">
            <v>0</v>
          </cell>
          <cell r="AI28" t="str">
            <v xml:space="preserve">  </v>
          </cell>
          <cell r="AK28" t="str">
            <v xml:space="preserve"> </v>
          </cell>
          <cell r="AM28">
            <v>0</v>
          </cell>
          <cell r="AN28">
            <v>0</v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>
            <v>0</v>
          </cell>
          <cell r="AX28">
            <v>0</v>
          </cell>
          <cell r="AZ28">
            <v>0</v>
          </cell>
          <cell r="BA28">
            <v>0</v>
          </cell>
          <cell r="BC28">
            <v>0</v>
          </cell>
          <cell r="BD28">
            <v>0</v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>
            <v>0</v>
          </cell>
          <cell r="AH29">
            <v>0</v>
          </cell>
          <cell r="AI29" t="str">
            <v xml:space="preserve">  </v>
          </cell>
          <cell r="AK29" t="str">
            <v xml:space="preserve"> </v>
          </cell>
          <cell r="AM29">
            <v>0</v>
          </cell>
          <cell r="AN29">
            <v>0</v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>
            <v>0</v>
          </cell>
          <cell r="BA29">
            <v>0</v>
          </cell>
          <cell r="BC29">
            <v>0</v>
          </cell>
          <cell r="BD29">
            <v>0</v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>
            <v>0</v>
          </cell>
          <cell r="AB30">
            <v>0</v>
          </cell>
          <cell r="AC30" t="str">
            <v xml:space="preserve">  </v>
          </cell>
          <cell r="AE30" t="str">
            <v xml:space="preserve"> </v>
          </cell>
          <cell r="AG30">
            <v>0</v>
          </cell>
          <cell r="AH30">
            <v>0</v>
          </cell>
          <cell r="AI30" t="str">
            <v xml:space="preserve">  </v>
          </cell>
          <cell r="AK30" t="str">
            <v xml:space="preserve"> </v>
          </cell>
          <cell r="AM30">
            <v>0</v>
          </cell>
          <cell r="AN30">
            <v>0</v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>
            <v>0</v>
          </cell>
          <cell r="AX30">
            <v>0</v>
          </cell>
          <cell r="AZ30">
            <v>0</v>
          </cell>
          <cell r="BA30">
            <v>0</v>
          </cell>
          <cell r="BC30">
            <v>0</v>
          </cell>
          <cell r="BD30">
            <v>0</v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>
            <v>0</v>
          </cell>
          <cell r="AB31">
            <v>0</v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>
            <v>0</v>
          </cell>
          <cell r="AN31">
            <v>0</v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>
            <v>0</v>
          </cell>
          <cell r="AX31">
            <v>0</v>
          </cell>
          <cell r="AZ31" t="str">
            <v>3maukštis(5k)</v>
          </cell>
          <cell r="BA31" t="str">
            <v>3m</v>
          </cell>
          <cell r="BB31">
            <v>3</v>
          </cell>
          <cell r="BC31">
            <v>0</v>
          </cell>
          <cell r="BD31">
            <v>0</v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>
            <v>0</v>
          </cell>
          <cell r="AB32">
            <v>0</v>
          </cell>
          <cell r="AC32" t="str">
            <v xml:space="preserve">  </v>
          </cell>
          <cell r="AE32" t="str">
            <v xml:space="preserve"> </v>
          </cell>
          <cell r="AG32">
            <v>0</v>
          </cell>
          <cell r="AH32">
            <v>0</v>
          </cell>
          <cell r="AI32" t="str">
            <v xml:space="preserve">  </v>
          </cell>
          <cell r="AK32" t="str">
            <v xml:space="preserve"> </v>
          </cell>
          <cell r="AM32">
            <v>0</v>
          </cell>
          <cell r="AN32">
            <v>0</v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>
            <v>0</v>
          </cell>
          <cell r="AX32">
            <v>0</v>
          </cell>
          <cell r="AZ32">
            <v>0</v>
          </cell>
          <cell r="BA32">
            <v>0</v>
          </cell>
          <cell r="BC32">
            <v>0</v>
          </cell>
          <cell r="BD32">
            <v>0</v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>
            <v>0</v>
          </cell>
          <cell r="AB33">
            <v>0</v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>
            <v>0</v>
          </cell>
          <cell r="AN33">
            <v>0</v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>
            <v>0</v>
          </cell>
          <cell r="AX33">
            <v>0</v>
          </cell>
          <cell r="AZ33" t="str">
            <v>3vkartis(7k)</v>
          </cell>
          <cell r="BA33" t="str">
            <v>3v</v>
          </cell>
          <cell r="BB33">
            <v>3</v>
          </cell>
          <cell r="BC33">
            <v>0</v>
          </cell>
          <cell r="BD33">
            <v>0</v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>
            <v>0</v>
          </cell>
          <cell r="AH34">
            <v>0</v>
          </cell>
          <cell r="AI34" t="str">
            <v xml:space="preserve">  </v>
          </cell>
          <cell r="AK34" t="str">
            <v xml:space="preserve"> </v>
          </cell>
          <cell r="AM34">
            <v>0</v>
          </cell>
          <cell r="AN34">
            <v>0</v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>
            <v>0</v>
          </cell>
          <cell r="BA34">
            <v>0</v>
          </cell>
          <cell r="BC34">
            <v>0</v>
          </cell>
          <cell r="BD34">
            <v>0</v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>
            <v>0</v>
          </cell>
          <cell r="AB35">
            <v>0</v>
          </cell>
          <cell r="AC35" t="str">
            <v xml:space="preserve">  </v>
          </cell>
          <cell r="AE35" t="str">
            <v xml:space="preserve"> </v>
          </cell>
          <cell r="AG35">
            <v>0</v>
          </cell>
          <cell r="AH35">
            <v>0</v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>
            <v>0</v>
          </cell>
          <cell r="AX35">
            <v>0</v>
          </cell>
          <cell r="AZ35">
            <v>0</v>
          </cell>
          <cell r="BA35">
            <v>0</v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>
            <v>0</v>
          </cell>
          <cell r="AB36">
            <v>0</v>
          </cell>
          <cell r="AC36" t="str">
            <v xml:space="preserve">  </v>
          </cell>
          <cell r="AE36" t="str">
            <v xml:space="preserve"> </v>
          </cell>
          <cell r="AG36">
            <v>0</v>
          </cell>
          <cell r="AH36">
            <v>0</v>
          </cell>
          <cell r="AI36" t="str">
            <v xml:space="preserve">  </v>
          </cell>
          <cell r="AK36" t="str">
            <v xml:space="preserve"> </v>
          </cell>
          <cell r="AM36">
            <v>0</v>
          </cell>
          <cell r="AN36">
            <v>0</v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>
            <v>0</v>
          </cell>
          <cell r="AX36">
            <v>0</v>
          </cell>
          <cell r="AZ36">
            <v>0</v>
          </cell>
          <cell r="BA36">
            <v>0</v>
          </cell>
          <cell r="BC36">
            <v>0</v>
          </cell>
          <cell r="BD36">
            <v>0</v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>
            <v>0</v>
          </cell>
          <cell r="AB37">
            <v>0</v>
          </cell>
          <cell r="AC37" t="str">
            <v xml:space="preserve">  </v>
          </cell>
          <cell r="AE37" t="str">
            <v xml:space="preserve"> </v>
          </cell>
          <cell r="AG37">
            <v>0</v>
          </cell>
          <cell r="AH37">
            <v>0</v>
          </cell>
          <cell r="AI37" t="str">
            <v xml:space="preserve">  </v>
          </cell>
          <cell r="AK37" t="str">
            <v xml:space="preserve"> </v>
          </cell>
          <cell r="AM37">
            <v>0</v>
          </cell>
          <cell r="AN37">
            <v>0</v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>
            <v>0</v>
          </cell>
          <cell r="AX37">
            <v>0</v>
          </cell>
          <cell r="AZ37">
            <v>0</v>
          </cell>
          <cell r="BA37">
            <v>0</v>
          </cell>
          <cell r="BC37">
            <v>0</v>
          </cell>
          <cell r="BD37">
            <v>0</v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>
            <v>0</v>
          </cell>
          <cell r="AB38">
            <v>0</v>
          </cell>
          <cell r="AC38" t="str">
            <v xml:space="preserve">  </v>
          </cell>
          <cell r="AE38" t="str">
            <v xml:space="preserve"> </v>
          </cell>
          <cell r="AG38">
            <v>0</v>
          </cell>
          <cell r="AH38">
            <v>0</v>
          </cell>
          <cell r="AI38" t="str">
            <v xml:space="preserve">  </v>
          </cell>
          <cell r="AK38" t="str">
            <v xml:space="preserve"> </v>
          </cell>
          <cell r="AM38">
            <v>0</v>
          </cell>
          <cell r="AN38">
            <v>0</v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>
            <v>0</v>
          </cell>
          <cell r="AX38">
            <v>0</v>
          </cell>
          <cell r="AZ38">
            <v>0</v>
          </cell>
          <cell r="BA38">
            <v>0</v>
          </cell>
          <cell r="BC38">
            <v>0</v>
          </cell>
          <cell r="BD38">
            <v>0</v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>
            <v>0</v>
          </cell>
          <cell r="AB39">
            <v>0</v>
          </cell>
          <cell r="AC39" t="str">
            <v xml:space="preserve">  </v>
          </cell>
          <cell r="AE39" t="str">
            <v xml:space="preserve"> </v>
          </cell>
          <cell r="AG39">
            <v>0</v>
          </cell>
          <cell r="AH39">
            <v>0</v>
          </cell>
          <cell r="AI39" t="str">
            <v xml:space="preserve">  </v>
          </cell>
          <cell r="AK39" t="str">
            <v xml:space="preserve"> </v>
          </cell>
          <cell r="AM39">
            <v>0</v>
          </cell>
          <cell r="AN39">
            <v>0</v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>
            <v>0</v>
          </cell>
          <cell r="AX39">
            <v>0</v>
          </cell>
          <cell r="AZ39">
            <v>0</v>
          </cell>
          <cell r="BA39">
            <v>0</v>
          </cell>
          <cell r="BC39">
            <v>0</v>
          </cell>
          <cell r="BD39">
            <v>0</v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>
            <v>0</v>
          </cell>
          <cell r="AB40">
            <v>0</v>
          </cell>
          <cell r="AC40" t="str">
            <v xml:space="preserve">  </v>
          </cell>
          <cell r="AE40" t="str">
            <v xml:space="preserve"> </v>
          </cell>
          <cell r="AG40">
            <v>0</v>
          </cell>
          <cell r="AH40">
            <v>0</v>
          </cell>
          <cell r="AI40" t="str">
            <v xml:space="preserve">  </v>
          </cell>
          <cell r="AK40" t="str">
            <v xml:space="preserve"> </v>
          </cell>
          <cell r="AM40">
            <v>0</v>
          </cell>
          <cell r="AN40">
            <v>0</v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>
            <v>0</v>
          </cell>
          <cell r="AX40">
            <v>0</v>
          </cell>
          <cell r="AZ40">
            <v>0</v>
          </cell>
          <cell r="BA40">
            <v>0</v>
          </cell>
          <cell r="BC40">
            <v>0</v>
          </cell>
          <cell r="BD40">
            <v>0</v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>
            <v>0</v>
          </cell>
          <cell r="AH41">
            <v>0</v>
          </cell>
          <cell r="AI41" t="str">
            <v xml:space="preserve">  </v>
          </cell>
          <cell r="AK41" t="str">
            <v xml:space="preserve"> </v>
          </cell>
          <cell r="AM41">
            <v>0</v>
          </cell>
          <cell r="AN41">
            <v>0</v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>
            <v>0</v>
          </cell>
          <cell r="BA41">
            <v>0</v>
          </cell>
          <cell r="BC41">
            <v>0</v>
          </cell>
          <cell r="BD41">
            <v>0</v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>
            <v>0</v>
          </cell>
          <cell r="AB42">
            <v>0</v>
          </cell>
          <cell r="AC42" t="str">
            <v xml:space="preserve">  </v>
          </cell>
          <cell r="AE42" t="str">
            <v xml:space="preserve"> </v>
          </cell>
          <cell r="AG42">
            <v>0</v>
          </cell>
          <cell r="AH42">
            <v>0</v>
          </cell>
          <cell r="AI42" t="str">
            <v xml:space="preserve">  </v>
          </cell>
          <cell r="AK42" t="str">
            <v xml:space="preserve"> </v>
          </cell>
          <cell r="AM42">
            <v>0</v>
          </cell>
          <cell r="AN42">
            <v>0</v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>
            <v>0</v>
          </cell>
          <cell r="AX42">
            <v>0</v>
          </cell>
          <cell r="AZ42">
            <v>0</v>
          </cell>
          <cell r="BA42">
            <v>0</v>
          </cell>
          <cell r="BC42">
            <v>0</v>
          </cell>
          <cell r="BD42">
            <v>0</v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>
            <v>0</v>
          </cell>
          <cell r="AB43">
            <v>0</v>
          </cell>
          <cell r="AC43" t="str">
            <v xml:space="preserve">  </v>
          </cell>
          <cell r="AE43" t="str">
            <v xml:space="preserve"> </v>
          </cell>
          <cell r="AG43">
            <v>0</v>
          </cell>
          <cell r="AH43">
            <v>0</v>
          </cell>
          <cell r="AI43" t="str">
            <v xml:space="preserve">  </v>
          </cell>
          <cell r="AK43" t="str">
            <v xml:space="preserve"> </v>
          </cell>
          <cell r="AM43">
            <v>0</v>
          </cell>
          <cell r="AN43">
            <v>0</v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>
            <v>0</v>
          </cell>
          <cell r="AX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>
            <v>0</v>
          </cell>
          <cell r="AB44">
            <v>0</v>
          </cell>
          <cell r="AC44" t="str">
            <v xml:space="preserve">  </v>
          </cell>
          <cell r="AE44" t="str">
            <v xml:space="preserve"> </v>
          </cell>
          <cell r="AG44">
            <v>0</v>
          </cell>
          <cell r="AH44">
            <v>0</v>
          </cell>
          <cell r="AI44" t="str">
            <v xml:space="preserve">  </v>
          </cell>
          <cell r="AK44" t="str">
            <v xml:space="preserve"> </v>
          </cell>
          <cell r="AM44">
            <v>0</v>
          </cell>
          <cell r="AN44">
            <v>0</v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>
            <v>0</v>
          </cell>
          <cell r="AX44">
            <v>0</v>
          </cell>
          <cell r="AZ44">
            <v>0</v>
          </cell>
          <cell r="BA44">
            <v>0</v>
          </cell>
          <cell r="BC44">
            <v>0</v>
          </cell>
          <cell r="BD44">
            <v>0</v>
          </cell>
        </row>
        <row r="45">
          <cell r="E45" t="e">
            <v>#N/A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P45">
            <v>0</v>
          </cell>
          <cell r="R45" t="str">
            <v xml:space="preserve"> </v>
          </cell>
          <cell r="U45">
            <v>0</v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>
            <v>0</v>
          </cell>
          <cell r="AB45">
            <v>0</v>
          </cell>
          <cell r="AC45" t="str">
            <v xml:space="preserve">  </v>
          </cell>
          <cell r="AE45" t="str">
            <v xml:space="preserve"> </v>
          </cell>
          <cell r="AG45">
            <v>0</v>
          </cell>
          <cell r="AH45">
            <v>0</v>
          </cell>
          <cell r="AI45" t="str">
            <v xml:space="preserve">  </v>
          </cell>
          <cell r="AK45" t="str">
            <v xml:space="preserve"> </v>
          </cell>
          <cell r="AM45">
            <v>0</v>
          </cell>
          <cell r="AN45">
            <v>0</v>
          </cell>
          <cell r="AO45" t="str">
            <v xml:space="preserve">  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Z45">
            <v>0</v>
          </cell>
          <cell r="BA45">
            <v>0</v>
          </cell>
          <cell r="BC45">
            <v>0</v>
          </cell>
          <cell r="BD45">
            <v>0</v>
          </cell>
        </row>
        <row r="46">
          <cell r="E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P46">
            <v>0</v>
          </cell>
          <cell r="R46" t="str">
            <v xml:space="preserve"> </v>
          </cell>
          <cell r="U46">
            <v>0</v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>
            <v>0</v>
          </cell>
          <cell r="AB46">
            <v>0</v>
          </cell>
          <cell r="AC46" t="str">
            <v xml:space="preserve">  </v>
          </cell>
          <cell r="AE46" t="str">
            <v xml:space="preserve"> </v>
          </cell>
          <cell r="AG46">
            <v>0</v>
          </cell>
          <cell r="AH46">
            <v>0</v>
          </cell>
          <cell r="AI46" t="str">
            <v xml:space="preserve">  </v>
          </cell>
          <cell r="AK46" t="str">
            <v xml:space="preserve"> </v>
          </cell>
          <cell r="AM46">
            <v>0</v>
          </cell>
          <cell r="AN46">
            <v>0</v>
          </cell>
          <cell r="AO46" t="str">
            <v xml:space="preserve">  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Z46">
            <v>0</v>
          </cell>
          <cell r="BA46">
            <v>0</v>
          </cell>
          <cell r="BC46">
            <v>0</v>
          </cell>
          <cell r="BD46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P47">
            <v>0</v>
          </cell>
          <cell r="R47" t="str">
            <v xml:space="preserve"> </v>
          </cell>
          <cell r="U47">
            <v>0</v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>
            <v>0</v>
          </cell>
          <cell r="AB47">
            <v>0</v>
          </cell>
          <cell r="AC47" t="str">
            <v xml:space="preserve">  </v>
          </cell>
          <cell r="AE47" t="str">
            <v xml:space="preserve"> </v>
          </cell>
          <cell r="AG47">
            <v>0</v>
          </cell>
          <cell r="AH47">
            <v>0</v>
          </cell>
          <cell r="AI47" t="str">
            <v xml:space="preserve">  </v>
          </cell>
          <cell r="AK47" t="str">
            <v xml:space="preserve"> </v>
          </cell>
          <cell r="AM47">
            <v>0</v>
          </cell>
          <cell r="AN47">
            <v>0</v>
          </cell>
          <cell r="AO47" t="str">
            <v xml:space="preserve">  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Z47">
            <v>0</v>
          </cell>
          <cell r="BA47">
            <v>0</v>
          </cell>
          <cell r="BC47">
            <v>0</v>
          </cell>
          <cell r="BD47">
            <v>0</v>
          </cell>
        </row>
        <row r="48">
          <cell r="E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P48">
            <v>0</v>
          </cell>
          <cell r="R48" t="str">
            <v xml:space="preserve"> </v>
          </cell>
          <cell r="U48">
            <v>0</v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>
            <v>0</v>
          </cell>
          <cell r="AB48">
            <v>0</v>
          </cell>
          <cell r="AC48" t="str">
            <v xml:space="preserve">  </v>
          </cell>
          <cell r="AE48" t="str">
            <v xml:space="preserve"> </v>
          </cell>
          <cell r="AG48">
            <v>0</v>
          </cell>
          <cell r="AH48">
            <v>0</v>
          </cell>
          <cell r="AI48" t="str">
            <v xml:space="preserve">  </v>
          </cell>
          <cell r="AK48" t="str">
            <v xml:space="preserve"> </v>
          </cell>
          <cell r="AM48">
            <v>0</v>
          </cell>
          <cell r="AN48">
            <v>0</v>
          </cell>
          <cell r="AO48" t="str">
            <v xml:space="preserve">  </v>
          </cell>
          <cell r="AT48">
            <v>0</v>
          </cell>
          <cell r="AU48">
            <v>0</v>
          </cell>
          <cell r="AW48">
            <v>0</v>
          </cell>
          <cell r="AX48">
            <v>0</v>
          </cell>
          <cell r="AZ48">
            <v>0</v>
          </cell>
          <cell r="BA48">
            <v>0</v>
          </cell>
          <cell r="BC48">
            <v>0</v>
          </cell>
          <cell r="BD48">
            <v>0</v>
          </cell>
        </row>
        <row r="49">
          <cell r="E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R49" t="str">
            <v xml:space="preserve"> </v>
          </cell>
          <cell r="U49">
            <v>0</v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>
            <v>0</v>
          </cell>
          <cell r="AB49">
            <v>0</v>
          </cell>
          <cell r="AC49" t="str">
            <v xml:space="preserve">  </v>
          </cell>
          <cell r="AE49" t="str">
            <v xml:space="preserve"> </v>
          </cell>
          <cell r="AG49">
            <v>0</v>
          </cell>
          <cell r="AH49">
            <v>0</v>
          </cell>
          <cell r="AI49" t="str">
            <v xml:space="preserve">  </v>
          </cell>
          <cell r="AK49" t="str">
            <v xml:space="preserve"> </v>
          </cell>
          <cell r="AM49">
            <v>0</v>
          </cell>
          <cell r="AN49">
            <v>0</v>
          </cell>
          <cell r="AO49" t="str">
            <v xml:space="preserve">  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</row>
        <row r="50"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P50">
            <v>0</v>
          </cell>
          <cell r="R50" t="str">
            <v xml:space="preserve"> </v>
          </cell>
          <cell r="U50">
            <v>0</v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>
            <v>0</v>
          </cell>
          <cell r="AB50">
            <v>0</v>
          </cell>
          <cell r="AC50" t="str">
            <v xml:space="preserve">  </v>
          </cell>
          <cell r="AE50" t="str">
            <v xml:space="preserve"> </v>
          </cell>
          <cell r="AG50">
            <v>0</v>
          </cell>
          <cell r="AH50">
            <v>0</v>
          </cell>
          <cell r="AI50" t="str">
            <v xml:space="preserve">  </v>
          </cell>
          <cell r="AK50" t="str">
            <v xml:space="preserve"> </v>
          </cell>
          <cell r="AM50">
            <v>0</v>
          </cell>
          <cell r="AN50">
            <v>0</v>
          </cell>
          <cell r="AO50" t="str">
            <v xml:space="preserve">  </v>
          </cell>
          <cell r="AT50">
            <v>0</v>
          </cell>
          <cell r="AU50">
            <v>0</v>
          </cell>
          <cell r="AW50">
            <v>0</v>
          </cell>
          <cell r="AX50">
            <v>0</v>
          </cell>
          <cell r="AZ50">
            <v>0</v>
          </cell>
          <cell r="BA50">
            <v>0</v>
          </cell>
          <cell r="BC50">
            <v>0</v>
          </cell>
          <cell r="BD50">
            <v>0</v>
          </cell>
        </row>
        <row r="51">
          <cell r="E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P51">
            <v>0</v>
          </cell>
          <cell r="R51" t="str">
            <v xml:space="preserve"> </v>
          </cell>
          <cell r="U51">
            <v>0</v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>
            <v>0</v>
          </cell>
          <cell r="AB51">
            <v>0</v>
          </cell>
          <cell r="AC51" t="str">
            <v xml:space="preserve">  </v>
          </cell>
          <cell r="AE51" t="str">
            <v xml:space="preserve"> </v>
          </cell>
          <cell r="AG51">
            <v>0</v>
          </cell>
          <cell r="AH51">
            <v>0</v>
          </cell>
          <cell r="AI51" t="str">
            <v xml:space="preserve">  </v>
          </cell>
          <cell r="AK51" t="str">
            <v xml:space="preserve"> </v>
          </cell>
          <cell r="AM51">
            <v>0</v>
          </cell>
          <cell r="AN51">
            <v>0</v>
          </cell>
          <cell r="AO51" t="str">
            <v xml:space="preserve">  </v>
          </cell>
          <cell r="AT51">
            <v>0</v>
          </cell>
          <cell r="AU51">
            <v>0</v>
          </cell>
          <cell r="AX51">
            <v>0</v>
          </cell>
          <cell r="AZ51">
            <v>0</v>
          </cell>
          <cell r="BA51">
            <v>0</v>
          </cell>
          <cell r="BC51">
            <v>0</v>
          </cell>
          <cell r="BD51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P52">
            <v>0</v>
          </cell>
          <cell r="R52" t="str">
            <v xml:space="preserve"> </v>
          </cell>
          <cell r="U52">
            <v>0</v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>
            <v>0</v>
          </cell>
          <cell r="AB52">
            <v>0</v>
          </cell>
          <cell r="AC52" t="str">
            <v xml:space="preserve">  </v>
          </cell>
          <cell r="AE52" t="str">
            <v xml:space="preserve"> </v>
          </cell>
          <cell r="AG52">
            <v>0</v>
          </cell>
          <cell r="AH52">
            <v>0</v>
          </cell>
          <cell r="AI52" t="str">
            <v xml:space="preserve">  </v>
          </cell>
          <cell r="AK52" t="str">
            <v xml:space="preserve"> </v>
          </cell>
          <cell r="AM52">
            <v>0</v>
          </cell>
          <cell r="AN52">
            <v>0</v>
          </cell>
          <cell r="AO52" t="str">
            <v xml:space="preserve">  </v>
          </cell>
          <cell r="AT52">
            <v>0</v>
          </cell>
          <cell r="AU52">
            <v>0</v>
          </cell>
          <cell r="AW52">
            <v>0</v>
          </cell>
          <cell r="AX52">
            <v>0</v>
          </cell>
          <cell r="AZ52">
            <v>0</v>
          </cell>
          <cell r="BA52">
            <v>0</v>
          </cell>
          <cell r="BC52">
            <v>0</v>
          </cell>
          <cell r="BD52">
            <v>0</v>
          </cell>
        </row>
        <row r="53"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P53">
            <v>0</v>
          </cell>
          <cell r="R53" t="str">
            <v xml:space="preserve"> </v>
          </cell>
          <cell r="U53">
            <v>0</v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>
            <v>0</v>
          </cell>
          <cell r="AB53">
            <v>0</v>
          </cell>
          <cell r="AC53" t="str">
            <v xml:space="preserve">  </v>
          </cell>
          <cell r="AE53" t="str">
            <v xml:space="preserve"> </v>
          </cell>
          <cell r="AG53">
            <v>0</v>
          </cell>
          <cell r="AH53">
            <v>0</v>
          </cell>
          <cell r="AI53" t="str">
            <v xml:space="preserve">  </v>
          </cell>
          <cell r="AK53" t="str">
            <v xml:space="preserve"> </v>
          </cell>
          <cell r="AM53">
            <v>0</v>
          </cell>
          <cell r="AN53">
            <v>0</v>
          </cell>
          <cell r="AO53" t="str">
            <v xml:space="preserve">  </v>
          </cell>
          <cell r="AT53">
            <v>0</v>
          </cell>
          <cell r="AU53">
            <v>0</v>
          </cell>
          <cell r="AW53">
            <v>0</v>
          </cell>
          <cell r="AX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</row>
        <row r="54"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P54">
            <v>0</v>
          </cell>
          <cell r="R54" t="str">
            <v xml:space="preserve"> </v>
          </cell>
          <cell r="U54">
            <v>0</v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>
            <v>0</v>
          </cell>
          <cell r="AB54">
            <v>0</v>
          </cell>
          <cell r="AC54" t="str">
            <v xml:space="preserve">  </v>
          </cell>
          <cell r="AE54" t="str">
            <v xml:space="preserve"> </v>
          </cell>
          <cell r="AG54">
            <v>0</v>
          </cell>
          <cell r="AH54">
            <v>0</v>
          </cell>
          <cell r="AI54" t="str">
            <v xml:space="preserve">  </v>
          </cell>
          <cell r="AK54" t="str">
            <v xml:space="preserve"> </v>
          </cell>
          <cell r="AM54">
            <v>0</v>
          </cell>
          <cell r="AN54">
            <v>0</v>
          </cell>
          <cell r="AO54" t="str">
            <v xml:space="preserve">  </v>
          </cell>
          <cell r="AT54">
            <v>0</v>
          </cell>
          <cell r="AU54">
            <v>0</v>
          </cell>
          <cell r="AW54">
            <v>0</v>
          </cell>
          <cell r="AX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</row>
        <row r="55">
          <cell r="E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R55" t="str">
            <v xml:space="preserve"> </v>
          </cell>
          <cell r="U55">
            <v>0</v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>
            <v>0</v>
          </cell>
          <cell r="AB55">
            <v>0</v>
          </cell>
          <cell r="AC55" t="str">
            <v xml:space="preserve">  </v>
          </cell>
          <cell r="AE55" t="str">
            <v xml:space="preserve"> </v>
          </cell>
          <cell r="AG55">
            <v>0</v>
          </cell>
          <cell r="AH55">
            <v>0</v>
          </cell>
          <cell r="AI55" t="str">
            <v xml:space="preserve">  </v>
          </cell>
          <cell r="AK55" t="str">
            <v xml:space="preserve"> </v>
          </cell>
          <cell r="AM55">
            <v>0</v>
          </cell>
          <cell r="AN55">
            <v>0</v>
          </cell>
          <cell r="AO55" t="str">
            <v xml:space="preserve">  </v>
          </cell>
          <cell r="AT55">
            <v>0</v>
          </cell>
          <cell r="AU55">
            <v>0</v>
          </cell>
          <cell r="AW55">
            <v>0</v>
          </cell>
          <cell r="AX55">
            <v>0</v>
          </cell>
          <cell r="AZ55">
            <v>0</v>
          </cell>
          <cell r="BA55">
            <v>0</v>
          </cell>
          <cell r="BC55">
            <v>0</v>
          </cell>
          <cell r="BD55">
            <v>0</v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>
            <v>0</v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>
            <v>0</v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>
            <v>0</v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>
            <v>0</v>
          </cell>
        </row>
        <row r="113">
          <cell r="Q113">
            <v>0</v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>
            <v>0</v>
          </cell>
        </row>
        <row r="116">
          <cell r="Q116">
            <v>0</v>
          </cell>
        </row>
        <row r="117">
          <cell r="Q117">
            <v>0</v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>
            <v>0</v>
          </cell>
        </row>
        <row r="120">
          <cell r="Q120">
            <v>0</v>
          </cell>
        </row>
        <row r="121">
          <cell r="Q121">
            <v>0</v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0</v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>
            <v>0</v>
          </cell>
        </row>
        <row r="129">
          <cell r="Q129">
            <v>0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0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0</v>
          </cell>
        </row>
        <row r="142">
          <cell r="Q142">
            <v>0</v>
          </cell>
        </row>
        <row r="143">
          <cell r="Q143">
            <v>0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0</v>
          </cell>
        </row>
        <row r="152">
          <cell r="Q152">
            <v>0</v>
          </cell>
        </row>
        <row r="153">
          <cell r="Q153">
            <v>0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0</v>
          </cell>
        </row>
        <row r="159">
          <cell r="Q159">
            <v>0</v>
          </cell>
        </row>
        <row r="160">
          <cell r="Q160">
            <v>0</v>
          </cell>
        </row>
        <row r="161">
          <cell r="Q161">
            <v>0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0</v>
          </cell>
        </row>
        <row r="168">
          <cell r="Q168">
            <v>0</v>
          </cell>
        </row>
        <row r="169">
          <cell r="Q169">
            <v>0</v>
          </cell>
        </row>
        <row r="170">
          <cell r="Q170">
            <v>0</v>
          </cell>
        </row>
        <row r="171">
          <cell r="Q171">
            <v>0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0</v>
          </cell>
        </row>
        <row r="175">
          <cell r="Q175">
            <v>0</v>
          </cell>
        </row>
        <row r="176">
          <cell r="Q176">
            <v>0</v>
          </cell>
        </row>
        <row r="177">
          <cell r="Q177">
            <v>0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0</v>
          </cell>
        </row>
        <row r="182">
          <cell r="Q182">
            <v>0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0</v>
          </cell>
        </row>
        <row r="187">
          <cell r="Q187">
            <v>0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0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0</v>
          </cell>
        </row>
        <row r="201">
          <cell r="Q201">
            <v>0</v>
          </cell>
        </row>
        <row r="202">
          <cell r="Q202">
            <v>0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0</v>
          </cell>
        </row>
        <row r="213">
          <cell r="Q213">
            <v>0</v>
          </cell>
        </row>
        <row r="214">
          <cell r="Q214">
            <v>0</v>
          </cell>
        </row>
        <row r="215">
          <cell r="Q215">
            <v>0</v>
          </cell>
        </row>
        <row r="216">
          <cell r="Q216">
            <v>0</v>
          </cell>
        </row>
        <row r="217">
          <cell r="Q217">
            <v>0</v>
          </cell>
        </row>
        <row r="218">
          <cell r="Q218">
            <v>0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0</v>
          </cell>
        </row>
        <row r="223">
          <cell r="Q223">
            <v>0</v>
          </cell>
        </row>
        <row r="224">
          <cell r="Q224">
            <v>0</v>
          </cell>
        </row>
        <row r="225">
          <cell r="Q225">
            <v>0</v>
          </cell>
        </row>
        <row r="226">
          <cell r="Q226">
            <v>0</v>
          </cell>
        </row>
        <row r="227">
          <cell r="Q227">
            <v>0</v>
          </cell>
        </row>
        <row r="228">
          <cell r="Q228">
            <v>0</v>
          </cell>
        </row>
        <row r="229">
          <cell r="Q229">
            <v>0</v>
          </cell>
        </row>
        <row r="230">
          <cell r="Q230">
            <v>0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0</v>
          </cell>
        </row>
        <row r="240">
          <cell r="Q240">
            <v>0</v>
          </cell>
        </row>
        <row r="241">
          <cell r="Q241">
            <v>0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0</v>
          </cell>
        </row>
        <row r="253">
          <cell r="Q253">
            <v>0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0</v>
          </cell>
        </row>
        <row r="268">
          <cell r="Q268">
            <v>0</v>
          </cell>
        </row>
        <row r="269">
          <cell r="Q269">
            <v>0</v>
          </cell>
        </row>
        <row r="270">
          <cell r="Q270">
            <v>0</v>
          </cell>
        </row>
        <row r="271">
          <cell r="Q271">
            <v>0</v>
          </cell>
        </row>
        <row r="272">
          <cell r="Q272">
            <v>0</v>
          </cell>
        </row>
        <row r="273">
          <cell r="Q273">
            <v>0</v>
          </cell>
        </row>
        <row r="274">
          <cell r="Q274">
            <v>0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0</v>
          </cell>
        </row>
        <row r="279">
          <cell r="Q279">
            <v>0</v>
          </cell>
        </row>
        <row r="280">
          <cell r="Q280">
            <v>0</v>
          </cell>
        </row>
        <row r="281">
          <cell r="Q281">
            <v>0</v>
          </cell>
        </row>
        <row r="282">
          <cell r="Q282">
            <v>0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0</v>
          </cell>
        </row>
        <row r="286">
          <cell r="Q286">
            <v>0</v>
          </cell>
        </row>
        <row r="287">
          <cell r="Q287">
            <v>0</v>
          </cell>
        </row>
        <row r="288">
          <cell r="Q288">
            <v>0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0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0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0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0</v>
          </cell>
        </row>
        <row r="305">
          <cell r="Q305">
            <v>0</v>
          </cell>
        </row>
        <row r="306">
          <cell r="Q306">
            <v>0</v>
          </cell>
        </row>
        <row r="307">
          <cell r="Q307">
            <v>0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0</v>
          </cell>
        </row>
        <row r="327">
          <cell r="Q327">
            <v>0</v>
          </cell>
        </row>
        <row r="328">
          <cell r="Q328">
            <v>0</v>
          </cell>
        </row>
        <row r="329">
          <cell r="Q329">
            <v>0</v>
          </cell>
        </row>
        <row r="330">
          <cell r="Q330">
            <v>0</v>
          </cell>
        </row>
        <row r="331">
          <cell r="Q331">
            <v>0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0</v>
          </cell>
        </row>
        <row r="335">
          <cell r="Q335">
            <v>0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0</v>
          </cell>
        </row>
        <row r="341">
          <cell r="Q341">
            <v>0</v>
          </cell>
        </row>
        <row r="342">
          <cell r="Q342">
            <v>0</v>
          </cell>
        </row>
        <row r="343">
          <cell r="Q343">
            <v>0</v>
          </cell>
        </row>
        <row r="344">
          <cell r="Q344">
            <v>0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0</v>
          </cell>
        </row>
        <row r="362">
          <cell r="Q362">
            <v>0</v>
          </cell>
        </row>
        <row r="363">
          <cell r="Q363">
            <v>0</v>
          </cell>
        </row>
        <row r="364">
          <cell r="Q364">
            <v>0</v>
          </cell>
        </row>
        <row r="365">
          <cell r="Q365">
            <v>0</v>
          </cell>
        </row>
        <row r="366">
          <cell r="Q366">
            <v>0</v>
          </cell>
        </row>
        <row r="367">
          <cell r="Q367">
            <v>0</v>
          </cell>
        </row>
        <row r="368">
          <cell r="Q368">
            <v>0</v>
          </cell>
        </row>
        <row r="369">
          <cell r="Q369">
            <v>0</v>
          </cell>
        </row>
        <row r="370">
          <cell r="Q370">
            <v>0</v>
          </cell>
        </row>
        <row r="371">
          <cell r="Q371">
            <v>0</v>
          </cell>
        </row>
        <row r="372">
          <cell r="Q372">
            <v>0</v>
          </cell>
        </row>
        <row r="373">
          <cell r="Q373">
            <v>0</v>
          </cell>
        </row>
        <row r="374">
          <cell r="Q374">
            <v>0</v>
          </cell>
        </row>
        <row r="375">
          <cell r="Q375">
            <v>0</v>
          </cell>
        </row>
        <row r="376">
          <cell r="Q376">
            <v>0</v>
          </cell>
        </row>
        <row r="377">
          <cell r="Q377">
            <v>0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0</v>
          </cell>
        </row>
        <row r="383">
          <cell r="Q383">
            <v>0</v>
          </cell>
        </row>
        <row r="384">
          <cell r="Q384">
            <v>0</v>
          </cell>
        </row>
        <row r="385">
          <cell r="Q385">
            <v>0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0</v>
          </cell>
        </row>
        <row r="390">
          <cell r="Q390">
            <v>0</v>
          </cell>
        </row>
        <row r="391">
          <cell r="Q391">
            <v>0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0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0</v>
          </cell>
        </row>
        <row r="398">
          <cell r="Q398">
            <v>0</v>
          </cell>
        </row>
        <row r="399">
          <cell r="Q399">
            <v>0</v>
          </cell>
        </row>
        <row r="400">
          <cell r="Q400">
            <v>0</v>
          </cell>
        </row>
        <row r="401">
          <cell r="Q401">
            <v>0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0</v>
          </cell>
        </row>
        <row r="405">
          <cell r="Q405">
            <v>0</v>
          </cell>
        </row>
        <row r="406">
          <cell r="Q406">
            <v>0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0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0</v>
          </cell>
        </row>
        <row r="420">
          <cell r="Q420">
            <v>0</v>
          </cell>
        </row>
        <row r="421">
          <cell r="Q421">
            <v>0</v>
          </cell>
        </row>
        <row r="422">
          <cell r="Q422">
            <v>0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0</v>
          </cell>
        </row>
        <row r="427">
          <cell r="Q427">
            <v>0</v>
          </cell>
        </row>
        <row r="428">
          <cell r="Q428">
            <v>0</v>
          </cell>
        </row>
        <row r="429">
          <cell r="Q429">
            <v>0</v>
          </cell>
        </row>
        <row r="430">
          <cell r="Q430">
            <v>0</v>
          </cell>
        </row>
        <row r="431">
          <cell r="Q431">
            <v>0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0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0</v>
          </cell>
        </row>
        <row r="442">
          <cell r="Q442">
            <v>0</v>
          </cell>
        </row>
        <row r="443">
          <cell r="Q443">
            <v>0</v>
          </cell>
        </row>
        <row r="444">
          <cell r="Q444">
            <v>0</v>
          </cell>
        </row>
        <row r="445">
          <cell r="Q445">
            <v>0</v>
          </cell>
        </row>
        <row r="446">
          <cell r="Q446">
            <v>0</v>
          </cell>
        </row>
        <row r="447">
          <cell r="Q447">
            <v>0</v>
          </cell>
        </row>
        <row r="448">
          <cell r="Q448">
            <v>0</v>
          </cell>
        </row>
        <row r="449">
          <cell r="Q449">
            <v>0</v>
          </cell>
        </row>
        <row r="450">
          <cell r="Q450">
            <v>0</v>
          </cell>
        </row>
        <row r="451">
          <cell r="Q451">
            <v>0</v>
          </cell>
        </row>
        <row r="452">
          <cell r="Q452">
            <v>0</v>
          </cell>
        </row>
        <row r="453">
          <cell r="Q453">
            <v>0</v>
          </cell>
        </row>
        <row r="454">
          <cell r="Q454">
            <v>0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0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0</v>
          </cell>
        </row>
        <row r="462">
          <cell r="Q462">
            <v>0</v>
          </cell>
        </row>
        <row r="463">
          <cell r="Q463">
            <v>0</v>
          </cell>
        </row>
        <row r="464">
          <cell r="Q464">
            <v>0</v>
          </cell>
        </row>
        <row r="465">
          <cell r="Q465">
            <v>0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0</v>
          </cell>
        </row>
        <row r="469">
          <cell r="Q469">
            <v>0</v>
          </cell>
        </row>
        <row r="470">
          <cell r="Q470">
            <v>0</v>
          </cell>
        </row>
        <row r="471">
          <cell r="Q471">
            <v>0</v>
          </cell>
        </row>
        <row r="472">
          <cell r="Q472">
            <v>0</v>
          </cell>
        </row>
        <row r="473">
          <cell r="Q473">
            <v>0</v>
          </cell>
        </row>
        <row r="474">
          <cell r="Q474">
            <v>0</v>
          </cell>
        </row>
        <row r="475">
          <cell r="Q475">
            <v>0</v>
          </cell>
        </row>
        <row r="476">
          <cell r="Q476">
            <v>0</v>
          </cell>
        </row>
        <row r="477">
          <cell r="Q477">
            <v>0</v>
          </cell>
        </row>
        <row r="478">
          <cell r="Q478">
            <v>0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0</v>
          </cell>
        </row>
        <row r="484">
          <cell r="Q484">
            <v>0</v>
          </cell>
        </row>
        <row r="485">
          <cell r="Q485">
            <v>0</v>
          </cell>
        </row>
        <row r="486">
          <cell r="Q486">
            <v>0</v>
          </cell>
        </row>
        <row r="487">
          <cell r="Q487">
            <v>0</v>
          </cell>
        </row>
        <row r="488">
          <cell r="Q488">
            <v>0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0</v>
          </cell>
        </row>
        <row r="493">
          <cell r="Q493">
            <v>0</v>
          </cell>
        </row>
        <row r="494">
          <cell r="Q494">
            <v>0</v>
          </cell>
        </row>
        <row r="495">
          <cell r="Q495">
            <v>0</v>
          </cell>
        </row>
        <row r="496">
          <cell r="Q496">
            <v>0</v>
          </cell>
        </row>
        <row r="497">
          <cell r="Q497">
            <v>0</v>
          </cell>
        </row>
        <row r="498">
          <cell r="Q498">
            <v>0</v>
          </cell>
        </row>
        <row r="499">
          <cell r="Q499">
            <v>0</v>
          </cell>
        </row>
        <row r="500">
          <cell r="Q500">
            <v>0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0</v>
          </cell>
        </row>
        <row r="504">
          <cell r="Q504">
            <v>0</v>
          </cell>
        </row>
        <row r="505">
          <cell r="Q505">
            <v>0</v>
          </cell>
        </row>
        <row r="506">
          <cell r="Q506">
            <v>0</v>
          </cell>
        </row>
        <row r="507">
          <cell r="Q507">
            <v>0</v>
          </cell>
        </row>
        <row r="508">
          <cell r="Q508">
            <v>0</v>
          </cell>
        </row>
        <row r="509">
          <cell r="Q509">
            <v>0</v>
          </cell>
        </row>
        <row r="510">
          <cell r="Q510">
            <v>0</v>
          </cell>
        </row>
        <row r="511">
          <cell r="Q511">
            <v>0</v>
          </cell>
        </row>
        <row r="512">
          <cell r="Q512">
            <v>0</v>
          </cell>
        </row>
        <row r="513">
          <cell r="Q513">
            <v>0</v>
          </cell>
        </row>
        <row r="514">
          <cell r="Q514">
            <v>0</v>
          </cell>
        </row>
        <row r="515">
          <cell r="Q515">
            <v>0</v>
          </cell>
        </row>
        <row r="516">
          <cell r="Q516">
            <v>0</v>
          </cell>
        </row>
        <row r="517">
          <cell r="Q517">
            <v>0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0</v>
          </cell>
        </row>
        <row r="523">
          <cell r="Q523">
            <v>0</v>
          </cell>
        </row>
        <row r="524">
          <cell r="Q524">
            <v>0</v>
          </cell>
        </row>
        <row r="525">
          <cell r="Q525">
            <v>0</v>
          </cell>
        </row>
        <row r="526">
          <cell r="Q526">
            <v>0</v>
          </cell>
        </row>
        <row r="527">
          <cell r="Q527">
            <v>0</v>
          </cell>
        </row>
        <row r="528">
          <cell r="Q528">
            <v>0</v>
          </cell>
        </row>
        <row r="529">
          <cell r="Q529">
            <v>0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0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0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0</v>
          </cell>
        </row>
        <row r="549">
          <cell r="Q549">
            <v>0</v>
          </cell>
        </row>
        <row r="550">
          <cell r="Q550">
            <v>0</v>
          </cell>
        </row>
        <row r="551">
          <cell r="Q551">
            <v>0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0</v>
          </cell>
        </row>
        <row r="557">
          <cell r="Q557">
            <v>0</v>
          </cell>
        </row>
        <row r="558">
          <cell r="Q558">
            <v>0</v>
          </cell>
        </row>
        <row r="559">
          <cell r="Q559">
            <v>0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0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0</v>
          </cell>
        </row>
        <row r="570">
          <cell r="Q570">
            <v>0</v>
          </cell>
        </row>
        <row r="571">
          <cell r="Q571">
            <v>0</v>
          </cell>
        </row>
        <row r="572">
          <cell r="Q572">
            <v>0</v>
          </cell>
        </row>
        <row r="573">
          <cell r="Q573">
            <v>0</v>
          </cell>
        </row>
        <row r="574">
          <cell r="Q574">
            <v>0</v>
          </cell>
        </row>
        <row r="575">
          <cell r="Q575">
            <v>0</v>
          </cell>
        </row>
        <row r="576">
          <cell r="Q576">
            <v>0</v>
          </cell>
        </row>
        <row r="577">
          <cell r="Q577">
            <v>0</v>
          </cell>
        </row>
        <row r="578">
          <cell r="Q578">
            <v>0</v>
          </cell>
        </row>
        <row r="579">
          <cell r="Q579">
            <v>0</v>
          </cell>
        </row>
        <row r="580">
          <cell r="Q580">
            <v>0</v>
          </cell>
        </row>
        <row r="581">
          <cell r="Q581">
            <v>0</v>
          </cell>
        </row>
        <row r="582">
          <cell r="Q582">
            <v>0</v>
          </cell>
        </row>
        <row r="583">
          <cell r="Q583">
            <v>0</v>
          </cell>
        </row>
        <row r="584">
          <cell r="Q584">
            <v>0</v>
          </cell>
        </row>
        <row r="585">
          <cell r="Q585">
            <v>0</v>
          </cell>
        </row>
        <row r="586">
          <cell r="Q586">
            <v>0</v>
          </cell>
        </row>
        <row r="587">
          <cell r="Q587">
            <v>0</v>
          </cell>
        </row>
        <row r="588">
          <cell r="Q588">
            <v>0</v>
          </cell>
        </row>
        <row r="589">
          <cell r="Q589">
            <v>0</v>
          </cell>
        </row>
        <row r="590">
          <cell r="Q590">
            <v>0</v>
          </cell>
        </row>
        <row r="591">
          <cell r="Q591">
            <v>0</v>
          </cell>
        </row>
        <row r="592">
          <cell r="Q592">
            <v>0</v>
          </cell>
        </row>
        <row r="593">
          <cell r="Q593">
            <v>0</v>
          </cell>
        </row>
        <row r="594">
          <cell r="Q594">
            <v>0</v>
          </cell>
        </row>
        <row r="595">
          <cell r="Q595">
            <v>0</v>
          </cell>
        </row>
        <row r="596">
          <cell r="Q596">
            <v>0</v>
          </cell>
        </row>
        <row r="597">
          <cell r="Q597">
            <v>0</v>
          </cell>
        </row>
        <row r="598">
          <cell r="Q598">
            <v>0</v>
          </cell>
        </row>
        <row r="599">
          <cell r="Q599">
            <v>0</v>
          </cell>
        </row>
        <row r="600">
          <cell r="Q600">
            <v>0</v>
          </cell>
        </row>
        <row r="601">
          <cell r="Q601">
            <v>0</v>
          </cell>
        </row>
        <row r="602">
          <cell r="Q602">
            <v>0</v>
          </cell>
        </row>
        <row r="603">
          <cell r="Q603">
            <v>0</v>
          </cell>
        </row>
        <row r="604">
          <cell r="Q604">
            <v>0</v>
          </cell>
        </row>
        <row r="605">
          <cell r="Q605">
            <v>0</v>
          </cell>
        </row>
        <row r="606">
          <cell r="Q606">
            <v>0</v>
          </cell>
        </row>
        <row r="607">
          <cell r="Q607">
            <v>0</v>
          </cell>
        </row>
        <row r="608">
          <cell r="Q608">
            <v>0</v>
          </cell>
        </row>
        <row r="609">
          <cell r="Q609">
            <v>0</v>
          </cell>
        </row>
        <row r="610">
          <cell r="Q610">
            <v>0</v>
          </cell>
        </row>
        <row r="611">
          <cell r="Q611">
            <v>0</v>
          </cell>
        </row>
        <row r="612">
          <cell r="Q612">
            <v>0</v>
          </cell>
        </row>
        <row r="613">
          <cell r="Q613">
            <v>0</v>
          </cell>
        </row>
        <row r="614">
          <cell r="Q614">
            <v>0</v>
          </cell>
        </row>
        <row r="615">
          <cell r="Q615">
            <v>0</v>
          </cell>
        </row>
        <row r="616">
          <cell r="Q616">
            <v>0</v>
          </cell>
        </row>
        <row r="617">
          <cell r="Q617">
            <v>0</v>
          </cell>
        </row>
        <row r="618">
          <cell r="Q618">
            <v>0</v>
          </cell>
        </row>
        <row r="619">
          <cell r="Q619">
            <v>0</v>
          </cell>
        </row>
        <row r="620">
          <cell r="Q620">
            <v>0</v>
          </cell>
        </row>
        <row r="621">
          <cell r="Q621">
            <v>0</v>
          </cell>
        </row>
        <row r="622">
          <cell r="Q622">
            <v>0</v>
          </cell>
        </row>
        <row r="623">
          <cell r="Q623">
            <v>0</v>
          </cell>
        </row>
        <row r="624">
          <cell r="Q624">
            <v>0</v>
          </cell>
        </row>
        <row r="625">
          <cell r="Q625">
            <v>0</v>
          </cell>
        </row>
        <row r="626">
          <cell r="Q626">
            <v>0</v>
          </cell>
        </row>
        <row r="627">
          <cell r="Q627">
            <v>0</v>
          </cell>
        </row>
        <row r="628">
          <cell r="Q628">
            <v>0</v>
          </cell>
        </row>
        <row r="629">
          <cell r="Q629">
            <v>0</v>
          </cell>
        </row>
        <row r="630">
          <cell r="Q630">
            <v>0</v>
          </cell>
        </row>
        <row r="631">
          <cell r="Q631">
            <v>0</v>
          </cell>
        </row>
        <row r="632">
          <cell r="Q632">
            <v>0</v>
          </cell>
        </row>
        <row r="633">
          <cell r="Q633">
            <v>0</v>
          </cell>
        </row>
        <row r="634">
          <cell r="Q634">
            <v>0</v>
          </cell>
        </row>
        <row r="635">
          <cell r="Q635">
            <v>0</v>
          </cell>
        </row>
        <row r="636">
          <cell r="Q636">
            <v>0</v>
          </cell>
        </row>
        <row r="637">
          <cell r="Q637">
            <v>0</v>
          </cell>
        </row>
        <row r="638">
          <cell r="Q638">
            <v>0</v>
          </cell>
        </row>
        <row r="639">
          <cell r="Q639">
            <v>0</v>
          </cell>
        </row>
        <row r="640">
          <cell r="Q640">
            <v>0</v>
          </cell>
        </row>
        <row r="641">
          <cell r="Q641">
            <v>0</v>
          </cell>
        </row>
        <row r="642">
          <cell r="Q642">
            <v>0</v>
          </cell>
        </row>
        <row r="643">
          <cell r="Q643">
            <v>0</v>
          </cell>
        </row>
        <row r="644">
          <cell r="Q644">
            <v>0</v>
          </cell>
        </row>
        <row r="645">
          <cell r="Q645">
            <v>0</v>
          </cell>
        </row>
        <row r="646">
          <cell r="Q646">
            <v>0</v>
          </cell>
        </row>
        <row r="647">
          <cell r="Q647">
            <v>0</v>
          </cell>
        </row>
        <row r="648">
          <cell r="Q648">
            <v>0</v>
          </cell>
        </row>
        <row r="649">
          <cell r="Q649">
            <v>0</v>
          </cell>
        </row>
        <row r="650">
          <cell r="Q650">
            <v>0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0</v>
          </cell>
        </row>
        <row r="658">
          <cell r="Q658">
            <v>0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0</v>
          </cell>
        </row>
        <row r="663">
          <cell r="Q663">
            <v>0</v>
          </cell>
        </row>
        <row r="664">
          <cell r="Q664">
            <v>0</v>
          </cell>
        </row>
        <row r="665">
          <cell r="Q665">
            <v>0</v>
          </cell>
        </row>
        <row r="666">
          <cell r="Q666">
            <v>0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0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0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0</v>
          </cell>
        </row>
        <row r="698">
          <cell r="Q698">
            <v>0</v>
          </cell>
        </row>
        <row r="699">
          <cell r="Q699">
            <v>0</v>
          </cell>
        </row>
        <row r="700">
          <cell r="Q700">
            <v>0</v>
          </cell>
        </row>
        <row r="701">
          <cell r="Q701">
            <v>0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0</v>
          </cell>
        </row>
        <row r="709">
          <cell r="Q709">
            <v>0</v>
          </cell>
        </row>
        <row r="710">
          <cell r="Q710">
            <v>0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0</v>
          </cell>
        </row>
        <row r="723">
          <cell r="Q723">
            <v>0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0</v>
          </cell>
        </row>
        <row r="729">
          <cell r="Q729">
            <v>0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0</v>
          </cell>
        </row>
        <row r="733">
          <cell r="Q733">
            <v>0</v>
          </cell>
        </row>
        <row r="734">
          <cell r="Q734">
            <v>0</v>
          </cell>
        </row>
        <row r="735">
          <cell r="Q735">
            <v>0</v>
          </cell>
        </row>
        <row r="736">
          <cell r="Q736">
            <v>0</v>
          </cell>
        </row>
        <row r="737">
          <cell r="Q737">
            <v>0</v>
          </cell>
        </row>
        <row r="738">
          <cell r="Q738">
            <v>0</v>
          </cell>
        </row>
        <row r="739">
          <cell r="Q739">
            <v>0</v>
          </cell>
        </row>
        <row r="740">
          <cell r="Q740">
            <v>0</v>
          </cell>
        </row>
        <row r="741">
          <cell r="Q741">
            <v>0</v>
          </cell>
        </row>
        <row r="742">
          <cell r="Q742">
            <v>0</v>
          </cell>
        </row>
        <row r="743">
          <cell r="Q743">
            <v>0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0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0</v>
          </cell>
        </row>
        <row r="755">
          <cell r="Q755">
            <v>0</v>
          </cell>
        </row>
        <row r="756">
          <cell r="Q756">
            <v>0</v>
          </cell>
        </row>
        <row r="757">
          <cell r="Q757">
            <v>0</v>
          </cell>
        </row>
        <row r="758">
          <cell r="Q758">
            <v>0</v>
          </cell>
        </row>
        <row r="759">
          <cell r="Q759">
            <v>0</v>
          </cell>
        </row>
        <row r="760">
          <cell r="Q760">
            <v>0</v>
          </cell>
        </row>
        <row r="761">
          <cell r="Q761">
            <v>0</v>
          </cell>
        </row>
        <row r="762">
          <cell r="Q762">
            <v>0</v>
          </cell>
        </row>
        <row r="763">
          <cell r="Q763">
            <v>0</v>
          </cell>
        </row>
        <row r="764">
          <cell r="Q764">
            <v>0</v>
          </cell>
        </row>
        <row r="765">
          <cell r="Q765">
            <v>0</v>
          </cell>
        </row>
        <row r="766">
          <cell r="Q766">
            <v>0</v>
          </cell>
        </row>
        <row r="767">
          <cell r="Q767">
            <v>0</v>
          </cell>
        </row>
        <row r="768">
          <cell r="Q768">
            <v>0</v>
          </cell>
        </row>
        <row r="769">
          <cell r="Q769">
            <v>0</v>
          </cell>
        </row>
        <row r="770">
          <cell r="Q770">
            <v>0</v>
          </cell>
        </row>
        <row r="771">
          <cell r="Q771">
            <v>0</v>
          </cell>
        </row>
        <row r="772">
          <cell r="Q772">
            <v>0</v>
          </cell>
        </row>
        <row r="773">
          <cell r="Q773">
            <v>0</v>
          </cell>
        </row>
        <row r="774">
          <cell r="Q774">
            <v>0</v>
          </cell>
        </row>
        <row r="775">
          <cell r="Q775">
            <v>0</v>
          </cell>
        </row>
        <row r="776">
          <cell r="Q776">
            <v>0</v>
          </cell>
        </row>
        <row r="777">
          <cell r="Q777">
            <v>0</v>
          </cell>
        </row>
        <row r="778">
          <cell r="Q778">
            <v>0</v>
          </cell>
        </row>
        <row r="779">
          <cell r="Q779">
            <v>0</v>
          </cell>
        </row>
        <row r="780">
          <cell r="Q780">
            <v>0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0</v>
          </cell>
        </row>
        <row r="790">
          <cell r="Q790">
            <v>0</v>
          </cell>
        </row>
        <row r="791">
          <cell r="Q791">
            <v>0</v>
          </cell>
        </row>
        <row r="792">
          <cell r="Q792">
            <v>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0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0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0</v>
          </cell>
        </row>
        <row r="808">
          <cell r="Q808">
            <v>0</v>
          </cell>
        </row>
        <row r="809">
          <cell r="Q809">
            <v>0</v>
          </cell>
        </row>
        <row r="810">
          <cell r="Q810">
            <v>0</v>
          </cell>
        </row>
        <row r="811">
          <cell r="Q811">
            <v>0</v>
          </cell>
        </row>
        <row r="812">
          <cell r="Q812">
            <v>0</v>
          </cell>
        </row>
        <row r="813">
          <cell r="Q813">
            <v>0</v>
          </cell>
        </row>
        <row r="814">
          <cell r="Q814">
            <v>0</v>
          </cell>
        </row>
        <row r="815">
          <cell r="Q815">
            <v>0</v>
          </cell>
        </row>
        <row r="816">
          <cell r="Q816">
            <v>0</v>
          </cell>
        </row>
        <row r="817">
          <cell r="Q817">
            <v>0</v>
          </cell>
        </row>
        <row r="818">
          <cell r="Q818">
            <v>0</v>
          </cell>
        </row>
        <row r="819">
          <cell r="Q819">
            <v>0</v>
          </cell>
        </row>
        <row r="820">
          <cell r="Q820">
            <v>0</v>
          </cell>
        </row>
        <row r="821">
          <cell r="Q821">
            <v>0</v>
          </cell>
        </row>
        <row r="822">
          <cell r="Q822">
            <v>0</v>
          </cell>
        </row>
        <row r="823">
          <cell r="Q823">
            <v>0</v>
          </cell>
        </row>
        <row r="824">
          <cell r="Q824">
            <v>0</v>
          </cell>
        </row>
        <row r="825">
          <cell r="Q825">
            <v>0</v>
          </cell>
        </row>
        <row r="826">
          <cell r="Q826">
            <v>0</v>
          </cell>
        </row>
        <row r="827">
          <cell r="Q827">
            <v>0</v>
          </cell>
        </row>
        <row r="828">
          <cell r="Q828">
            <v>0</v>
          </cell>
        </row>
        <row r="829">
          <cell r="Q829">
            <v>0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0</v>
          </cell>
        </row>
        <row r="836">
          <cell r="Q836">
            <v>0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0</v>
          </cell>
        </row>
        <row r="843">
          <cell r="Q843">
            <v>0</v>
          </cell>
        </row>
        <row r="844">
          <cell r="Q844">
            <v>0</v>
          </cell>
        </row>
        <row r="845">
          <cell r="Q845">
            <v>0</v>
          </cell>
        </row>
        <row r="846">
          <cell r="Q846">
            <v>0</v>
          </cell>
        </row>
        <row r="847">
          <cell r="Q847">
            <v>0</v>
          </cell>
        </row>
        <row r="848">
          <cell r="Q848">
            <v>0</v>
          </cell>
        </row>
        <row r="849">
          <cell r="Q849">
            <v>0</v>
          </cell>
        </row>
        <row r="850">
          <cell r="Q850">
            <v>0</v>
          </cell>
        </row>
        <row r="851">
          <cell r="Q851">
            <v>0</v>
          </cell>
        </row>
        <row r="852">
          <cell r="Q852">
            <v>0</v>
          </cell>
        </row>
        <row r="853">
          <cell r="Q853">
            <v>0</v>
          </cell>
        </row>
        <row r="854">
          <cell r="Q854">
            <v>0</v>
          </cell>
        </row>
        <row r="855">
          <cell r="Q855">
            <v>0</v>
          </cell>
        </row>
        <row r="856">
          <cell r="Q856">
            <v>0</v>
          </cell>
        </row>
        <row r="857">
          <cell r="Q857">
            <v>0</v>
          </cell>
        </row>
        <row r="858">
          <cell r="Q858">
            <v>0</v>
          </cell>
        </row>
        <row r="859">
          <cell r="Q859">
            <v>0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0</v>
          </cell>
        </row>
        <row r="863">
          <cell r="Q863">
            <v>0</v>
          </cell>
        </row>
        <row r="864">
          <cell r="Q864">
            <v>0</v>
          </cell>
        </row>
        <row r="865">
          <cell r="Q865">
            <v>0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0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0</v>
          </cell>
        </row>
        <row r="884">
          <cell r="Q884">
            <v>0</v>
          </cell>
        </row>
        <row r="885">
          <cell r="Q885">
            <v>0</v>
          </cell>
        </row>
        <row r="886">
          <cell r="Q886">
            <v>0</v>
          </cell>
        </row>
        <row r="887">
          <cell r="Q887">
            <v>0</v>
          </cell>
        </row>
        <row r="888">
          <cell r="Q888">
            <v>0</v>
          </cell>
        </row>
        <row r="889">
          <cell r="Q889">
            <v>0</v>
          </cell>
        </row>
        <row r="890">
          <cell r="Q890">
            <v>0</v>
          </cell>
        </row>
        <row r="891">
          <cell r="Q891">
            <v>0</v>
          </cell>
        </row>
        <row r="892">
          <cell r="Q892">
            <v>0</v>
          </cell>
        </row>
        <row r="893">
          <cell r="Q893">
            <v>0</v>
          </cell>
        </row>
        <row r="894">
          <cell r="Q894">
            <v>0</v>
          </cell>
        </row>
        <row r="895">
          <cell r="Q895">
            <v>0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0</v>
          </cell>
        </row>
        <row r="899">
          <cell r="Q899">
            <v>0</v>
          </cell>
        </row>
        <row r="900">
          <cell r="Q900">
            <v>0</v>
          </cell>
        </row>
        <row r="901">
          <cell r="Q901">
            <v>0</v>
          </cell>
        </row>
        <row r="902">
          <cell r="Q902">
            <v>0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0</v>
          </cell>
        </row>
        <row r="909">
          <cell r="Q909">
            <v>0</v>
          </cell>
        </row>
        <row r="910">
          <cell r="Q910">
            <v>0</v>
          </cell>
        </row>
        <row r="911">
          <cell r="Q911">
            <v>0</v>
          </cell>
        </row>
        <row r="912">
          <cell r="Q912">
            <v>0</v>
          </cell>
        </row>
        <row r="913">
          <cell r="Q913">
            <v>0</v>
          </cell>
        </row>
        <row r="914">
          <cell r="Q914">
            <v>0</v>
          </cell>
        </row>
        <row r="915">
          <cell r="Q915">
            <v>0</v>
          </cell>
        </row>
        <row r="916">
          <cell r="Q916">
            <v>0</v>
          </cell>
        </row>
        <row r="917">
          <cell r="Q917">
            <v>0</v>
          </cell>
        </row>
        <row r="918">
          <cell r="Q918">
            <v>0</v>
          </cell>
        </row>
        <row r="919">
          <cell r="Q919">
            <v>0</v>
          </cell>
        </row>
        <row r="920">
          <cell r="Q920">
            <v>0</v>
          </cell>
        </row>
        <row r="921">
          <cell r="Q921">
            <v>0</v>
          </cell>
        </row>
        <row r="922">
          <cell r="Q922">
            <v>0</v>
          </cell>
        </row>
        <row r="923">
          <cell r="Q923">
            <v>0</v>
          </cell>
        </row>
        <row r="924">
          <cell r="Q924">
            <v>0</v>
          </cell>
        </row>
        <row r="925">
          <cell r="Q925">
            <v>0</v>
          </cell>
        </row>
        <row r="926">
          <cell r="Q926">
            <v>0</v>
          </cell>
        </row>
        <row r="927">
          <cell r="Q927">
            <v>0</v>
          </cell>
        </row>
        <row r="928">
          <cell r="Q928">
            <v>0</v>
          </cell>
        </row>
        <row r="929">
          <cell r="Q929">
            <v>0</v>
          </cell>
        </row>
        <row r="930">
          <cell r="Q930">
            <v>0</v>
          </cell>
        </row>
        <row r="931">
          <cell r="Q931">
            <v>0</v>
          </cell>
        </row>
        <row r="932">
          <cell r="Q932">
            <v>0</v>
          </cell>
        </row>
        <row r="933">
          <cell r="Q933">
            <v>0</v>
          </cell>
        </row>
        <row r="934">
          <cell r="Q934">
            <v>0</v>
          </cell>
        </row>
        <row r="935">
          <cell r="Q935">
            <v>0</v>
          </cell>
        </row>
        <row r="936">
          <cell r="Q936">
            <v>0</v>
          </cell>
        </row>
        <row r="937">
          <cell r="Q937">
            <v>0</v>
          </cell>
        </row>
        <row r="938">
          <cell r="Q938">
            <v>0</v>
          </cell>
        </row>
        <row r="939">
          <cell r="Q939">
            <v>0</v>
          </cell>
        </row>
        <row r="940">
          <cell r="Q940">
            <v>0</v>
          </cell>
        </row>
        <row r="941">
          <cell r="Q941">
            <v>0</v>
          </cell>
        </row>
        <row r="942">
          <cell r="Q942">
            <v>0</v>
          </cell>
        </row>
        <row r="943">
          <cell r="Q943">
            <v>0</v>
          </cell>
        </row>
        <row r="944">
          <cell r="Q944">
            <v>0</v>
          </cell>
        </row>
        <row r="945">
          <cell r="Q945">
            <v>0</v>
          </cell>
        </row>
        <row r="946">
          <cell r="Q946">
            <v>0</v>
          </cell>
        </row>
        <row r="947">
          <cell r="Q947">
            <v>0</v>
          </cell>
        </row>
        <row r="948">
          <cell r="Q948">
            <v>0</v>
          </cell>
        </row>
        <row r="949">
          <cell r="Q949">
            <v>0</v>
          </cell>
        </row>
        <row r="950">
          <cell r="Q950">
            <v>0</v>
          </cell>
        </row>
        <row r="951">
          <cell r="Q951">
            <v>0</v>
          </cell>
        </row>
        <row r="952">
          <cell r="Q952">
            <v>0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0</v>
          </cell>
        </row>
        <row r="957">
          <cell r="Q957">
            <v>0</v>
          </cell>
        </row>
        <row r="958">
          <cell r="Q958">
            <v>0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0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0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 xml:space="preserve"> </v>
          </cell>
          <cell r="I37">
            <v>0.78819444444444386</v>
          </cell>
          <cell r="J37">
            <v>0</v>
          </cell>
        </row>
        <row r="38">
          <cell r="H38" t="str">
            <v xml:space="preserve"> </v>
          </cell>
          <cell r="I38">
            <v>0.78819444444444386</v>
          </cell>
          <cell r="J38">
            <v>0</v>
          </cell>
        </row>
        <row r="39">
          <cell r="H39" t="str">
            <v xml:space="preserve"> </v>
          </cell>
          <cell r="I39">
            <v>0.78819444444444386</v>
          </cell>
          <cell r="J39">
            <v>0</v>
          </cell>
        </row>
        <row r="40">
          <cell r="H40" t="str">
            <v xml:space="preserve"> </v>
          </cell>
          <cell r="I40">
            <v>0.78819444444444386</v>
          </cell>
          <cell r="J40">
            <v>0</v>
          </cell>
        </row>
        <row r="41">
          <cell r="H41" t="str">
            <v xml:space="preserve"> </v>
          </cell>
          <cell r="I41">
            <v>0.78819444444444386</v>
          </cell>
          <cell r="J41">
            <v>0</v>
          </cell>
        </row>
        <row r="42">
          <cell r="H42" t="str">
            <v xml:space="preserve"> </v>
          </cell>
          <cell r="I42">
            <v>0.78819444444444386</v>
          </cell>
          <cell r="J42">
            <v>0</v>
          </cell>
        </row>
        <row r="43">
          <cell r="H43" t="str">
            <v xml:space="preserve"> </v>
          </cell>
          <cell r="I43">
            <v>0.78819444444444386</v>
          </cell>
          <cell r="J43">
            <v>0</v>
          </cell>
        </row>
        <row r="44">
          <cell r="H44" t="str">
            <v xml:space="preserve"> </v>
          </cell>
          <cell r="I44">
            <v>0.78819444444444386</v>
          </cell>
          <cell r="J44">
            <v>0</v>
          </cell>
        </row>
        <row r="45">
          <cell r="H45" t="str">
            <v xml:space="preserve"> </v>
          </cell>
          <cell r="I45">
            <v>0.78819444444444386</v>
          </cell>
          <cell r="J45">
            <v>0</v>
          </cell>
        </row>
        <row r="46">
          <cell r="H46" t="str">
            <v xml:space="preserve"> </v>
          </cell>
          <cell r="I46">
            <v>0.78819444444444386</v>
          </cell>
          <cell r="J46">
            <v>0</v>
          </cell>
        </row>
        <row r="47">
          <cell r="H47" t="str">
            <v xml:space="preserve"> </v>
          </cell>
          <cell r="I47">
            <v>0.78819444444444386</v>
          </cell>
          <cell r="J47">
            <v>0</v>
          </cell>
        </row>
        <row r="48">
          <cell r="H48" t="str">
            <v xml:space="preserve"> </v>
          </cell>
          <cell r="I48">
            <v>0.78819444444444386</v>
          </cell>
          <cell r="J48">
            <v>0</v>
          </cell>
        </row>
        <row r="49">
          <cell r="H49" t="str">
            <v xml:space="preserve"> </v>
          </cell>
          <cell r="I49">
            <v>0.78819444444444386</v>
          </cell>
          <cell r="J49">
            <v>0</v>
          </cell>
        </row>
        <row r="50">
          <cell r="H50" t="str">
            <v xml:space="preserve"> </v>
          </cell>
          <cell r="I50">
            <v>0.78819444444444386</v>
          </cell>
          <cell r="J50">
            <v>1</v>
          </cell>
        </row>
        <row r="51">
          <cell r="H51" t="str">
            <v xml:space="preserve"> </v>
          </cell>
          <cell r="I51">
            <v>0.78819444444444386</v>
          </cell>
          <cell r="J51">
            <v>1</v>
          </cell>
        </row>
        <row r="52">
          <cell r="H52" t="str">
            <v xml:space="preserve"> </v>
          </cell>
          <cell r="I52">
            <v>0.78819444444444386</v>
          </cell>
          <cell r="J52">
            <v>1</v>
          </cell>
        </row>
        <row r="53">
          <cell r="H53" t="str">
            <v xml:space="preserve"> </v>
          </cell>
          <cell r="I53">
            <v>0.78819444444444386</v>
          </cell>
          <cell r="J53">
            <v>1</v>
          </cell>
        </row>
        <row r="54">
          <cell r="H54" t="str">
            <v xml:space="preserve"> </v>
          </cell>
          <cell r="I54">
            <v>0.78819444444444386</v>
          </cell>
          <cell r="J54">
            <v>1</v>
          </cell>
        </row>
        <row r="55">
          <cell r="H55" t="str">
            <v xml:space="preserve"> </v>
          </cell>
          <cell r="I55">
            <v>0.78819444444444386</v>
          </cell>
          <cell r="J55">
            <v>1</v>
          </cell>
        </row>
        <row r="56">
          <cell r="H56" t="str">
            <v xml:space="preserve"> </v>
          </cell>
          <cell r="I56">
            <v>0.78819444444444386</v>
          </cell>
          <cell r="J56">
            <v>1</v>
          </cell>
        </row>
        <row r="57">
          <cell r="H57" t="str">
            <v xml:space="preserve"> </v>
          </cell>
          <cell r="I57">
            <v>0.78819444444444386</v>
          </cell>
          <cell r="J57">
            <v>1</v>
          </cell>
        </row>
        <row r="58">
          <cell r="H58" t="str">
            <v xml:space="preserve"> </v>
          </cell>
          <cell r="I58">
            <v>0.78819444444444386</v>
          </cell>
          <cell r="J58">
            <v>1</v>
          </cell>
        </row>
        <row r="59">
          <cell r="H59" t="str">
            <v xml:space="preserve"> </v>
          </cell>
          <cell r="I59">
            <v>0.78819444444444386</v>
          </cell>
          <cell r="J59">
            <v>1</v>
          </cell>
        </row>
        <row r="60">
          <cell r="H60" t="str">
            <v xml:space="preserve"> </v>
          </cell>
          <cell r="I60">
            <v>0.78819444444444386</v>
          </cell>
          <cell r="J60">
            <v>1</v>
          </cell>
        </row>
        <row r="61">
          <cell r="H61" t="str">
            <v xml:space="preserve"> </v>
          </cell>
          <cell r="I61">
            <v>0.78819444444444386</v>
          </cell>
          <cell r="J61">
            <v>1</v>
          </cell>
        </row>
        <row r="62">
          <cell r="H62" t="str">
            <v xml:space="preserve"> </v>
          </cell>
          <cell r="I62">
            <v>0.78819444444444386</v>
          </cell>
          <cell r="J62">
            <v>1</v>
          </cell>
        </row>
        <row r="63">
          <cell r="H63" t="str">
            <v xml:space="preserve"> </v>
          </cell>
          <cell r="I63">
            <v>0.78819444444444386</v>
          </cell>
          <cell r="J63">
            <v>1</v>
          </cell>
        </row>
        <row r="64">
          <cell r="H64" t="str">
            <v xml:space="preserve"> </v>
          </cell>
          <cell r="I64">
            <v>0.78819444444444386</v>
          </cell>
          <cell r="J64">
            <v>1</v>
          </cell>
        </row>
        <row r="65">
          <cell r="H65" t="str">
            <v xml:space="preserve"> </v>
          </cell>
          <cell r="I65">
            <v>0.78819444444444386</v>
          </cell>
          <cell r="J65">
            <v>1</v>
          </cell>
        </row>
        <row r="66">
          <cell r="H66" t="str">
            <v xml:space="preserve"> </v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 xml:space="preserve"> </v>
          </cell>
          <cell r="I69">
            <v>0.78819444444444386</v>
          </cell>
          <cell r="J69">
            <v>1</v>
          </cell>
        </row>
        <row r="70">
          <cell r="H70" t="str">
            <v xml:space="preserve"> </v>
          </cell>
          <cell r="I70">
            <v>0.78819444444444386</v>
          </cell>
          <cell r="J70">
            <v>1</v>
          </cell>
        </row>
        <row r="71">
          <cell r="H71" t="str">
            <v xml:space="preserve"> </v>
          </cell>
          <cell r="I71">
            <v>0.78819444444444386</v>
          </cell>
          <cell r="J71">
            <v>1</v>
          </cell>
        </row>
        <row r="72">
          <cell r="H72" t="str">
            <v xml:space="preserve"> </v>
          </cell>
          <cell r="I72">
            <v>0.78819444444444386</v>
          </cell>
          <cell r="J72">
            <v>1</v>
          </cell>
        </row>
        <row r="73">
          <cell r="H73" t="str">
            <v xml:space="preserve"> </v>
          </cell>
          <cell r="I73">
            <v>0.78819444444444386</v>
          </cell>
          <cell r="J73">
            <v>1</v>
          </cell>
        </row>
        <row r="74">
          <cell r="H74" t="str">
            <v xml:space="preserve"> </v>
          </cell>
          <cell r="I74">
            <v>0.78819444444444386</v>
          </cell>
          <cell r="J74">
            <v>1</v>
          </cell>
        </row>
        <row r="75">
          <cell r="H75" t="str">
            <v xml:space="preserve"> </v>
          </cell>
          <cell r="I75">
            <v>0.78819444444444386</v>
          </cell>
          <cell r="J75">
            <v>1</v>
          </cell>
        </row>
        <row r="76">
          <cell r="H76" t="str">
            <v xml:space="preserve"> </v>
          </cell>
          <cell r="I76">
            <v>0.78819444444444386</v>
          </cell>
          <cell r="J76">
            <v>1</v>
          </cell>
        </row>
        <row r="77">
          <cell r="H77" t="str">
            <v xml:space="preserve"> </v>
          </cell>
          <cell r="I77">
            <v>0.78819444444444386</v>
          </cell>
          <cell r="J77">
            <v>1</v>
          </cell>
        </row>
        <row r="78">
          <cell r="H78" t="str">
            <v xml:space="preserve"> </v>
          </cell>
          <cell r="I78">
            <v>0.78819444444444386</v>
          </cell>
          <cell r="J78">
            <v>1</v>
          </cell>
        </row>
        <row r="79">
          <cell r="H79" t="str">
            <v xml:space="preserve"> </v>
          </cell>
          <cell r="I79">
            <v>0.78819444444444386</v>
          </cell>
          <cell r="J79">
            <v>1</v>
          </cell>
        </row>
        <row r="80">
          <cell r="H80" t="str">
            <v xml:space="preserve"> </v>
          </cell>
          <cell r="I80">
            <v>0.78819444444444386</v>
          </cell>
          <cell r="J80">
            <v>1</v>
          </cell>
        </row>
        <row r="81">
          <cell r="H81" t="str">
            <v xml:space="preserve"> </v>
          </cell>
          <cell r="I81">
            <v>0.78819444444444386</v>
          </cell>
          <cell r="J81">
            <v>1</v>
          </cell>
        </row>
        <row r="82">
          <cell r="H82" t="str">
            <v xml:space="preserve"> </v>
          </cell>
          <cell r="I82">
            <v>0.78819444444444386</v>
          </cell>
          <cell r="J82">
            <v>1</v>
          </cell>
        </row>
        <row r="83">
          <cell r="H83" t="str">
            <v xml:space="preserve"> </v>
          </cell>
          <cell r="I83">
            <v>0.78819444444444386</v>
          </cell>
          <cell r="J83">
            <v>1</v>
          </cell>
        </row>
        <row r="84">
          <cell r="H84" t="str">
            <v xml:space="preserve"> </v>
          </cell>
          <cell r="I84">
            <v>0.78819444444444386</v>
          </cell>
          <cell r="J84">
            <v>1</v>
          </cell>
        </row>
        <row r="85">
          <cell r="H85" t="str">
            <v xml:space="preserve"> </v>
          </cell>
          <cell r="I85">
            <v>0.78819444444444386</v>
          </cell>
          <cell r="J85">
            <v>1</v>
          </cell>
        </row>
        <row r="86">
          <cell r="H86" t="str">
            <v xml:space="preserve"> </v>
          </cell>
          <cell r="I86">
            <v>0.78819444444444386</v>
          </cell>
          <cell r="J86">
            <v>1</v>
          </cell>
        </row>
        <row r="87">
          <cell r="H87" t="str">
            <v xml:space="preserve"> </v>
          </cell>
          <cell r="I87">
            <v>0.78819444444444386</v>
          </cell>
          <cell r="J87">
            <v>1</v>
          </cell>
        </row>
        <row r="88">
          <cell r="H88" t="str">
            <v xml:space="preserve"> </v>
          </cell>
          <cell r="I88">
            <v>0.78819444444444386</v>
          </cell>
          <cell r="J88">
            <v>1</v>
          </cell>
        </row>
        <row r="89">
          <cell r="H89" t="str">
            <v xml:space="preserve"> </v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Z44"/>
  <sheetViews>
    <sheetView topLeftCell="A13" zoomScaleNormal="100" workbookViewId="0">
      <selection activeCell="C20" sqref="C20"/>
    </sheetView>
  </sheetViews>
  <sheetFormatPr defaultColWidth="9.140625" defaultRowHeight="12.75" x14ac:dyDescent="0.2"/>
  <cols>
    <col min="1" max="1" width="4.42578125" style="2" customWidth="1"/>
    <col min="2" max="2" width="0.5703125" style="2" customWidth="1"/>
    <col min="3" max="3" width="3.7109375" style="2" customWidth="1"/>
    <col min="4" max="25" width="5.7109375" style="2" customWidth="1"/>
    <col min="26" max="26" width="9" style="2" customWidth="1"/>
    <col min="27" max="41" width="5.7109375" style="2" customWidth="1"/>
    <col min="42" max="16384" width="9.140625" style="2"/>
  </cols>
  <sheetData>
    <row r="1" spans="2:16" x14ac:dyDescent="0.2">
      <c r="B1" s="6"/>
    </row>
    <row r="2" spans="2:16" x14ac:dyDescent="0.2">
      <c r="B2" s="6"/>
    </row>
    <row r="3" spans="2:16" x14ac:dyDescent="0.2">
      <c r="B3" s="6"/>
    </row>
    <row r="4" spans="2:16" x14ac:dyDescent="0.2">
      <c r="B4" s="6"/>
    </row>
    <row r="5" spans="2:16" x14ac:dyDescent="0.2">
      <c r="B5" s="6"/>
    </row>
    <row r="6" spans="2:16" x14ac:dyDescent="0.2">
      <c r="B6" s="6"/>
    </row>
    <row r="7" spans="2:16" x14ac:dyDescent="0.2">
      <c r="B7" s="6"/>
    </row>
    <row r="8" spans="2:16" x14ac:dyDescent="0.2">
      <c r="B8" s="6"/>
    </row>
    <row r="9" spans="2:16" x14ac:dyDescent="0.2">
      <c r="B9" s="6"/>
      <c r="P9"/>
    </row>
    <row r="10" spans="2:16" x14ac:dyDescent="0.2">
      <c r="B10" s="6"/>
    </row>
    <row r="11" spans="2:16" x14ac:dyDescent="0.2">
      <c r="B11" s="6"/>
    </row>
    <row r="12" spans="2:16" x14ac:dyDescent="0.2">
      <c r="B12" s="6"/>
    </row>
    <row r="13" spans="2:16" x14ac:dyDescent="0.2">
      <c r="B13" s="6"/>
    </row>
    <row r="14" spans="2:16" x14ac:dyDescent="0.2">
      <c r="B14" s="6"/>
    </row>
    <row r="15" spans="2:16" x14ac:dyDescent="0.2">
      <c r="B15" s="6"/>
    </row>
    <row r="16" spans="2:16" x14ac:dyDescent="0.2">
      <c r="B16" s="6"/>
    </row>
    <row r="17" spans="1:26" ht="15.75" x14ac:dyDescent="0.2">
      <c r="B17" s="6"/>
      <c r="D17" s="62"/>
    </row>
    <row r="18" spans="1:26" ht="20.25" x14ac:dyDescent="0.2">
      <c r="B18" s="6"/>
      <c r="D18" s="145" t="s">
        <v>270</v>
      </c>
    </row>
    <row r="19" spans="1:26" ht="15.75" x14ac:dyDescent="0.2">
      <c r="B19" s="6"/>
      <c r="D19" s="62"/>
    </row>
    <row r="20" spans="1:26" ht="17.25" customHeight="1" x14ac:dyDescent="0.35">
      <c r="B20" s="6"/>
      <c r="D20" s="7"/>
    </row>
    <row r="21" spans="1:26" ht="5.0999999999999996" customHeight="1" x14ac:dyDescent="0.2">
      <c r="B21" s="6"/>
    </row>
    <row r="22" spans="1:26" ht="3" customHeight="1" x14ac:dyDescent="0.2">
      <c r="A22" s="8"/>
      <c r="B22" s="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5.0999999999999996" customHeight="1" x14ac:dyDescent="0.2">
      <c r="B23" s="6"/>
    </row>
    <row r="24" spans="1:26" x14ac:dyDescent="0.2">
      <c r="B24" s="6"/>
    </row>
    <row r="25" spans="1:26" x14ac:dyDescent="0.2">
      <c r="B25" s="6"/>
    </row>
    <row r="26" spans="1:26" x14ac:dyDescent="0.2">
      <c r="B26" s="6"/>
    </row>
    <row r="27" spans="1:26" x14ac:dyDescent="0.2">
      <c r="B27" s="6"/>
    </row>
    <row r="28" spans="1:26" x14ac:dyDescent="0.2">
      <c r="B28" s="6"/>
    </row>
    <row r="29" spans="1:26" x14ac:dyDescent="0.2">
      <c r="B29" s="6"/>
    </row>
    <row r="30" spans="1:26" x14ac:dyDescent="0.2">
      <c r="B30" s="6"/>
    </row>
    <row r="31" spans="1:26" x14ac:dyDescent="0.2">
      <c r="B31" s="6"/>
    </row>
    <row r="32" spans="1:26" ht="15.75" x14ac:dyDescent="0.25">
      <c r="B32" s="6"/>
      <c r="D32" s="5" t="s">
        <v>271</v>
      </c>
    </row>
    <row r="33" spans="1:14" ht="6.95" customHeight="1" x14ac:dyDescent="0.2">
      <c r="A33" s="9"/>
      <c r="B33" s="10"/>
      <c r="C33" s="9"/>
      <c r="D33" s="9"/>
      <c r="E33" s="9"/>
      <c r="F33" s="9"/>
      <c r="G33" s="9"/>
      <c r="H33" s="9"/>
      <c r="I33" s="9"/>
    </row>
    <row r="34" spans="1:14" ht="6.95" customHeight="1" x14ac:dyDescent="0.2">
      <c r="B34" s="6"/>
    </row>
    <row r="35" spans="1:14" ht="15.75" x14ac:dyDescent="0.25">
      <c r="B35" s="6"/>
      <c r="D35" s="3" t="s">
        <v>276</v>
      </c>
    </row>
    <row r="36" spans="1:14" x14ac:dyDescent="0.2">
      <c r="B36" s="6"/>
    </row>
    <row r="37" spans="1:14" x14ac:dyDescent="0.2">
      <c r="B37" s="6"/>
    </row>
    <row r="38" spans="1:14" x14ac:dyDescent="0.2">
      <c r="B38" s="6"/>
    </row>
    <row r="39" spans="1:14" x14ac:dyDescent="0.2">
      <c r="B39" s="6"/>
      <c r="E39" s="2" t="s">
        <v>14</v>
      </c>
      <c r="L39" s="2" t="s">
        <v>272</v>
      </c>
    </row>
    <row r="40" spans="1:14" x14ac:dyDescent="0.2">
      <c r="B40" s="6"/>
      <c r="N40" s="1"/>
    </row>
    <row r="41" spans="1:14" x14ac:dyDescent="0.2">
      <c r="B41" s="6"/>
    </row>
    <row r="42" spans="1:14" x14ac:dyDescent="0.2">
      <c r="B42" s="6"/>
      <c r="E42" s="2" t="s">
        <v>12</v>
      </c>
      <c r="L42" s="2" t="s">
        <v>11</v>
      </c>
    </row>
    <row r="43" spans="1:14" x14ac:dyDescent="0.2">
      <c r="B43" s="6"/>
      <c r="N43" s="1"/>
    </row>
    <row r="44" spans="1:14" x14ac:dyDescent="0.2">
      <c r="N44" s="1"/>
    </row>
  </sheetData>
  <pageMargins left="0.23622047244094491" right="0.15748031496062992" top="0.52" bottom="0.43" header="0.51181102362204722" footer="0.57999999999999996"/>
  <pageSetup paperSize="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0"/>
  <dimension ref="A1:L65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6.42578125" style="45" bestFit="1" customWidth="1"/>
    <col min="5" max="5" width="10.7109375" style="58" customWidth="1"/>
    <col min="6" max="7" width="16.140625" style="59" bestFit="1" customWidth="1"/>
    <col min="8" max="8" width="13.42578125" style="59" bestFit="1" customWidth="1"/>
    <col min="9" max="9" width="9.140625" style="92"/>
    <col min="10" max="10" width="23" style="37" bestFit="1" customWidth="1"/>
    <col min="11" max="11" width="6.140625" style="344" bestFit="1" customWidth="1"/>
    <col min="12" max="16384" width="9.140625" style="45"/>
  </cols>
  <sheetData>
    <row r="1" spans="1:11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337"/>
    </row>
    <row r="2" spans="1:11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338"/>
    </row>
    <row r="3" spans="1:11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91"/>
      <c r="J3" s="57"/>
      <c r="K3" s="339"/>
    </row>
    <row r="4" spans="1:11" s="61" customFormat="1" ht="15.75" x14ac:dyDescent="0.2">
      <c r="C4" s="62" t="s">
        <v>288</v>
      </c>
      <c r="D4" s="62"/>
      <c r="E4" s="63"/>
      <c r="F4" s="63"/>
      <c r="G4" s="63"/>
      <c r="H4" s="64"/>
      <c r="I4" s="93"/>
      <c r="K4" s="340"/>
    </row>
    <row r="5" spans="1:11" s="61" customFormat="1" ht="16.5" thickBot="1" x14ac:dyDescent="0.25">
      <c r="C5" s="62">
        <v>1</v>
      </c>
      <c r="D5" s="62" t="s">
        <v>1232</v>
      </c>
      <c r="E5" s="63"/>
      <c r="F5" s="63"/>
      <c r="G5" s="63"/>
      <c r="H5" s="64"/>
      <c r="I5" s="93"/>
      <c r="K5" s="340"/>
    </row>
    <row r="6" spans="1:11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94" t="s">
        <v>4</v>
      </c>
      <c r="J6" s="72" t="s">
        <v>5</v>
      </c>
      <c r="K6" s="341"/>
    </row>
    <row r="7" spans="1:11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317"/>
      <c r="J7" s="20"/>
      <c r="K7" s="342"/>
    </row>
    <row r="8" spans="1:11" ht="18" customHeight="1" x14ac:dyDescent="0.2">
      <c r="A8" s="32">
        <v>2</v>
      </c>
      <c r="B8" s="17"/>
      <c r="C8" s="18" t="s">
        <v>60</v>
      </c>
      <c r="D8" s="19" t="s">
        <v>895</v>
      </c>
      <c r="E8" s="143" t="s">
        <v>896</v>
      </c>
      <c r="F8" s="21" t="s">
        <v>891</v>
      </c>
      <c r="G8" s="21" t="s">
        <v>164</v>
      </c>
      <c r="H8" s="21" t="s">
        <v>174</v>
      </c>
      <c r="I8" s="317">
        <v>8.0196759259259273E-4</v>
      </c>
      <c r="J8" s="20" t="s">
        <v>866</v>
      </c>
      <c r="K8" s="342"/>
    </row>
    <row r="9" spans="1:11" ht="18" customHeight="1" x14ac:dyDescent="0.2">
      <c r="A9" s="32">
        <v>3</v>
      </c>
      <c r="B9" s="17"/>
      <c r="C9" s="18" t="s">
        <v>60</v>
      </c>
      <c r="D9" s="19" t="s">
        <v>91</v>
      </c>
      <c r="E9" s="143" t="s">
        <v>773</v>
      </c>
      <c r="F9" s="21" t="s">
        <v>155</v>
      </c>
      <c r="G9" s="21" t="s">
        <v>154</v>
      </c>
      <c r="H9" s="21" t="s">
        <v>789</v>
      </c>
      <c r="I9" s="317">
        <v>7.9664351851851858E-4</v>
      </c>
      <c r="J9" s="20" t="s">
        <v>153</v>
      </c>
      <c r="K9" s="342"/>
    </row>
    <row r="10" spans="1:11" ht="18" customHeight="1" x14ac:dyDescent="0.2">
      <c r="A10" s="32">
        <v>4</v>
      </c>
      <c r="B10" s="17"/>
      <c r="C10" s="18" t="s">
        <v>1190</v>
      </c>
      <c r="D10" s="19" t="s">
        <v>1123</v>
      </c>
      <c r="E10" s="143" t="s">
        <v>1191</v>
      </c>
      <c r="F10" s="21" t="s">
        <v>32</v>
      </c>
      <c r="G10" s="21" t="s">
        <v>65</v>
      </c>
      <c r="H10" s="21"/>
      <c r="I10" s="317" t="s">
        <v>1239</v>
      </c>
      <c r="J10" s="20" t="s">
        <v>1201</v>
      </c>
      <c r="K10" s="342"/>
    </row>
    <row r="11" spans="1:11" ht="18" customHeight="1" x14ac:dyDescent="0.2">
      <c r="A11" s="32">
        <v>5</v>
      </c>
      <c r="B11" s="17"/>
      <c r="C11" s="18" t="s">
        <v>511</v>
      </c>
      <c r="D11" s="19" t="s">
        <v>512</v>
      </c>
      <c r="E11" s="143" t="s">
        <v>513</v>
      </c>
      <c r="F11" s="21" t="s">
        <v>37</v>
      </c>
      <c r="G11" s="21" t="s">
        <v>103</v>
      </c>
      <c r="H11" s="21"/>
      <c r="I11" s="317">
        <v>7.7916666666666672E-4</v>
      </c>
      <c r="J11" s="20" t="s">
        <v>104</v>
      </c>
      <c r="K11" s="342"/>
    </row>
    <row r="12" spans="1:11" ht="18" customHeight="1" x14ac:dyDescent="0.2">
      <c r="A12" s="32">
        <v>6</v>
      </c>
      <c r="B12" s="17"/>
      <c r="C12" s="18" t="s">
        <v>158</v>
      </c>
      <c r="D12" s="19" t="s">
        <v>525</v>
      </c>
      <c r="E12" s="143" t="s">
        <v>526</v>
      </c>
      <c r="F12" s="21" t="s">
        <v>37</v>
      </c>
      <c r="G12" s="21" t="s">
        <v>103</v>
      </c>
      <c r="H12" s="21"/>
      <c r="I12" s="317">
        <v>8.1076388888888897E-4</v>
      </c>
      <c r="J12" s="20" t="s">
        <v>238</v>
      </c>
      <c r="K12" s="342"/>
    </row>
    <row r="13" spans="1:11" ht="18" customHeight="1" x14ac:dyDescent="0.2">
      <c r="A13" s="74"/>
      <c r="B13" s="148"/>
      <c r="C13" s="29"/>
      <c r="D13" s="30"/>
      <c r="E13" s="332"/>
      <c r="F13" s="28"/>
      <c r="G13" s="28"/>
      <c r="H13" s="28"/>
      <c r="I13" s="336"/>
      <c r="J13" s="31"/>
      <c r="K13" s="342"/>
    </row>
    <row r="14" spans="1:11" s="61" customFormat="1" ht="16.5" thickBot="1" x14ac:dyDescent="0.25">
      <c r="C14" s="62">
        <v>2</v>
      </c>
      <c r="D14" s="62" t="s">
        <v>1232</v>
      </c>
      <c r="E14" s="63"/>
      <c r="F14" s="63"/>
      <c r="G14" s="63"/>
      <c r="H14" s="64"/>
      <c r="I14" s="93"/>
      <c r="K14" s="340"/>
    </row>
    <row r="15" spans="1:11" s="53" customFormat="1" ht="18" customHeight="1" thickBot="1" x14ac:dyDescent="0.25">
      <c r="A15" s="102" t="s">
        <v>16</v>
      </c>
      <c r="B15" s="132" t="s">
        <v>17</v>
      </c>
      <c r="C15" s="68" t="s">
        <v>0</v>
      </c>
      <c r="D15" s="69" t="s">
        <v>1</v>
      </c>
      <c r="E15" s="71" t="s">
        <v>10</v>
      </c>
      <c r="F15" s="70" t="s">
        <v>2</v>
      </c>
      <c r="G15" s="70" t="s">
        <v>3</v>
      </c>
      <c r="H15" s="70" t="s">
        <v>15</v>
      </c>
      <c r="I15" s="94" t="s">
        <v>4</v>
      </c>
      <c r="J15" s="72" t="s">
        <v>5</v>
      </c>
      <c r="K15" s="341"/>
    </row>
    <row r="16" spans="1:11" ht="18" customHeight="1" x14ac:dyDescent="0.2">
      <c r="A16" s="32">
        <v>1</v>
      </c>
      <c r="B16" s="17"/>
      <c r="C16" s="18"/>
      <c r="D16" s="19"/>
      <c r="E16" s="143"/>
      <c r="F16" s="21"/>
      <c r="G16" s="21"/>
      <c r="H16" s="21"/>
      <c r="I16" s="317"/>
      <c r="J16" s="20"/>
      <c r="K16" s="342"/>
    </row>
    <row r="17" spans="1:11" ht="18" customHeight="1" x14ac:dyDescent="0.2">
      <c r="A17" s="32">
        <v>2</v>
      </c>
      <c r="B17" s="17"/>
      <c r="C17" s="18" t="s">
        <v>49</v>
      </c>
      <c r="D17" s="19" t="s">
        <v>662</v>
      </c>
      <c r="E17" s="143">
        <v>37789</v>
      </c>
      <c r="F17" s="21" t="s">
        <v>665</v>
      </c>
      <c r="G17" s="21" t="s">
        <v>135</v>
      </c>
      <c r="H17" s="21"/>
      <c r="I17" s="317">
        <v>7.932870370370369E-4</v>
      </c>
      <c r="J17" s="20" t="s">
        <v>137</v>
      </c>
      <c r="K17" s="342"/>
    </row>
    <row r="18" spans="1:11" ht="18" customHeight="1" x14ac:dyDescent="0.2">
      <c r="A18" s="32">
        <v>3</v>
      </c>
      <c r="B18" s="17"/>
      <c r="C18" s="18" t="s">
        <v>134</v>
      </c>
      <c r="D18" s="19" t="s">
        <v>658</v>
      </c>
      <c r="E18" s="143">
        <v>37725</v>
      </c>
      <c r="F18" s="21" t="s">
        <v>26</v>
      </c>
      <c r="G18" s="21" t="s">
        <v>135</v>
      </c>
      <c r="H18" s="21"/>
      <c r="I18" s="317">
        <v>7.7870370370370365E-4</v>
      </c>
      <c r="J18" s="20" t="s">
        <v>136</v>
      </c>
      <c r="K18" s="342"/>
    </row>
    <row r="19" spans="1:11" ht="18" customHeight="1" x14ac:dyDescent="0.2">
      <c r="A19" s="32">
        <v>4</v>
      </c>
      <c r="B19" s="17"/>
      <c r="C19" s="18" t="s">
        <v>663</v>
      </c>
      <c r="D19" s="19" t="s">
        <v>664</v>
      </c>
      <c r="E19" s="143">
        <v>37676</v>
      </c>
      <c r="F19" s="21" t="s">
        <v>665</v>
      </c>
      <c r="G19" s="21" t="s">
        <v>135</v>
      </c>
      <c r="H19" s="21"/>
      <c r="I19" s="317">
        <v>7.9444444444444452E-4</v>
      </c>
      <c r="J19" s="20" t="s">
        <v>137</v>
      </c>
      <c r="K19" s="342"/>
    </row>
    <row r="20" spans="1:11" ht="18" customHeight="1" x14ac:dyDescent="0.2">
      <c r="A20" s="32">
        <v>5</v>
      </c>
      <c r="B20" s="17"/>
      <c r="C20" s="18" t="s">
        <v>400</v>
      </c>
      <c r="D20" s="19" t="s">
        <v>546</v>
      </c>
      <c r="E20" s="143" t="s">
        <v>547</v>
      </c>
      <c r="F20" s="21" t="s">
        <v>111</v>
      </c>
      <c r="G20" s="21" t="s">
        <v>109</v>
      </c>
      <c r="H20" s="21"/>
      <c r="I20" s="317">
        <v>7.8819444444444455E-4</v>
      </c>
      <c r="J20" s="20" t="s">
        <v>110</v>
      </c>
      <c r="K20" s="342"/>
    </row>
    <row r="21" spans="1:11" ht="18" customHeight="1" x14ac:dyDescent="0.2">
      <c r="A21" s="32">
        <v>6</v>
      </c>
      <c r="B21" s="17"/>
      <c r="C21" s="18" t="s">
        <v>443</v>
      </c>
      <c r="D21" s="19" t="s">
        <v>1003</v>
      </c>
      <c r="E21" s="143" t="s">
        <v>1004</v>
      </c>
      <c r="F21" s="21" t="s">
        <v>36</v>
      </c>
      <c r="G21" s="21" t="s">
        <v>261</v>
      </c>
      <c r="H21" s="21" t="s">
        <v>262</v>
      </c>
      <c r="I21" s="317">
        <v>8.8321759259259256E-4</v>
      </c>
      <c r="J21" s="20" t="s">
        <v>1012</v>
      </c>
      <c r="K21" s="342"/>
    </row>
    <row r="22" spans="1:11" ht="18" customHeight="1" x14ac:dyDescent="0.2">
      <c r="A22" s="74"/>
      <c r="B22" s="148"/>
      <c r="C22" s="29"/>
      <c r="D22" s="30"/>
      <c r="E22" s="332"/>
      <c r="F22" s="28"/>
      <c r="G22" s="28"/>
      <c r="H22" s="28"/>
      <c r="I22" s="336"/>
      <c r="J22" s="31"/>
      <c r="K22" s="342"/>
    </row>
    <row r="23" spans="1:11" s="61" customFormat="1" ht="16.5" thickBot="1" x14ac:dyDescent="0.25">
      <c r="C23" s="62">
        <v>3</v>
      </c>
      <c r="D23" s="62" t="s">
        <v>1232</v>
      </c>
      <c r="E23" s="63"/>
      <c r="F23" s="63"/>
      <c r="G23" s="63"/>
      <c r="H23" s="64"/>
      <c r="I23" s="93"/>
      <c r="K23" s="340"/>
    </row>
    <row r="24" spans="1:11" s="53" customFormat="1" ht="18" customHeight="1" thickBot="1" x14ac:dyDescent="0.25">
      <c r="A24" s="102" t="s">
        <v>16</v>
      </c>
      <c r="B24" s="132" t="s">
        <v>17</v>
      </c>
      <c r="C24" s="68" t="s">
        <v>0</v>
      </c>
      <c r="D24" s="69" t="s">
        <v>1</v>
      </c>
      <c r="E24" s="71" t="s">
        <v>10</v>
      </c>
      <c r="F24" s="70" t="s">
        <v>2</v>
      </c>
      <c r="G24" s="70" t="s">
        <v>3</v>
      </c>
      <c r="H24" s="70" t="s">
        <v>15</v>
      </c>
      <c r="I24" s="94" t="s">
        <v>4</v>
      </c>
      <c r="J24" s="72" t="s">
        <v>5</v>
      </c>
      <c r="K24" s="341"/>
    </row>
    <row r="25" spans="1:11" ht="18" customHeight="1" x14ac:dyDescent="0.2">
      <c r="A25" s="32">
        <v>1</v>
      </c>
      <c r="B25" s="17"/>
      <c r="C25" s="18"/>
      <c r="D25" s="19"/>
      <c r="E25" s="143"/>
      <c r="F25" s="21"/>
      <c r="G25" s="21"/>
      <c r="H25" s="21"/>
      <c r="I25" s="317"/>
      <c r="J25" s="20"/>
      <c r="K25" s="342"/>
    </row>
    <row r="26" spans="1:11" ht="18" customHeight="1" x14ac:dyDescent="0.2">
      <c r="A26" s="32">
        <v>2</v>
      </c>
      <c r="B26" s="17"/>
      <c r="C26" s="18" t="s">
        <v>936</v>
      </c>
      <c r="D26" s="19" t="s">
        <v>937</v>
      </c>
      <c r="E26" s="143">
        <v>37571</v>
      </c>
      <c r="F26" s="21" t="s">
        <v>188</v>
      </c>
      <c r="G26" s="21" t="s">
        <v>185</v>
      </c>
      <c r="H26" s="21"/>
      <c r="I26" s="317">
        <v>7.4317129629629635E-4</v>
      </c>
      <c r="J26" s="20" t="s">
        <v>256</v>
      </c>
      <c r="K26" s="342"/>
    </row>
    <row r="27" spans="1:11" ht="18" customHeight="1" x14ac:dyDescent="0.2">
      <c r="A27" s="32">
        <v>3</v>
      </c>
      <c r="B27" s="17"/>
      <c r="C27" s="18" t="s">
        <v>1132</v>
      </c>
      <c r="D27" s="19" t="s">
        <v>589</v>
      </c>
      <c r="E27" s="143" t="s">
        <v>1133</v>
      </c>
      <c r="F27" s="21" t="s">
        <v>24</v>
      </c>
      <c r="G27" s="21" t="s">
        <v>1087</v>
      </c>
      <c r="H27" s="21"/>
      <c r="I27" s="317">
        <v>7.424768518518518E-4</v>
      </c>
      <c r="J27" s="20" t="s">
        <v>1131</v>
      </c>
      <c r="K27" s="342"/>
    </row>
    <row r="28" spans="1:11" ht="18" customHeight="1" x14ac:dyDescent="0.2">
      <c r="A28" s="32">
        <v>4</v>
      </c>
      <c r="B28" s="17"/>
      <c r="C28" s="18" t="s">
        <v>186</v>
      </c>
      <c r="D28" s="19" t="s">
        <v>995</v>
      </c>
      <c r="E28" s="143" t="s">
        <v>996</v>
      </c>
      <c r="F28" s="21" t="s">
        <v>36</v>
      </c>
      <c r="G28" s="21" t="s">
        <v>261</v>
      </c>
      <c r="H28" s="21" t="s">
        <v>262</v>
      </c>
      <c r="I28" s="317">
        <v>7.6064814814814821E-4</v>
      </c>
      <c r="J28" s="20" t="s">
        <v>263</v>
      </c>
      <c r="K28" s="342"/>
    </row>
    <row r="29" spans="1:11" ht="18" customHeight="1" x14ac:dyDescent="0.2">
      <c r="A29" s="32">
        <v>5</v>
      </c>
      <c r="B29" s="17"/>
      <c r="C29" s="18" t="s">
        <v>489</v>
      </c>
      <c r="D29" s="19" t="s">
        <v>1002</v>
      </c>
      <c r="E29" s="143" t="s">
        <v>994</v>
      </c>
      <c r="F29" s="21" t="s">
        <v>36</v>
      </c>
      <c r="G29" s="21" t="s">
        <v>261</v>
      </c>
      <c r="H29" s="21" t="s">
        <v>262</v>
      </c>
      <c r="I29" s="317">
        <v>9.3460648148148146E-4</v>
      </c>
      <c r="J29" s="20" t="s">
        <v>1012</v>
      </c>
      <c r="K29" s="342"/>
    </row>
    <row r="30" spans="1:11" ht="18" customHeight="1" x14ac:dyDescent="0.2">
      <c r="A30" s="32">
        <v>6</v>
      </c>
      <c r="B30" s="17"/>
      <c r="C30" s="18" t="s">
        <v>228</v>
      </c>
      <c r="D30" s="19" t="s">
        <v>1018</v>
      </c>
      <c r="E30" s="143" t="s">
        <v>1019</v>
      </c>
      <c r="F30" s="21" t="s">
        <v>1023</v>
      </c>
      <c r="G30" s="21" t="s">
        <v>204</v>
      </c>
      <c r="H30" s="21"/>
      <c r="I30" s="317">
        <v>7.9050925925925936E-4</v>
      </c>
      <c r="J30" s="20" t="s">
        <v>205</v>
      </c>
      <c r="K30" s="342"/>
    </row>
    <row r="31" spans="1:11" ht="18" customHeight="1" x14ac:dyDescent="0.2">
      <c r="A31" s="74"/>
      <c r="B31" s="148"/>
      <c r="C31" s="29"/>
      <c r="D31" s="30"/>
      <c r="E31" s="332"/>
      <c r="F31" s="28"/>
      <c r="G31" s="28"/>
      <c r="H31" s="28"/>
      <c r="I31" s="336"/>
      <c r="J31" s="31"/>
      <c r="K31" s="342"/>
    </row>
    <row r="32" spans="1:11" ht="18" customHeight="1" x14ac:dyDescent="0.2">
      <c r="A32" s="74"/>
      <c r="B32" s="148"/>
      <c r="C32" s="29"/>
      <c r="D32" s="30"/>
      <c r="E32" s="332"/>
      <c r="F32" s="28"/>
      <c r="G32" s="28"/>
      <c r="H32" s="28"/>
      <c r="I32" s="336"/>
      <c r="J32" s="31"/>
      <c r="K32" s="342"/>
    </row>
    <row r="33" spans="1:12" ht="18" customHeight="1" x14ac:dyDescent="0.2">
      <c r="A33" s="74"/>
      <c r="B33" s="148"/>
      <c r="C33" s="29"/>
      <c r="D33" s="30"/>
      <c r="E33" s="332"/>
      <c r="F33" s="28"/>
      <c r="G33" s="28"/>
      <c r="H33" s="28"/>
      <c r="I33" s="336"/>
      <c r="J33" s="31"/>
      <c r="K33" s="342"/>
    </row>
    <row r="34" spans="1:12" s="61" customFormat="1" ht="16.5" thickBot="1" x14ac:dyDescent="0.25">
      <c r="C34" s="62">
        <v>4</v>
      </c>
      <c r="D34" s="62" t="s">
        <v>1232</v>
      </c>
      <c r="E34" s="63"/>
      <c r="F34" s="63"/>
      <c r="G34" s="63"/>
      <c r="H34" s="64"/>
      <c r="I34" s="93"/>
      <c r="K34" s="340"/>
    </row>
    <row r="35" spans="1:12" s="53" customFormat="1" ht="18" customHeight="1" thickBot="1" x14ac:dyDescent="0.25">
      <c r="A35" s="102" t="s">
        <v>16</v>
      </c>
      <c r="B35" s="132" t="s">
        <v>17</v>
      </c>
      <c r="C35" s="68" t="s">
        <v>0</v>
      </c>
      <c r="D35" s="69" t="s">
        <v>1</v>
      </c>
      <c r="E35" s="71" t="s">
        <v>10</v>
      </c>
      <c r="F35" s="70" t="s">
        <v>2</v>
      </c>
      <c r="G35" s="70" t="s">
        <v>3</v>
      </c>
      <c r="H35" s="70" t="s">
        <v>15</v>
      </c>
      <c r="I35" s="94" t="s">
        <v>4</v>
      </c>
      <c r="J35" s="72" t="s">
        <v>5</v>
      </c>
      <c r="K35" s="341"/>
    </row>
    <row r="36" spans="1:12" ht="18" customHeight="1" x14ac:dyDescent="0.2">
      <c r="A36" s="32">
        <v>1</v>
      </c>
      <c r="B36" s="17"/>
      <c r="C36" s="18" t="s">
        <v>124</v>
      </c>
      <c r="D36" s="19" t="s">
        <v>252</v>
      </c>
      <c r="E36" s="143">
        <v>37333</v>
      </c>
      <c r="F36" s="21" t="s">
        <v>162</v>
      </c>
      <c r="G36" s="21" t="s">
        <v>161</v>
      </c>
      <c r="H36" s="21"/>
      <c r="I36" s="317">
        <v>7.1342592592592595E-4</v>
      </c>
      <c r="J36" s="20" t="s">
        <v>253</v>
      </c>
      <c r="K36" s="342"/>
    </row>
    <row r="37" spans="1:12" ht="18" customHeight="1" x14ac:dyDescent="0.2">
      <c r="A37" s="32">
        <v>2</v>
      </c>
      <c r="B37" s="17"/>
      <c r="C37" s="18" t="s">
        <v>75</v>
      </c>
      <c r="D37" s="19" t="s">
        <v>267</v>
      </c>
      <c r="E37" s="143" t="s">
        <v>268</v>
      </c>
      <c r="F37" s="21" t="s">
        <v>985</v>
      </c>
      <c r="G37" s="21" t="s">
        <v>266</v>
      </c>
      <c r="H37" s="21" t="s">
        <v>984</v>
      </c>
      <c r="I37" s="317">
        <v>7.5324074074074085E-4</v>
      </c>
      <c r="J37" s="20" t="s">
        <v>195</v>
      </c>
      <c r="K37" s="342"/>
    </row>
    <row r="38" spans="1:12" ht="18" customHeight="1" x14ac:dyDescent="0.2">
      <c r="A38" s="32">
        <v>3</v>
      </c>
      <c r="B38" s="17"/>
      <c r="C38" s="18" t="s">
        <v>140</v>
      </c>
      <c r="D38" s="19" t="s">
        <v>776</v>
      </c>
      <c r="E38" s="143" t="s">
        <v>777</v>
      </c>
      <c r="F38" s="21" t="s">
        <v>155</v>
      </c>
      <c r="G38" s="21" t="s">
        <v>154</v>
      </c>
      <c r="H38" s="21" t="s">
        <v>789</v>
      </c>
      <c r="I38" s="317">
        <v>7.7951388888888894E-4</v>
      </c>
      <c r="J38" s="20" t="s">
        <v>792</v>
      </c>
      <c r="K38" s="342"/>
    </row>
    <row r="39" spans="1:12" ht="18" customHeight="1" x14ac:dyDescent="0.2">
      <c r="A39" s="32">
        <v>4</v>
      </c>
      <c r="B39" s="17"/>
      <c r="C39" s="18" t="s">
        <v>75</v>
      </c>
      <c r="D39" s="19" t="s">
        <v>997</v>
      </c>
      <c r="E39" s="143" t="s">
        <v>998</v>
      </c>
      <c r="F39" s="21" t="s">
        <v>36</v>
      </c>
      <c r="G39" s="21" t="s">
        <v>261</v>
      </c>
      <c r="H39" s="21" t="s">
        <v>262</v>
      </c>
      <c r="I39" s="317">
        <v>8.475694444444443E-4</v>
      </c>
      <c r="J39" s="20" t="s">
        <v>263</v>
      </c>
      <c r="K39" s="342"/>
    </row>
    <row r="40" spans="1:12" ht="18" customHeight="1" x14ac:dyDescent="0.2">
      <c r="A40" s="32">
        <v>5</v>
      </c>
      <c r="B40" s="17"/>
      <c r="C40" s="18" t="s">
        <v>217</v>
      </c>
      <c r="D40" s="19" t="s">
        <v>218</v>
      </c>
      <c r="E40" s="143" t="s">
        <v>324</v>
      </c>
      <c r="F40" s="21" t="s">
        <v>28</v>
      </c>
      <c r="G40" s="21" t="s">
        <v>598</v>
      </c>
      <c r="H40" s="21"/>
      <c r="I40" s="317">
        <v>7.4513888888888883E-4</v>
      </c>
      <c r="J40" s="20" t="s">
        <v>51</v>
      </c>
      <c r="K40" s="342"/>
    </row>
    <row r="41" spans="1:12" ht="18" customHeight="1" x14ac:dyDescent="0.25">
      <c r="A41" s="32">
        <v>6</v>
      </c>
      <c r="B41" s="17">
        <v>54</v>
      </c>
      <c r="C41" s="18" t="s">
        <v>88</v>
      </c>
      <c r="D41" s="19" t="s">
        <v>1107</v>
      </c>
      <c r="E41" s="143" t="s">
        <v>406</v>
      </c>
      <c r="F41" s="21" t="s">
        <v>24</v>
      </c>
      <c r="G41" s="21" t="s">
        <v>1087</v>
      </c>
      <c r="H41" s="21"/>
      <c r="I41" s="317">
        <v>7.51388888888889E-4</v>
      </c>
      <c r="J41" s="20" t="s">
        <v>1108</v>
      </c>
      <c r="K41" s="342"/>
      <c r="L41" s="231"/>
    </row>
    <row r="42" spans="1:12" s="61" customFormat="1" ht="16.5" thickBot="1" x14ac:dyDescent="0.25">
      <c r="C42" s="62">
        <v>5</v>
      </c>
      <c r="D42" s="62" t="s">
        <v>1232</v>
      </c>
      <c r="E42" s="63"/>
      <c r="F42" s="63"/>
      <c r="G42" s="63"/>
      <c r="H42" s="64"/>
      <c r="I42" s="93"/>
      <c r="K42" s="340"/>
    </row>
    <row r="43" spans="1:12" s="53" customFormat="1" ht="18" customHeight="1" thickBot="1" x14ac:dyDescent="0.25">
      <c r="A43" s="102" t="s">
        <v>16</v>
      </c>
      <c r="B43" s="132" t="s">
        <v>17</v>
      </c>
      <c r="C43" s="68" t="s">
        <v>0</v>
      </c>
      <c r="D43" s="69" t="s">
        <v>1</v>
      </c>
      <c r="E43" s="71" t="s">
        <v>10</v>
      </c>
      <c r="F43" s="70" t="s">
        <v>2</v>
      </c>
      <c r="G43" s="70" t="s">
        <v>3</v>
      </c>
      <c r="H43" s="70" t="s">
        <v>15</v>
      </c>
      <c r="I43" s="94" t="s">
        <v>4</v>
      </c>
      <c r="J43" s="72" t="s">
        <v>5</v>
      </c>
      <c r="K43" s="341"/>
    </row>
    <row r="44" spans="1:12" ht="18" customHeight="1" x14ac:dyDescent="0.2">
      <c r="A44" s="32">
        <v>1</v>
      </c>
      <c r="B44" s="17"/>
      <c r="C44" s="18" t="s">
        <v>617</v>
      </c>
      <c r="D44" s="19" t="s">
        <v>618</v>
      </c>
      <c r="E44" s="143">
        <v>37517</v>
      </c>
      <c r="F44" s="21" t="s">
        <v>315</v>
      </c>
      <c r="G44" s="21" t="s">
        <v>112</v>
      </c>
      <c r="H44" s="21"/>
      <c r="I44" s="317">
        <v>8.5115740740740735E-4</v>
      </c>
      <c r="J44" s="20" t="s">
        <v>577</v>
      </c>
      <c r="K44" s="342" t="s">
        <v>1227</v>
      </c>
    </row>
    <row r="45" spans="1:12" ht="18" customHeight="1" x14ac:dyDescent="0.2">
      <c r="A45" s="32">
        <v>2</v>
      </c>
      <c r="B45" s="17"/>
      <c r="C45" s="18" t="s">
        <v>72</v>
      </c>
      <c r="D45" s="19" t="s">
        <v>684</v>
      </c>
      <c r="E45" s="143" t="s">
        <v>685</v>
      </c>
      <c r="F45" s="21" t="s">
        <v>144</v>
      </c>
      <c r="G45" s="21" t="s">
        <v>145</v>
      </c>
      <c r="H45" s="21"/>
      <c r="I45" s="317">
        <v>7.9745370370370376E-4</v>
      </c>
      <c r="J45" s="20" t="s">
        <v>148</v>
      </c>
      <c r="K45" s="342" t="s">
        <v>1237</v>
      </c>
    </row>
    <row r="46" spans="1:12" ht="18" customHeight="1" x14ac:dyDescent="0.2">
      <c r="A46" s="32">
        <v>3</v>
      </c>
      <c r="B46" s="17"/>
      <c r="C46" s="18" t="s">
        <v>257</v>
      </c>
      <c r="D46" s="19" t="s">
        <v>871</v>
      </c>
      <c r="E46" s="143" t="s">
        <v>872</v>
      </c>
      <c r="F46" s="21" t="s">
        <v>319</v>
      </c>
      <c r="G46" s="21" t="s">
        <v>164</v>
      </c>
      <c r="H46" s="21" t="s">
        <v>171</v>
      </c>
      <c r="I46" s="317">
        <v>7.6527777777777781E-4</v>
      </c>
      <c r="J46" s="20" t="s">
        <v>178</v>
      </c>
      <c r="K46" s="342" t="s">
        <v>1219</v>
      </c>
    </row>
    <row r="47" spans="1:12" ht="18" customHeight="1" x14ac:dyDescent="0.2">
      <c r="A47" s="32">
        <v>4</v>
      </c>
      <c r="B47" s="17"/>
      <c r="C47" s="18" t="s">
        <v>585</v>
      </c>
      <c r="D47" s="19" t="s">
        <v>586</v>
      </c>
      <c r="E47" s="143">
        <v>37677</v>
      </c>
      <c r="F47" s="21" t="s">
        <v>316</v>
      </c>
      <c r="G47" s="21" t="s">
        <v>112</v>
      </c>
      <c r="H47" s="21"/>
      <c r="I47" s="317">
        <v>7.8969907407407407E-4</v>
      </c>
      <c r="J47" s="20" t="s">
        <v>120</v>
      </c>
      <c r="K47" s="342" t="s">
        <v>587</v>
      </c>
    </row>
    <row r="48" spans="1:12" ht="18" customHeight="1" x14ac:dyDescent="0.2">
      <c r="A48" s="32">
        <v>5</v>
      </c>
      <c r="B48" s="17"/>
      <c r="C48" s="18" t="s">
        <v>68</v>
      </c>
      <c r="D48" s="19" t="s">
        <v>628</v>
      </c>
      <c r="E48" s="143">
        <v>38006</v>
      </c>
      <c r="F48" s="21" t="s">
        <v>623</v>
      </c>
      <c r="G48" s="21" t="s">
        <v>112</v>
      </c>
      <c r="H48" s="21"/>
      <c r="I48" s="317">
        <v>8.2013888888888891E-4</v>
      </c>
      <c r="J48" s="20" t="s">
        <v>120</v>
      </c>
      <c r="K48" s="342" t="s">
        <v>629</v>
      </c>
    </row>
    <row r="49" spans="1:11" ht="18" customHeight="1" x14ac:dyDescent="0.2">
      <c r="A49" s="32">
        <v>6</v>
      </c>
      <c r="B49" s="17"/>
      <c r="C49" s="18" t="s">
        <v>125</v>
      </c>
      <c r="D49" s="19" t="s">
        <v>616</v>
      </c>
      <c r="E49" s="143">
        <v>37377</v>
      </c>
      <c r="F49" s="21" t="s">
        <v>315</v>
      </c>
      <c r="G49" s="21" t="s">
        <v>112</v>
      </c>
      <c r="H49" s="21"/>
      <c r="I49" s="317">
        <v>8.0995370370370368E-4</v>
      </c>
      <c r="J49" s="20" t="s">
        <v>123</v>
      </c>
      <c r="K49" s="342" t="s">
        <v>1226</v>
      </c>
    </row>
    <row r="50" spans="1:11" s="61" customFormat="1" ht="16.5" thickBot="1" x14ac:dyDescent="0.25">
      <c r="C50" s="62">
        <v>6</v>
      </c>
      <c r="D50" s="62" t="s">
        <v>1232</v>
      </c>
      <c r="E50" s="63"/>
      <c r="F50" s="63"/>
      <c r="G50" s="63"/>
      <c r="H50" s="64"/>
      <c r="I50" s="93"/>
      <c r="K50" s="340"/>
    </row>
    <row r="51" spans="1:11" s="53" customFormat="1" ht="18" customHeight="1" thickBot="1" x14ac:dyDescent="0.25">
      <c r="A51" s="102" t="s">
        <v>16</v>
      </c>
      <c r="B51" s="132" t="s">
        <v>17</v>
      </c>
      <c r="C51" s="68" t="s">
        <v>0</v>
      </c>
      <c r="D51" s="69" t="s">
        <v>1</v>
      </c>
      <c r="E51" s="71" t="s">
        <v>10</v>
      </c>
      <c r="F51" s="70" t="s">
        <v>2</v>
      </c>
      <c r="G51" s="70" t="s">
        <v>3</v>
      </c>
      <c r="H51" s="70" t="s">
        <v>15</v>
      </c>
      <c r="I51" s="94" t="s">
        <v>4</v>
      </c>
      <c r="J51" s="72" t="s">
        <v>5</v>
      </c>
      <c r="K51" s="341"/>
    </row>
    <row r="52" spans="1:11" ht="18" customHeight="1" x14ac:dyDescent="0.2">
      <c r="A52" s="32">
        <v>1</v>
      </c>
      <c r="B52" s="17"/>
      <c r="C52" s="18" t="s">
        <v>106</v>
      </c>
      <c r="D52" s="19" t="s">
        <v>589</v>
      </c>
      <c r="E52" s="143">
        <v>37782</v>
      </c>
      <c r="F52" s="21" t="s">
        <v>316</v>
      </c>
      <c r="G52" s="21" t="s">
        <v>112</v>
      </c>
      <c r="H52" s="21"/>
      <c r="I52" s="317">
        <v>7.594907407407407E-4</v>
      </c>
      <c r="J52" s="20" t="s">
        <v>120</v>
      </c>
      <c r="K52" s="342" t="s">
        <v>590</v>
      </c>
    </row>
    <row r="53" spans="1:11" ht="18" customHeight="1" x14ac:dyDescent="0.2">
      <c r="A53" s="32">
        <v>2</v>
      </c>
      <c r="B53" s="17"/>
      <c r="C53" s="18" t="s">
        <v>689</v>
      </c>
      <c r="D53" s="19" t="s">
        <v>690</v>
      </c>
      <c r="E53" s="143" t="s">
        <v>691</v>
      </c>
      <c r="F53" s="21" t="s">
        <v>144</v>
      </c>
      <c r="G53" s="21" t="s">
        <v>145</v>
      </c>
      <c r="H53" s="21"/>
      <c r="I53" s="317">
        <v>7.6134259259259265E-4</v>
      </c>
      <c r="J53" s="20" t="s">
        <v>148</v>
      </c>
      <c r="K53" s="342" t="s">
        <v>1236</v>
      </c>
    </row>
    <row r="54" spans="1:11" ht="18" customHeight="1" x14ac:dyDescent="0.2">
      <c r="A54" s="32">
        <v>3</v>
      </c>
      <c r="B54" s="17"/>
      <c r="C54" s="18" t="s">
        <v>1109</v>
      </c>
      <c r="D54" s="19" t="s">
        <v>1110</v>
      </c>
      <c r="E54" s="143" t="s">
        <v>711</v>
      </c>
      <c r="F54" s="21" t="s">
        <v>24</v>
      </c>
      <c r="G54" s="21" t="s">
        <v>1087</v>
      </c>
      <c r="H54" s="21"/>
      <c r="I54" s="317">
        <v>7.4340277777777772E-4</v>
      </c>
      <c r="J54" s="20" t="s">
        <v>1108</v>
      </c>
      <c r="K54" s="342" t="s">
        <v>1212</v>
      </c>
    </row>
    <row r="55" spans="1:11" ht="18" customHeight="1" x14ac:dyDescent="0.2">
      <c r="A55" s="32">
        <v>4</v>
      </c>
      <c r="B55" s="17"/>
      <c r="C55" s="18" t="s">
        <v>187</v>
      </c>
      <c r="D55" s="19" t="s">
        <v>576</v>
      </c>
      <c r="E55" s="143">
        <v>37453</v>
      </c>
      <c r="F55" s="21" t="s">
        <v>316</v>
      </c>
      <c r="G55" s="21" t="s">
        <v>112</v>
      </c>
      <c r="H55" s="21"/>
      <c r="I55" s="317">
        <v>7.2962962962962955E-4</v>
      </c>
      <c r="J55" s="20" t="s">
        <v>1064</v>
      </c>
      <c r="K55" s="342" t="s">
        <v>1225</v>
      </c>
    </row>
    <row r="56" spans="1:11" ht="18" customHeight="1" x14ac:dyDescent="0.2">
      <c r="A56" s="32">
        <v>5</v>
      </c>
      <c r="B56" s="17"/>
      <c r="C56" s="18" t="s">
        <v>467</v>
      </c>
      <c r="D56" s="19" t="s">
        <v>468</v>
      </c>
      <c r="E56" s="143">
        <v>37318</v>
      </c>
      <c r="F56" s="21" t="s">
        <v>29</v>
      </c>
      <c r="G56" s="21" t="s">
        <v>492</v>
      </c>
      <c r="H56" s="21"/>
      <c r="I56" s="317">
        <v>7.2256944444444441E-4</v>
      </c>
      <c r="J56" s="20" t="s">
        <v>86</v>
      </c>
      <c r="K56" s="342" t="s">
        <v>1235</v>
      </c>
    </row>
    <row r="57" spans="1:11" ht="18" customHeight="1" x14ac:dyDescent="0.2">
      <c r="A57" s="32">
        <v>6</v>
      </c>
      <c r="B57" s="17"/>
      <c r="C57" s="18" t="s">
        <v>170</v>
      </c>
      <c r="D57" s="19" t="s">
        <v>259</v>
      </c>
      <c r="E57" s="143" t="s">
        <v>1041</v>
      </c>
      <c r="F57" s="21" t="s">
        <v>1061</v>
      </c>
      <c r="G57" s="21" t="s">
        <v>199</v>
      </c>
      <c r="H57" s="21" t="s">
        <v>200</v>
      </c>
      <c r="I57" s="317">
        <v>7.817129629629629E-4</v>
      </c>
      <c r="J57" s="20" t="s">
        <v>202</v>
      </c>
      <c r="K57" s="342" t="s">
        <v>1238</v>
      </c>
    </row>
    <row r="58" spans="1:11" s="61" customFormat="1" ht="16.5" thickBot="1" x14ac:dyDescent="0.25">
      <c r="C58" s="62">
        <v>7</v>
      </c>
      <c r="D58" s="62" t="s">
        <v>1232</v>
      </c>
      <c r="E58" s="63"/>
      <c r="F58" s="63"/>
      <c r="G58" s="63"/>
      <c r="H58" s="64"/>
      <c r="I58" s="93"/>
      <c r="K58" s="340"/>
    </row>
    <row r="59" spans="1:11" s="53" customFormat="1" ht="18" customHeight="1" thickBot="1" x14ac:dyDescent="0.25">
      <c r="A59" s="102" t="s">
        <v>16</v>
      </c>
      <c r="B59" s="132" t="s">
        <v>17</v>
      </c>
      <c r="C59" s="68" t="s">
        <v>0</v>
      </c>
      <c r="D59" s="69" t="s">
        <v>1</v>
      </c>
      <c r="E59" s="71" t="s">
        <v>10</v>
      </c>
      <c r="F59" s="70" t="s">
        <v>2</v>
      </c>
      <c r="G59" s="70" t="s">
        <v>3</v>
      </c>
      <c r="H59" s="70" t="s">
        <v>15</v>
      </c>
      <c r="I59" s="94" t="s">
        <v>4</v>
      </c>
      <c r="J59" s="72" t="s">
        <v>5</v>
      </c>
      <c r="K59" s="341"/>
    </row>
    <row r="60" spans="1:11" ht="18" customHeight="1" x14ac:dyDescent="0.2">
      <c r="A60" s="32">
        <v>1</v>
      </c>
      <c r="B60" s="17"/>
      <c r="C60" s="18" t="s">
        <v>432</v>
      </c>
      <c r="D60" s="19" t="s">
        <v>433</v>
      </c>
      <c r="E60" s="143">
        <v>37761</v>
      </c>
      <c r="F60" s="21" t="s">
        <v>25</v>
      </c>
      <c r="G60" s="21" t="s">
        <v>492</v>
      </c>
      <c r="H60" s="21"/>
      <c r="I60" s="317">
        <v>7.4780092592592595E-4</v>
      </c>
      <c r="J60" s="20" t="s">
        <v>493</v>
      </c>
      <c r="K60" s="342" t="s">
        <v>1234</v>
      </c>
    </row>
    <row r="61" spans="1:11" ht="18" customHeight="1" x14ac:dyDescent="0.2">
      <c r="A61" s="32">
        <v>2</v>
      </c>
      <c r="B61" s="17"/>
      <c r="C61" s="18" t="s">
        <v>96</v>
      </c>
      <c r="D61" s="19" t="s">
        <v>678</v>
      </c>
      <c r="E61" s="143" t="s">
        <v>679</v>
      </c>
      <c r="F61" s="21" t="s">
        <v>144</v>
      </c>
      <c r="G61" s="21" t="s">
        <v>145</v>
      </c>
      <c r="H61" s="21"/>
      <c r="I61" s="317">
        <v>7.3043981481481484E-4</v>
      </c>
      <c r="J61" s="20" t="s">
        <v>149</v>
      </c>
      <c r="K61" s="342" t="s">
        <v>1233</v>
      </c>
    </row>
    <row r="62" spans="1:11" ht="18" customHeight="1" x14ac:dyDescent="0.2">
      <c r="A62" s="32">
        <v>3</v>
      </c>
      <c r="B62" s="17"/>
      <c r="C62" s="18" t="s">
        <v>1113</v>
      </c>
      <c r="D62" s="19" t="s">
        <v>1114</v>
      </c>
      <c r="E62" s="143" t="s">
        <v>1115</v>
      </c>
      <c r="F62" s="21" t="s">
        <v>24</v>
      </c>
      <c r="G62" s="21" t="s">
        <v>1087</v>
      </c>
      <c r="H62" s="21"/>
      <c r="I62" s="317">
        <v>7.0393518518518515E-4</v>
      </c>
      <c r="J62" s="20" t="s">
        <v>1116</v>
      </c>
      <c r="K62" s="342" t="s">
        <v>1211</v>
      </c>
    </row>
    <row r="63" spans="1:11" ht="18" customHeight="1" x14ac:dyDescent="0.2">
      <c r="A63" s="32">
        <v>4</v>
      </c>
      <c r="B63" s="17"/>
      <c r="C63" s="18" t="s">
        <v>210</v>
      </c>
      <c r="D63" s="19" t="s">
        <v>1119</v>
      </c>
      <c r="E63" s="143" t="s">
        <v>1120</v>
      </c>
      <c r="F63" s="21" t="s">
        <v>24</v>
      </c>
      <c r="G63" s="21" t="s">
        <v>1087</v>
      </c>
      <c r="H63" s="21"/>
      <c r="I63" s="317">
        <v>7.0902777777777772E-4</v>
      </c>
      <c r="J63" s="20" t="s">
        <v>1121</v>
      </c>
      <c r="K63" s="343" t="s">
        <v>1210</v>
      </c>
    </row>
    <row r="64" spans="1:11" ht="18" customHeight="1" x14ac:dyDescent="0.2">
      <c r="A64" s="32">
        <v>5</v>
      </c>
      <c r="B64" s="17"/>
      <c r="C64" s="18" t="s">
        <v>50</v>
      </c>
      <c r="D64" s="19" t="s">
        <v>465</v>
      </c>
      <c r="E64" s="143">
        <v>37329</v>
      </c>
      <c r="F64" s="21" t="s">
        <v>29</v>
      </c>
      <c r="G64" s="21" t="s">
        <v>492</v>
      </c>
      <c r="H64" s="21"/>
      <c r="I64" s="317">
        <v>7.1053240740740723E-4</v>
      </c>
      <c r="J64" s="20" t="s">
        <v>495</v>
      </c>
      <c r="K64" s="342" t="s">
        <v>466</v>
      </c>
    </row>
    <row r="65" spans="1:11" ht="18" customHeight="1" x14ac:dyDescent="0.2">
      <c r="A65" s="32">
        <v>6</v>
      </c>
      <c r="B65" s="17"/>
      <c r="C65" s="18" t="s">
        <v>186</v>
      </c>
      <c r="D65" s="19" t="s">
        <v>221</v>
      </c>
      <c r="E65" s="143" t="s">
        <v>338</v>
      </c>
      <c r="F65" s="21" t="s">
        <v>28</v>
      </c>
      <c r="G65" s="21" t="s">
        <v>598</v>
      </c>
      <c r="H65" s="21"/>
      <c r="I65" s="317">
        <v>7.1979166666666665E-4</v>
      </c>
      <c r="J65" s="20" t="s">
        <v>53</v>
      </c>
      <c r="K65" s="342" t="s">
        <v>1220</v>
      </c>
    </row>
  </sheetData>
  <sortState ref="A52:N57">
    <sortCondition ref="A52"/>
  </sortState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1"/>
  <dimension ref="A1:N51"/>
  <sheetViews>
    <sheetView topLeftCell="A7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6.42578125" style="45" bestFit="1" customWidth="1"/>
    <col min="5" max="5" width="10.7109375" style="58" customWidth="1"/>
    <col min="6" max="7" width="16.140625" style="59" bestFit="1" customWidth="1"/>
    <col min="8" max="8" width="13.42578125" style="59" bestFit="1" customWidth="1"/>
    <col min="9" max="9" width="5.85546875" style="59" bestFit="1" customWidth="1"/>
    <col min="10" max="10" width="9.140625" style="92"/>
    <col min="11" max="11" width="6.42578125" style="54" bestFit="1" customWidth="1"/>
    <col min="12" max="12" width="23" style="37" bestFit="1" customWidth="1"/>
    <col min="13" max="13" width="6.140625" style="344" bestFit="1" customWidth="1"/>
    <col min="14" max="16384" width="9.140625" style="45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337"/>
    </row>
    <row r="2" spans="1:1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338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91"/>
      <c r="K3" s="52"/>
      <c r="L3" s="57"/>
      <c r="M3" s="339"/>
    </row>
    <row r="4" spans="1:13" s="61" customFormat="1" ht="15.75" x14ac:dyDescent="0.2">
      <c r="C4" s="62" t="s">
        <v>288</v>
      </c>
      <c r="D4" s="62"/>
      <c r="E4" s="63"/>
      <c r="F4" s="63"/>
      <c r="G4" s="63"/>
      <c r="H4" s="64"/>
      <c r="I4" s="64"/>
      <c r="J4" s="93"/>
      <c r="K4" s="65"/>
      <c r="M4" s="340"/>
    </row>
    <row r="5" spans="1:13" s="61" customFormat="1" ht="16.5" thickBot="1" x14ac:dyDescent="0.25">
      <c r="C5" s="62"/>
      <c r="D5" s="62"/>
      <c r="E5" s="63"/>
      <c r="F5" s="63"/>
      <c r="G5" s="63"/>
      <c r="H5" s="64"/>
      <c r="I5" s="64"/>
      <c r="J5" s="93"/>
      <c r="K5" s="65"/>
      <c r="M5" s="340"/>
    </row>
    <row r="6" spans="1:13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94" t="s">
        <v>4</v>
      </c>
      <c r="K6" s="82" t="s">
        <v>13</v>
      </c>
      <c r="L6" s="72" t="s">
        <v>5</v>
      </c>
      <c r="M6" s="341"/>
    </row>
    <row r="7" spans="1:13" ht="18" customHeight="1" x14ac:dyDescent="0.2">
      <c r="A7" s="32">
        <v>1</v>
      </c>
      <c r="B7" s="17"/>
      <c r="C7" s="18" t="s">
        <v>1113</v>
      </c>
      <c r="D7" s="19" t="s">
        <v>1114</v>
      </c>
      <c r="E7" s="143" t="s">
        <v>1115</v>
      </c>
      <c r="F7" s="21" t="s">
        <v>24</v>
      </c>
      <c r="G7" s="21" t="s">
        <v>1087</v>
      </c>
      <c r="H7" s="21"/>
      <c r="I7" s="98">
        <v>18</v>
      </c>
      <c r="J7" s="317">
        <v>7.0393518518518515E-4</v>
      </c>
      <c r="K7" s="316" t="str">
        <f t="shared" ref="K7:K33" si="0">IF(ISBLANK(J7),"",IF(J7&lt;=0.000659722222222222,"KSM",IF(J7&lt;=0.000695601851851852,"I A",IF(J7&lt;=0.000742361111111111,"II A",IF(J7&lt;=0.000811805555555556,"III A",IF(J7&lt;=0.00088125,"I JA",IF(J7&lt;=0.00093912037037037,"II JA",IF(J7&lt;=0.000973842592592593,"III JA"))))))))</f>
        <v>II A</v>
      </c>
      <c r="L7" s="20" t="s">
        <v>1116</v>
      </c>
      <c r="M7" s="342" t="s">
        <v>1211</v>
      </c>
    </row>
    <row r="8" spans="1:13" ht="18" customHeight="1" x14ac:dyDescent="0.2">
      <c r="A8" s="32">
        <v>2</v>
      </c>
      <c r="B8" s="17"/>
      <c r="C8" s="18" t="s">
        <v>210</v>
      </c>
      <c r="D8" s="19" t="s">
        <v>1119</v>
      </c>
      <c r="E8" s="143" t="s">
        <v>1120</v>
      </c>
      <c r="F8" s="21" t="s">
        <v>24</v>
      </c>
      <c r="G8" s="21" t="s">
        <v>1087</v>
      </c>
      <c r="H8" s="21"/>
      <c r="I8" s="98">
        <v>16</v>
      </c>
      <c r="J8" s="317">
        <v>7.0902777777777772E-4</v>
      </c>
      <c r="K8" s="316" t="str">
        <f t="shared" si="0"/>
        <v>II A</v>
      </c>
      <c r="L8" s="20" t="s">
        <v>1121</v>
      </c>
      <c r="M8" s="343" t="s">
        <v>1210</v>
      </c>
    </row>
    <row r="9" spans="1:13" ht="18" customHeight="1" x14ac:dyDescent="0.2">
      <c r="A9" s="32">
        <v>3</v>
      </c>
      <c r="B9" s="17"/>
      <c r="C9" s="18" t="s">
        <v>50</v>
      </c>
      <c r="D9" s="19" t="s">
        <v>465</v>
      </c>
      <c r="E9" s="143">
        <v>37329</v>
      </c>
      <c r="F9" s="21" t="s">
        <v>29</v>
      </c>
      <c r="G9" s="21" t="s">
        <v>492</v>
      </c>
      <c r="H9" s="21"/>
      <c r="I9" s="98">
        <v>14</v>
      </c>
      <c r="J9" s="317">
        <v>7.1053240740740723E-4</v>
      </c>
      <c r="K9" s="316" t="str">
        <f t="shared" si="0"/>
        <v>II A</v>
      </c>
      <c r="L9" s="20" t="s">
        <v>495</v>
      </c>
      <c r="M9" s="342" t="s">
        <v>466</v>
      </c>
    </row>
    <row r="10" spans="1:13" ht="18" customHeight="1" x14ac:dyDescent="0.2">
      <c r="A10" s="32">
        <v>4</v>
      </c>
      <c r="B10" s="17"/>
      <c r="C10" s="18" t="s">
        <v>124</v>
      </c>
      <c r="D10" s="19" t="s">
        <v>252</v>
      </c>
      <c r="E10" s="143">
        <v>37333</v>
      </c>
      <c r="F10" s="21" t="s">
        <v>162</v>
      </c>
      <c r="G10" s="21" t="s">
        <v>161</v>
      </c>
      <c r="H10" s="21"/>
      <c r="I10" s="98">
        <v>13</v>
      </c>
      <c r="J10" s="317">
        <v>7.1342592592592595E-4</v>
      </c>
      <c r="K10" s="316" t="str">
        <f t="shared" si="0"/>
        <v>II A</v>
      </c>
      <c r="L10" s="20" t="s">
        <v>253</v>
      </c>
      <c r="M10" s="342"/>
    </row>
    <row r="11" spans="1:13" ht="18" customHeight="1" x14ac:dyDescent="0.2">
      <c r="A11" s="32">
        <v>5</v>
      </c>
      <c r="B11" s="17"/>
      <c r="C11" s="18" t="s">
        <v>186</v>
      </c>
      <c r="D11" s="19" t="s">
        <v>221</v>
      </c>
      <c r="E11" s="143" t="s">
        <v>338</v>
      </c>
      <c r="F11" s="21" t="s">
        <v>28</v>
      </c>
      <c r="G11" s="21" t="s">
        <v>598</v>
      </c>
      <c r="H11" s="21"/>
      <c r="I11" s="98">
        <v>12</v>
      </c>
      <c r="J11" s="317">
        <v>7.1979166666666665E-4</v>
      </c>
      <c r="K11" s="316" t="str">
        <f t="shared" si="0"/>
        <v>II A</v>
      </c>
      <c r="L11" s="20" t="s">
        <v>53</v>
      </c>
      <c r="M11" s="342" t="s">
        <v>1220</v>
      </c>
    </row>
    <row r="12" spans="1:13" ht="18" customHeight="1" x14ac:dyDescent="0.2">
      <c r="A12" s="32">
        <v>6</v>
      </c>
      <c r="B12" s="17"/>
      <c r="C12" s="18" t="s">
        <v>467</v>
      </c>
      <c r="D12" s="19" t="s">
        <v>468</v>
      </c>
      <c r="E12" s="143">
        <v>37318</v>
      </c>
      <c r="F12" s="21" t="s">
        <v>29</v>
      </c>
      <c r="G12" s="21" t="s">
        <v>492</v>
      </c>
      <c r="H12" s="21"/>
      <c r="I12" s="98">
        <v>11</v>
      </c>
      <c r="J12" s="317">
        <v>7.2256944444444441E-4</v>
      </c>
      <c r="K12" s="316" t="str">
        <f t="shared" si="0"/>
        <v>II A</v>
      </c>
      <c r="L12" s="20" t="s">
        <v>86</v>
      </c>
      <c r="M12" s="342" t="s">
        <v>1235</v>
      </c>
    </row>
    <row r="13" spans="1:13" ht="18" customHeight="1" x14ac:dyDescent="0.2">
      <c r="A13" s="32">
        <v>7</v>
      </c>
      <c r="B13" s="17"/>
      <c r="C13" s="18" t="s">
        <v>187</v>
      </c>
      <c r="D13" s="19" t="s">
        <v>576</v>
      </c>
      <c r="E13" s="143">
        <v>37453</v>
      </c>
      <c r="F13" s="21" t="s">
        <v>316</v>
      </c>
      <c r="G13" s="21" t="s">
        <v>112</v>
      </c>
      <c r="H13" s="21"/>
      <c r="I13" s="98">
        <v>10</v>
      </c>
      <c r="J13" s="317">
        <v>7.2962962962962955E-4</v>
      </c>
      <c r="K13" s="316" t="str">
        <f t="shared" si="0"/>
        <v>II A</v>
      </c>
      <c r="L13" s="20" t="s">
        <v>1064</v>
      </c>
      <c r="M13" s="342" t="s">
        <v>1225</v>
      </c>
    </row>
    <row r="14" spans="1:13" ht="18" customHeight="1" x14ac:dyDescent="0.2">
      <c r="A14" s="32">
        <v>8</v>
      </c>
      <c r="B14" s="17"/>
      <c r="C14" s="18" t="s">
        <v>96</v>
      </c>
      <c r="D14" s="19" t="s">
        <v>678</v>
      </c>
      <c r="E14" s="143" t="s">
        <v>679</v>
      </c>
      <c r="F14" s="21" t="s">
        <v>144</v>
      </c>
      <c r="G14" s="21" t="s">
        <v>145</v>
      </c>
      <c r="H14" s="21"/>
      <c r="I14" s="98">
        <v>9</v>
      </c>
      <c r="J14" s="317">
        <v>7.3043981481481484E-4</v>
      </c>
      <c r="K14" s="316" t="str">
        <f t="shared" si="0"/>
        <v>II A</v>
      </c>
      <c r="L14" s="20" t="s">
        <v>149</v>
      </c>
      <c r="M14" s="342" t="s">
        <v>1233</v>
      </c>
    </row>
    <row r="15" spans="1:13" ht="18" customHeight="1" x14ac:dyDescent="0.2">
      <c r="A15" s="32">
        <v>9</v>
      </c>
      <c r="B15" s="17"/>
      <c r="C15" s="18" t="s">
        <v>1132</v>
      </c>
      <c r="D15" s="19" t="s">
        <v>589</v>
      </c>
      <c r="E15" s="143" t="s">
        <v>1133</v>
      </c>
      <c r="F15" s="21" t="s">
        <v>24</v>
      </c>
      <c r="G15" s="21" t="s">
        <v>1087</v>
      </c>
      <c r="H15" s="21"/>
      <c r="I15" s="98">
        <v>8</v>
      </c>
      <c r="J15" s="317">
        <v>7.424768518518518E-4</v>
      </c>
      <c r="K15" s="316" t="str">
        <f t="shared" si="0"/>
        <v>III A</v>
      </c>
      <c r="L15" s="20" t="s">
        <v>1131</v>
      </c>
      <c r="M15" s="342"/>
    </row>
    <row r="16" spans="1:13" ht="18" customHeight="1" x14ac:dyDescent="0.2">
      <c r="A16" s="32">
        <v>10</v>
      </c>
      <c r="B16" s="17"/>
      <c r="C16" s="18" t="s">
        <v>936</v>
      </c>
      <c r="D16" s="19" t="s">
        <v>937</v>
      </c>
      <c r="E16" s="143">
        <v>37571</v>
      </c>
      <c r="F16" s="21" t="s">
        <v>188</v>
      </c>
      <c r="G16" s="21" t="s">
        <v>185</v>
      </c>
      <c r="H16" s="21"/>
      <c r="I16" s="98">
        <v>7</v>
      </c>
      <c r="J16" s="317">
        <v>7.4317129629629635E-4</v>
      </c>
      <c r="K16" s="316" t="str">
        <f t="shared" si="0"/>
        <v>III A</v>
      </c>
      <c r="L16" s="20" t="s">
        <v>256</v>
      </c>
      <c r="M16" s="342"/>
    </row>
    <row r="17" spans="1:14" ht="18" customHeight="1" x14ac:dyDescent="0.2">
      <c r="A17" s="32">
        <v>11</v>
      </c>
      <c r="B17" s="17"/>
      <c r="C17" s="18" t="s">
        <v>1109</v>
      </c>
      <c r="D17" s="19" t="s">
        <v>1110</v>
      </c>
      <c r="E17" s="143" t="s">
        <v>711</v>
      </c>
      <c r="F17" s="21" t="s">
        <v>24</v>
      </c>
      <c r="G17" s="21" t="s">
        <v>1087</v>
      </c>
      <c r="H17" s="21"/>
      <c r="I17" s="98">
        <v>6</v>
      </c>
      <c r="J17" s="317">
        <v>7.4340277777777772E-4</v>
      </c>
      <c r="K17" s="316" t="str">
        <f t="shared" si="0"/>
        <v>III A</v>
      </c>
      <c r="L17" s="20" t="s">
        <v>1108</v>
      </c>
      <c r="M17" s="342" t="s">
        <v>1212</v>
      </c>
    </row>
    <row r="18" spans="1:14" ht="18" customHeight="1" x14ac:dyDescent="0.2">
      <c r="A18" s="32">
        <v>12</v>
      </c>
      <c r="B18" s="17"/>
      <c r="C18" s="18" t="s">
        <v>217</v>
      </c>
      <c r="D18" s="19" t="s">
        <v>218</v>
      </c>
      <c r="E18" s="143" t="s">
        <v>324</v>
      </c>
      <c r="F18" s="21" t="s">
        <v>28</v>
      </c>
      <c r="G18" s="21" t="s">
        <v>598</v>
      </c>
      <c r="H18" s="21"/>
      <c r="I18" s="98">
        <v>5</v>
      </c>
      <c r="J18" s="317">
        <v>7.4513888888888883E-4</v>
      </c>
      <c r="K18" s="316" t="str">
        <f t="shared" si="0"/>
        <v>III A</v>
      </c>
      <c r="L18" s="20" t="s">
        <v>51</v>
      </c>
      <c r="M18" s="342"/>
    </row>
    <row r="19" spans="1:14" ht="18" customHeight="1" x14ac:dyDescent="0.2">
      <c r="A19" s="32">
        <v>13</v>
      </c>
      <c r="B19" s="17"/>
      <c r="C19" s="18" t="s">
        <v>432</v>
      </c>
      <c r="D19" s="19" t="s">
        <v>433</v>
      </c>
      <c r="E19" s="143">
        <v>37761</v>
      </c>
      <c r="F19" s="21" t="s">
        <v>25</v>
      </c>
      <c r="G19" s="21" t="s">
        <v>492</v>
      </c>
      <c r="H19" s="21"/>
      <c r="I19" s="98">
        <v>4</v>
      </c>
      <c r="J19" s="317">
        <v>7.4780092592592595E-4</v>
      </c>
      <c r="K19" s="316" t="str">
        <f t="shared" si="0"/>
        <v>III A</v>
      </c>
      <c r="L19" s="20" t="s">
        <v>493</v>
      </c>
      <c r="M19" s="342" t="s">
        <v>1234</v>
      </c>
    </row>
    <row r="20" spans="1:14" ht="18" customHeight="1" x14ac:dyDescent="0.25">
      <c r="A20" s="32">
        <v>14</v>
      </c>
      <c r="B20" s="17">
        <v>54</v>
      </c>
      <c r="C20" s="18" t="s">
        <v>88</v>
      </c>
      <c r="D20" s="19" t="s">
        <v>1107</v>
      </c>
      <c r="E20" s="143" t="s">
        <v>406</v>
      </c>
      <c r="F20" s="21" t="s">
        <v>24</v>
      </c>
      <c r="G20" s="21" t="s">
        <v>1087</v>
      </c>
      <c r="H20" s="21"/>
      <c r="I20" s="98">
        <v>3</v>
      </c>
      <c r="J20" s="317">
        <v>7.51388888888889E-4</v>
      </c>
      <c r="K20" s="316" t="str">
        <f t="shared" si="0"/>
        <v>III A</v>
      </c>
      <c r="L20" s="20" t="s">
        <v>1108</v>
      </c>
      <c r="M20" s="342"/>
      <c r="N20" s="231"/>
    </row>
    <row r="21" spans="1:14" ht="18" customHeight="1" x14ac:dyDescent="0.2">
      <c r="A21" s="32">
        <v>15</v>
      </c>
      <c r="B21" s="17"/>
      <c r="C21" s="18" t="s">
        <v>75</v>
      </c>
      <c r="D21" s="19" t="s">
        <v>267</v>
      </c>
      <c r="E21" s="143" t="s">
        <v>268</v>
      </c>
      <c r="F21" s="21" t="s">
        <v>985</v>
      </c>
      <c r="G21" s="21" t="s">
        <v>266</v>
      </c>
      <c r="H21" s="21" t="s">
        <v>984</v>
      </c>
      <c r="I21" s="98">
        <v>2</v>
      </c>
      <c r="J21" s="317">
        <v>7.5324074074074085E-4</v>
      </c>
      <c r="K21" s="316" t="str">
        <f t="shared" si="0"/>
        <v>III A</v>
      </c>
      <c r="L21" s="20" t="s">
        <v>195</v>
      </c>
      <c r="M21" s="342"/>
    </row>
    <row r="22" spans="1:14" ht="18" customHeight="1" x14ac:dyDescent="0.2">
      <c r="A22" s="32">
        <v>16</v>
      </c>
      <c r="B22" s="17"/>
      <c r="C22" s="18" t="s">
        <v>106</v>
      </c>
      <c r="D22" s="19" t="s">
        <v>589</v>
      </c>
      <c r="E22" s="143">
        <v>37782</v>
      </c>
      <c r="F22" s="21" t="s">
        <v>316</v>
      </c>
      <c r="G22" s="21" t="s">
        <v>112</v>
      </c>
      <c r="H22" s="21"/>
      <c r="I22" s="98">
        <v>1</v>
      </c>
      <c r="J22" s="317">
        <v>7.594907407407407E-4</v>
      </c>
      <c r="K22" s="316" t="str">
        <f t="shared" si="0"/>
        <v>III A</v>
      </c>
      <c r="L22" s="20" t="s">
        <v>120</v>
      </c>
      <c r="M22" s="342" t="s">
        <v>590</v>
      </c>
    </row>
    <row r="23" spans="1:14" ht="18" customHeight="1" x14ac:dyDescent="0.2">
      <c r="A23" s="32">
        <v>17</v>
      </c>
      <c r="B23" s="17"/>
      <c r="C23" s="18" t="s">
        <v>186</v>
      </c>
      <c r="D23" s="19" t="s">
        <v>995</v>
      </c>
      <c r="E23" s="143" t="s">
        <v>996</v>
      </c>
      <c r="F23" s="21" t="s">
        <v>36</v>
      </c>
      <c r="G23" s="21" t="s">
        <v>261</v>
      </c>
      <c r="H23" s="21" t="s">
        <v>262</v>
      </c>
      <c r="I23" s="98"/>
      <c r="J23" s="317">
        <v>7.6064814814814821E-4</v>
      </c>
      <c r="K23" s="316" t="str">
        <f t="shared" si="0"/>
        <v>III A</v>
      </c>
      <c r="L23" s="20" t="s">
        <v>263</v>
      </c>
      <c r="M23" s="342"/>
    </row>
    <row r="24" spans="1:14" ht="18" customHeight="1" x14ac:dyDescent="0.2">
      <c r="A24" s="32">
        <v>18</v>
      </c>
      <c r="B24" s="17"/>
      <c r="C24" s="18" t="s">
        <v>689</v>
      </c>
      <c r="D24" s="19" t="s">
        <v>690</v>
      </c>
      <c r="E24" s="143" t="s">
        <v>691</v>
      </c>
      <c r="F24" s="21" t="s">
        <v>144</v>
      </c>
      <c r="G24" s="21" t="s">
        <v>145</v>
      </c>
      <c r="H24" s="21"/>
      <c r="I24" s="98"/>
      <c r="J24" s="317">
        <v>7.6134259259259265E-4</v>
      </c>
      <c r="K24" s="316" t="str">
        <f t="shared" si="0"/>
        <v>III A</v>
      </c>
      <c r="L24" s="20" t="s">
        <v>148</v>
      </c>
      <c r="M24" s="342" t="s">
        <v>1236</v>
      </c>
    </row>
    <row r="25" spans="1:14" ht="18" customHeight="1" x14ac:dyDescent="0.2">
      <c r="A25" s="32">
        <v>19</v>
      </c>
      <c r="B25" s="17"/>
      <c r="C25" s="18" t="s">
        <v>257</v>
      </c>
      <c r="D25" s="19" t="s">
        <v>871</v>
      </c>
      <c r="E25" s="143" t="s">
        <v>872</v>
      </c>
      <c r="F25" s="21" t="s">
        <v>319</v>
      </c>
      <c r="G25" s="21" t="s">
        <v>164</v>
      </c>
      <c r="H25" s="21" t="s">
        <v>171</v>
      </c>
      <c r="I25" s="98"/>
      <c r="J25" s="317">
        <v>7.6527777777777781E-4</v>
      </c>
      <c r="K25" s="316" t="str">
        <f t="shared" si="0"/>
        <v>III A</v>
      </c>
      <c r="L25" s="20" t="s">
        <v>178</v>
      </c>
      <c r="M25" s="342" t="s">
        <v>1219</v>
      </c>
    </row>
    <row r="26" spans="1:14" ht="18" customHeight="1" x14ac:dyDescent="0.2">
      <c r="A26" s="32">
        <v>20</v>
      </c>
      <c r="B26" s="17"/>
      <c r="C26" s="18" t="s">
        <v>134</v>
      </c>
      <c r="D26" s="19" t="s">
        <v>658</v>
      </c>
      <c r="E26" s="143">
        <v>37725</v>
      </c>
      <c r="F26" s="21" t="s">
        <v>26</v>
      </c>
      <c r="G26" s="21" t="s">
        <v>135</v>
      </c>
      <c r="H26" s="21"/>
      <c r="I26" s="98"/>
      <c r="J26" s="317">
        <v>7.7870370370370365E-4</v>
      </c>
      <c r="K26" s="316" t="str">
        <f t="shared" si="0"/>
        <v>III A</v>
      </c>
      <c r="L26" s="20" t="s">
        <v>136</v>
      </c>
      <c r="M26" s="342"/>
    </row>
    <row r="27" spans="1:14" ht="18" customHeight="1" x14ac:dyDescent="0.2">
      <c r="A27" s="32">
        <v>21</v>
      </c>
      <c r="B27" s="17"/>
      <c r="C27" s="18" t="s">
        <v>511</v>
      </c>
      <c r="D27" s="19" t="s">
        <v>512</v>
      </c>
      <c r="E27" s="143" t="s">
        <v>513</v>
      </c>
      <c r="F27" s="21" t="s">
        <v>37</v>
      </c>
      <c r="G27" s="21" t="s">
        <v>103</v>
      </c>
      <c r="H27" s="21"/>
      <c r="I27" s="98"/>
      <c r="J27" s="317">
        <v>7.7916666666666672E-4</v>
      </c>
      <c r="K27" s="316" t="str">
        <f t="shared" si="0"/>
        <v>III A</v>
      </c>
      <c r="L27" s="20" t="s">
        <v>104</v>
      </c>
      <c r="M27" s="342"/>
    </row>
    <row r="28" spans="1:14" ht="18" customHeight="1" x14ac:dyDescent="0.2">
      <c r="A28" s="32">
        <v>22</v>
      </c>
      <c r="B28" s="17"/>
      <c r="C28" s="18" t="s">
        <v>140</v>
      </c>
      <c r="D28" s="19" t="s">
        <v>776</v>
      </c>
      <c r="E28" s="143" t="s">
        <v>777</v>
      </c>
      <c r="F28" s="21" t="s">
        <v>155</v>
      </c>
      <c r="G28" s="21" t="s">
        <v>154</v>
      </c>
      <c r="H28" s="21" t="s">
        <v>789</v>
      </c>
      <c r="I28" s="98"/>
      <c r="J28" s="317">
        <v>7.7951388888888894E-4</v>
      </c>
      <c r="K28" s="316" t="str">
        <f t="shared" si="0"/>
        <v>III A</v>
      </c>
      <c r="L28" s="20" t="s">
        <v>792</v>
      </c>
      <c r="M28" s="342"/>
    </row>
    <row r="29" spans="1:14" ht="18" customHeight="1" x14ac:dyDescent="0.2">
      <c r="A29" s="32">
        <v>23</v>
      </c>
      <c r="B29" s="17"/>
      <c r="C29" s="18" t="s">
        <v>170</v>
      </c>
      <c r="D29" s="19" t="s">
        <v>259</v>
      </c>
      <c r="E29" s="143" t="s">
        <v>1041</v>
      </c>
      <c r="F29" s="21" t="s">
        <v>1061</v>
      </c>
      <c r="G29" s="21" t="s">
        <v>199</v>
      </c>
      <c r="H29" s="21" t="s">
        <v>200</v>
      </c>
      <c r="I29" s="98"/>
      <c r="J29" s="317">
        <v>7.817129629629629E-4</v>
      </c>
      <c r="K29" s="316" t="str">
        <f t="shared" si="0"/>
        <v>III A</v>
      </c>
      <c r="L29" s="20" t="s">
        <v>202</v>
      </c>
      <c r="M29" s="342" t="s">
        <v>1238</v>
      </c>
    </row>
    <row r="30" spans="1:14" ht="18" customHeight="1" x14ac:dyDescent="0.2">
      <c r="A30" s="32">
        <v>24</v>
      </c>
      <c r="B30" s="17"/>
      <c r="C30" s="18" t="s">
        <v>400</v>
      </c>
      <c r="D30" s="19" t="s">
        <v>546</v>
      </c>
      <c r="E30" s="143" t="s">
        <v>547</v>
      </c>
      <c r="F30" s="21" t="s">
        <v>111</v>
      </c>
      <c r="G30" s="21" t="s">
        <v>109</v>
      </c>
      <c r="H30" s="21"/>
      <c r="I30" s="98"/>
      <c r="J30" s="317">
        <v>7.8819444444444455E-4</v>
      </c>
      <c r="K30" s="316" t="str">
        <f t="shared" si="0"/>
        <v>III A</v>
      </c>
      <c r="L30" s="20" t="s">
        <v>110</v>
      </c>
      <c r="M30" s="342"/>
    </row>
    <row r="31" spans="1:14" ht="18" customHeight="1" x14ac:dyDescent="0.2">
      <c r="A31" s="32">
        <v>25</v>
      </c>
      <c r="B31" s="17"/>
      <c r="C31" s="18" t="s">
        <v>585</v>
      </c>
      <c r="D31" s="19" t="s">
        <v>586</v>
      </c>
      <c r="E31" s="143">
        <v>37677</v>
      </c>
      <c r="F31" s="21" t="s">
        <v>316</v>
      </c>
      <c r="G31" s="21" t="s">
        <v>112</v>
      </c>
      <c r="H31" s="21"/>
      <c r="I31" s="98"/>
      <c r="J31" s="317">
        <v>7.8969907407407407E-4</v>
      </c>
      <c r="K31" s="316" t="str">
        <f t="shared" si="0"/>
        <v>III A</v>
      </c>
      <c r="L31" s="20" t="s">
        <v>120</v>
      </c>
      <c r="M31" s="342" t="s">
        <v>587</v>
      </c>
    </row>
    <row r="32" spans="1:14" ht="18" customHeight="1" x14ac:dyDescent="0.2">
      <c r="A32" s="32">
        <v>26</v>
      </c>
      <c r="B32" s="17"/>
      <c r="C32" s="18" t="s">
        <v>228</v>
      </c>
      <c r="D32" s="19" t="s">
        <v>1018</v>
      </c>
      <c r="E32" s="143" t="s">
        <v>1019</v>
      </c>
      <c r="F32" s="21" t="s">
        <v>1023</v>
      </c>
      <c r="G32" s="21" t="s">
        <v>204</v>
      </c>
      <c r="H32" s="21"/>
      <c r="I32" s="98"/>
      <c r="J32" s="317">
        <v>7.9050925925925936E-4</v>
      </c>
      <c r="K32" s="316" t="str">
        <f t="shared" si="0"/>
        <v>III A</v>
      </c>
      <c r="L32" s="20" t="s">
        <v>205</v>
      </c>
      <c r="M32" s="342"/>
    </row>
    <row r="33" spans="1:13" ht="18" customHeight="1" x14ac:dyDescent="0.2">
      <c r="A33" s="32">
        <v>27</v>
      </c>
      <c r="B33" s="17"/>
      <c r="C33" s="18" t="s">
        <v>49</v>
      </c>
      <c r="D33" s="19" t="s">
        <v>662</v>
      </c>
      <c r="E33" s="143">
        <v>37789</v>
      </c>
      <c r="F33" s="21" t="s">
        <v>665</v>
      </c>
      <c r="G33" s="21" t="s">
        <v>135</v>
      </c>
      <c r="H33" s="21"/>
      <c r="I33" s="98"/>
      <c r="J33" s="317">
        <v>7.932870370370369E-4</v>
      </c>
      <c r="K33" s="316" t="str">
        <f t="shared" si="0"/>
        <v>III A</v>
      </c>
      <c r="L33" s="20" t="s">
        <v>137</v>
      </c>
      <c r="M33" s="342"/>
    </row>
    <row r="34" spans="1:13" s="62" customFormat="1" ht="15.75" x14ac:dyDescent="0.2">
      <c r="A34" s="62" t="s">
        <v>270</v>
      </c>
      <c r="D34" s="63"/>
      <c r="E34" s="77"/>
      <c r="F34" s="77"/>
      <c r="G34" s="77"/>
      <c r="H34" s="99"/>
      <c r="I34" s="99"/>
      <c r="J34" s="66"/>
      <c r="K34" s="66"/>
      <c r="L34" s="100"/>
      <c r="M34" s="337"/>
    </row>
    <row r="35" spans="1:13" s="62" customFormat="1" ht="15.75" x14ac:dyDescent="0.2">
      <c r="A35" s="62" t="s">
        <v>275</v>
      </c>
      <c r="D35" s="63"/>
      <c r="E35" s="77"/>
      <c r="F35" s="77"/>
      <c r="G35" s="99"/>
      <c r="H35" s="99"/>
      <c r="I35" s="66"/>
      <c r="J35" s="66"/>
      <c r="K35" s="66"/>
      <c r="L35" s="66"/>
      <c r="M35" s="338"/>
    </row>
    <row r="36" spans="1:13" s="37" customFormat="1" ht="12" customHeight="1" x14ac:dyDescent="0.2">
      <c r="A36" s="45"/>
      <c r="B36" s="45"/>
      <c r="C36" s="45"/>
      <c r="D36" s="50"/>
      <c r="E36" s="56"/>
      <c r="F36" s="51"/>
      <c r="G36" s="51"/>
      <c r="H36" s="51"/>
      <c r="I36" s="51"/>
      <c r="J36" s="91"/>
      <c r="K36" s="52"/>
      <c r="L36" s="57"/>
      <c r="M36" s="339"/>
    </row>
    <row r="37" spans="1:13" s="61" customFormat="1" ht="15.75" x14ac:dyDescent="0.2">
      <c r="C37" s="62" t="s">
        <v>288</v>
      </c>
      <c r="D37" s="62"/>
      <c r="E37" s="63"/>
      <c r="F37" s="63"/>
      <c r="G37" s="63"/>
      <c r="H37" s="64"/>
      <c r="I37" s="64"/>
      <c r="J37" s="93"/>
      <c r="K37" s="65"/>
      <c r="M37" s="340"/>
    </row>
    <row r="38" spans="1:13" s="61" customFormat="1" ht="16.5" thickBot="1" x14ac:dyDescent="0.25">
      <c r="C38" s="62"/>
      <c r="D38" s="62"/>
      <c r="E38" s="63"/>
      <c r="F38" s="63"/>
      <c r="G38" s="63"/>
      <c r="H38" s="64"/>
      <c r="I38" s="64"/>
      <c r="J38" s="93"/>
      <c r="K38" s="65"/>
      <c r="M38" s="340"/>
    </row>
    <row r="39" spans="1:13" s="53" customFormat="1" ht="18" customHeight="1" thickBot="1" x14ac:dyDescent="0.25">
      <c r="A39" s="102" t="s">
        <v>18</v>
      </c>
      <c r="B39" s="132" t="s">
        <v>17</v>
      </c>
      <c r="C39" s="68" t="s">
        <v>0</v>
      </c>
      <c r="D39" s="69" t="s">
        <v>1</v>
      </c>
      <c r="E39" s="71" t="s">
        <v>10</v>
      </c>
      <c r="F39" s="70" t="s">
        <v>2</v>
      </c>
      <c r="G39" s="70" t="s">
        <v>3</v>
      </c>
      <c r="H39" s="70" t="s">
        <v>15</v>
      </c>
      <c r="I39" s="70" t="s">
        <v>21</v>
      </c>
      <c r="J39" s="94" t="s">
        <v>4</v>
      </c>
      <c r="K39" s="82" t="s">
        <v>13</v>
      </c>
      <c r="L39" s="72" t="s">
        <v>5</v>
      </c>
      <c r="M39" s="341"/>
    </row>
    <row r="40" spans="1:13" ht="18" customHeight="1" x14ac:dyDescent="0.2">
      <c r="A40" s="32">
        <v>28</v>
      </c>
      <c r="B40" s="17"/>
      <c r="C40" s="18" t="s">
        <v>663</v>
      </c>
      <c r="D40" s="19" t="s">
        <v>664</v>
      </c>
      <c r="E40" s="143">
        <v>37676</v>
      </c>
      <c r="F40" s="21" t="s">
        <v>665</v>
      </c>
      <c r="G40" s="21" t="s">
        <v>135</v>
      </c>
      <c r="H40" s="21"/>
      <c r="I40" s="98"/>
      <c r="J40" s="317">
        <v>7.9444444444444452E-4</v>
      </c>
      <c r="K40" s="316" t="str">
        <f>IF(ISBLANK(J40),"",IF(J40&lt;=0.000659722222222222,"KSM",IF(J40&lt;=0.000695601851851852,"I A",IF(J40&lt;=0.000742361111111111,"II A",IF(J40&lt;=0.000811805555555556,"III A",IF(J40&lt;=0.00088125,"I JA",IF(J40&lt;=0.00093912037037037,"II JA",IF(J40&lt;=0.000973842592592593,"III JA"))))))))</f>
        <v>III A</v>
      </c>
      <c r="L40" s="20" t="s">
        <v>137</v>
      </c>
      <c r="M40" s="342"/>
    </row>
    <row r="41" spans="1:13" ht="18" customHeight="1" x14ac:dyDescent="0.2">
      <c r="A41" s="32">
        <v>29</v>
      </c>
      <c r="B41" s="17"/>
      <c r="C41" s="18" t="s">
        <v>60</v>
      </c>
      <c r="D41" s="19" t="s">
        <v>91</v>
      </c>
      <c r="E41" s="143" t="s">
        <v>773</v>
      </c>
      <c r="F41" s="21" t="s">
        <v>155</v>
      </c>
      <c r="G41" s="21" t="s">
        <v>154</v>
      </c>
      <c r="H41" s="21" t="s">
        <v>789</v>
      </c>
      <c r="I41" s="98"/>
      <c r="J41" s="317">
        <v>7.9664351851851858E-4</v>
      </c>
      <c r="K41" s="316" t="str">
        <f>IF(ISBLANK(J41),"",IF(J41&lt;=0.000659722222222222,"KSM",IF(J41&lt;=0.000695601851851852,"I A",IF(J41&lt;=0.000742361111111111,"II A",IF(J41&lt;=0.000811805555555556,"III A",IF(J41&lt;=0.00088125,"I JA",IF(J41&lt;=0.00093912037037037,"II JA",IF(J41&lt;=0.000973842592592593,"III JA"))))))))</f>
        <v>III A</v>
      </c>
      <c r="L41" s="20" t="s">
        <v>153</v>
      </c>
      <c r="M41" s="342"/>
    </row>
    <row r="42" spans="1:13" ht="18" customHeight="1" x14ac:dyDescent="0.2">
      <c r="A42" s="32">
        <v>30</v>
      </c>
      <c r="B42" s="17"/>
      <c r="C42" s="18" t="s">
        <v>72</v>
      </c>
      <c r="D42" s="19" t="s">
        <v>684</v>
      </c>
      <c r="E42" s="143" t="s">
        <v>685</v>
      </c>
      <c r="F42" s="21" t="s">
        <v>144</v>
      </c>
      <c r="G42" s="21" t="s">
        <v>145</v>
      </c>
      <c r="H42" s="21"/>
      <c r="I42" s="98"/>
      <c r="J42" s="317">
        <v>7.9745370370370376E-4</v>
      </c>
      <c r="K42" s="316" t="str">
        <f>IF(ISBLANK(J42),"",IF(J42&lt;=0.000659722222222222,"KSM",IF(J42&lt;=0.000695601851851852,"I A",IF(J42&lt;=0.000742361111111111,"II A",IF(J42&lt;=0.000811805555555556,"III A",IF(J42&lt;=0.00088125,"I JA",IF(J42&lt;=0.00093912037037037,"II JA",IF(J42&lt;=0.000973842592592593,"III JA"))))))))</f>
        <v>III A</v>
      </c>
      <c r="L42" s="20" t="s">
        <v>148</v>
      </c>
      <c r="M42" s="342" t="s">
        <v>1237</v>
      </c>
    </row>
    <row r="43" spans="1:13" ht="18" customHeight="1" x14ac:dyDescent="0.2">
      <c r="A43" s="32">
        <v>31</v>
      </c>
      <c r="B43" s="17"/>
      <c r="C43" s="18" t="s">
        <v>60</v>
      </c>
      <c r="D43" s="19" t="s">
        <v>895</v>
      </c>
      <c r="E43" s="143" t="s">
        <v>896</v>
      </c>
      <c r="F43" s="21" t="s">
        <v>891</v>
      </c>
      <c r="G43" s="21" t="s">
        <v>164</v>
      </c>
      <c r="H43" s="21" t="s">
        <v>174</v>
      </c>
      <c r="I43" s="98" t="s">
        <v>56</v>
      </c>
      <c r="J43" s="317">
        <v>8.0196759259259273E-4</v>
      </c>
      <c r="K43" s="316"/>
      <c r="L43" s="20" t="s">
        <v>866</v>
      </c>
      <c r="M43" s="342"/>
    </row>
    <row r="44" spans="1:13" ht="18" customHeight="1" x14ac:dyDescent="0.2">
      <c r="A44" s="32">
        <v>32</v>
      </c>
      <c r="B44" s="17"/>
      <c r="C44" s="18" t="s">
        <v>125</v>
      </c>
      <c r="D44" s="19" t="s">
        <v>616</v>
      </c>
      <c r="E44" s="143">
        <v>37377</v>
      </c>
      <c r="F44" s="21" t="s">
        <v>315</v>
      </c>
      <c r="G44" s="21" t="s">
        <v>112</v>
      </c>
      <c r="H44" s="21"/>
      <c r="I44" s="98"/>
      <c r="J44" s="317">
        <v>8.0995370370370368E-4</v>
      </c>
      <c r="K44" s="316" t="str">
        <f t="shared" ref="K44:K50" si="1">IF(ISBLANK(J44),"",IF(J44&lt;=0.000659722222222222,"KSM",IF(J44&lt;=0.000695601851851852,"I A",IF(J44&lt;=0.000742361111111111,"II A",IF(J44&lt;=0.000811805555555556,"III A",IF(J44&lt;=0.00088125,"I JA",IF(J44&lt;=0.00093912037037037,"II JA",IF(J44&lt;=0.000973842592592593,"III JA"))))))))</f>
        <v>III A</v>
      </c>
      <c r="L44" s="20" t="s">
        <v>123</v>
      </c>
      <c r="M44" s="342" t="s">
        <v>1226</v>
      </c>
    </row>
    <row r="45" spans="1:13" ht="18" customHeight="1" x14ac:dyDescent="0.2">
      <c r="A45" s="32">
        <v>33</v>
      </c>
      <c r="B45" s="17"/>
      <c r="C45" s="18" t="s">
        <v>158</v>
      </c>
      <c r="D45" s="19" t="s">
        <v>525</v>
      </c>
      <c r="E45" s="143" t="s">
        <v>526</v>
      </c>
      <c r="F45" s="21" t="s">
        <v>37</v>
      </c>
      <c r="G45" s="21" t="s">
        <v>103</v>
      </c>
      <c r="H45" s="21"/>
      <c r="I45" s="98"/>
      <c r="J45" s="317">
        <v>8.1076388888888897E-4</v>
      </c>
      <c r="K45" s="316" t="str">
        <f t="shared" si="1"/>
        <v>III A</v>
      </c>
      <c r="L45" s="20" t="s">
        <v>238</v>
      </c>
      <c r="M45" s="342"/>
    </row>
    <row r="46" spans="1:13" ht="18" customHeight="1" x14ac:dyDescent="0.2">
      <c r="A46" s="32">
        <v>34</v>
      </c>
      <c r="B46" s="17"/>
      <c r="C46" s="18" t="s">
        <v>68</v>
      </c>
      <c r="D46" s="19" t="s">
        <v>628</v>
      </c>
      <c r="E46" s="143">
        <v>38006</v>
      </c>
      <c r="F46" s="21" t="s">
        <v>623</v>
      </c>
      <c r="G46" s="21" t="s">
        <v>112</v>
      </c>
      <c r="H46" s="21"/>
      <c r="I46" s="98" t="s">
        <v>56</v>
      </c>
      <c r="J46" s="317">
        <v>8.2013888888888891E-4</v>
      </c>
      <c r="K46" s="316" t="str">
        <f t="shared" si="1"/>
        <v>I JA</v>
      </c>
      <c r="L46" s="20" t="s">
        <v>120</v>
      </c>
      <c r="M46" s="342" t="s">
        <v>629</v>
      </c>
    </row>
    <row r="47" spans="1:13" ht="18" customHeight="1" x14ac:dyDescent="0.2">
      <c r="A47" s="32">
        <v>35</v>
      </c>
      <c r="B47" s="17"/>
      <c r="C47" s="18" t="s">
        <v>75</v>
      </c>
      <c r="D47" s="19" t="s">
        <v>997</v>
      </c>
      <c r="E47" s="143" t="s">
        <v>998</v>
      </c>
      <c r="F47" s="21" t="s">
        <v>36</v>
      </c>
      <c r="G47" s="21" t="s">
        <v>261</v>
      </c>
      <c r="H47" s="21" t="s">
        <v>262</v>
      </c>
      <c r="I47" s="98"/>
      <c r="J47" s="317">
        <v>8.475694444444443E-4</v>
      </c>
      <c r="K47" s="316" t="str">
        <f t="shared" si="1"/>
        <v>I JA</v>
      </c>
      <c r="L47" s="20" t="s">
        <v>263</v>
      </c>
      <c r="M47" s="342"/>
    </row>
    <row r="48" spans="1:13" ht="18" customHeight="1" x14ac:dyDescent="0.2">
      <c r="A48" s="32">
        <v>36</v>
      </c>
      <c r="B48" s="17"/>
      <c r="C48" s="18" t="s">
        <v>617</v>
      </c>
      <c r="D48" s="19" t="s">
        <v>618</v>
      </c>
      <c r="E48" s="143">
        <v>37517</v>
      </c>
      <c r="F48" s="21" t="s">
        <v>315</v>
      </c>
      <c r="G48" s="21" t="s">
        <v>112</v>
      </c>
      <c r="H48" s="21"/>
      <c r="I48" s="98"/>
      <c r="J48" s="317">
        <v>8.5115740740740735E-4</v>
      </c>
      <c r="K48" s="316" t="str">
        <f t="shared" si="1"/>
        <v>I JA</v>
      </c>
      <c r="L48" s="20" t="s">
        <v>577</v>
      </c>
      <c r="M48" s="342" t="s">
        <v>1227</v>
      </c>
    </row>
    <row r="49" spans="1:13" ht="18" customHeight="1" x14ac:dyDescent="0.2">
      <c r="A49" s="32">
        <v>37</v>
      </c>
      <c r="B49" s="17"/>
      <c r="C49" s="18" t="s">
        <v>443</v>
      </c>
      <c r="D49" s="19" t="s">
        <v>1003</v>
      </c>
      <c r="E49" s="143" t="s">
        <v>1004</v>
      </c>
      <c r="F49" s="21" t="s">
        <v>36</v>
      </c>
      <c r="G49" s="21" t="s">
        <v>261</v>
      </c>
      <c r="H49" s="21" t="s">
        <v>262</v>
      </c>
      <c r="I49" s="98"/>
      <c r="J49" s="317">
        <v>8.8321759259259256E-4</v>
      </c>
      <c r="K49" s="316" t="str">
        <f t="shared" si="1"/>
        <v>II JA</v>
      </c>
      <c r="L49" s="20" t="s">
        <v>1012</v>
      </c>
      <c r="M49" s="342"/>
    </row>
    <row r="50" spans="1:13" ht="18" customHeight="1" x14ac:dyDescent="0.2">
      <c r="A50" s="32">
        <v>38</v>
      </c>
      <c r="B50" s="17"/>
      <c r="C50" s="18" t="s">
        <v>489</v>
      </c>
      <c r="D50" s="19" t="s">
        <v>1002</v>
      </c>
      <c r="E50" s="143" t="s">
        <v>994</v>
      </c>
      <c r="F50" s="21" t="s">
        <v>36</v>
      </c>
      <c r="G50" s="21" t="s">
        <v>261</v>
      </c>
      <c r="H50" s="21" t="s">
        <v>262</v>
      </c>
      <c r="I50" s="98"/>
      <c r="J50" s="317">
        <v>9.3460648148148146E-4</v>
      </c>
      <c r="K50" s="316" t="str">
        <f t="shared" si="1"/>
        <v>II JA</v>
      </c>
      <c r="L50" s="20" t="s">
        <v>1012</v>
      </c>
      <c r="M50" s="342"/>
    </row>
    <row r="51" spans="1:13" ht="18" customHeight="1" x14ac:dyDescent="0.2">
      <c r="A51" s="32"/>
      <c r="B51" s="17"/>
      <c r="C51" s="18" t="s">
        <v>1190</v>
      </c>
      <c r="D51" s="19" t="s">
        <v>1123</v>
      </c>
      <c r="E51" s="143" t="s">
        <v>1191</v>
      </c>
      <c r="F51" s="21" t="s">
        <v>32</v>
      </c>
      <c r="G51" s="21" t="s">
        <v>65</v>
      </c>
      <c r="H51" s="21"/>
      <c r="I51" s="98"/>
      <c r="J51" s="317" t="s">
        <v>1239</v>
      </c>
      <c r="K51" s="316"/>
      <c r="L51" s="20" t="s">
        <v>1201</v>
      </c>
      <c r="M51" s="342"/>
    </row>
  </sheetData>
  <sortState ref="A7:N45">
    <sortCondition ref="J7:J45"/>
  </sortState>
  <printOptions horizontalCentered="1"/>
  <pageMargins left="0.39370078740157483" right="0.39370078740157483" top="0.15748031496062992" bottom="0.19685039370078741" header="0.39370078740157483" footer="0.39370078740157483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2"/>
  <dimension ref="A1:K61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4.140625" style="45" bestFit="1" customWidth="1"/>
    <col min="5" max="5" width="10.7109375" style="58" customWidth="1"/>
    <col min="6" max="6" width="14.5703125" style="59" bestFit="1" customWidth="1"/>
    <col min="7" max="7" width="16.140625" style="59" bestFit="1" customWidth="1"/>
    <col min="8" max="8" width="16.85546875" style="59" bestFit="1" customWidth="1"/>
    <col min="9" max="9" width="9.140625" style="92"/>
    <col min="10" max="10" width="23" style="55" bestFit="1" customWidth="1"/>
    <col min="11" max="16384" width="9.140625" style="45"/>
  </cols>
  <sheetData>
    <row r="1" spans="1:11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100"/>
    </row>
    <row r="2" spans="1:11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</row>
    <row r="3" spans="1:11" x14ac:dyDescent="0.2">
      <c r="C3" s="50"/>
    </row>
    <row r="4" spans="1:11" s="61" customFormat="1" ht="15.75" x14ac:dyDescent="0.2">
      <c r="C4" s="62" t="s">
        <v>289</v>
      </c>
      <c r="D4" s="62"/>
      <c r="E4" s="63"/>
      <c r="F4" s="63"/>
      <c r="G4" s="63"/>
      <c r="H4" s="64"/>
      <c r="I4" s="93"/>
      <c r="J4" s="66"/>
    </row>
    <row r="5" spans="1:11" s="61" customFormat="1" ht="16.5" thickBot="1" x14ac:dyDescent="0.25">
      <c r="C5" s="62">
        <v>1</v>
      </c>
      <c r="D5" s="62" t="s">
        <v>1232</v>
      </c>
      <c r="E5" s="63"/>
      <c r="F5" s="63"/>
      <c r="G5" s="63"/>
      <c r="H5" s="64"/>
      <c r="I5" s="93"/>
    </row>
    <row r="6" spans="1:11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94" t="s">
        <v>4</v>
      </c>
      <c r="J6" s="72" t="s">
        <v>5</v>
      </c>
    </row>
    <row r="7" spans="1:11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117"/>
      <c r="J7" s="20"/>
      <c r="K7" s="144"/>
    </row>
    <row r="8" spans="1:11" ht="18" customHeight="1" x14ac:dyDescent="0.2">
      <c r="A8" s="32">
        <v>2</v>
      </c>
      <c r="B8" s="17"/>
      <c r="C8" s="18" t="s">
        <v>496</v>
      </c>
      <c r="D8" s="19" t="s">
        <v>416</v>
      </c>
      <c r="E8" s="143" t="s">
        <v>549</v>
      </c>
      <c r="F8" s="21" t="s">
        <v>636</v>
      </c>
      <c r="G8" s="21" t="s">
        <v>109</v>
      </c>
      <c r="H8" s="21"/>
      <c r="I8" s="117">
        <v>6.9976851851851851E-4</v>
      </c>
      <c r="J8" s="20" t="s">
        <v>110</v>
      </c>
      <c r="K8" s="144"/>
    </row>
    <row r="9" spans="1:11" ht="18" customHeight="1" x14ac:dyDescent="0.2">
      <c r="A9" s="32">
        <v>3</v>
      </c>
      <c r="B9" s="17"/>
      <c r="C9" s="18" t="s">
        <v>635</v>
      </c>
      <c r="D9" s="19" t="s">
        <v>621</v>
      </c>
      <c r="E9" s="143">
        <v>37964</v>
      </c>
      <c r="F9" s="21" t="s">
        <v>315</v>
      </c>
      <c r="G9" s="21" t="s">
        <v>112</v>
      </c>
      <c r="H9" s="21"/>
      <c r="I9" s="117">
        <v>7.3692129629629628E-4</v>
      </c>
      <c r="J9" s="20" t="s">
        <v>1064</v>
      </c>
      <c r="K9" s="144"/>
    </row>
    <row r="10" spans="1:11" ht="18" customHeight="1" x14ac:dyDescent="0.2">
      <c r="A10" s="32">
        <v>4</v>
      </c>
      <c r="B10" s="17"/>
      <c r="C10" s="18" t="s">
        <v>655</v>
      </c>
      <c r="D10" s="19" t="s">
        <v>656</v>
      </c>
      <c r="E10" s="143">
        <v>37958</v>
      </c>
      <c r="F10" s="21" t="s">
        <v>26</v>
      </c>
      <c r="G10" s="21" t="s">
        <v>135</v>
      </c>
      <c r="H10" s="21"/>
      <c r="I10" s="117">
        <v>7.0833333333333338E-4</v>
      </c>
      <c r="J10" s="20" t="s">
        <v>136</v>
      </c>
      <c r="K10" s="144"/>
    </row>
    <row r="11" spans="1:11" ht="18" customHeight="1" x14ac:dyDescent="0.2">
      <c r="A11" s="32">
        <v>5</v>
      </c>
      <c r="B11" s="17"/>
      <c r="C11" s="18" t="s">
        <v>47</v>
      </c>
      <c r="D11" s="19" t="s">
        <v>769</v>
      </c>
      <c r="E11" s="143" t="s">
        <v>770</v>
      </c>
      <c r="F11" s="21" t="s">
        <v>155</v>
      </c>
      <c r="G11" s="21" t="s">
        <v>154</v>
      </c>
      <c r="H11" s="21" t="s">
        <v>789</v>
      </c>
      <c r="I11" s="117">
        <v>7.3287037037037027E-4</v>
      </c>
      <c r="J11" s="20" t="s">
        <v>153</v>
      </c>
      <c r="K11" s="144"/>
    </row>
    <row r="12" spans="1:11" ht="18" customHeight="1" x14ac:dyDescent="0.2">
      <c r="A12" s="32">
        <v>6</v>
      </c>
      <c r="B12" s="17"/>
      <c r="C12" s="18" t="s">
        <v>1028</v>
      </c>
      <c r="D12" s="19" t="s">
        <v>1021</v>
      </c>
      <c r="E12" s="143" t="s">
        <v>1022</v>
      </c>
      <c r="F12" s="21" t="s">
        <v>1023</v>
      </c>
      <c r="G12" s="21" t="s">
        <v>204</v>
      </c>
      <c r="H12" s="21"/>
      <c r="I12" s="117">
        <v>6.9999999999999999E-4</v>
      </c>
      <c r="J12" s="20" t="s">
        <v>1024</v>
      </c>
      <c r="K12" s="144"/>
    </row>
    <row r="13" spans="1:11" ht="18" customHeight="1" x14ac:dyDescent="0.2">
      <c r="A13" s="74"/>
      <c r="B13" s="148"/>
      <c r="C13" s="29"/>
      <c r="D13" s="30"/>
      <c r="E13" s="332"/>
      <c r="F13" s="28"/>
      <c r="G13" s="28"/>
      <c r="H13" s="28"/>
      <c r="I13" s="345"/>
      <c r="J13" s="31"/>
      <c r="K13" s="144"/>
    </row>
    <row r="14" spans="1:11" s="61" customFormat="1" ht="16.5" thickBot="1" x14ac:dyDescent="0.25">
      <c r="C14" s="62">
        <v>2</v>
      </c>
      <c r="D14" s="62" t="s">
        <v>1232</v>
      </c>
      <c r="E14" s="63"/>
      <c r="F14" s="63"/>
      <c r="G14" s="63"/>
      <c r="H14" s="64"/>
      <c r="I14" s="93"/>
    </row>
    <row r="15" spans="1:11" s="53" customFormat="1" ht="18" customHeight="1" thickBot="1" x14ac:dyDescent="0.25">
      <c r="A15" s="102" t="s">
        <v>16</v>
      </c>
      <c r="B15" s="132" t="s">
        <v>17</v>
      </c>
      <c r="C15" s="68" t="s">
        <v>0</v>
      </c>
      <c r="D15" s="69" t="s">
        <v>1</v>
      </c>
      <c r="E15" s="71" t="s">
        <v>10</v>
      </c>
      <c r="F15" s="70" t="s">
        <v>2</v>
      </c>
      <c r="G15" s="70" t="s">
        <v>3</v>
      </c>
      <c r="H15" s="70" t="s">
        <v>15</v>
      </c>
      <c r="I15" s="94" t="s">
        <v>4</v>
      </c>
      <c r="J15" s="72" t="s">
        <v>5</v>
      </c>
    </row>
    <row r="16" spans="1:11" ht="18" customHeight="1" x14ac:dyDescent="0.2">
      <c r="A16" s="32">
        <v>1</v>
      </c>
      <c r="B16" s="17"/>
      <c r="C16" s="18"/>
      <c r="D16" s="19"/>
      <c r="E16" s="143"/>
      <c r="F16" s="21"/>
      <c r="G16" s="21"/>
      <c r="H16" s="21"/>
      <c r="I16" s="117"/>
      <c r="J16" s="20"/>
      <c r="K16" s="144"/>
    </row>
    <row r="17" spans="1:11" ht="18" customHeight="1" x14ac:dyDescent="0.2">
      <c r="A17" s="32">
        <v>2</v>
      </c>
      <c r="B17" s="17"/>
      <c r="C17" s="18" t="s">
        <v>496</v>
      </c>
      <c r="D17" s="19" t="s">
        <v>497</v>
      </c>
      <c r="E17" s="143" t="s">
        <v>498</v>
      </c>
      <c r="F17" s="21" t="s">
        <v>33</v>
      </c>
      <c r="G17" s="21" t="s">
        <v>102</v>
      </c>
      <c r="H17" s="21"/>
      <c r="I17" s="117">
        <v>6.2928240740740739E-4</v>
      </c>
      <c r="J17" s="20" t="s">
        <v>508</v>
      </c>
      <c r="K17" s="144"/>
    </row>
    <row r="18" spans="1:11" ht="18" customHeight="1" x14ac:dyDescent="0.2">
      <c r="A18" s="32">
        <v>3</v>
      </c>
      <c r="B18" s="17"/>
      <c r="C18" s="18" t="s">
        <v>1051</v>
      </c>
      <c r="D18" s="19" t="s">
        <v>1161</v>
      </c>
      <c r="E18" s="143" t="s">
        <v>1162</v>
      </c>
      <c r="F18" s="21" t="s">
        <v>30</v>
      </c>
      <c r="G18" s="21" t="s">
        <v>1087</v>
      </c>
      <c r="H18" s="21"/>
      <c r="I18" s="117">
        <v>8.1134259259259267E-4</v>
      </c>
      <c r="J18" s="20" t="s">
        <v>1116</v>
      </c>
      <c r="K18" s="144"/>
    </row>
    <row r="19" spans="1:11" ht="18" customHeight="1" x14ac:dyDescent="0.2">
      <c r="A19" s="32">
        <v>4</v>
      </c>
      <c r="B19" s="17"/>
      <c r="C19" s="18" t="s">
        <v>46</v>
      </c>
      <c r="D19" s="19" t="s">
        <v>1194</v>
      </c>
      <c r="E19" s="143" t="s">
        <v>1195</v>
      </c>
      <c r="F19" s="21" t="s">
        <v>32</v>
      </c>
      <c r="G19" s="21" t="s">
        <v>65</v>
      </c>
      <c r="H19" s="21"/>
      <c r="I19" s="117">
        <v>7.4490740740740735E-4</v>
      </c>
      <c r="J19" s="20" t="s">
        <v>64</v>
      </c>
      <c r="K19" s="144"/>
    </row>
    <row r="20" spans="1:11" ht="18" customHeight="1" x14ac:dyDescent="0.2">
      <c r="A20" s="32">
        <v>5</v>
      </c>
      <c r="B20" s="17"/>
      <c r="C20" s="18" t="s">
        <v>46</v>
      </c>
      <c r="D20" s="19" t="s">
        <v>548</v>
      </c>
      <c r="E20" s="143" t="s">
        <v>543</v>
      </c>
      <c r="F20" s="21" t="s">
        <v>111</v>
      </c>
      <c r="G20" s="21" t="s">
        <v>109</v>
      </c>
      <c r="H20" s="21"/>
      <c r="I20" s="117" t="s">
        <v>1239</v>
      </c>
      <c r="J20" s="20" t="s">
        <v>110</v>
      </c>
      <c r="K20" s="144"/>
    </row>
    <row r="21" spans="1:11" ht="18" customHeight="1" x14ac:dyDescent="0.2">
      <c r="A21" s="32">
        <v>6</v>
      </c>
      <c r="B21" s="17"/>
      <c r="C21" s="18" t="s">
        <v>122</v>
      </c>
      <c r="D21" s="19" t="s">
        <v>269</v>
      </c>
      <c r="E21" s="143" t="s">
        <v>972</v>
      </c>
      <c r="F21" s="21" t="s">
        <v>985</v>
      </c>
      <c r="G21" s="21" t="s">
        <v>266</v>
      </c>
      <c r="H21" s="21" t="s">
        <v>984</v>
      </c>
      <c r="I21" s="117">
        <v>6.881944444444444E-4</v>
      </c>
      <c r="J21" s="20" t="s">
        <v>195</v>
      </c>
      <c r="K21" s="144"/>
    </row>
    <row r="22" spans="1:11" ht="18" customHeight="1" x14ac:dyDescent="0.2">
      <c r="A22" s="74"/>
      <c r="B22" s="148"/>
      <c r="C22" s="29"/>
      <c r="D22" s="30"/>
      <c r="E22" s="332"/>
      <c r="F22" s="28"/>
      <c r="G22" s="28"/>
      <c r="H22" s="28"/>
      <c r="I22" s="345"/>
      <c r="J22" s="31"/>
      <c r="K22" s="144"/>
    </row>
    <row r="23" spans="1:11" s="61" customFormat="1" ht="16.5" thickBot="1" x14ac:dyDescent="0.25">
      <c r="C23" s="62">
        <v>3</v>
      </c>
      <c r="D23" s="62" t="s">
        <v>1232</v>
      </c>
      <c r="E23" s="63"/>
      <c r="F23" s="63"/>
      <c r="G23" s="63"/>
      <c r="H23" s="64"/>
      <c r="I23" s="93"/>
    </row>
    <row r="24" spans="1:11" s="53" customFormat="1" ht="18" customHeight="1" thickBot="1" x14ac:dyDescent="0.25">
      <c r="A24" s="102" t="s">
        <v>16</v>
      </c>
      <c r="B24" s="132" t="s">
        <v>17</v>
      </c>
      <c r="C24" s="68" t="s">
        <v>0</v>
      </c>
      <c r="D24" s="69" t="s">
        <v>1</v>
      </c>
      <c r="E24" s="71" t="s">
        <v>10</v>
      </c>
      <c r="F24" s="70" t="s">
        <v>2</v>
      </c>
      <c r="G24" s="70" t="s">
        <v>3</v>
      </c>
      <c r="H24" s="70" t="s">
        <v>15</v>
      </c>
      <c r="I24" s="94" t="s">
        <v>4</v>
      </c>
      <c r="J24" s="72" t="s">
        <v>5</v>
      </c>
    </row>
    <row r="25" spans="1:11" ht="18" customHeight="1" x14ac:dyDescent="0.2">
      <c r="A25" s="32">
        <v>1</v>
      </c>
      <c r="B25" s="17"/>
      <c r="C25" s="18" t="s">
        <v>44</v>
      </c>
      <c r="D25" s="19" t="s">
        <v>555</v>
      </c>
      <c r="E25" s="143" t="s">
        <v>556</v>
      </c>
      <c r="F25" s="21" t="s">
        <v>111</v>
      </c>
      <c r="G25" s="21" t="s">
        <v>109</v>
      </c>
      <c r="H25" s="21"/>
      <c r="I25" s="117">
        <v>7.4918981481481484E-4</v>
      </c>
      <c r="J25" s="20" t="s">
        <v>242</v>
      </c>
      <c r="K25" s="144"/>
    </row>
    <row r="26" spans="1:11" ht="18" customHeight="1" x14ac:dyDescent="0.2">
      <c r="A26" s="32">
        <v>2</v>
      </c>
      <c r="B26" s="17"/>
      <c r="C26" s="18" t="s">
        <v>107</v>
      </c>
      <c r="D26" s="19" t="s">
        <v>978</v>
      </c>
      <c r="E26" s="143" t="s">
        <v>332</v>
      </c>
      <c r="F26" s="21" t="s">
        <v>985</v>
      </c>
      <c r="G26" s="21" t="s">
        <v>266</v>
      </c>
      <c r="H26" s="21" t="s">
        <v>984</v>
      </c>
      <c r="I26" s="117">
        <v>6.9375000000000003E-4</v>
      </c>
      <c r="J26" s="20" t="s">
        <v>195</v>
      </c>
      <c r="K26" s="144"/>
    </row>
    <row r="27" spans="1:11" ht="18" customHeight="1" x14ac:dyDescent="0.2">
      <c r="A27" s="32">
        <v>3</v>
      </c>
      <c r="B27" s="17"/>
      <c r="C27" s="18" t="s">
        <v>594</v>
      </c>
      <c r="D27" s="19" t="s">
        <v>595</v>
      </c>
      <c r="E27" s="143">
        <v>37415</v>
      </c>
      <c r="F27" s="21" t="s">
        <v>316</v>
      </c>
      <c r="G27" s="21" t="s">
        <v>112</v>
      </c>
      <c r="H27" s="21"/>
      <c r="I27" s="117">
        <v>6.7268518518518513E-4</v>
      </c>
      <c r="J27" s="20" t="s">
        <v>116</v>
      </c>
      <c r="K27" s="144"/>
    </row>
    <row r="28" spans="1:11" ht="18" customHeight="1" x14ac:dyDescent="0.2">
      <c r="A28" s="32">
        <v>4</v>
      </c>
      <c r="B28" s="17"/>
      <c r="C28" s="18" t="s">
        <v>216</v>
      </c>
      <c r="D28" s="19" t="s">
        <v>1005</v>
      </c>
      <c r="E28" s="143" t="s">
        <v>1006</v>
      </c>
      <c r="F28" s="21" t="s">
        <v>36</v>
      </c>
      <c r="G28" s="21" t="s">
        <v>261</v>
      </c>
      <c r="H28" s="21" t="s">
        <v>262</v>
      </c>
      <c r="I28" s="117">
        <v>6.1817129629629624E-4</v>
      </c>
      <c r="J28" s="20" t="s">
        <v>1012</v>
      </c>
      <c r="K28" s="144"/>
    </row>
    <row r="29" spans="1:11" ht="18" customHeight="1" x14ac:dyDescent="0.2">
      <c r="A29" s="32">
        <v>5</v>
      </c>
      <c r="B29" s="17"/>
      <c r="C29" s="18" t="s">
        <v>496</v>
      </c>
      <c r="D29" s="19" t="s">
        <v>611</v>
      </c>
      <c r="E29" s="143">
        <v>37371</v>
      </c>
      <c r="F29" s="21" t="s">
        <v>315</v>
      </c>
      <c r="G29" s="21" t="s">
        <v>112</v>
      </c>
      <c r="H29" s="21"/>
      <c r="I29" s="117">
        <v>6.3807870370370375E-4</v>
      </c>
      <c r="J29" s="20" t="s">
        <v>113</v>
      </c>
      <c r="K29" s="144"/>
    </row>
    <row r="30" spans="1:11" ht="18" customHeight="1" x14ac:dyDescent="0.2">
      <c r="A30" s="32">
        <v>6</v>
      </c>
      <c r="B30" s="17"/>
      <c r="C30" s="18" t="s">
        <v>553</v>
      </c>
      <c r="D30" s="19" t="s">
        <v>101</v>
      </c>
      <c r="E30" s="143">
        <v>37299</v>
      </c>
      <c r="F30" s="21" t="s">
        <v>111</v>
      </c>
      <c r="G30" s="21" t="s">
        <v>109</v>
      </c>
      <c r="H30" s="21"/>
      <c r="I30" s="117">
        <v>7.0277777777777775E-4</v>
      </c>
      <c r="J30" s="20" t="s">
        <v>242</v>
      </c>
      <c r="K30" s="144"/>
    </row>
    <row r="31" spans="1:11" ht="18" customHeight="1" x14ac:dyDescent="0.2">
      <c r="A31" s="74"/>
      <c r="B31" s="148"/>
      <c r="C31" s="29"/>
      <c r="D31" s="30"/>
      <c r="E31" s="332"/>
      <c r="F31" s="28"/>
      <c r="G31" s="28"/>
      <c r="H31" s="28"/>
      <c r="I31" s="345"/>
      <c r="J31" s="31"/>
      <c r="K31" s="144"/>
    </row>
    <row r="32" spans="1:11" ht="18" customHeight="1" x14ac:dyDescent="0.2">
      <c r="A32" s="74"/>
      <c r="B32" s="148"/>
      <c r="C32" s="29"/>
      <c r="D32" s="30"/>
      <c r="E32" s="332"/>
      <c r="F32" s="28"/>
      <c r="G32" s="28"/>
      <c r="H32" s="28"/>
      <c r="I32" s="345"/>
      <c r="J32" s="31"/>
      <c r="K32" s="144"/>
    </row>
    <row r="33" spans="1:11" ht="18" customHeight="1" x14ac:dyDescent="0.2">
      <c r="A33" s="74"/>
      <c r="B33" s="148"/>
      <c r="C33" s="29"/>
      <c r="D33" s="30"/>
      <c r="E33" s="332"/>
      <c r="F33" s="28"/>
      <c r="G33" s="28"/>
      <c r="H33" s="28"/>
      <c r="I33" s="345"/>
      <c r="J33" s="31"/>
      <c r="K33" s="144"/>
    </row>
    <row r="34" spans="1:11" s="62" customFormat="1" ht="15.75" x14ac:dyDescent="0.2">
      <c r="A34" s="62" t="s">
        <v>270</v>
      </c>
      <c r="D34" s="63"/>
      <c r="E34" s="77"/>
      <c r="F34" s="77"/>
      <c r="G34" s="77"/>
      <c r="H34" s="99"/>
      <c r="I34" s="66"/>
      <c r="J34" s="100"/>
      <c r="K34" s="100"/>
    </row>
    <row r="35" spans="1:11" s="62" customFormat="1" ht="15.75" x14ac:dyDescent="0.2">
      <c r="A35" s="62" t="s">
        <v>275</v>
      </c>
      <c r="D35" s="63"/>
      <c r="E35" s="77"/>
      <c r="F35" s="77"/>
      <c r="G35" s="99"/>
      <c r="H35" s="99"/>
      <c r="I35" s="66"/>
      <c r="J35" s="66"/>
      <c r="K35" s="66"/>
    </row>
    <row r="36" spans="1:11" x14ac:dyDescent="0.2">
      <c r="C36" s="50"/>
    </row>
    <row r="37" spans="1:11" s="61" customFormat="1" ht="15.75" x14ac:dyDescent="0.2">
      <c r="C37" s="62" t="s">
        <v>289</v>
      </c>
      <c r="D37" s="62"/>
      <c r="E37" s="63"/>
      <c r="F37" s="63"/>
      <c r="G37" s="63"/>
      <c r="H37" s="64"/>
      <c r="I37" s="93"/>
      <c r="J37" s="66"/>
    </row>
    <row r="38" spans="1:11" s="61" customFormat="1" ht="16.5" thickBot="1" x14ac:dyDescent="0.25">
      <c r="C38" s="62">
        <v>4</v>
      </c>
      <c r="D38" s="62" t="s">
        <v>1232</v>
      </c>
      <c r="E38" s="63"/>
      <c r="F38" s="63"/>
      <c r="G38" s="63"/>
      <c r="H38" s="64"/>
      <c r="I38" s="93"/>
    </row>
    <row r="39" spans="1:11" s="53" customFormat="1" ht="18" customHeight="1" thickBot="1" x14ac:dyDescent="0.25">
      <c r="A39" s="102" t="s">
        <v>16</v>
      </c>
      <c r="B39" s="132" t="s">
        <v>17</v>
      </c>
      <c r="C39" s="68" t="s">
        <v>0</v>
      </c>
      <c r="D39" s="69" t="s">
        <v>1</v>
      </c>
      <c r="E39" s="71" t="s">
        <v>10</v>
      </c>
      <c r="F39" s="70" t="s">
        <v>2</v>
      </c>
      <c r="G39" s="70" t="s">
        <v>3</v>
      </c>
      <c r="H39" s="70" t="s">
        <v>15</v>
      </c>
      <c r="I39" s="94" t="s">
        <v>4</v>
      </c>
      <c r="J39" s="72" t="s">
        <v>5</v>
      </c>
    </row>
    <row r="40" spans="1:11" ht="18" customHeight="1" x14ac:dyDescent="0.2">
      <c r="A40" s="32">
        <v>1</v>
      </c>
      <c r="B40" s="17"/>
      <c r="C40" s="18" t="s">
        <v>128</v>
      </c>
      <c r="D40" s="19" t="s">
        <v>431</v>
      </c>
      <c r="E40" s="143">
        <v>37285</v>
      </c>
      <c r="F40" s="21" t="s">
        <v>25</v>
      </c>
      <c r="G40" s="21" t="s">
        <v>492</v>
      </c>
      <c r="H40" s="21"/>
      <c r="I40" s="117">
        <v>6.9120370370370375E-4</v>
      </c>
      <c r="J40" s="20" t="s">
        <v>79</v>
      </c>
      <c r="K40" s="144"/>
    </row>
    <row r="41" spans="1:11" ht="18" customHeight="1" x14ac:dyDescent="0.2">
      <c r="A41" s="32">
        <v>2</v>
      </c>
      <c r="B41" s="17"/>
      <c r="C41" s="18" t="s">
        <v>216</v>
      </c>
      <c r="D41" s="19" t="s">
        <v>484</v>
      </c>
      <c r="E41" s="143">
        <v>37832</v>
      </c>
      <c r="F41" s="21" t="s">
        <v>485</v>
      </c>
      <c r="G41" s="21" t="s">
        <v>492</v>
      </c>
      <c r="H41" s="21"/>
      <c r="I41" s="117">
        <v>7.4189814814814821E-4</v>
      </c>
      <c r="J41" s="20" t="s">
        <v>86</v>
      </c>
      <c r="K41" s="144" t="s">
        <v>486</v>
      </c>
    </row>
    <row r="42" spans="1:11" ht="18" customHeight="1" x14ac:dyDescent="0.2">
      <c r="A42" s="32">
        <v>3</v>
      </c>
      <c r="B42" s="17"/>
      <c r="C42" s="18" t="s">
        <v>993</v>
      </c>
      <c r="D42" s="19" t="s">
        <v>1138</v>
      </c>
      <c r="E42" s="143" t="s">
        <v>1139</v>
      </c>
      <c r="F42" s="21" t="s">
        <v>30</v>
      </c>
      <c r="G42" s="21" t="s">
        <v>1087</v>
      </c>
      <c r="H42" s="21"/>
      <c r="I42" s="117">
        <v>7.1666666666666667E-4</v>
      </c>
      <c r="J42" s="20" t="s">
        <v>1140</v>
      </c>
      <c r="K42" s="144" t="s">
        <v>1213</v>
      </c>
    </row>
    <row r="43" spans="1:11" ht="18" customHeight="1" x14ac:dyDescent="0.2">
      <c r="A43" s="32">
        <v>4</v>
      </c>
      <c r="B43" s="17"/>
      <c r="C43" s="18" t="s">
        <v>70</v>
      </c>
      <c r="D43" s="19" t="s">
        <v>1157</v>
      </c>
      <c r="E43" s="143" t="s">
        <v>333</v>
      </c>
      <c r="F43" s="21" t="s">
        <v>30</v>
      </c>
      <c r="G43" s="21" t="s">
        <v>1087</v>
      </c>
      <c r="H43" s="21"/>
      <c r="I43" s="117">
        <v>6.9560185185185187E-4</v>
      </c>
      <c r="J43" s="20" t="s">
        <v>1116</v>
      </c>
      <c r="K43" s="144" t="s">
        <v>1214</v>
      </c>
    </row>
    <row r="44" spans="1:11" ht="18" customHeight="1" x14ac:dyDescent="0.2">
      <c r="A44" s="32">
        <v>5</v>
      </c>
      <c r="B44" s="17"/>
      <c r="C44" s="18" t="s">
        <v>993</v>
      </c>
      <c r="D44" s="19" t="s">
        <v>1037</v>
      </c>
      <c r="E44" s="143" t="s">
        <v>1038</v>
      </c>
      <c r="F44" s="21" t="s">
        <v>1061</v>
      </c>
      <c r="G44" s="21" t="s">
        <v>199</v>
      </c>
      <c r="H44" s="21" t="s">
        <v>200</v>
      </c>
      <c r="I44" s="117">
        <v>7.2418981481481477E-4</v>
      </c>
      <c r="J44" s="20" t="s">
        <v>202</v>
      </c>
      <c r="K44" s="144" t="s">
        <v>1040</v>
      </c>
    </row>
    <row r="45" spans="1:11" ht="18" customHeight="1" x14ac:dyDescent="0.2">
      <c r="A45" s="32">
        <v>6</v>
      </c>
      <c r="B45" s="17"/>
      <c r="C45" s="18" t="s">
        <v>778</v>
      </c>
      <c r="D45" s="19" t="s">
        <v>538</v>
      </c>
      <c r="E45" s="143" t="s">
        <v>651</v>
      </c>
      <c r="F45" s="21" t="s">
        <v>155</v>
      </c>
      <c r="G45" s="21" t="s">
        <v>154</v>
      </c>
      <c r="H45" s="21" t="s">
        <v>789</v>
      </c>
      <c r="I45" s="117">
        <v>6.8738425925925922E-4</v>
      </c>
      <c r="J45" s="20" t="s">
        <v>153</v>
      </c>
      <c r="K45" s="144"/>
    </row>
    <row r="46" spans="1:11" s="61" customFormat="1" ht="16.5" thickBot="1" x14ac:dyDescent="0.25">
      <c r="C46" s="62">
        <v>5</v>
      </c>
      <c r="D46" s="62" t="s">
        <v>1232</v>
      </c>
      <c r="E46" s="63"/>
      <c r="F46" s="63"/>
      <c r="G46" s="63"/>
      <c r="H46" s="64"/>
      <c r="I46" s="93"/>
    </row>
    <row r="47" spans="1:11" s="53" customFormat="1" ht="18" customHeight="1" thickBot="1" x14ac:dyDescent="0.25">
      <c r="A47" s="102" t="s">
        <v>16</v>
      </c>
      <c r="B47" s="132" t="s">
        <v>17</v>
      </c>
      <c r="C47" s="68" t="s">
        <v>0</v>
      </c>
      <c r="D47" s="69" t="s">
        <v>1</v>
      </c>
      <c r="E47" s="71" t="s">
        <v>10</v>
      </c>
      <c r="F47" s="70" t="s">
        <v>2</v>
      </c>
      <c r="G47" s="70" t="s">
        <v>3</v>
      </c>
      <c r="H47" s="70" t="s">
        <v>15</v>
      </c>
      <c r="I47" s="94" t="s">
        <v>4</v>
      </c>
      <c r="J47" s="72" t="s">
        <v>5</v>
      </c>
    </row>
    <row r="48" spans="1:11" ht="18" customHeight="1" x14ac:dyDescent="0.2">
      <c r="A48" s="32">
        <v>1</v>
      </c>
      <c r="B48" s="17"/>
      <c r="C48" s="18" t="s">
        <v>209</v>
      </c>
      <c r="D48" s="19" t="s">
        <v>601</v>
      </c>
      <c r="E48" s="143">
        <v>37679</v>
      </c>
      <c r="F48" s="21" t="s">
        <v>315</v>
      </c>
      <c r="G48" s="21" t="s">
        <v>112</v>
      </c>
      <c r="H48" s="21"/>
      <c r="I48" s="117">
        <v>6.7731481481481494E-4</v>
      </c>
      <c r="J48" s="20" t="s">
        <v>116</v>
      </c>
      <c r="K48" s="144" t="s">
        <v>1228</v>
      </c>
    </row>
    <row r="49" spans="1:11" ht="18" customHeight="1" x14ac:dyDescent="0.2">
      <c r="A49" s="32">
        <v>2</v>
      </c>
      <c r="B49" s="17"/>
      <c r="C49" s="18" t="s">
        <v>499</v>
      </c>
      <c r="D49" s="19" t="s">
        <v>1155</v>
      </c>
      <c r="E49" s="143" t="s">
        <v>1156</v>
      </c>
      <c r="F49" s="21" t="s">
        <v>30</v>
      </c>
      <c r="G49" s="21" t="s">
        <v>1087</v>
      </c>
      <c r="H49" s="21"/>
      <c r="I49" s="117">
        <v>6.9606481481481472E-4</v>
      </c>
      <c r="J49" s="20" t="s">
        <v>1108</v>
      </c>
      <c r="K49" s="144" t="s">
        <v>1215</v>
      </c>
    </row>
    <row r="50" spans="1:11" ht="18" customHeight="1" x14ac:dyDescent="0.2">
      <c r="A50" s="32">
        <v>3</v>
      </c>
      <c r="B50" s="17"/>
      <c r="C50" s="18" t="s">
        <v>70</v>
      </c>
      <c r="D50" s="19" t="s">
        <v>1151</v>
      </c>
      <c r="E50" s="143" t="s">
        <v>1152</v>
      </c>
      <c r="F50" s="21" t="s">
        <v>30</v>
      </c>
      <c r="G50" s="21" t="s">
        <v>1087</v>
      </c>
      <c r="H50" s="21"/>
      <c r="I50" s="117">
        <v>6.6377314814814814E-4</v>
      </c>
      <c r="J50" s="20" t="s">
        <v>1108</v>
      </c>
      <c r="K50" s="144" t="s">
        <v>1218</v>
      </c>
    </row>
    <row r="51" spans="1:11" ht="18" customHeight="1" x14ac:dyDescent="0.2">
      <c r="A51" s="32">
        <v>4</v>
      </c>
      <c r="B51" s="17"/>
      <c r="C51" s="18" t="s">
        <v>496</v>
      </c>
      <c r="D51" s="19" t="s">
        <v>659</v>
      </c>
      <c r="E51" s="143">
        <v>37371</v>
      </c>
      <c r="F51" s="21" t="s">
        <v>26</v>
      </c>
      <c r="G51" s="21" t="s">
        <v>135</v>
      </c>
      <c r="H51" s="21"/>
      <c r="I51" s="117">
        <v>6.6574074074074072E-4</v>
      </c>
      <c r="J51" s="20" t="s">
        <v>246</v>
      </c>
      <c r="K51" s="144" t="s">
        <v>1223</v>
      </c>
    </row>
    <row r="52" spans="1:11" ht="18" customHeight="1" x14ac:dyDescent="0.2">
      <c r="A52" s="32">
        <v>5</v>
      </c>
      <c r="B52" s="17"/>
      <c r="C52" s="18" t="s">
        <v>166</v>
      </c>
      <c r="D52" s="19" t="s">
        <v>657</v>
      </c>
      <c r="E52" s="143">
        <v>37645</v>
      </c>
      <c r="F52" s="21" t="s">
        <v>26</v>
      </c>
      <c r="G52" s="21" t="s">
        <v>135</v>
      </c>
      <c r="H52" s="21"/>
      <c r="I52" s="117">
        <v>6.9016203703703698E-4</v>
      </c>
      <c r="J52" s="20" t="s">
        <v>136</v>
      </c>
      <c r="K52" s="144" t="s">
        <v>1224</v>
      </c>
    </row>
    <row r="53" spans="1:11" ht="18" customHeight="1" x14ac:dyDescent="0.2">
      <c r="A53" s="32">
        <v>6</v>
      </c>
      <c r="B53" s="17"/>
      <c r="C53" s="18" t="s">
        <v>573</v>
      </c>
      <c r="D53" s="19" t="s">
        <v>574</v>
      </c>
      <c r="E53" s="143">
        <v>37843</v>
      </c>
      <c r="F53" s="21" t="s">
        <v>316</v>
      </c>
      <c r="G53" s="21" t="s">
        <v>112</v>
      </c>
      <c r="H53" s="21"/>
      <c r="I53" s="117">
        <v>7.2326388888888885E-4</v>
      </c>
      <c r="J53" s="20" t="s">
        <v>120</v>
      </c>
      <c r="K53" s="144" t="s">
        <v>575</v>
      </c>
    </row>
    <row r="54" spans="1:11" s="61" customFormat="1" ht="16.5" thickBot="1" x14ac:dyDescent="0.25">
      <c r="C54" s="62">
        <v>6</v>
      </c>
      <c r="D54" s="62" t="s">
        <v>1232</v>
      </c>
      <c r="E54" s="63"/>
      <c r="F54" s="63"/>
      <c r="G54" s="63"/>
      <c r="H54" s="64"/>
      <c r="I54" s="93"/>
    </row>
    <row r="55" spans="1:11" s="53" customFormat="1" ht="18" customHeight="1" thickBot="1" x14ac:dyDescent="0.25">
      <c r="A55" s="102" t="s">
        <v>16</v>
      </c>
      <c r="B55" s="132" t="s">
        <v>17</v>
      </c>
      <c r="C55" s="68" t="s">
        <v>0</v>
      </c>
      <c r="D55" s="69" t="s">
        <v>1</v>
      </c>
      <c r="E55" s="71" t="s">
        <v>10</v>
      </c>
      <c r="F55" s="70" t="s">
        <v>2</v>
      </c>
      <c r="G55" s="70" t="s">
        <v>3</v>
      </c>
      <c r="H55" s="70" t="s">
        <v>15</v>
      </c>
      <c r="I55" s="94" t="s">
        <v>4</v>
      </c>
      <c r="J55" s="72" t="s">
        <v>5</v>
      </c>
    </row>
    <row r="56" spans="1:11" ht="18" customHeight="1" x14ac:dyDescent="0.2">
      <c r="A56" s="32">
        <v>1</v>
      </c>
      <c r="B56" s="17"/>
      <c r="C56" s="18" t="s">
        <v>702</v>
      </c>
      <c r="D56" s="19" t="s">
        <v>703</v>
      </c>
      <c r="E56" s="143" t="s">
        <v>704</v>
      </c>
      <c r="F56" s="21" t="s">
        <v>144</v>
      </c>
      <c r="G56" s="21" t="s">
        <v>145</v>
      </c>
      <c r="H56" s="21"/>
      <c r="I56" s="117">
        <v>6.6458333333333343E-4</v>
      </c>
      <c r="J56" s="20" t="s">
        <v>148</v>
      </c>
      <c r="K56" s="144" t="s">
        <v>705</v>
      </c>
    </row>
    <row r="57" spans="1:11" ht="18" customHeight="1" x14ac:dyDescent="0.2">
      <c r="A57" s="32">
        <v>2</v>
      </c>
      <c r="B57" s="17"/>
      <c r="C57" s="18" t="s">
        <v>40</v>
      </c>
      <c r="D57" s="19" t="s">
        <v>654</v>
      </c>
      <c r="E57" s="143">
        <v>37560</v>
      </c>
      <c r="F57" s="21" t="s">
        <v>26</v>
      </c>
      <c r="G57" s="21" t="s">
        <v>135</v>
      </c>
      <c r="H57" s="21"/>
      <c r="I57" s="117">
        <v>6.4861111111111109E-4</v>
      </c>
      <c r="J57" s="20" t="s">
        <v>136</v>
      </c>
      <c r="K57" s="144" t="s">
        <v>1222</v>
      </c>
    </row>
    <row r="58" spans="1:11" ht="18" customHeight="1" x14ac:dyDescent="0.2">
      <c r="A58" s="32">
        <v>3</v>
      </c>
      <c r="B58" s="17"/>
      <c r="C58" s="18" t="s">
        <v>330</v>
      </c>
      <c r="D58" s="19" t="s">
        <v>1101</v>
      </c>
      <c r="E58" s="143" t="s">
        <v>1102</v>
      </c>
      <c r="F58" s="21" t="s">
        <v>24</v>
      </c>
      <c r="G58" s="21" t="s">
        <v>1087</v>
      </c>
      <c r="H58" s="21"/>
      <c r="I58" s="117">
        <v>6.2175925925925929E-4</v>
      </c>
      <c r="J58" s="20" t="s">
        <v>1100</v>
      </c>
      <c r="K58" s="144" t="s">
        <v>1217</v>
      </c>
    </row>
    <row r="59" spans="1:11" ht="18" customHeight="1" x14ac:dyDescent="0.2">
      <c r="A59" s="32">
        <v>4</v>
      </c>
      <c r="B59" s="17"/>
      <c r="C59" s="18" t="s">
        <v>260</v>
      </c>
      <c r="D59" s="19" t="s">
        <v>698</v>
      </c>
      <c r="E59" s="143" t="s">
        <v>699</v>
      </c>
      <c r="F59" s="21" t="s">
        <v>144</v>
      </c>
      <c r="G59" s="21" t="s">
        <v>145</v>
      </c>
      <c r="H59" s="21"/>
      <c r="I59" s="117">
        <v>6.174768518518518E-4</v>
      </c>
      <c r="J59" s="20" t="s">
        <v>148</v>
      </c>
      <c r="K59" s="144" t="s">
        <v>700</v>
      </c>
    </row>
    <row r="60" spans="1:11" ht="18" customHeight="1" x14ac:dyDescent="0.2">
      <c r="A60" s="32">
        <v>5</v>
      </c>
      <c r="B60" s="17"/>
      <c r="C60" s="18" t="s">
        <v>176</v>
      </c>
      <c r="D60" s="19" t="s">
        <v>1099</v>
      </c>
      <c r="E60" s="143" t="s">
        <v>519</v>
      </c>
      <c r="F60" s="21" t="s">
        <v>24</v>
      </c>
      <c r="G60" s="21" t="s">
        <v>1087</v>
      </c>
      <c r="H60" s="21"/>
      <c r="I60" s="117">
        <v>6.2916666666666665E-4</v>
      </c>
      <c r="J60" s="20" t="s">
        <v>1100</v>
      </c>
      <c r="K60" s="144" t="s">
        <v>1216</v>
      </c>
    </row>
    <row r="61" spans="1:11" ht="18" customHeight="1" x14ac:dyDescent="0.2">
      <c r="A61" s="32">
        <v>6</v>
      </c>
      <c r="B61" s="17"/>
      <c r="C61" s="18" t="s">
        <v>169</v>
      </c>
      <c r="D61" s="19" t="s">
        <v>653</v>
      </c>
      <c r="E61" s="143">
        <v>37280</v>
      </c>
      <c r="F61" s="21" t="s">
        <v>26</v>
      </c>
      <c r="G61" s="21" t="s">
        <v>135</v>
      </c>
      <c r="H61" s="21"/>
      <c r="I61" s="117">
        <v>6.5312500000000006E-4</v>
      </c>
      <c r="J61" s="20" t="s">
        <v>136</v>
      </c>
      <c r="K61" s="144" t="s">
        <v>1221</v>
      </c>
    </row>
  </sheetData>
  <sortState ref="A23:M28">
    <sortCondition ref="A23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3"/>
  <dimension ref="A1:M46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4.140625" style="45" bestFit="1" customWidth="1"/>
    <col min="5" max="5" width="10.7109375" style="58" customWidth="1"/>
    <col min="6" max="6" width="14.5703125" style="59" bestFit="1" customWidth="1"/>
    <col min="7" max="7" width="16.140625" style="59" bestFit="1" customWidth="1"/>
    <col min="8" max="8" width="16.85546875" style="59" bestFit="1" customWidth="1"/>
    <col min="9" max="9" width="5.85546875" style="59" bestFit="1" customWidth="1"/>
    <col min="10" max="10" width="9.140625" style="92"/>
    <col min="11" max="11" width="6.42578125" style="54" bestFit="1" customWidth="1"/>
    <col min="12" max="12" width="23" style="55" bestFit="1" customWidth="1"/>
    <col min="13" max="16384" width="9.140625" style="45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</row>
    <row r="2" spans="1:1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</row>
    <row r="3" spans="1:13" x14ac:dyDescent="0.2">
      <c r="C3" s="50"/>
    </row>
    <row r="4" spans="1:13" s="61" customFormat="1" ht="15.75" x14ac:dyDescent="0.2">
      <c r="C4" s="62" t="s">
        <v>289</v>
      </c>
      <c r="D4" s="62"/>
      <c r="E4" s="63"/>
      <c r="F4" s="63"/>
      <c r="G4" s="63"/>
      <c r="H4" s="64"/>
      <c r="I4" s="64"/>
      <c r="J4" s="93"/>
      <c r="K4" s="65"/>
      <c r="L4" s="66"/>
    </row>
    <row r="5" spans="1:13" s="61" customFormat="1" ht="16.5" thickBot="1" x14ac:dyDescent="0.25">
      <c r="C5" s="62"/>
      <c r="D5" s="62"/>
      <c r="E5" s="63"/>
      <c r="F5" s="63"/>
      <c r="G5" s="63"/>
      <c r="H5" s="64"/>
      <c r="I5" s="64"/>
      <c r="J5" s="93"/>
      <c r="K5" s="65"/>
    </row>
    <row r="6" spans="1:13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94" t="s">
        <v>4</v>
      </c>
      <c r="K6" s="82" t="s">
        <v>13</v>
      </c>
      <c r="L6" s="72" t="s">
        <v>5</v>
      </c>
    </row>
    <row r="7" spans="1:13" ht="18" customHeight="1" x14ac:dyDescent="0.2">
      <c r="A7" s="32">
        <v>1</v>
      </c>
      <c r="B7" s="17"/>
      <c r="C7" s="18" t="s">
        <v>260</v>
      </c>
      <c r="D7" s="19" t="s">
        <v>698</v>
      </c>
      <c r="E7" s="143" t="s">
        <v>699</v>
      </c>
      <c r="F7" s="21" t="s">
        <v>144</v>
      </c>
      <c r="G7" s="21" t="s">
        <v>145</v>
      </c>
      <c r="H7" s="21"/>
      <c r="I7" s="98">
        <v>18</v>
      </c>
      <c r="J7" s="117">
        <v>6.174768518518518E-4</v>
      </c>
      <c r="K7" s="27" t="str">
        <f t="shared" ref="K7:K33" si="0">IF(ISBLANK(J7),"",IF(J7&lt;=0.000581018518518519,"KSM",IF(J7&lt;=0.000607638888888889,"I A",IF(J7&lt;=0.000643981481481481,"II A",IF(J7&lt;=0.000690277777777778,"III A",IF(J7&lt;=0.000742361111111111,"I JA",IF(J7&lt;=0.000788657407407407,"II JA",IF(J7&lt;=0.00082337962962963,"III JA"))))))))</f>
        <v>II A</v>
      </c>
      <c r="L7" s="20" t="s">
        <v>148</v>
      </c>
      <c r="M7" s="144"/>
    </row>
    <row r="8" spans="1:13" ht="18" customHeight="1" x14ac:dyDescent="0.2">
      <c r="A8" s="32">
        <v>2</v>
      </c>
      <c r="B8" s="17"/>
      <c r="C8" s="18" t="s">
        <v>216</v>
      </c>
      <c r="D8" s="19" t="s">
        <v>1005</v>
      </c>
      <c r="E8" s="143" t="s">
        <v>1006</v>
      </c>
      <c r="F8" s="21" t="s">
        <v>36</v>
      </c>
      <c r="G8" s="21" t="s">
        <v>261</v>
      </c>
      <c r="H8" s="21" t="s">
        <v>262</v>
      </c>
      <c r="I8" s="98">
        <v>16</v>
      </c>
      <c r="J8" s="117">
        <v>6.1817129629629624E-4</v>
      </c>
      <c r="K8" s="27" t="str">
        <f t="shared" si="0"/>
        <v>II A</v>
      </c>
      <c r="L8" s="20" t="s">
        <v>1012</v>
      </c>
      <c r="M8" s="144"/>
    </row>
    <row r="9" spans="1:13" ht="18" customHeight="1" x14ac:dyDescent="0.2">
      <c r="A9" s="32">
        <v>3</v>
      </c>
      <c r="B9" s="17"/>
      <c r="C9" s="18" t="s">
        <v>330</v>
      </c>
      <c r="D9" s="19" t="s">
        <v>1101</v>
      </c>
      <c r="E9" s="143" t="s">
        <v>1102</v>
      </c>
      <c r="F9" s="21" t="s">
        <v>24</v>
      </c>
      <c r="G9" s="21" t="s">
        <v>1087</v>
      </c>
      <c r="H9" s="21"/>
      <c r="I9" s="98">
        <v>14</v>
      </c>
      <c r="J9" s="117">
        <v>6.2175925925925929E-4</v>
      </c>
      <c r="K9" s="27" t="str">
        <f t="shared" si="0"/>
        <v>II A</v>
      </c>
      <c r="L9" s="20" t="s">
        <v>1100</v>
      </c>
      <c r="M9" s="144"/>
    </row>
    <row r="10" spans="1:13" ht="18" customHeight="1" x14ac:dyDescent="0.2">
      <c r="A10" s="32">
        <v>4</v>
      </c>
      <c r="B10" s="17"/>
      <c r="C10" s="18" t="s">
        <v>176</v>
      </c>
      <c r="D10" s="19" t="s">
        <v>1099</v>
      </c>
      <c r="E10" s="143" t="s">
        <v>519</v>
      </c>
      <c r="F10" s="21" t="s">
        <v>24</v>
      </c>
      <c r="G10" s="21" t="s">
        <v>1087</v>
      </c>
      <c r="H10" s="21"/>
      <c r="I10" s="98">
        <v>13</v>
      </c>
      <c r="J10" s="117">
        <v>6.2916666666666665E-4</v>
      </c>
      <c r="K10" s="27" t="str">
        <f t="shared" si="0"/>
        <v>II A</v>
      </c>
      <c r="L10" s="20" t="s">
        <v>1100</v>
      </c>
      <c r="M10" s="144"/>
    </row>
    <row r="11" spans="1:13" ht="18" customHeight="1" x14ac:dyDescent="0.2">
      <c r="A11" s="32">
        <v>5</v>
      </c>
      <c r="B11" s="17"/>
      <c r="C11" s="18" t="s">
        <v>496</v>
      </c>
      <c r="D11" s="19" t="s">
        <v>497</v>
      </c>
      <c r="E11" s="143" t="s">
        <v>498</v>
      </c>
      <c r="F11" s="21" t="s">
        <v>33</v>
      </c>
      <c r="G11" s="21" t="s">
        <v>102</v>
      </c>
      <c r="H11" s="21"/>
      <c r="I11" s="98">
        <v>12</v>
      </c>
      <c r="J11" s="117">
        <v>6.2928240740740739E-4</v>
      </c>
      <c r="K11" s="27" t="str">
        <f t="shared" si="0"/>
        <v>II A</v>
      </c>
      <c r="L11" s="20" t="s">
        <v>508</v>
      </c>
      <c r="M11" s="144"/>
    </row>
    <row r="12" spans="1:13" ht="18" customHeight="1" x14ac:dyDescent="0.2">
      <c r="A12" s="32">
        <v>6</v>
      </c>
      <c r="B12" s="17"/>
      <c r="C12" s="18" t="s">
        <v>496</v>
      </c>
      <c r="D12" s="19" t="s">
        <v>611</v>
      </c>
      <c r="E12" s="143">
        <v>37371</v>
      </c>
      <c r="F12" s="21" t="s">
        <v>315</v>
      </c>
      <c r="G12" s="21" t="s">
        <v>112</v>
      </c>
      <c r="H12" s="21"/>
      <c r="I12" s="98">
        <v>11</v>
      </c>
      <c r="J12" s="117">
        <v>6.3807870370370375E-4</v>
      </c>
      <c r="K12" s="27" t="str">
        <f t="shared" si="0"/>
        <v>II A</v>
      </c>
      <c r="L12" s="20" t="s">
        <v>113</v>
      </c>
      <c r="M12" s="144"/>
    </row>
    <row r="13" spans="1:13" ht="18" customHeight="1" x14ac:dyDescent="0.2">
      <c r="A13" s="32">
        <v>7</v>
      </c>
      <c r="B13" s="17"/>
      <c r="C13" s="18" t="s">
        <v>40</v>
      </c>
      <c r="D13" s="19" t="s">
        <v>654</v>
      </c>
      <c r="E13" s="143">
        <v>37560</v>
      </c>
      <c r="F13" s="21" t="s">
        <v>26</v>
      </c>
      <c r="G13" s="21" t="s">
        <v>135</v>
      </c>
      <c r="H13" s="21"/>
      <c r="I13" s="98">
        <v>10</v>
      </c>
      <c r="J13" s="117">
        <v>6.4861111111111109E-4</v>
      </c>
      <c r="K13" s="27" t="str">
        <f t="shared" si="0"/>
        <v>III A</v>
      </c>
      <c r="L13" s="20" t="s">
        <v>136</v>
      </c>
      <c r="M13" s="144"/>
    </row>
    <row r="14" spans="1:13" ht="18" customHeight="1" x14ac:dyDescent="0.2">
      <c r="A14" s="32">
        <v>8</v>
      </c>
      <c r="B14" s="17"/>
      <c r="C14" s="18" t="s">
        <v>169</v>
      </c>
      <c r="D14" s="19" t="s">
        <v>653</v>
      </c>
      <c r="E14" s="143">
        <v>37280</v>
      </c>
      <c r="F14" s="21" t="s">
        <v>26</v>
      </c>
      <c r="G14" s="21" t="s">
        <v>135</v>
      </c>
      <c r="H14" s="21"/>
      <c r="I14" s="98">
        <v>9</v>
      </c>
      <c r="J14" s="117">
        <v>6.5312500000000006E-4</v>
      </c>
      <c r="K14" s="27" t="str">
        <f t="shared" si="0"/>
        <v>III A</v>
      </c>
      <c r="L14" s="20" t="s">
        <v>136</v>
      </c>
      <c r="M14" s="144"/>
    </row>
    <row r="15" spans="1:13" ht="18" customHeight="1" x14ac:dyDescent="0.2">
      <c r="A15" s="32">
        <v>9</v>
      </c>
      <c r="B15" s="17"/>
      <c r="C15" s="18" t="s">
        <v>70</v>
      </c>
      <c r="D15" s="19" t="s">
        <v>1151</v>
      </c>
      <c r="E15" s="143" t="s">
        <v>1152</v>
      </c>
      <c r="F15" s="21" t="s">
        <v>30</v>
      </c>
      <c r="G15" s="21" t="s">
        <v>1087</v>
      </c>
      <c r="H15" s="21"/>
      <c r="I15" s="98">
        <v>8</v>
      </c>
      <c r="J15" s="117">
        <v>6.6377314814814814E-4</v>
      </c>
      <c r="K15" s="27" t="str">
        <f t="shared" si="0"/>
        <v>III A</v>
      </c>
      <c r="L15" s="20" t="s">
        <v>1108</v>
      </c>
      <c r="M15" s="144"/>
    </row>
    <row r="16" spans="1:13" ht="18" customHeight="1" x14ac:dyDescent="0.2">
      <c r="A16" s="32">
        <v>10</v>
      </c>
      <c r="B16" s="17"/>
      <c r="C16" s="18" t="s">
        <v>702</v>
      </c>
      <c r="D16" s="19" t="s">
        <v>703</v>
      </c>
      <c r="E16" s="143" t="s">
        <v>704</v>
      </c>
      <c r="F16" s="21" t="s">
        <v>144</v>
      </c>
      <c r="G16" s="21" t="s">
        <v>145</v>
      </c>
      <c r="H16" s="21"/>
      <c r="I16" s="98">
        <v>7</v>
      </c>
      <c r="J16" s="117">
        <v>6.6458333333333343E-4</v>
      </c>
      <c r="K16" s="27" t="str">
        <f t="shared" si="0"/>
        <v>III A</v>
      </c>
      <c r="L16" s="20" t="s">
        <v>148</v>
      </c>
      <c r="M16" s="144"/>
    </row>
    <row r="17" spans="1:13" ht="18" customHeight="1" x14ac:dyDescent="0.2">
      <c r="A17" s="32">
        <v>11</v>
      </c>
      <c r="B17" s="17"/>
      <c r="C17" s="18" t="s">
        <v>496</v>
      </c>
      <c r="D17" s="19" t="s">
        <v>659</v>
      </c>
      <c r="E17" s="143">
        <v>37371</v>
      </c>
      <c r="F17" s="21" t="s">
        <v>26</v>
      </c>
      <c r="G17" s="21" t="s">
        <v>135</v>
      </c>
      <c r="H17" s="21"/>
      <c r="I17" s="98">
        <v>6</v>
      </c>
      <c r="J17" s="117">
        <v>6.6574074074074072E-4</v>
      </c>
      <c r="K17" s="27" t="str">
        <f t="shared" si="0"/>
        <v>III A</v>
      </c>
      <c r="L17" s="20" t="s">
        <v>246</v>
      </c>
      <c r="M17" s="144"/>
    </row>
    <row r="18" spans="1:13" ht="18" customHeight="1" x14ac:dyDescent="0.2">
      <c r="A18" s="32">
        <v>12</v>
      </c>
      <c r="B18" s="17"/>
      <c r="C18" s="18" t="s">
        <v>594</v>
      </c>
      <c r="D18" s="19" t="s">
        <v>595</v>
      </c>
      <c r="E18" s="143">
        <v>37415</v>
      </c>
      <c r="F18" s="21" t="s">
        <v>316</v>
      </c>
      <c r="G18" s="21" t="s">
        <v>112</v>
      </c>
      <c r="H18" s="21"/>
      <c r="I18" s="98">
        <v>5</v>
      </c>
      <c r="J18" s="117">
        <v>6.7268518518518513E-4</v>
      </c>
      <c r="K18" s="27" t="str">
        <f t="shared" si="0"/>
        <v>III A</v>
      </c>
      <c r="L18" s="20" t="s">
        <v>116</v>
      </c>
      <c r="M18" s="144"/>
    </row>
    <row r="19" spans="1:13" ht="18" customHeight="1" x14ac:dyDescent="0.2">
      <c r="A19" s="32">
        <v>13</v>
      </c>
      <c r="B19" s="17"/>
      <c r="C19" s="18" t="s">
        <v>209</v>
      </c>
      <c r="D19" s="19" t="s">
        <v>601</v>
      </c>
      <c r="E19" s="143">
        <v>37679</v>
      </c>
      <c r="F19" s="21" t="s">
        <v>315</v>
      </c>
      <c r="G19" s="21" t="s">
        <v>112</v>
      </c>
      <c r="H19" s="21"/>
      <c r="I19" s="98">
        <v>4</v>
      </c>
      <c r="J19" s="117">
        <v>6.7731481481481494E-4</v>
      </c>
      <c r="K19" s="27" t="str">
        <f t="shared" si="0"/>
        <v>III A</v>
      </c>
      <c r="L19" s="20" t="s">
        <v>116</v>
      </c>
      <c r="M19" s="144"/>
    </row>
    <row r="20" spans="1:13" ht="18" customHeight="1" x14ac:dyDescent="0.2">
      <c r="A20" s="32">
        <v>14</v>
      </c>
      <c r="B20" s="17"/>
      <c r="C20" s="18" t="s">
        <v>778</v>
      </c>
      <c r="D20" s="19" t="s">
        <v>538</v>
      </c>
      <c r="E20" s="143" t="s">
        <v>651</v>
      </c>
      <c r="F20" s="21" t="s">
        <v>155</v>
      </c>
      <c r="G20" s="21" t="s">
        <v>154</v>
      </c>
      <c r="H20" s="21" t="s">
        <v>789</v>
      </c>
      <c r="I20" s="98">
        <v>3</v>
      </c>
      <c r="J20" s="117">
        <v>6.8738425925925922E-4</v>
      </c>
      <c r="K20" s="27" t="str">
        <f t="shared" si="0"/>
        <v>III A</v>
      </c>
      <c r="L20" s="20" t="s">
        <v>153</v>
      </c>
      <c r="M20" s="144"/>
    </row>
    <row r="21" spans="1:13" ht="18" customHeight="1" x14ac:dyDescent="0.2">
      <c r="A21" s="32">
        <v>15</v>
      </c>
      <c r="B21" s="17"/>
      <c r="C21" s="18" t="s">
        <v>122</v>
      </c>
      <c r="D21" s="19" t="s">
        <v>269</v>
      </c>
      <c r="E21" s="143" t="s">
        <v>972</v>
      </c>
      <c r="F21" s="21" t="s">
        <v>985</v>
      </c>
      <c r="G21" s="21" t="s">
        <v>266</v>
      </c>
      <c r="H21" s="21" t="s">
        <v>984</v>
      </c>
      <c r="I21" s="98">
        <v>2</v>
      </c>
      <c r="J21" s="117">
        <v>6.881944444444444E-4</v>
      </c>
      <c r="K21" s="27" t="str">
        <f t="shared" si="0"/>
        <v>III A</v>
      </c>
      <c r="L21" s="20" t="s">
        <v>195</v>
      </c>
      <c r="M21" s="144"/>
    </row>
    <row r="22" spans="1:13" ht="18" customHeight="1" x14ac:dyDescent="0.2">
      <c r="A22" s="32">
        <v>16</v>
      </c>
      <c r="B22" s="17"/>
      <c r="C22" s="18" t="s">
        <v>166</v>
      </c>
      <c r="D22" s="19" t="s">
        <v>657</v>
      </c>
      <c r="E22" s="143">
        <v>37645</v>
      </c>
      <c r="F22" s="21" t="s">
        <v>26</v>
      </c>
      <c r="G22" s="21" t="s">
        <v>135</v>
      </c>
      <c r="H22" s="21"/>
      <c r="I22" s="98">
        <v>1</v>
      </c>
      <c r="J22" s="117">
        <v>6.9016203703703698E-4</v>
      </c>
      <c r="K22" s="27" t="str">
        <f t="shared" si="0"/>
        <v>III A</v>
      </c>
      <c r="L22" s="20" t="s">
        <v>136</v>
      </c>
      <c r="M22" s="144"/>
    </row>
    <row r="23" spans="1:13" ht="18" customHeight="1" x14ac:dyDescent="0.2">
      <c r="A23" s="32">
        <v>17</v>
      </c>
      <c r="B23" s="17"/>
      <c r="C23" s="18" t="s">
        <v>128</v>
      </c>
      <c r="D23" s="19" t="s">
        <v>431</v>
      </c>
      <c r="E23" s="143">
        <v>37285</v>
      </c>
      <c r="F23" s="21" t="s">
        <v>25</v>
      </c>
      <c r="G23" s="21" t="s">
        <v>492</v>
      </c>
      <c r="H23" s="21"/>
      <c r="I23" s="98"/>
      <c r="J23" s="117">
        <v>6.9120370370370375E-4</v>
      </c>
      <c r="K23" s="27" t="str">
        <f t="shared" si="0"/>
        <v>I JA</v>
      </c>
      <c r="L23" s="20" t="s">
        <v>79</v>
      </c>
      <c r="M23" s="144"/>
    </row>
    <row r="24" spans="1:13" ht="18" customHeight="1" x14ac:dyDescent="0.2">
      <c r="A24" s="32">
        <v>18</v>
      </c>
      <c r="B24" s="17"/>
      <c r="C24" s="18" t="s">
        <v>107</v>
      </c>
      <c r="D24" s="19" t="s">
        <v>978</v>
      </c>
      <c r="E24" s="143" t="s">
        <v>332</v>
      </c>
      <c r="F24" s="21" t="s">
        <v>985</v>
      </c>
      <c r="G24" s="21" t="s">
        <v>266</v>
      </c>
      <c r="H24" s="21" t="s">
        <v>984</v>
      </c>
      <c r="I24" s="98"/>
      <c r="J24" s="117">
        <v>6.9375000000000003E-4</v>
      </c>
      <c r="K24" s="27" t="str">
        <f t="shared" si="0"/>
        <v>I JA</v>
      </c>
      <c r="L24" s="20" t="s">
        <v>195</v>
      </c>
      <c r="M24" s="144"/>
    </row>
    <row r="25" spans="1:13" ht="18" customHeight="1" x14ac:dyDescent="0.2">
      <c r="A25" s="32">
        <v>19</v>
      </c>
      <c r="B25" s="17"/>
      <c r="C25" s="18" t="s">
        <v>70</v>
      </c>
      <c r="D25" s="19" t="s">
        <v>1157</v>
      </c>
      <c r="E25" s="143" t="s">
        <v>333</v>
      </c>
      <c r="F25" s="21" t="s">
        <v>30</v>
      </c>
      <c r="G25" s="21" t="s">
        <v>1087</v>
      </c>
      <c r="H25" s="21"/>
      <c r="I25" s="98"/>
      <c r="J25" s="117">
        <v>6.9560185185185187E-4</v>
      </c>
      <c r="K25" s="27" t="str">
        <f t="shared" si="0"/>
        <v>I JA</v>
      </c>
      <c r="L25" s="20" t="s">
        <v>1116</v>
      </c>
      <c r="M25" s="144"/>
    </row>
    <row r="26" spans="1:13" ht="18" customHeight="1" x14ac:dyDescent="0.2">
      <c r="A26" s="32">
        <v>20</v>
      </c>
      <c r="B26" s="17"/>
      <c r="C26" s="18" t="s">
        <v>499</v>
      </c>
      <c r="D26" s="19" t="s">
        <v>1155</v>
      </c>
      <c r="E26" s="143" t="s">
        <v>1156</v>
      </c>
      <c r="F26" s="21" t="s">
        <v>30</v>
      </c>
      <c r="G26" s="21" t="s">
        <v>1087</v>
      </c>
      <c r="H26" s="21"/>
      <c r="I26" s="98"/>
      <c r="J26" s="117">
        <v>6.9606481481481472E-4</v>
      </c>
      <c r="K26" s="27" t="str">
        <f t="shared" si="0"/>
        <v>I JA</v>
      </c>
      <c r="L26" s="20" t="s">
        <v>1108</v>
      </c>
      <c r="M26" s="144"/>
    </row>
    <row r="27" spans="1:13" ht="18" customHeight="1" x14ac:dyDescent="0.2">
      <c r="A27" s="32">
        <v>21</v>
      </c>
      <c r="B27" s="17"/>
      <c r="C27" s="18" t="s">
        <v>496</v>
      </c>
      <c r="D27" s="19" t="s">
        <v>416</v>
      </c>
      <c r="E27" s="143" t="s">
        <v>549</v>
      </c>
      <c r="F27" s="21" t="s">
        <v>636</v>
      </c>
      <c r="G27" s="21" t="s">
        <v>109</v>
      </c>
      <c r="H27" s="21"/>
      <c r="I27" s="98" t="s">
        <v>56</v>
      </c>
      <c r="J27" s="117">
        <v>6.9976851851851851E-4</v>
      </c>
      <c r="K27" s="27" t="str">
        <f t="shared" si="0"/>
        <v>I JA</v>
      </c>
      <c r="L27" s="20" t="s">
        <v>110</v>
      </c>
      <c r="M27" s="144"/>
    </row>
    <row r="28" spans="1:13" ht="18" customHeight="1" x14ac:dyDescent="0.2">
      <c r="A28" s="32">
        <v>22</v>
      </c>
      <c r="B28" s="17"/>
      <c r="C28" s="18" t="s">
        <v>1028</v>
      </c>
      <c r="D28" s="19" t="s">
        <v>1021</v>
      </c>
      <c r="E28" s="143" t="s">
        <v>1022</v>
      </c>
      <c r="F28" s="21" t="s">
        <v>1023</v>
      </c>
      <c r="G28" s="21" t="s">
        <v>204</v>
      </c>
      <c r="H28" s="21"/>
      <c r="I28" s="98"/>
      <c r="J28" s="117">
        <v>6.9999999999999999E-4</v>
      </c>
      <c r="K28" s="27" t="str">
        <f t="shared" si="0"/>
        <v>I JA</v>
      </c>
      <c r="L28" s="20" t="s">
        <v>1024</v>
      </c>
      <c r="M28" s="144"/>
    </row>
    <row r="29" spans="1:13" ht="18" customHeight="1" x14ac:dyDescent="0.2">
      <c r="A29" s="32">
        <v>23</v>
      </c>
      <c r="B29" s="17"/>
      <c r="C29" s="18" t="s">
        <v>553</v>
      </c>
      <c r="D29" s="19" t="s">
        <v>101</v>
      </c>
      <c r="E29" s="143">
        <v>37299</v>
      </c>
      <c r="F29" s="21" t="s">
        <v>111</v>
      </c>
      <c r="G29" s="21" t="s">
        <v>109</v>
      </c>
      <c r="H29" s="21"/>
      <c r="I29" s="98"/>
      <c r="J29" s="117">
        <v>7.0277777777777775E-4</v>
      </c>
      <c r="K29" s="27" t="str">
        <f t="shared" si="0"/>
        <v>I JA</v>
      </c>
      <c r="L29" s="20" t="s">
        <v>242</v>
      </c>
      <c r="M29" s="144"/>
    </row>
    <row r="30" spans="1:13" ht="18" customHeight="1" x14ac:dyDescent="0.2">
      <c r="A30" s="32">
        <v>24</v>
      </c>
      <c r="B30" s="17"/>
      <c r="C30" s="18" t="s">
        <v>655</v>
      </c>
      <c r="D30" s="19" t="s">
        <v>656</v>
      </c>
      <c r="E30" s="143">
        <v>37958</v>
      </c>
      <c r="F30" s="21" t="s">
        <v>26</v>
      </c>
      <c r="G30" s="21" t="s">
        <v>135</v>
      </c>
      <c r="H30" s="21"/>
      <c r="I30" s="98"/>
      <c r="J30" s="117">
        <v>7.0833333333333338E-4</v>
      </c>
      <c r="K30" s="27" t="str">
        <f t="shared" si="0"/>
        <v>I JA</v>
      </c>
      <c r="L30" s="20" t="s">
        <v>136</v>
      </c>
      <c r="M30" s="144"/>
    </row>
    <row r="31" spans="1:13" ht="18" customHeight="1" x14ac:dyDescent="0.2">
      <c r="A31" s="32">
        <v>25</v>
      </c>
      <c r="B31" s="17"/>
      <c r="C31" s="18" t="s">
        <v>993</v>
      </c>
      <c r="D31" s="19" t="s">
        <v>1138</v>
      </c>
      <c r="E31" s="143" t="s">
        <v>1139</v>
      </c>
      <c r="F31" s="21" t="s">
        <v>30</v>
      </c>
      <c r="G31" s="21" t="s">
        <v>1087</v>
      </c>
      <c r="H31" s="21"/>
      <c r="I31" s="98"/>
      <c r="J31" s="117">
        <v>7.1666666666666667E-4</v>
      </c>
      <c r="K31" s="27" t="str">
        <f t="shared" si="0"/>
        <v>I JA</v>
      </c>
      <c r="L31" s="20" t="s">
        <v>1140</v>
      </c>
      <c r="M31" s="144"/>
    </row>
    <row r="32" spans="1:13" ht="18" customHeight="1" x14ac:dyDescent="0.2">
      <c r="A32" s="32">
        <v>26</v>
      </c>
      <c r="B32" s="17"/>
      <c r="C32" s="18" t="s">
        <v>573</v>
      </c>
      <c r="D32" s="19" t="s">
        <v>574</v>
      </c>
      <c r="E32" s="143">
        <v>37843</v>
      </c>
      <c r="F32" s="21" t="s">
        <v>316</v>
      </c>
      <c r="G32" s="21" t="s">
        <v>112</v>
      </c>
      <c r="H32" s="21"/>
      <c r="I32" s="98"/>
      <c r="J32" s="117">
        <v>7.2326388888888885E-4</v>
      </c>
      <c r="K32" s="27" t="str">
        <f t="shared" si="0"/>
        <v>I JA</v>
      </c>
      <c r="L32" s="20" t="s">
        <v>120</v>
      </c>
      <c r="M32" s="144"/>
    </row>
    <row r="33" spans="1:13" ht="18" customHeight="1" x14ac:dyDescent="0.2">
      <c r="A33" s="32">
        <v>27</v>
      </c>
      <c r="B33" s="17"/>
      <c r="C33" s="18" t="s">
        <v>993</v>
      </c>
      <c r="D33" s="19" t="s">
        <v>1037</v>
      </c>
      <c r="E33" s="143" t="s">
        <v>1038</v>
      </c>
      <c r="F33" s="21" t="s">
        <v>1061</v>
      </c>
      <c r="G33" s="21" t="s">
        <v>199</v>
      </c>
      <c r="H33" s="21" t="s">
        <v>200</v>
      </c>
      <c r="I33" s="98"/>
      <c r="J33" s="117">
        <v>7.2418981481481477E-4</v>
      </c>
      <c r="K33" s="27" t="str">
        <f t="shared" si="0"/>
        <v>I JA</v>
      </c>
      <c r="L33" s="20" t="s">
        <v>202</v>
      </c>
      <c r="M33" s="144"/>
    </row>
    <row r="34" spans="1:13" s="62" customFormat="1" ht="15.75" x14ac:dyDescent="0.2">
      <c r="A34" s="62" t="s">
        <v>270</v>
      </c>
      <c r="D34" s="63"/>
      <c r="E34" s="77"/>
      <c r="F34" s="77"/>
      <c r="G34" s="77"/>
      <c r="H34" s="99"/>
      <c r="I34" s="99"/>
      <c r="J34" s="66"/>
      <c r="K34" s="66"/>
      <c r="L34" s="100"/>
      <c r="M34" s="100"/>
    </row>
    <row r="35" spans="1:13" s="62" customFormat="1" ht="15.75" x14ac:dyDescent="0.2">
      <c r="A35" s="62" t="s">
        <v>275</v>
      </c>
      <c r="D35" s="63"/>
      <c r="E35" s="77"/>
      <c r="F35" s="77"/>
      <c r="G35" s="99"/>
      <c r="H35" s="99"/>
      <c r="I35" s="66"/>
      <c r="J35" s="66"/>
      <c r="K35" s="66"/>
      <c r="L35" s="66"/>
      <c r="M35" s="66"/>
    </row>
    <row r="36" spans="1:13" x14ac:dyDescent="0.2">
      <c r="C36" s="50"/>
    </row>
    <row r="37" spans="1:13" s="61" customFormat="1" ht="15.75" x14ac:dyDescent="0.2">
      <c r="C37" s="62" t="s">
        <v>289</v>
      </c>
      <c r="D37" s="62"/>
      <c r="E37" s="63"/>
      <c r="F37" s="63"/>
      <c r="G37" s="63"/>
      <c r="H37" s="64"/>
      <c r="I37" s="64"/>
      <c r="J37" s="93"/>
      <c r="K37" s="65"/>
      <c r="L37" s="66"/>
    </row>
    <row r="38" spans="1:13" s="61" customFormat="1" ht="16.5" thickBot="1" x14ac:dyDescent="0.25">
      <c r="C38" s="62"/>
      <c r="D38" s="62"/>
      <c r="E38" s="63"/>
      <c r="F38" s="63"/>
      <c r="G38" s="63"/>
      <c r="H38" s="64"/>
      <c r="I38" s="64"/>
      <c r="J38" s="93"/>
      <c r="K38" s="65"/>
    </row>
    <row r="39" spans="1:13" s="53" customFormat="1" ht="18" customHeight="1" thickBot="1" x14ac:dyDescent="0.25">
      <c r="A39" s="102" t="s">
        <v>18</v>
      </c>
      <c r="B39" s="132" t="s">
        <v>17</v>
      </c>
      <c r="C39" s="68" t="s">
        <v>0</v>
      </c>
      <c r="D39" s="69" t="s">
        <v>1</v>
      </c>
      <c r="E39" s="71" t="s">
        <v>10</v>
      </c>
      <c r="F39" s="70" t="s">
        <v>2</v>
      </c>
      <c r="G39" s="70" t="s">
        <v>3</v>
      </c>
      <c r="H39" s="70" t="s">
        <v>15</v>
      </c>
      <c r="I39" s="70" t="s">
        <v>21</v>
      </c>
      <c r="J39" s="94" t="s">
        <v>4</v>
      </c>
      <c r="K39" s="82" t="s">
        <v>13</v>
      </c>
      <c r="L39" s="72" t="s">
        <v>5</v>
      </c>
    </row>
    <row r="40" spans="1:13" ht="18" customHeight="1" x14ac:dyDescent="0.2">
      <c r="A40" s="32">
        <v>28</v>
      </c>
      <c r="B40" s="17"/>
      <c r="C40" s="18" t="s">
        <v>47</v>
      </c>
      <c r="D40" s="19" t="s">
        <v>769</v>
      </c>
      <c r="E40" s="143" t="s">
        <v>770</v>
      </c>
      <c r="F40" s="21" t="s">
        <v>155</v>
      </c>
      <c r="G40" s="21" t="s">
        <v>154</v>
      </c>
      <c r="H40" s="21" t="s">
        <v>789</v>
      </c>
      <c r="I40" s="98"/>
      <c r="J40" s="117">
        <v>7.3287037037037027E-4</v>
      </c>
      <c r="K40" s="27" t="str">
        <f t="shared" ref="K40:K45" si="1">IF(ISBLANK(J40),"",IF(J40&lt;=0.000581018518518519,"KSM",IF(J40&lt;=0.000607638888888889,"I A",IF(J40&lt;=0.000643981481481481,"II A",IF(J40&lt;=0.000690277777777778,"III A",IF(J40&lt;=0.000742361111111111,"I JA",IF(J40&lt;=0.000788657407407407,"II JA",IF(J40&lt;=0.00082337962962963,"III JA"))))))))</f>
        <v>I JA</v>
      </c>
      <c r="L40" s="20" t="s">
        <v>153</v>
      </c>
      <c r="M40" s="144"/>
    </row>
    <row r="41" spans="1:13" ht="18" customHeight="1" x14ac:dyDescent="0.2">
      <c r="A41" s="32">
        <v>29</v>
      </c>
      <c r="B41" s="17"/>
      <c r="C41" s="18" t="s">
        <v>635</v>
      </c>
      <c r="D41" s="19" t="s">
        <v>621</v>
      </c>
      <c r="E41" s="143">
        <v>37964</v>
      </c>
      <c r="F41" s="21" t="s">
        <v>315</v>
      </c>
      <c r="G41" s="21" t="s">
        <v>112</v>
      </c>
      <c r="H41" s="21"/>
      <c r="I41" s="98"/>
      <c r="J41" s="117">
        <v>7.3692129629629628E-4</v>
      </c>
      <c r="K41" s="27" t="str">
        <f t="shared" si="1"/>
        <v>I JA</v>
      </c>
      <c r="L41" s="20" t="s">
        <v>1064</v>
      </c>
      <c r="M41" s="144"/>
    </row>
    <row r="42" spans="1:13" ht="18" customHeight="1" x14ac:dyDescent="0.2">
      <c r="A42" s="32">
        <v>30</v>
      </c>
      <c r="B42" s="17"/>
      <c r="C42" s="18" t="s">
        <v>216</v>
      </c>
      <c r="D42" s="19" t="s">
        <v>484</v>
      </c>
      <c r="E42" s="143">
        <v>37832</v>
      </c>
      <c r="F42" s="21" t="s">
        <v>485</v>
      </c>
      <c r="G42" s="21" t="s">
        <v>492</v>
      </c>
      <c r="H42" s="21"/>
      <c r="I42" s="98" t="s">
        <v>56</v>
      </c>
      <c r="J42" s="117">
        <v>7.4189814814814821E-4</v>
      </c>
      <c r="K42" s="27" t="str">
        <f t="shared" si="1"/>
        <v>I JA</v>
      </c>
      <c r="L42" s="20" t="s">
        <v>86</v>
      </c>
      <c r="M42" s="144"/>
    </row>
    <row r="43" spans="1:13" ht="18" customHeight="1" x14ac:dyDescent="0.2">
      <c r="A43" s="32">
        <v>31</v>
      </c>
      <c r="B43" s="17"/>
      <c r="C43" s="18" t="s">
        <v>46</v>
      </c>
      <c r="D43" s="19" t="s">
        <v>1194</v>
      </c>
      <c r="E43" s="143" t="s">
        <v>1195</v>
      </c>
      <c r="F43" s="21" t="s">
        <v>32</v>
      </c>
      <c r="G43" s="21" t="s">
        <v>65</v>
      </c>
      <c r="H43" s="21"/>
      <c r="I43" s="98"/>
      <c r="J43" s="117">
        <v>7.4490740740740735E-4</v>
      </c>
      <c r="K43" s="27" t="str">
        <f t="shared" si="1"/>
        <v>II JA</v>
      </c>
      <c r="L43" s="20" t="s">
        <v>64</v>
      </c>
      <c r="M43" s="144"/>
    </row>
    <row r="44" spans="1:13" ht="18" customHeight="1" x14ac:dyDescent="0.2">
      <c r="A44" s="32">
        <v>32</v>
      </c>
      <c r="B44" s="17"/>
      <c r="C44" s="18" t="s">
        <v>44</v>
      </c>
      <c r="D44" s="19" t="s">
        <v>555</v>
      </c>
      <c r="E44" s="143" t="s">
        <v>556</v>
      </c>
      <c r="F44" s="21" t="s">
        <v>111</v>
      </c>
      <c r="G44" s="21" t="s">
        <v>109</v>
      </c>
      <c r="H44" s="21"/>
      <c r="I44" s="98"/>
      <c r="J44" s="117">
        <v>7.4918981481481484E-4</v>
      </c>
      <c r="K44" s="27" t="str">
        <f t="shared" si="1"/>
        <v>II JA</v>
      </c>
      <c r="L44" s="20" t="s">
        <v>242</v>
      </c>
      <c r="M44" s="144"/>
    </row>
    <row r="45" spans="1:13" ht="18" customHeight="1" x14ac:dyDescent="0.2">
      <c r="A45" s="32">
        <v>33</v>
      </c>
      <c r="B45" s="17"/>
      <c r="C45" s="18" t="s">
        <v>1051</v>
      </c>
      <c r="D45" s="19" t="s">
        <v>1161</v>
      </c>
      <c r="E45" s="143" t="s">
        <v>1162</v>
      </c>
      <c r="F45" s="21" t="s">
        <v>30</v>
      </c>
      <c r="G45" s="21" t="s">
        <v>1087</v>
      </c>
      <c r="H45" s="21"/>
      <c r="I45" s="98"/>
      <c r="J45" s="117">
        <v>8.1134259259259267E-4</v>
      </c>
      <c r="K45" s="27" t="str">
        <f t="shared" si="1"/>
        <v>III JA</v>
      </c>
      <c r="L45" s="20" t="s">
        <v>1116</v>
      </c>
      <c r="M45" s="144"/>
    </row>
    <row r="46" spans="1:13" ht="18" customHeight="1" x14ac:dyDescent="0.2">
      <c r="A46" s="32"/>
      <c r="B46" s="17"/>
      <c r="C46" s="18" t="s">
        <v>46</v>
      </c>
      <c r="D46" s="19" t="s">
        <v>548</v>
      </c>
      <c r="E46" s="143" t="s">
        <v>543</v>
      </c>
      <c r="F46" s="21" t="s">
        <v>111</v>
      </c>
      <c r="G46" s="21" t="s">
        <v>109</v>
      </c>
      <c r="H46" s="21"/>
      <c r="I46" s="98"/>
      <c r="J46" s="117" t="s">
        <v>1239</v>
      </c>
      <c r="K46" s="27"/>
      <c r="L46" s="20" t="s">
        <v>110</v>
      </c>
      <c r="M46" s="144"/>
    </row>
  </sheetData>
  <sortState ref="A7:M40">
    <sortCondition ref="J7:J40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4"/>
  <dimension ref="A1:M36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6.42578125" style="45" bestFit="1" customWidth="1"/>
    <col min="5" max="5" width="10.7109375" style="58" customWidth="1"/>
    <col min="6" max="7" width="16.140625" style="59" bestFit="1" customWidth="1"/>
    <col min="8" max="8" width="15.7109375" style="59" bestFit="1" customWidth="1"/>
    <col min="9" max="9" width="9.140625" style="54"/>
    <col min="10" max="10" width="23" style="37" bestFit="1" customWidth="1"/>
    <col min="11" max="11" width="29.42578125" style="45" bestFit="1" customWidth="1"/>
    <col min="12" max="16384" width="9.140625" style="45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</row>
    <row r="2" spans="1:13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13" s="61" customFormat="1" ht="15.75" x14ac:dyDescent="0.2">
      <c r="C4" s="62" t="s">
        <v>291</v>
      </c>
      <c r="D4" s="62"/>
      <c r="E4" s="63"/>
      <c r="F4" s="63"/>
      <c r="G4" s="63"/>
      <c r="H4" s="64"/>
      <c r="I4" s="65"/>
    </row>
    <row r="5" spans="1:13" s="61" customFormat="1" ht="16.5" thickBot="1" x14ac:dyDescent="0.25">
      <c r="C5" s="62">
        <v>1</v>
      </c>
      <c r="D5" s="62" t="s">
        <v>1232</v>
      </c>
      <c r="E5" s="56"/>
      <c r="F5" s="90"/>
      <c r="G5" s="90"/>
      <c r="H5" s="59"/>
      <c r="I5" s="54"/>
      <c r="J5" s="52"/>
    </row>
    <row r="6" spans="1:13" s="53" customFormat="1" ht="18" customHeight="1" thickBot="1" x14ac:dyDescent="0.25">
      <c r="A6" s="104" t="s">
        <v>16</v>
      </c>
      <c r="B6" s="124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1" t="s">
        <v>4</v>
      </c>
      <c r="J6" s="72" t="s">
        <v>5</v>
      </c>
    </row>
    <row r="7" spans="1:13" ht="18" customHeight="1" x14ac:dyDescent="0.2">
      <c r="A7" s="32">
        <v>1</v>
      </c>
      <c r="B7" s="17">
        <v>48</v>
      </c>
      <c r="C7" s="18" t="s">
        <v>443</v>
      </c>
      <c r="D7" s="19" t="s">
        <v>1003</v>
      </c>
      <c r="E7" s="143" t="s">
        <v>1004</v>
      </c>
      <c r="F7" s="21" t="s">
        <v>36</v>
      </c>
      <c r="G7" s="21" t="s">
        <v>261</v>
      </c>
      <c r="H7" s="21" t="s">
        <v>262</v>
      </c>
      <c r="I7" s="318">
        <v>2.0324074074074077E-3</v>
      </c>
      <c r="J7" s="20" t="s">
        <v>1012</v>
      </c>
      <c r="K7" s="220"/>
      <c r="L7" s="221"/>
      <c r="M7" s="220"/>
    </row>
    <row r="8" spans="1:13" ht="18" customHeight="1" x14ac:dyDescent="0.25">
      <c r="A8" s="32">
        <v>2</v>
      </c>
      <c r="B8" s="17">
        <v>29</v>
      </c>
      <c r="C8" s="18" t="s">
        <v>134</v>
      </c>
      <c r="D8" s="19" t="s">
        <v>658</v>
      </c>
      <c r="E8" s="143">
        <v>37725</v>
      </c>
      <c r="F8" s="21" t="s">
        <v>26</v>
      </c>
      <c r="G8" s="21" t="s">
        <v>135</v>
      </c>
      <c r="H8" s="21"/>
      <c r="I8" s="318">
        <v>1.7925925925925924E-3</v>
      </c>
      <c r="J8" s="20" t="s">
        <v>136</v>
      </c>
      <c r="K8" s="217"/>
      <c r="L8" s="218"/>
      <c r="M8" s="217"/>
    </row>
    <row r="9" spans="1:13" ht="18" customHeight="1" x14ac:dyDescent="0.25">
      <c r="A9" s="32">
        <v>2</v>
      </c>
      <c r="B9" s="17">
        <v>21</v>
      </c>
      <c r="C9" s="18" t="s">
        <v>511</v>
      </c>
      <c r="D9" s="19" t="s">
        <v>512</v>
      </c>
      <c r="E9" s="143" t="s">
        <v>513</v>
      </c>
      <c r="F9" s="21" t="s">
        <v>37</v>
      </c>
      <c r="G9" s="21" t="s">
        <v>103</v>
      </c>
      <c r="H9" s="21"/>
      <c r="I9" s="318">
        <v>1.8875000000000001E-3</v>
      </c>
      <c r="J9" s="20" t="s">
        <v>104</v>
      </c>
      <c r="K9" s="223"/>
      <c r="L9" s="224"/>
      <c r="M9" s="224"/>
    </row>
    <row r="10" spans="1:13" ht="18" customHeight="1" x14ac:dyDescent="0.25">
      <c r="A10" s="32">
        <v>3</v>
      </c>
      <c r="B10" s="17">
        <v>15</v>
      </c>
      <c r="C10" s="18" t="s">
        <v>222</v>
      </c>
      <c r="D10" s="19" t="s">
        <v>420</v>
      </c>
      <c r="E10" s="143" t="s">
        <v>421</v>
      </c>
      <c r="F10" s="21" t="s">
        <v>237</v>
      </c>
      <c r="G10" s="21" t="s">
        <v>234</v>
      </c>
      <c r="H10" s="21" t="s">
        <v>413</v>
      </c>
      <c r="I10" s="318">
        <v>2.1306712962962963E-3</v>
      </c>
      <c r="J10" s="20" t="s">
        <v>414</v>
      </c>
      <c r="K10" s="227"/>
      <c r="L10" s="226"/>
      <c r="M10" s="228"/>
    </row>
    <row r="11" spans="1:13" ht="18" customHeight="1" x14ac:dyDescent="0.25">
      <c r="A11" s="32">
        <v>4</v>
      </c>
      <c r="B11" s="17">
        <v>32</v>
      </c>
      <c r="C11" s="18" t="s">
        <v>60</v>
      </c>
      <c r="D11" s="19" t="s">
        <v>91</v>
      </c>
      <c r="E11" s="143" t="s">
        <v>773</v>
      </c>
      <c r="F11" s="21" t="s">
        <v>155</v>
      </c>
      <c r="G11" s="21" t="s">
        <v>154</v>
      </c>
      <c r="H11" s="21" t="s">
        <v>789</v>
      </c>
      <c r="I11" s="318">
        <v>1.9525462962962962E-3</v>
      </c>
      <c r="J11" s="20" t="s">
        <v>153</v>
      </c>
      <c r="K11" s="217"/>
      <c r="L11" s="218"/>
      <c r="M11" s="217"/>
    </row>
    <row r="12" spans="1:13" ht="18" customHeight="1" x14ac:dyDescent="0.2">
      <c r="A12" s="32">
        <v>5</v>
      </c>
      <c r="B12" s="17">
        <v>34</v>
      </c>
      <c r="C12" s="18" t="s">
        <v>400</v>
      </c>
      <c r="D12" s="19" t="s">
        <v>831</v>
      </c>
      <c r="E12" s="143" t="s">
        <v>832</v>
      </c>
      <c r="F12" s="21" t="s">
        <v>319</v>
      </c>
      <c r="G12" s="21" t="s">
        <v>164</v>
      </c>
      <c r="H12" s="21" t="s">
        <v>165</v>
      </c>
      <c r="I12" s="318">
        <v>1.8988425925925926E-3</v>
      </c>
      <c r="J12" s="20" t="s">
        <v>173</v>
      </c>
    </row>
    <row r="13" spans="1:13" ht="18" customHeight="1" x14ac:dyDescent="0.25">
      <c r="A13" s="32">
        <v>5</v>
      </c>
      <c r="B13" s="17">
        <v>27</v>
      </c>
      <c r="C13" s="18" t="s">
        <v>208</v>
      </c>
      <c r="D13" s="19" t="s">
        <v>634</v>
      </c>
      <c r="E13" s="143">
        <v>38110</v>
      </c>
      <c r="F13" s="21" t="s">
        <v>623</v>
      </c>
      <c r="G13" s="21" t="s">
        <v>112</v>
      </c>
      <c r="H13" s="21"/>
      <c r="I13" s="318" t="s">
        <v>1239</v>
      </c>
      <c r="J13" s="20" t="s">
        <v>1064</v>
      </c>
      <c r="K13" s="217"/>
      <c r="L13" s="218"/>
      <c r="M13" s="217"/>
    </row>
    <row r="14" spans="1:13" ht="18" customHeight="1" x14ac:dyDescent="0.25">
      <c r="A14" s="32">
        <v>6</v>
      </c>
      <c r="B14" s="17">
        <v>44</v>
      </c>
      <c r="C14" s="18" t="s">
        <v>78</v>
      </c>
      <c r="D14" s="19" t="s">
        <v>982</v>
      </c>
      <c r="E14" s="143" t="s">
        <v>983</v>
      </c>
      <c r="F14" s="21" t="s">
        <v>986</v>
      </c>
      <c r="G14" s="21" t="s">
        <v>266</v>
      </c>
      <c r="H14" s="21" t="s">
        <v>984</v>
      </c>
      <c r="I14" s="318">
        <v>1.9515046296296294E-3</v>
      </c>
      <c r="J14" s="20" t="s">
        <v>195</v>
      </c>
      <c r="K14" s="223"/>
      <c r="L14" s="224"/>
      <c r="M14" s="224"/>
    </row>
    <row r="15" spans="1:13" s="61" customFormat="1" ht="16.5" thickBot="1" x14ac:dyDescent="0.25">
      <c r="C15" s="62">
        <v>2</v>
      </c>
      <c r="D15" s="62" t="s">
        <v>1232</v>
      </c>
      <c r="E15" s="56"/>
      <c r="F15" s="90"/>
      <c r="G15" s="90"/>
      <c r="H15" s="59"/>
      <c r="I15" s="54"/>
      <c r="J15" s="52"/>
    </row>
    <row r="16" spans="1:13" s="53" customFormat="1" ht="18" customHeight="1" thickBot="1" x14ac:dyDescent="0.25">
      <c r="A16" s="104" t="s">
        <v>16</v>
      </c>
      <c r="B16" s="124" t="s">
        <v>17</v>
      </c>
      <c r="C16" s="68" t="s">
        <v>0</v>
      </c>
      <c r="D16" s="69" t="s">
        <v>1</v>
      </c>
      <c r="E16" s="71" t="s">
        <v>10</v>
      </c>
      <c r="F16" s="70" t="s">
        <v>2</v>
      </c>
      <c r="G16" s="70" t="s">
        <v>3</v>
      </c>
      <c r="H16" s="70" t="s">
        <v>15</v>
      </c>
      <c r="I16" s="71" t="s">
        <v>4</v>
      </c>
      <c r="J16" s="72" t="s">
        <v>5</v>
      </c>
    </row>
    <row r="17" spans="1:13" ht="18" customHeight="1" x14ac:dyDescent="0.25">
      <c r="A17" s="32">
        <v>1</v>
      </c>
      <c r="B17" s="17">
        <v>40</v>
      </c>
      <c r="C17" s="18" t="s">
        <v>910</v>
      </c>
      <c r="D17" s="19" t="s">
        <v>911</v>
      </c>
      <c r="E17" s="143">
        <v>37406</v>
      </c>
      <c r="F17" s="21" t="s">
        <v>35</v>
      </c>
      <c r="G17" s="21" t="s">
        <v>212</v>
      </c>
      <c r="H17" s="21" t="s">
        <v>46</v>
      </c>
      <c r="I17" s="318">
        <v>2.1234953703703706E-3</v>
      </c>
      <c r="J17" s="20" t="s">
        <v>902</v>
      </c>
      <c r="K17" s="223"/>
      <c r="L17" s="224"/>
      <c r="M17" s="224"/>
    </row>
    <row r="18" spans="1:13" ht="18" customHeight="1" x14ac:dyDescent="0.25">
      <c r="A18" s="32">
        <v>2</v>
      </c>
      <c r="B18" s="17">
        <v>30</v>
      </c>
      <c r="C18" s="18" t="s">
        <v>663</v>
      </c>
      <c r="D18" s="19" t="s">
        <v>664</v>
      </c>
      <c r="E18" s="143">
        <v>37676</v>
      </c>
      <c r="F18" s="21" t="s">
        <v>665</v>
      </c>
      <c r="G18" s="21" t="s">
        <v>135</v>
      </c>
      <c r="H18" s="21"/>
      <c r="I18" s="318">
        <v>2.003472222222222E-3</v>
      </c>
      <c r="J18" s="20" t="s">
        <v>137</v>
      </c>
      <c r="K18" s="217"/>
      <c r="L18" s="218"/>
      <c r="M18" s="217"/>
    </row>
    <row r="19" spans="1:13" ht="18" customHeight="1" x14ac:dyDescent="0.25">
      <c r="A19" s="32">
        <v>2</v>
      </c>
      <c r="B19" s="17">
        <v>46</v>
      </c>
      <c r="C19" s="18" t="s">
        <v>75</v>
      </c>
      <c r="D19" s="19" t="s">
        <v>997</v>
      </c>
      <c r="E19" s="143" t="s">
        <v>998</v>
      </c>
      <c r="F19" s="21" t="s">
        <v>36</v>
      </c>
      <c r="G19" s="21" t="s">
        <v>261</v>
      </c>
      <c r="H19" s="21" t="s">
        <v>262</v>
      </c>
      <c r="I19" s="318">
        <v>2.0002314814814813E-3</v>
      </c>
      <c r="J19" s="20" t="s">
        <v>263</v>
      </c>
      <c r="K19" s="226"/>
      <c r="L19" s="227"/>
      <c r="M19" s="226"/>
    </row>
    <row r="20" spans="1:13" ht="18" customHeight="1" x14ac:dyDescent="0.25">
      <c r="A20" s="32">
        <v>3</v>
      </c>
      <c r="B20" s="17">
        <v>33</v>
      </c>
      <c r="C20" s="18" t="s">
        <v>140</v>
      </c>
      <c r="D20" s="19" t="s">
        <v>776</v>
      </c>
      <c r="E20" s="143" t="s">
        <v>777</v>
      </c>
      <c r="F20" s="21" t="s">
        <v>155</v>
      </c>
      <c r="G20" s="21" t="s">
        <v>154</v>
      </c>
      <c r="H20" s="21" t="s">
        <v>789</v>
      </c>
      <c r="I20" s="318">
        <v>1.8215277777777778E-3</v>
      </c>
      <c r="J20" s="20" t="s">
        <v>792</v>
      </c>
      <c r="K20" s="223"/>
      <c r="L20" s="224"/>
      <c r="M20" s="224"/>
    </row>
    <row r="21" spans="1:13" ht="18" customHeight="1" x14ac:dyDescent="0.25">
      <c r="A21" s="32">
        <v>4</v>
      </c>
      <c r="B21" s="17">
        <v>43</v>
      </c>
      <c r="C21" s="18" t="s">
        <v>75</v>
      </c>
      <c r="D21" s="19" t="s">
        <v>267</v>
      </c>
      <c r="E21" s="143" t="s">
        <v>268</v>
      </c>
      <c r="F21" s="21" t="s">
        <v>985</v>
      </c>
      <c r="G21" s="21" t="s">
        <v>266</v>
      </c>
      <c r="H21" s="21" t="s">
        <v>984</v>
      </c>
      <c r="I21" s="318">
        <v>1.7591435185185186E-3</v>
      </c>
      <c r="J21" s="20" t="s">
        <v>195</v>
      </c>
      <c r="K21" s="217"/>
      <c r="L21" s="217"/>
      <c r="M21" s="218"/>
    </row>
    <row r="22" spans="1:13" ht="18" customHeight="1" x14ac:dyDescent="0.25">
      <c r="A22" s="32">
        <v>4</v>
      </c>
      <c r="B22" s="17">
        <v>45</v>
      </c>
      <c r="C22" s="18" t="s">
        <v>186</v>
      </c>
      <c r="D22" s="19" t="s">
        <v>995</v>
      </c>
      <c r="E22" s="143" t="s">
        <v>996</v>
      </c>
      <c r="F22" s="21" t="s">
        <v>36</v>
      </c>
      <c r="G22" s="21" t="s">
        <v>261</v>
      </c>
      <c r="H22" s="21" t="s">
        <v>262</v>
      </c>
      <c r="I22" s="318">
        <v>1.8049768518518519E-3</v>
      </c>
      <c r="J22" s="20" t="s">
        <v>263</v>
      </c>
      <c r="K22" s="235"/>
      <c r="L22" s="235"/>
      <c r="M22" s="236"/>
    </row>
    <row r="23" spans="1:13" ht="18" customHeight="1" x14ac:dyDescent="0.25">
      <c r="A23" s="32">
        <v>5</v>
      </c>
      <c r="B23" s="17">
        <v>55</v>
      </c>
      <c r="C23" s="18" t="s">
        <v>210</v>
      </c>
      <c r="D23" s="19" t="s">
        <v>1119</v>
      </c>
      <c r="E23" s="143" t="s">
        <v>1120</v>
      </c>
      <c r="F23" s="21" t="s">
        <v>24</v>
      </c>
      <c r="G23" s="21" t="s">
        <v>1087</v>
      </c>
      <c r="H23" s="21"/>
      <c r="I23" s="318">
        <v>1.701851851851852E-3</v>
      </c>
      <c r="J23" s="20" t="s">
        <v>1121</v>
      </c>
      <c r="K23" s="223"/>
      <c r="L23" s="224"/>
      <c r="M23" s="224"/>
    </row>
    <row r="24" spans="1:13" ht="18" customHeight="1" x14ac:dyDescent="0.2">
      <c r="A24" s="32">
        <v>6</v>
      </c>
      <c r="B24" s="17">
        <v>42</v>
      </c>
      <c r="C24" s="18" t="s">
        <v>932</v>
      </c>
      <c r="D24" s="19" t="s">
        <v>752</v>
      </c>
      <c r="E24" s="143">
        <v>37418</v>
      </c>
      <c r="F24" s="21" t="s">
        <v>188</v>
      </c>
      <c r="G24" s="21" t="s">
        <v>185</v>
      </c>
      <c r="H24" s="21"/>
      <c r="I24" s="318">
        <v>1.7962962962962965E-3</v>
      </c>
      <c r="J24" s="20" t="s">
        <v>211</v>
      </c>
    </row>
    <row r="25" spans="1:13" ht="18" customHeight="1" x14ac:dyDescent="0.25">
      <c r="A25" s="32">
        <v>6</v>
      </c>
      <c r="B25" s="17">
        <v>12</v>
      </c>
      <c r="C25" s="18" t="s">
        <v>95</v>
      </c>
      <c r="D25" s="19" t="s">
        <v>346</v>
      </c>
      <c r="E25" s="143" t="s">
        <v>347</v>
      </c>
      <c r="F25" s="21" t="s">
        <v>28</v>
      </c>
      <c r="G25" s="21" t="s">
        <v>598</v>
      </c>
      <c r="H25" s="21"/>
      <c r="I25" s="318" t="s">
        <v>1239</v>
      </c>
      <c r="J25" s="20" t="s">
        <v>52</v>
      </c>
      <c r="K25" s="231"/>
      <c r="L25" s="218"/>
      <c r="M25" s="232"/>
    </row>
    <row r="26" spans="1:13" s="61" customFormat="1" ht="16.5" thickBot="1" x14ac:dyDescent="0.25">
      <c r="C26" s="62">
        <v>3</v>
      </c>
      <c r="D26" s="62" t="s">
        <v>1232</v>
      </c>
      <c r="E26" s="56"/>
      <c r="F26" s="90"/>
      <c r="G26" s="90"/>
      <c r="H26" s="59"/>
      <c r="I26" s="54"/>
      <c r="J26" s="52"/>
    </row>
    <row r="27" spans="1:13" s="53" customFormat="1" ht="18" customHeight="1" thickBot="1" x14ac:dyDescent="0.25">
      <c r="A27" s="104" t="s">
        <v>16</v>
      </c>
      <c r="B27" s="124" t="s">
        <v>17</v>
      </c>
      <c r="C27" s="68" t="s">
        <v>0</v>
      </c>
      <c r="D27" s="69" t="s">
        <v>1</v>
      </c>
      <c r="E27" s="71" t="s">
        <v>10</v>
      </c>
      <c r="F27" s="70" t="s">
        <v>2</v>
      </c>
      <c r="G27" s="70" t="s">
        <v>3</v>
      </c>
      <c r="H27" s="70" t="s">
        <v>15</v>
      </c>
      <c r="I27" s="71" t="s">
        <v>4</v>
      </c>
      <c r="J27" s="72" t="s">
        <v>5</v>
      </c>
    </row>
    <row r="28" spans="1:13" ht="18" customHeight="1" x14ac:dyDescent="0.25">
      <c r="A28" s="32">
        <v>1</v>
      </c>
      <c r="B28" s="17">
        <v>36</v>
      </c>
      <c r="C28" s="18" t="s">
        <v>183</v>
      </c>
      <c r="D28" s="19" t="s">
        <v>862</v>
      </c>
      <c r="E28" s="143" t="s">
        <v>863</v>
      </c>
      <c r="F28" s="21" t="s">
        <v>319</v>
      </c>
      <c r="G28" s="21" t="s">
        <v>164</v>
      </c>
      <c r="H28" s="21" t="s">
        <v>165</v>
      </c>
      <c r="I28" s="318">
        <v>1.8443287037037037E-3</v>
      </c>
      <c r="J28" s="20" t="s">
        <v>867</v>
      </c>
      <c r="K28" s="223"/>
      <c r="L28" s="224"/>
      <c r="M28" s="224"/>
    </row>
    <row r="29" spans="1:13" ht="18" customHeight="1" x14ac:dyDescent="0.2">
      <c r="A29" s="32">
        <v>2</v>
      </c>
      <c r="B29" s="17">
        <v>51</v>
      </c>
      <c r="C29" s="18" t="s">
        <v>1027</v>
      </c>
      <c r="D29" s="19" t="s">
        <v>1016</v>
      </c>
      <c r="E29" s="143" t="s">
        <v>1017</v>
      </c>
      <c r="F29" s="21" t="s">
        <v>1023</v>
      </c>
      <c r="G29" s="21" t="s">
        <v>204</v>
      </c>
      <c r="H29" s="21"/>
      <c r="I29" s="318">
        <v>1.8542824074074076E-3</v>
      </c>
      <c r="J29" s="20" t="s">
        <v>205</v>
      </c>
      <c r="K29" s="220"/>
      <c r="L29" s="221"/>
      <c r="M29" s="220"/>
    </row>
    <row r="30" spans="1:13" ht="18" customHeight="1" x14ac:dyDescent="0.25">
      <c r="A30" s="32">
        <v>2</v>
      </c>
      <c r="B30" s="17">
        <v>25</v>
      </c>
      <c r="C30" s="18" t="s">
        <v>578</v>
      </c>
      <c r="D30" s="19" t="s">
        <v>624</v>
      </c>
      <c r="E30" s="143">
        <v>38020</v>
      </c>
      <c r="F30" s="21" t="s">
        <v>623</v>
      </c>
      <c r="G30" s="21" t="s">
        <v>112</v>
      </c>
      <c r="H30" s="21"/>
      <c r="I30" s="318">
        <v>1.99537037037037E-3</v>
      </c>
      <c r="J30" s="20" t="s">
        <v>120</v>
      </c>
      <c r="K30" s="229"/>
      <c r="L30" s="229"/>
      <c r="M30" s="230"/>
    </row>
    <row r="31" spans="1:13" ht="18" customHeight="1" x14ac:dyDescent="0.25">
      <c r="A31" s="32">
        <v>3</v>
      </c>
      <c r="B31" s="17">
        <v>17</v>
      </c>
      <c r="C31" s="18" t="s">
        <v>432</v>
      </c>
      <c r="D31" s="19" t="s">
        <v>433</v>
      </c>
      <c r="E31" s="143">
        <v>37761</v>
      </c>
      <c r="F31" s="21" t="s">
        <v>25</v>
      </c>
      <c r="G31" s="21" t="s">
        <v>492</v>
      </c>
      <c r="H31" s="21"/>
      <c r="I31" s="318">
        <v>1.6262731481481482E-3</v>
      </c>
      <c r="J31" s="20" t="s">
        <v>493</v>
      </c>
      <c r="K31" s="217"/>
      <c r="L31" s="218"/>
      <c r="M31" s="218"/>
    </row>
    <row r="32" spans="1:13" ht="18" customHeight="1" x14ac:dyDescent="0.25">
      <c r="A32" s="32">
        <v>4</v>
      </c>
      <c r="B32" s="17">
        <v>52</v>
      </c>
      <c r="C32" s="18" t="s">
        <v>228</v>
      </c>
      <c r="D32" s="19" t="s">
        <v>1018</v>
      </c>
      <c r="E32" s="143" t="s">
        <v>1019</v>
      </c>
      <c r="F32" s="21" t="s">
        <v>1023</v>
      </c>
      <c r="G32" s="21" t="s">
        <v>204</v>
      </c>
      <c r="H32" s="21"/>
      <c r="I32" s="318">
        <v>1.8583333333333334E-3</v>
      </c>
      <c r="J32" s="20" t="s">
        <v>205</v>
      </c>
      <c r="K32" s="223"/>
      <c r="L32" s="224"/>
      <c r="M32" s="224"/>
    </row>
    <row r="33" spans="1:13" ht="18" customHeight="1" x14ac:dyDescent="0.25">
      <c r="A33" s="32">
        <v>4</v>
      </c>
      <c r="B33" s="17">
        <v>26</v>
      </c>
      <c r="C33" s="18" t="s">
        <v>48</v>
      </c>
      <c r="D33" s="19" t="s">
        <v>627</v>
      </c>
      <c r="E33" s="143">
        <v>38054</v>
      </c>
      <c r="F33" s="21" t="s">
        <v>623</v>
      </c>
      <c r="G33" s="21" t="s">
        <v>112</v>
      </c>
      <c r="H33" s="21"/>
      <c r="I33" s="318">
        <v>1.7002314814814814E-3</v>
      </c>
      <c r="J33" s="20" t="s">
        <v>120</v>
      </c>
      <c r="K33" s="224"/>
      <c r="L33" s="224"/>
      <c r="M33" s="224"/>
    </row>
    <row r="34" spans="1:13" ht="18" customHeight="1" x14ac:dyDescent="0.25">
      <c r="A34" s="32">
        <v>5</v>
      </c>
      <c r="B34" s="17">
        <v>47</v>
      </c>
      <c r="C34" s="18" t="s">
        <v>106</v>
      </c>
      <c r="D34" s="19" t="s">
        <v>999</v>
      </c>
      <c r="E34" s="143" t="s">
        <v>342</v>
      </c>
      <c r="F34" s="21" t="s">
        <v>36</v>
      </c>
      <c r="G34" s="21" t="s">
        <v>261</v>
      </c>
      <c r="H34" s="21" t="s">
        <v>262</v>
      </c>
      <c r="I34" s="318">
        <v>1.7297453703703702E-3</v>
      </c>
      <c r="J34" s="20" t="s">
        <v>263</v>
      </c>
      <c r="K34" s="223"/>
      <c r="L34" s="224"/>
      <c r="M34" s="224"/>
    </row>
    <row r="35" spans="1:13" ht="18" customHeight="1" x14ac:dyDescent="0.2">
      <c r="A35" s="32">
        <v>6</v>
      </c>
      <c r="B35" s="17">
        <v>11</v>
      </c>
      <c r="C35" s="18" t="s">
        <v>217</v>
      </c>
      <c r="D35" s="19" t="s">
        <v>218</v>
      </c>
      <c r="E35" s="143" t="s">
        <v>324</v>
      </c>
      <c r="F35" s="21" t="s">
        <v>28</v>
      </c>
      <c r="G35" s="21" t="s">
        <v>598</v>
      </c>
      <c r="H35" s="21"/>
      <c r="I35" s="318">
        <v>1.7252314814814815E-3</v>
      </c>
      <c r="J35" s="20" t="s">
        <v>51</v>
      </c>
      <c r="K35" s="220"/>
      <c r="L35" s="221"/>
      <c r="M35" s="220"/>
    </row>
    <row r="36" spans="1:13" ht="18" customHeight="1" x14ac:dyDescent="0.25">
      <c r="A36" s="32">
        <v>6</v>
      </c>
      <c r="B36" s="17">
        <v>37</v>
      </c>
      <c r="C36" s="18" t="s">
        <v>257</v>
      </c>
      <c r="D36" s="19" t="s">
        <v>871</v>
      </c>
      <c r="E36" s="143" t="s">
        <v>872</v>
      </c>
      <c r="F36" s="21" t="s">
        <v>319</v>
      </c>
      <c r="G36" s="21" t="s">
        <v>164</v>
      </c>
      <c r="H36" s="21" t="s">
        <v>171</v>
      </c>
      <c r="I36" s="318">
        <v>1.8722222222222222E-3</v>
      </c>
      <c r="J36" s="20" t="s">
        <v>178</v>
      </c>
      <c r="K36" s="233"/>
      <c r="L36" s="224"/>
      <c r="M36" s="234"/>
    </row>
  </sheetData>
  <sortState ref="A7:Q15">
    <sortCondition ref="A7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4"/>
  <dimension ref="A1:P32"/>
  <sheetViews>
    <sheetView topLeftCell="A13"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6.42578125" style="45" bestFit="1" customWidth="1"/>
    <col min="5" max="5" width="10.7109375" style="58" customWidth="1"/>
    <col min="6" max="7" width="16.140625" style="59" bestFit="1" customWidth="1"/>
    <col min="8" max="8" width="15.7109375" style="59" bestFit="1" customWidth="1"/>
    <col min="9" max="9" width="5.85546875" style="59" bestFit="1" customWidth="1"/>
    <col min="10" max="10" width="9.140625" style="54"/>
    <col min="11" max="11" width="5.28515625" style="54" bestFit="1" customWidth="1"/>
    <col min="12" max="12" width="23" style="37" bestFit="1" customWidth="1"/>
    <col min="13" max="13" width="9.140625" style="45"/>
    <col min="14" max="14" width="29.42578125" style="45" bestFit="1" customWidth="1"/>
    <col min="15" max="16384" width="9.140625" style="45"/>
  </cols>
  <sheetData>
    <row r="1" spans="1:16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</row>
    <row r="2" spans="1:16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101"/>
    </row>
    <row r="3" spans="1:16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16" s="61" customFormat="1" ht="15.75" x14ac:dyDescent="0.2">
      <c r="C4" s="62" t="s">
        <v>291</v>
      </c>
      <c r="D4" s="62"/>
      <c r="E4" s="63"/>
      <c r="F4" s="63"/>
      <c r="G4" s="63"/>
      <c r="H4" s="64"/>
      <c r="I4" s="64"/>
      <c r="J4" s="65"/>
      <c r="K4" s="65"/>
    </row>
    <row r="5" spans="1:16" s="61" customFormat="1" ht="16.5" thickBot="1" x14ac:dyDescent="0.25">
      <c r="C5" s="62"/>
      <c r="D5" s="62"/>
      <c r="E5" s="56"/>
      <c r="F5" s="90"/>
      <c r="G5" s="90"/>
      <c r="H5" s="59"/>
      <c r="I5" s="59"/>
      <c r="J5" s="54"/>
      <c r="K5" s="52"/>
      <c r="L5" s="52"/>
    </row>
    <row r="6" spans="1:16" s="53" customFormat="1" ht="18" customHeight="1" thickBot="1" x14ac:dyDescent="0.25">
      <c r="A6" s="104" t="s">
        <v>18</v>
      </c>
      <c r="B6" s="124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4</v>
      </c>
      <c r="K6" s="82" t="s">
        <v>13</v>
      </c>
      <c r="L6" s="72" t="s">
        <v>5</v>
      </c>
    </row>
    <row r="7" spans="1:16" ht="18" customHeight="1" x14ac:dyDescent="0.25">
      <c r="A7" s="32">
        <v>1</v>
      </c>
      <c r="B7" s="17">
        <v>17</v>
      </c>
      <c r="C7" s="18" t="s">
        <v>432</v>
      </c>
      <c r="D7" s="19" t="s">
        <v>433</v>
      </c>
      <c r="E7" s="143">
        <v>37761</v>
      </c>
      <c r="F7" s="21" t="s">
        <v>25</v>
      </c>
      <c r="G7" s="21" t="s">
        <v>492</v>
      </c>
      <c r="H7" s="21"/>
      <c r="I7" s="98">
        <v>18</v>
      </c>
      <c r="J7" s="318">
        <v>1.6262731481481482E-3</v>
      </c>
      <c r="K7" s="27" t="str">
        <f t="shared" ref="K7:K30" si="0">IF(ISBLANK(J7),"",IF(J7&lt;=0.00153935185185185,"KSM",IF(J7&lt;=0.00164351851851852,"I A",IF(J7&lt;=0.00179398148148148,"II A",IF(J7&lt;=0.00200231481481481,"III A",IF(J7&lt;=0.00217592592592593,"I JA",IF(J7&lt;=0.00230324074074074,"II JA",IF(J7&lt;=0.00243055555555556,"III JA"))))))))</f>
        <v>I A</v>
      </c>
      <c r="L7" s="20" t="s">
        <v>493</v>
      </c>
      <c r="M7" s="222"/>
      <c r="N7" s="220"/>
      <c r="O7" s="221"/>
      <c r="P7" s="220"/>
    </row>
    <row r="8" spans="1:16" ht="18" customHeight="1" x14ac:dyDescent="0.25">
      <c r="A8" s="32">
        <v>2</v>
      </c>
      <c r="B8" s="17">
        <v>26</v>
      </c>
      <c r="C8" s="18" t="s">
        <v>48</v>
      </c>
      <c r="D8" s="19" t="s">
        <v>627</v>
      </c>
      <c r="E8" s="143">
        <v>38054</v>
      </c>
      <c r="F8" s="21" t="s">
        <v>623</v>
      </c>
      <c r="G8" s="21" t="s">
        <v>112</v>
      </c>
      <c r="H8" s="21"/>
      <c r="I8" s="98" t="s">
        <v>56</v>
      </c>
      <c r="J8" s="318">
        <v>1.7002314814814814E-3</v>
      </c>
      <c r="K8" s="27" t="str">
        <f t="shared" si="0"/>
        <v>II A</v>
      </c>
      <c r="L8" s="20" t="s">
        <v>120</v>
      </c>
      <c r="M8" s="225"/>
      <c r="N8" s="217"/>
      <c r="O8" s="218"/>
      <c r="P8" s="217"/>
    </row>
    <row r="9" spans="1:16" ht="18" customHeight="1" x14ac:dyDescent="0.25">
      <c r="A9" s="32">
        <v>3</v>
      </c>
      <c r="B9" s="17">
        <v>55</v>
      </c>
      <c r="C9" s="18" t="s">
        <v>210</v>
      </c>
      <c r="D9" s="19" t="s">
        <v>1119</v>
      </c>
      <c r="E9" s="143" t="s">
        <v>1120</v>
      </c>
      <c r="F9" s="21" t="s">
        <v>24</v>
      </c>
      <c r="G9" s="21" t="s">
        <v>1087</v>
      </c>
      <c r="H9" s="21"/>
      <c r="I9" s="98">
        <v>16</v>
      </c>
      <c r="J9" s="318">
        <v>1.701851851851852E-3</v>
      </c>
      <c r="K9" s="27" t="str">
        <f t="shared" si="0"/>
        <v>II A</v>
      </c>
      <c r="L9" s="20" t="s">
        <v>1121</v>
      </c>
      <c r="M9" s="222"/>
      <c r="N9" s="223"/>
      <c r="O9" s="224"/>
      <c r="P9" s="224"/>
    </row>
    <row r="10" spans="1:16" ht="18" customHeight="1" x14ac:dyDescent="0.25">
      <c r="A10" s="32">
        <v>4</v>
      </c>
      <c r="B10" s="17">
        <v>11</v>
      </c>
      <c r="C10" s="18" t="s">
        <v>217</v>
      </c>
      <c r="D10" s="19" t="s">
        <v>218</v>
      </c>
      <c r="E10" s="143" t="s">
        <v>324</v>
      </c>
      <c r="F10" s="21" t="s">
        <v>28</v>
      </c>
      <c r="G10" s="21" t="s">
        <v>598</v>
      </c>
      <c r="H10" s="21"/>
      <c r="I10" s="98">
        <v>14</v>
      </c>
      <c r="J10" s="318">
        <v>1.7252314814814815E-3</v>
      </c>
      <c r="K10" s="27" t="str">
        <f t="shared" si="0"/>
        <v>II A</v>
      </c>
      <c r="L10" s="20" t="s">
        <v>51</v>
      </c>
      <c r="M10" s="225"/>
      <c r="N10" s="227"/>
      <c r="O10" s="226"/>
      <c r="P10" s="228"/>
    </row>
    <row r="11" spans="1:16" ht="18" customHeight="1" x14ac:dyDescent="0.25">
      <c r="A11" s="32">
        <v>5</v>
      </c>
      <c r="B11" s="17">
        <v>47</v>
      </c>
      <c r="C11" s="18" t="s">
        <v>106</v>
      </c>
      <c r="D11" s="19" t="s">
        <v>999</v>
      </c>
      <c r="E11" s="143" t="s">
        <v>342</v>
      </c>
      <c r="F11" s="21" t="s">
        <v>36</v>
      </c>
      <c r="G11" s="21" t="s">
        <v>261</v>
      </c>
      <c r="H11" s="21" t="s">
        <v>262</v>
      </c>
      <c r="I11" s="98">
        <v>13</v>
      </c>
      <c r="J11" s="318">
        <v>1.7297453703703702E-3</v>
      </c>
      <c r="K11" s="27" t="str">
        <f t="shared" si="0"/>
        <v>II A</v>
      </c>
      <c r="L11" s="20" t="s">
        <v>263</v>
      </c>
      <c r="M11" s="216"/>
      <c r="N11" s="217"/>
      <c r="O11" s="218"/>
      <c r="P11" s="217"/>
    </row>
    <row r="12" spans="1:16" ht="18" customHeight="1" x14ac:dyDescent="0.2">
      <c r="A12" s="32">
        <v>6</v>
      </c>
      <c r="B12" s="17">
        <v>43</v>
      </c>
      <c r="C12" s="18" t="s">
        <v>75</v>
      </c>
      <c r="D12" s="19" t="s">
        <v>267</v>
      </c>
      <c r="E12" s="143" t="s">
        <v>268</v>
      </c>
      <c r="F12" s="21" t="s">
        <v>985</v>
      </c>
      <c r="G12" s="21" t="s">
        <v>266</v>
      </c>
      <c r="H12" s="21" t="s">
        <v>984</v>
      </c>
      <c r="I12" s="98">
        <v>12</v>
      </c>
      <c r="J12" s="318">
        <v>1.7591435185185186E-3</v>
      </c>
      <c r="K12" s="27" t="str">
        <f t="shared" si="0"/>
        <v>II A</v>
      </c>
      <c r="L12" s="20" t="s">
        <v>195</v>
      </c>
    </row>
    <row r="13" spans="1:16" ht="18" customHeight="1" x14ac:dyDescent="0.25">
      <c r="A13" s="32">
        <v>7</v>
      </c>
      <c r="B13" s="17">
        <v>29</v>
      </c>
      <c r="C13" s="18" t="s">
        <v>134</v>
      </c>
      <c r="D13" s="19" t="s">
        <v>658</v>
      </c>
      <c r="E13" s="143">
        <v>37725</v>
      </c>
      <c r="F13" s="21" t="s">
        <v>26</v>
      </c>
      <c r="G13" s="21" t="s">
        <v>135</v>
      </c>
      <c r="H13" s="21"/>
      <c r="I13" s="98">
        <v>11</v>
      </c>
      <c r="J13" s="318">
        <v>1.7925925925925924E-3</v>
      </c>
      <c r="K13" s="27" t="str">
        <f t="shared" si="0"/>
        <v>II A</v>
      </c>
      <c r="L13" s="20" t="s">
        <v>136</v>
      </c>
      <c r="M13" s="225"/>
      <c r="N13" s="217"/>
      <c r="O13" s="218"/>
      <c r="P13" s="217"/>
    </row>
    <row r="14" spans="1:16" ht="18" customHeight="1" x14ac:dyDescent="0.25">
      <c r="A14" s="32">
        <v>8</v>
      </c>
      <c r="B14" s="17">
        <v>42</v>
      </c>
      <c r="C14" s="18" t="s">
        <v>932</v>
      </c>
      <c r="D14" s="19" t="s">
        <v>752</v>
      </c>
      <c r="E14" s="143">
        <v>37418</v>
      </c>
      <c r="F14" s="21" t="s">
        <v>188</v>
      </c>
      <c r="G14" s="21" t="s">
        <v>185</v>
      </c>
      <c r="H14" s="21"/>
      <c r="I14" s="98">
        <v>10</v>
      </c>
      <c r="J14" s="318">
        <v>1.7962962962962965E-3</v>
      </c>
      <c r="K14" s="27" t="str">
        <f t="shared" si="0"/>
        <v>III A</v>
      </c>
      <c r="L14" s="20" t="s">
        <v>211</v>
      </c>
      <c r="M14" s="222"/>
      <c r="N14" s="223"/>
      <c r="O14" s="224"/>
      <c r="P14" s="224"/>
    </row>
    <row r="15" spans="1:16" ht="18" customHeight="1" x14ac:dyDescent="0.25">
      <c r="A15" s="32">
        <v>9</v>
      </c>
      <c r="B15" s="17">
        <v>45</v>
      </c>
      <c r="C15" s="18" t="s">
        <v>186</v>
      </c>
      <c r="D15" s="19" t="s">
        <v>995</v>
      </c>
      <c r="E15" s="143" t="s">
        <v>996</v>
      </c>
      <c r="F15" s="21" t="s">
        <v>36</v>
      </c>
      <c r="G15" s="21" t="s">
        <v>261</v>
      </c>
      <c r="H15" s="21" t="s">
        <v>262</v>
      </c>
      <c r="I15" s="98">
        <v>9</v>
      </c>
      <c r="J15" s="318">
        <v>1.8049768518518519E-3</v>
      </c>
      <c r="K15" s="27" t="str">
        <f t="shared" si="0"/>
        <v>III A</v>
      </c>
      <c r="L15" s="20" t="s">
        <v>263</v>
      </c>
      <c r="M15" s="222"/>
      <c r="N15" s="223"/>
      <c r="O15" s="224"/>
      <c r="P15" s="224"/>
    </row>
    <row r="16" spans="1:16" ht="18" customHeight="1" x14ac:dyDescent="0.25">
      <c r="A16" s="32">
        <v>10</v>
      </c>
      <c r="B16" s="17">
        <v>33</v>
      </c>
      <c r="C16" s="18" t="s">
        <v>140</v>
      </c>
      <c r="D16" s="19" t="s">
        <v>776</v>
      </c>
      <c r="E16" s="143" t="s">
        <v>777</v>
      </c>
      <c r="F16" s="21" t="s">
        <v>155</v>
      </c>
      <c r="G16" s="21" t="s">
        <v>154</v>
      </c>
      <c r="H16" s="21" t="s">
        <v>789</v>
      </c>
      <c r="I16" s="98">
        <v>8</v>
      </c>
      <c r="J16" s="318">
        <v>1.8215277777777778E-3</v>
      </c>
      <c r="K16" s="27" t="str">
        <f t="shared" si="0"/>
        <v>III A</v>
      </c>
      <c r="L16" s="20" t="s">
        <v>792</v>
      </c>
      <c r="M16" s="225"/>
      <c r="N16" s="217"/>
      <c r="O16" s="218"/>
      <c r="P16" s="217"/>
    </row>
    <row r="17" spans="1:16" ht="18" customHeight="1" x14ac:dyDescent="0.25">
      <c r="A17" s="32">
        <v>11</v>
      </c>
      <c r="B17" s="17">
        <v>36</v>
      </c>
      <c r="C17" s="18" t="s">
        <v>183</v>
      </c>
      <c r="D17" s="19" t="s">
        <v>862</v>
      </c>
      <c r="E17" s="143" t="s">
        <v>863</v>
      </c>
      <c r="F17" s="21" t="s">
        <v>319</v>
      </c>
      <c r="G17" s="21" t="s">
        <v>164</v>
      </c>
      <c r="H17" s="21" t="s">
        <v>165</v>
      </c>
      <c r="I17" s="98">
        <v>7</v>
      </c>
      <c r="J17" s="318">
        <v>1.8443287037037037E-3</v>
      </c>
      <c r="K17" s="27" t="str">
        <f t="shared" si="0"/>
        <v>III A</v>
      </c>
      <c r="L17" s="20" t="s">
        <v>867</v>
      </c>
      <c r="M17" s="225"/>
      <c r="N17" s="226"/>
      <c r="O17" s="227"/>
      <c r="P17" s="226"/>
    </row>
    <row r="18" spans="1:16" ht="18" customHeight="1" x14ac:dyDescent="0.25">
      <c r="A18" s="32">
        <v>12</v>
      </c>
      <c r="B18" s="17">
        <v>51</v>
      </c>
      <c r="C18" s="18" t="s">
        <v>1027</v>
      </c>
      <c r="D18" s="19" t="s">
        <v>1016</v>
      </c>
      <c r="E18" s="143" t="s">
        <v>1017</v>
      </c>
      <c r="F18" s="21" t="s">
        <v>1023</v>
      </c>
      <c r="G18" s="21" t="s">
        <v>204</v>
      </c>
      <c r="H18" s="21"/>
      <c r="I18" s="98">
        <v>6</v>
      </c>
      <c r="J18" s="318">
        <v>1.8542824074074076E-3</v>
      </c>
      <c r="K18" s="27" t="str">
        <f t="shared" si="0"/>
        <v>III A</v>
      </c>
      <c r="L18" s="20" t="s">
        <v>205</v>
      </c>
      <c r="M18" s="222"/>
      <c r="N18" s="223"/>
      <c r="O18" s="224"/>
      <c r="P18" s="224"/>
    </row>
    <row r="19" spans="1:16" ht="18" customHeight="1" x14ac:dyDescent="0.25">
      <c r="A19" s="32">
        <v>13</v>
      </c>
      <c r="B19" s="17">
        <v>52</v>
      </c>
      <c r="C19" s="18" t="s">
        <v>228</v>
      </c>
      <c r="D19" s="19" t="s">
        <v>1018</v>
      </c>
      <c r="E19" s="143" t="s">
        <v>1019</v>
      </c>
      <c r="F19" s="21" t="s">
        <v>1023</v>
      </c>
      <c r="G19" s="21" t="s">
        <v>204</v>
      </c>
      <c r="H19" s="21"/>
      <c r="I19" s="98">
        <v>5</v>
      </c>
      <c r="J19" s="318">
        <v>1.8583333333333334E-3</v>
      </c>
      <c r="K19" s="27" t="str">
        <f t="shared" si="0"/>
        <v>III A</v>
      </c>
      <c r="L19" s="20" t="s">
        <v>205</v>
      </c>
      <c r="M19" s="216"/>
      <c r="N19" s="217"/>
      <c r="O19" s="217"/>
      <c r="P19" s="218"/>
    </row>
    <row r="20" spans="1:16" ht="18" customHeight="1" x14ac:dyDescent="0.25">
      <c r="A20" s="32">
        <v>14</v>
      </c>
      <c r="B20" s="17">
        <v>37</v>
      </c>
      <c r="C20" s="18" t="s">
        <v>257</v>
      </c>
      <c r="D20" s="19" t="s">
        <v>871</v>
      </c>
      <c r="E20" s="143" t="s">
        <v>872</v>
      </c>
      <c r="F20" s="21" t="s">
        <v>319</v>
      </c>
      <c r="G20" s="21" t="s">
        <v>164</v>
      </c>
      <c r="H20" s="21" t="s">
        <v>171</v>
      </c>
      <c r="I20" s="98">
        <v>4</v>
      </c>
      <c r="J20" s="318">
        <v>1.8722222222222222E-3</v>
      </c>
      <c r="K20" s="27" t="str">
        <f t="shared" si="0"/>
        <v>III A</v>
      </c>
      <c r="L20" s="20" t="s">
        <v>178</v>
      </c>
      <c r="M20" s="222"/>
      <c r="N20" s="235"/>
      <c r="O20" s="235"/>
      <c r="P20" s="236"/>
    </row>
    <row r="21" spans="1:16" ht="18" customHeight="1" x14ac:dyDescent="0.25">
      <c r="A21" s="32">
        <v>15</v>
      </c>
      <c r="B21" s="17">
        <v>21</v>
      </c>
      <c r="C21" s="18" t="s">
        <v>511</v>
      </c>
      <c r="D21" s="19" t="s">
        <v>512</v>
      </c>
      <c r="E21" s="143" t="s">
        <v>513</v>
      </c>
      <c r="F21" s="21" t="s">
        <v>37</v>
      </c>
      <c r="G21" s="21" t="s">
        <v>103</v>
      </c>
      <c r="H21" s="21"/>
      <c r="I21" s="98">
        <v>3</v>
      </c>
      <c r="J21" s="318">
        <v>1.8875000000000001E-3</v>
      </c>
      <c r="K21" s="27" t="str">
        <f t="shared" si="0"/>
        <v>III A</v>
      </c>
      <c r="L21" s="20" t="s">
        <v>104</v>
      </c>
      <c r="M21" s="222"/>
      <c r="N21" s="223"/>
      <c r="O21" s="224"/>
      <c r="P21" s="224"/>
    </row>
    <row r="22" spans="1:16" ht="18" customHeight="1" x14ac:dyDescent="0.2">
      <c r="A22" s="32">
        <v>16</v>
      </c>
      <c r="B22" s="17">
        <v>34</v>
      </c>
      <c r="C22" s="18" t="s">
        <v>400</v>
      </c>
      <c r="D22" s="19" t="s">
        <v>831</v>
      </c>
      <c r="E22" s="143" t="s">
        <v>832</v>
      </c>
      <c r="F22" s="21" t="s">
        <v>319</v>
      </c>
      <c r="G22" s="21" t="s">
        <v>164</v>
      </c>
      <c r="H22" s="21" t="s">
        <v>165</v>
      </c>
      <c r="I22" s="98">
        <v>2</v>
      </c>
      <c r="J22" s="318">
        <v>1.8988425925925926E-3</v>
      </c>
      <c r="K22" s="27" t="str">
        <f t="shared" si="0"/>
        <v>III A</v>
      </c>
      <c r="L22" s="20" t="s">
        <v>173</v>
      </c>
    </row>
    <row r="23" spans="1:16" ht="18" customHeight="1" x14ac:dyDescent="0.25">
      <c r="A23" s="32">
        <v>17</v>
      </c>
      <c r="B23" s="17">
        <v>44</v>
      </c>
      <c r="C23" s="18" t="s">
        <v>78</v>
      </c>
      <c r="D23" s="19" t="s">
        <v>982</v>
      </c>
      <c r="E23" s="143" t="s">
        <v>983</v>
      </c>
      <c r="F23" s="21" t="s">
        <v>986</v>
      </c>
      <c r="G23" s="21" t="s">
        <v>266</v>
      </c>
      <c r="H23" s="21" t="s">
        <v>984</v>
      </c>
      <c r="I23" s="98" t="s">
        <v>56</v>
      </c>
      <c r="J23" s="318">
        <v>1.9515046296296294E-3</v>
      </c>
      <c r="K23" s="27" t="str">
        <f t="shared" si="0"/>
        <v>III A</v>
      </c>
      <c r="L23" s="20" t="s">
        <v>195</v>
      </c>
      <c r="M23" s="216"/>
      <c r="N23" s="231"/>
      <c r="O23" s="218"/>
      <c r="P23" s="232"/>
    </row>
    <row r="24" spans="1:16" ht="18" customHeight="1" x14ac:dyDescent="0.25">
      <c r="A24" s="32">
        <v>18</v>
      </c>
      <c r="B24" s="17">
        <v>32</v>
      </c>
      <c r="C24" s="18" t="s">
        <v>60</v>
      </c>
      <c r="D24" s="19" t="s">
        <v>91</v>
      </c>
      <c r="E24" s="143" t="s">
        <v>773</v>
      </c>
      <c r="F24" s="21" t="s">
        <v>155</v>
      </c>
      <c r="G24" s="21" t="s">
        <v>154</v>
      </c>
      <c r="H24" s="21" t="s">
        <v>789</v>
      </c>
      <c r="I24" s="98">
        <v>1</v>
      </c>
      <c r="J24" s="318">
        <v>1.9525462962962962E-3</v>
      </c>
      <c r="K24" s="27" t="str">
        <f t="shared" si="0"/>
        <v>III A</v>
      </c>
      <c r="L24" s="20" t="s">
        <v>153</v>
      </c>
      <c r="M24" s="222"/>
      <c r="N24" s="223"/>
      <c r="O24" s="224"/>
      <c r="P24" s="224"/>
    </row>
    <row r="25" spans="1:16" ht="18" customHeight="1" x14ac:dyDescent="0.2">
      <c r="A25" s="32">
        <v>19</v>
      </c>
      <c r="B25" s="17">
        <v>25</v>
      </c>
      <c r="C25" s="18" t="s">
        <v>578</v>
      </c>
      <c r="D25" s="19" t="s">
        <v>624</v>
      </c>
      <c r="E25" s="143">
        <v>38020</v>
      </c>
      <c r="F25" s="21" t="s">
        <v>623</v>
      </c>
      <c r="G25" s="21" t="s">
        <v>112</v>
      </c>
      <c r="H25" s="21"/>
      <c r="I25" s="98" t="s">
        <v>56</v>
      </c>
      <c r="J25" s="318">
        <v>1.99537037037037E-3</v>
      </c>
      <c r="K25" s="27" t="str">
        <f t="shared" si="0"/>
        <v>III A</v>
      </c>
      <c r="L25" s="20" t="s">
        <v>120</v>
      </c>
      <c r="M25" s="219"/>
      <c r="N25" s="220"/>
      <c r="O25" s="221"/>
      <c r="P25" s="220"/>
    </row>
    <row r="26" spans="1:16" ht="18" customHeight="1" x14ac:dyDescent="0.25">
      <c r="A26" s="32">
        <v>20</v>
      </c>
      <c r="B26" s="17">
        <v>46</v>
      </c>
      <c r="C26" s="18" t="s">
        <v>75</v>
      </c>
      <c r="D26" s="19" t="s">
        <v>997</v>
      </c>
      <c r="E26" s="143" t="s">
        <v>998</v>
      </c>
      <c r="F26" s="21" t="s">
        <v>36</v>
      </c>
      <c r="G26" s="21" t="s">
        <v>261</v>
      </c>
      <c r="H26" s="21" t="s">
        <v>262</v>
      </c>
      <c r="I26" s="98"/>
      <c r="J26" s="318">
        <v>2.0002314814814813E-3</v>
      </c>
      <c r="K26" s="27" t="str">
        <f t="shared" si="0"/>
        <v>III A</v>
      </c>
      <c r="L26" s="20" t="s">
        <v>263</v>
      </c>
      <c r="M26" s="216"/>
      <c r="N26" s="229"/>
      <c r="O26" s="229"/>
      <c r="P26" s="230"/>
    </row>
    <row r="27" spans="1:16" ht="18" customHeight="1" x14ac:dyDescent="0.25">
      <c r="A27" s="32">
        <v>21</v>
      </c>
      <c r="B27" s="17">
        <v>30</v>
      </c>
      <c r="C27" s="18" t="s">
        <v>663</v>
      </c>
      <c r="D27" s="19" t="s">
        <v>664</v>
      </c>
      <c r="E27" s="143">
        <v>37676</v>
      </c>
      <c r="F27" s="21" t="s">
        <v>665</v>
      </c>
      <c r="G27" s="21" t="s">
        <v>135</v>
      </c>
      <c r="H27" s="21"/>
      <c r="I27" s="98"/>
      <c r="J27" s="318">
        <v>2.003472222222222E-3</v>
      </c>
      <c r="K27" s="27" t="str">
        <f t="shared" si="0"/>
        <v>I JA</v>
      </c>
      <c r="L27" s="20" t="s">
        <v>137</v>
      </c>
      <c r="M27" s="225"/>
      <c r="N27" s="217"/>
      <c r="O27" s="218"/>
      <c r="P27" s="218"/>
    </row>
    <row r="28" spans="1:16" ht="18" customHeight="1" x14ac:dyDescent="0.25">
      <c r="A28" s="32">
        <v>22</v>
      </c>
      <c r="B28" s="17">
        <v>48</v>
      </c>
      <c r="C28" s="18" t="s">
        <v>443</v>
      </c>
      <c r="D28" s="19" t="s">
        <v>1003</v>
      </c>
      <c r="E28" s="143" t="s">
        <v>1004</v>
      </c>
      <c r="F28" s="21" t="s">
        <v>36</v>
      </c>
      <c r="G28" s="21" t="s">
        <v>261</v>
      </c>
      <c r="H28" s="21" t="s">
        <v>262</v>
      </c>
      <c r="I28" s="98"/>
      <c r="J28" s="318">
        <v>2.0324074074074077E-3</v>
      </c>
      <c r="K28" s="27" t="str">
        <f t="shared" si="0"/>
        <v>I JA</v>
      </c>
      <c r="L28" s="20" t="s">
        <v>1012</v>
      </c>
      <c r="M28" s="222"/>
      <c r="N28" s="223"/>
      <c r="O28" s="224"/>
      <c r="P28" s="224"/>
    </row>
    <row r="29" spans="1:16" ht="18" customHeight="1" x14ac:dyDescent="0.25">
      <c r="A29" s="32">
        <v>23</v>
      </c>
      <c r="B29" s="17">
        <v>40</v>
      </c>
      <c r="C29" s="18" t="s">
        <v>910</v>
      </c>
      <c r="D29" s="19" t="s">
        <v>911</v>
      </c>
      <c r="E29" s="143">
        <v>37406</v>
      </c>
      <c r="F29" s="21" t="s">
        <v>35</v>
      </c>
      <c r="G29" s="21" t="s">
        <v>212</v>
      </c>
      <c r="H29" s="21" t="s">
        <v>46</v>
      </c>
      <c r="I29" s="98"/>
      <c r="J29" s="318">
        <v>2.1234953703703706E-3</v>
      </c>
      <c r="K29" s="27" t="str">
        <f t="shared" si="0"/>
        <v>I JA</v>
      </c>
      <c r="L29" s="20" t="s">
        <v>902</v>
      </c>
      <c r="M29" s="222"/>
      <c r="N29" s="224"/>
      <c r="O29" s="224"/>
      <c r="P29" s="224"/>
    </row>
    <row r="30" spans="1:16" ht="18" customHeight="1" x14ac:dyDescent="0.25">
      <c r="A30" s="32">
        <v>24</v>
      </c>
      <c r="B30" s="17">
        <v>15</v>
      </c>
      <c r="C30" s="18" t="s">
        <v>222</v>
      </c>
      <c r="D30" s="19" t="s">
        <v>420</v>
      </c>
      <c r="E30" s="143" t="s">
        <v>421</v>
      </c>
      <c r="F30" s="21" t="s">
        <v>237</v>
      </c>
      <c r="G30" s="21" t="s">
        <v>234</v>
      </c>
      <c r="H30" s="21" t="s">
        <v>413</v>
      </c>
      <c r="I30" s="98"/>
      <c r="J30" s="318">
        <v>2.1306712962962963E-3</v>
      </c>
      <c r="K30" s="27" t="str">
        <f t="shared" si="0"/>
        <v>I JA</v>
      </c>
      <c r="L30" s="20" t="s">
        <v>414</v>
      </c>
      <c r="M30" s="222"/>
      <c r="N30" s="223"/>
      <c r="O30" s="224"/>
      <c r="P30" s="224"/>
    </row>
    <row r="31" spans="1:16" ht="18" customHeight="1" x14ac:dyDescent="0.25">
      <c r="A31" s="32"/>
      <c r="B31" s="17">
        <v>27</v>
      </c>
      <c r="C31" s="18" t="s">
        <v>208</v>
      </c>
      <c r="D31" s="19" t="s">
        <v>634</v>
      </c>
      <c r="E31" s="143">
        <v>38110</v>
      </c>
      <c r="F31" s="21" t="s">
        <v>623</v>
      </c>
      <c r="G31" s="21" t="s">
        <v>112</v>
      </c>
      <c r="H31" s="21"/>
      <c r="I31" s="98" t="s">
        <v>56</v>
      </c>
      <c r="J31" s="318" t="s">
        <v>1239</v>
      </c>
      <c r="K31" s="27"/>
      <c r="L31" s="20" t="s">
        <v>1064</v>
      </c>
      <c r="M31" s="222"/>
      <c r="N31" s="220"/>
      <c r="O31" s="221"/>
      <c r="P31" s="220"/>
    </row>
    <row r="32" spans="1:16" ht="18" customHeight="1" x14ac:dyDescent="0.25">
      <c r="A32" s="32"/>
      <c r="B32" s="17">
        <v>12</v>
      </c>
      <c r="C32" s="18" t="s">
        <v>95</v>
      </c>
      <c r="D32" s="19" t="s">
        <v>346</v>
      </c>
      <c r="E32" s="143" t="s">
        <v>347</v>
      </c>
      <c r="F32" s="21" t="s">
        <v>28</v>
      </c>
      <c r="G32" s="21" t="s">
        <v>598</v>
      </c>
      <c r="H32" s="21"/>
      <c r="I32" s="98"/>
      <c r="J32" s="318" t="s">
        <v>1239</v>
      </c>
      <c r="K32" s="27"/>
      <c r="L32" s="20" t="s">
        <v>52</v>
      </c>
      <c r="M32" s="222"/>
      <c r="N32" s="233"/>
      <c r="O32" s="224"/>
      <c r="P32" s="234"/>
    </row>
  </sheetData>
  <sortState ref="B7:L32">
    <sortCondition ref="J7:J32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5"/>
  <dimension ref="A1:T68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5.42578125" style="45" bestFit="1" customWidth="1"/>
    <col min="5" max="5" width="10.7109375" style="58" customWidth="1"/>
    <col min="6" max="7" width="16.140625" style="59" bestFit="1" customWidth="1"/>
    <col min="8" max="8" width="15.7109375" style="59" bestFit="1" customWidth="1"/>
    <col min="9" max="9" width="9.140625" style="54"/>
    <col min="10" max="10" width="27.140625" style="37" bestFit="1" customWidth="1"/>
    <col min="11" max="12" width="23" style="45" bestFit="1" customWidth="1"/>
    <col min="13" max="16384" width="9.140625" style="45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100"/>
    </row>
    <row r="2" spans="1:20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101"/>
    </row>
    <row r="3" spans="1:20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</row>
    <row r="4" spans="1:20" s="38" customFormat="1" ht="15.75" x14ac:dyDescent="0.2">
      <c r="C4" s="62" t="s">
        <v>292</v>
      </c>
      <c r="D4" s="39"/>
      <c r="E4" s="43"/>
      <c r="F4" s="43"/>
      <c r="G4" s="43"/>
      <c r="H4" s="41"/>
      <c r="I4" s="47"/>
    </row>
    <row r="5" spans="1:20" s="38" customFormat="1" ht="16.5" thickBot="1" x14ac:dyDescent="0.25">
      <c r="C5" s="39">
        <v>1</v>
      </c>
      <c r="D5" s="39" t="s">
        <v>1232</v>
      </c>
      <c r="E5" s="43"/>
      <c r="F5" s="43"/>
      <c r="G5" s="43"/>
      <c r="H5" s="41"/>
      <c r="I5" s="47"/>
    </row>
    <row r="6" spans="1:20" s="14" customFormat="1" ht="18" customHeight="1" thickBot="1" x14ac:dyDescent="0.3">
      <c r="A6" s="104" t="s">
        <v>16</v>
      </c>
      <c r="B6" s="124" t="s">
        <v>17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13" t="s">
        <v>4</v>
      </c>
      <c r="J6" s="49" t="s">
        <v>5</v>
      </c>
      <c r="K6" s="216"/>
      <c r="L6" s="231"/>
      <c r="M6" s="239"/>
      <c r="N6" s="232"/>
      <c r="O6" s="217"/>
      <c r="P6" s="217"/>
      <c r="Q6" s="231"/>
      <c r="R6" s="240"/>
      <c r="S6" s="22"/>
      <c r="T6" s="22"/>
    </row>
    <row r="7" spans="1:20" s="22" customFormat="1" ht="18" customHeight="1" x14ac:dyDescent="0.25">
      <c r="A7" s="32">
        <v>1</v>
      </c>
      <c r="B7" s="17">
        <v>132</v>
      </c>
      <c r="C7" s="18" t="s">
        <v>655</v>
      </c>
      <c r="D7" s="19" t="s">
        <v>656</v>
      </c>
      <c r="E7" s="143">
        <v>37958</v>
      </c>
      <c r="F7" s="21" t="s">
        <v>26</v>
      </c>
      <c r="G7" s="21" t="s">
        <v>135</v>
      </c>
      <c r="H7" s="21"/>
      <c r="I7" s="318">
        <v>1.7096064814814814E-3</v>
      </c>
      <c r="J7" s="20" t="s">
        <v>136</v>
      </c>
      <c r="K7" s="222"/>
      <c r="L7" s="223"/>
      <c r="M7" s="224"/>
      <c r="N7" s="224"/>
      <c r="O7" s="224"/>
      <c r="P7" s="224"/>
      <c r="Q7" s="249"/>
      <c r="T7" s="45"/>
    </row>
    <row r="8" spans="1:20" s="22" customFormat="1" ht="18" customHeight="1" x14ac:dyDescent="0.25">
      <c r="A8" s="32">
        <v>2</v>
      </c>
      <c r="B8" s="17">
        <v>166</v>
      </c>
      <c r="C8" s="18" t="s">
        <v>605</v>
      </c>
      <c r="D8" s="19" t="s">
        <v>1188</v>
      </c>
      <c r="E8" s="143" t="s">
        <v>1189</v>
      </c>
      <c r="F8" s="21" t="s">
        <v>32</v>
      </c>
      <c r="G8" s="21" t="s">
        <v>65</v>
      </c>
      <c r="H8" s="21"/>
      <c r="I8" s="318">
        <v>1.723263888888889E-3</v>
      </c>
      <c r="J8" s="20" t="s">
        <v>1201</v>
      </c>
      <c r="K8" s="216"/>
      <c r="L8" s="217"/>
      <c r="M8" s="217"/>
      <c r="N8" s="218"/>
      <c r="O8" s="217"/>
      <c r="P8" s="240"/>
      <c r="Q8" s="240"/>
      <c r="R8" s="240"/>
    </row>
    <row r="9" spans="1:20" s="22" customFormat="1" ht="18" customHeight="1" x14ac:dyDescent="0.25">
      <c r="A9" s="32">
        <v>3</v>
      </c>
      <c r="B9" s="17">
        <v>139</v>
      </c>
      <c r="C9" s="18" t="s">
        <v>774</v>
      </c>
      <c r="D9" s="19" t="s">
        <v>775</v>
      </c>
      <c r="E9" s="143" t="s">
        <v>355</v>
      </c>
      <c r="F9" s="21" t="s">
        <v>155</v>
      </c>
      <c r="G9" s="21" t="s">
        <v>154</v>
      </c>
      <c r="H9" s="21" t="s">
        <v>789</v>
      </c>
      <c r="I9" s="318">
        <v>1.6824074074074074E-3</v>
      </c>
      <c r="J9" s="20" t="s">
        <v>153</v>
      </c>
      <c r="K9" s="216"/>
      <c r="L9" s="217"/>
      <c r="M9" s="217"/>
      <c r="N9" s="218"/>
      <c r="O9" s="217"/>
      <c r="P9" s="240"/>
      <c r="Q9" s="240"/>
      <c r="R9" s="240"/>
      <c r="S9" s="45"/>
      <c r="T9" s="45"/>
    </row>
    <row r="10" spans="1:20" s="22" customFormat="1" ht="18" customHeight="1" x14ac:dyDescent="0.25">
      <c r="A10" s="32">
        <v>4</v>
      </c>
      <c r="B10" s="17">
        <v>162</v>
      </c>
      <c r="C10" s="18" t="s">
        <v>1028</v>
      </c>
      <c r="D10" s="19" t="s">
        <v>1021</v>
      </c>
      <c r="E10" s="143" t="s">
        <v>1022</v>
      </c>
      <c r="F10" s="21" t="s">
        <v>1023</v>
      </c>
      <c r="G10" s="21" t="s">
        <v>204</v>
      </c>
      <c r="H10" s="21"/>
      <c r="I10" s="318">
        <v>1.6144675925925927E-3</v>
      </c>
      <c r="J10" s="20" t="s">
        <v>1024</v>
      </c>
      <c r="K10" s="222"/>
      <c r="L10" s="224"/>
      <c r="M10" s="224"/>
      <c r="N10" s="224"/>
      <c r="O10" s="224"/>
      <c r="P10" s="224"/>
      <c r="Q10" s="224"/>
    </row>
    <row r="11" spans="1:20" s="22" customFormat="1" ht="18" customHeight="1" x14ac:dyDescent="0.25">
      <c r="A11" s="32">
        <v>5</v>
      </c>
      <c r="B11" s="17">
        <v>130</v>
      </c>
      <c r="C11" s="18" t="s">
        <v>1207</v>
      </c>
      <c r="D11" s="19" t="s">
        <v>1208</v>
      </c>
      <c r="E11" s="143">
        <v>37989</v>
      </c>
      <c r="F11" s="21" t="s">
        <v>623</v>
      </c>
      <c r="G11" s="21" t="s">
        <v>112</v>
      </c>
      <c r="H11" s="21"/>
      <c r="I11" s="318" t="s">
        <v>1239</v>
      </c>
      <c r="J11" s="20" t="s">
        <v>583</v>
      </c>
      <c r="K11" s="216"/>
      <c r="L11" s="217"/>
      <c r="M11" s="217"/>
      <c r="N11" s="218"/>
      <c r="O11" s="217"/>
      <c r="P11" s="240"/>
      <c r="Q11" s="240"/>
      <c r="R11" s="240"/>
      <c r="S11" s="45"/>
      <c r="T11" s="45"/>
    </row>
    <row r="12" spans="1:20" s="22" customFormat="1" ht="18" customHeight="1" x14ac:dyDescent="0.25">
      <c r="A12" s="32">
        <v>6</v>
      </c>
      <c r="B12" s="17">
        <v>135</v>
      </c>
      <c r="C12" s="18" t="s">
        <v>82</v>
      </c>
      <c r="D12" s="19" t="s">
        <v>667</v>
      </c>
      <c r="E12" s="143">
        <v>37786</v>
      </c>
      <c r="F12" s="21" t="s">
        <v>317</v>
      </c>
      <c r="G12" s="21" t="s">
        <v>668</v>
      </c>
      <c r="H12" s="21"/>
      <c r="I12" s="318" t="s">
        <v>1239</v>
      </c>
      <c r="J12" s="20" t="s">
        <v>670</v>
      </c>
      <c r="K12" s="222"/>
      <c r="L12" s="223"/>
      <c r="M12" s="224"/>
      <c r="N12" s="224"/>
      <c r="O12" s="224"/>
      <c r="P12" s="224"/>
      <c r="Q12" s="249"/>
      <c r="T12" s="45"/>
    </row>
    <row r="13" spans="1:20" s="22" customFormat="1" ht="18" customHeight="1" x14ac:dyDescent="0.25">
      <c r="A13" s="74"/>
      <c r="B13" s="148"/>
      <c r="C13" s="29"/>
      <c r="D13" s="30"/>
      <c r="E13" s="332"/>
      <c r="F13" s="28"/>
      <c r="G13" s="28"/>
      <c r="H13" s="28"/>
      <c r="I13" s="459"/>
      <c r="J13" s="31"/>
      <c r="K13" s="222"/>
      <c r="L13" s="223"/>
      <c r="M13" s="224"/>
      <c r="N13" s="224"/>
      <c r="O13" s="224"/>
      <c r="P13" s="224"/>
      <c r="Q13" s="249"/>
      <c r="T13" s="45"/>
    </row>
    <row r="14" spans="1:20" s="38" customFormat="1" ht="16.5" thickBot="1" x14ac:dyDescent="0.25">
      <c r="C14" s="39">
        <v>2</v>
      </c>
      <c r="D14" s="39" t="s">
        <v>1232</v>
      </c>
      <c r="E14" s="43"/>
      <c r="F14" s="43"/>
      <c r="G14" s="43"/>
      <c r="H14" s="41"/>
      <c r="I14" s="47"/>
    </row>
    <row r="15" spans="1:20" s="14" customFormat="1" ht="18" customHeight="1" thickBot="1" x14ac:dyDescent="0.3">
      <c r="A15" s="104" t="s">
        <v>16</v>
      </c>
      <c r="B15" s="124" t="s">
        <v>17</v>
      </c>
      <c r="C15" s="11" t="s">
        <v>0</v>
      </c>
      <c r="D15" s="12" t="s">
        <v>1</v>
      </c>
      <c r="E15" s="13" t="s">
        <v>10</v>
      </c>
      <c r="F15" s="48" t="s">
        <v>2</v>
      </c>
      <c r="G15" s="70" t="s">
        <v>3</v>
      </c>
      <c r="H15" s="70" t="s">
        <v>15</v>
      </c>
      <c r="I15" s="13" t="s">
        <v>4</v>
      </c>
      <c r="J15" s="49" t="s">
        <v>5</v>
      </c>
      <c r="K15" s="216"/>
      <c r="L15" s="231"/>
      <c r="M15" s="239"/>
      <c r="N15" s="232"/>
      <c r="O15" s="217"/>
      <c r="P15" s="217"/>
      <c r="Q15" s="231"/>
      <c r="R15" s="240"/>
      <c r="S15" s="22"/>
      <c r="T15" s="22"/>
    </row>
    <row r="16" spans="1:20" s="22" customFormat="1" ht="18" customHeight="1" x14ac:dyDescent="0.25">
      <c r="A16" s="32">
        <v>1</v>
      </c>
      <c r="B16" s="17">
        <v>124</v>
      </c>
      <c r="C16" s="18" t="s">
        <v>594</v>
      </c>
      <c r="D16" s="19" t="s">
        <v>595</v>
      </c>
      <c r="E16" s="143">
        <v>37415</v>
      </c>
      <c r="F16" s="21" t="s">
        <v>316</v>
      </c>
      <c r="G16" s="21" t="s">
        <v>112</v>
      </c>
      <c r="H16" s="21"/>
      <c r="I16" s="318">
        <v>1.5231481481481483E-3</v>
      </c>
      <c r="J16" s="20" t="s">
        <v>116</v>
      </c>
      <c r="K16" s="216"/>
      <c r="L16" s="231"/>
      <c r="M16" s="239"/>
      <c r="N16" s="232"/>
      <c r="O16" s="217"/>
      <c r="P16" s="217"/>
      <c r="Q16" s="231"/>
      <c r="R16" s="240"/>
    </row>
    <row r="17" spans="1:20" s="22" customFormat="1" ht="18" customHeight="1" x14ac:dyDescent="0.25">
      <c r="A17" s="32">
        <v>2</v>
      </c>
      <c r="B17" s="17">
        <v>133</v>
      </c>
      <c r="C17" s="18" t="s">
        <v>166</v>
      </c>
      <c r="D17" s="19" t="s">
        <v>657</v>
      </c>
      <c r="E17" s="143">
        <v>37645</v>
      </c>
      <c r="F17" s="21" t="s">
        <v>26</v>
      </c>
      <c r="G17" s="21" t="s">
        <v>135</v>
      </c>
      <c r="H17" s="21"/>
      <c r="I17" s="318">
        <v>1.6092592592592593E-3</v>
      </c>
      <c r="J17" s="20" t="s">
        <v>136</v>
      </c>
      <c r="K17" s="222"/>
      <c r="L17" s="224"/>
      <c r="M17" s="224"/>
      <c r="N17" s="224"/>
      <c r="O17" s="224"/>
      <c r="P17" s="224"/>
      <c r="Q17" s="224"/>
    </row>
    <row r="18" spans="1:20" s="22" customFormat="1" ht="18" customHeight="1" x14ac:dyDescent="0.25">
      <c r="A18" s="32">
        <v>2</v>
      </c>
      <c r="B18" s="17">
        <v>128</v>
      </c>
      <c r="C18" s="18" t="s">
        <v>57</v>
      </c>
      <c r="D18" s="19" t="s">
        <v>626</v>
      </c>
      <c r="E18" s="143">
        <v>38185</v>
      </c>
      <c r="F18" s="21" t="s">
        <v>623</v>
      </c>
      <c r="G18" s="21" t="s">
        <v>112</v>
      </c>
      <c r="H18" s="21"/>
      <c r="I18" s="318">
        <v>1.911574074074074E-3</v>
      </c>
      <c r="J18" s="20" t="s">
        <v>120</v>
      </c>
      <c r="K18" s="222"/>
      <c r="L18" s="223"/>
      <c r="M18" s="224"/>
      <c r="N18" s="224"/>
      <c r="O18" s="224"/>
      <c r="P18" s="224"/>
      <c r="Q18" s="224"/>
      <c r="T18" s="45"/>
    </row>
    <row r="19" spans="1:20" s="22" customFormat="1" ht="18" customHeight="1" x14ac:dyDescent="0.25">
      <c r="A19" s="32">
        <v>3</v>
      </c>
      <c r="B19" s="17">
        <v>125</v>
      </c>
      <c r="C19" s="18" t="s">
        <v>143</v>
      </c>
      <c r="D19" s="19" t="s">
        <v>596</v>
      </c>
      <c r="E19" s="143">
        <v>37764</v>
      </c>
      <c r="F19" s="21" t="s">
        <v>316</v>
      </c>
      <c r="G19" s="21" t="s">
        <v>112</v>
      </c>
      <c r="H19" s="21"/>
      <c r="I19" s="318">
        <v>1.6429398148148147E-3</v>
      </c>
      <c r="J19" s="20" t="s">
        <v>116</v>
      </c>
      <c r="K19" s="241"/>
      <c r="L19" s="244"/>
      <c r="M19" s="218"/>
      <c r="N19" s="245"/>
      <c r="O19" s="218"/>
      <c r="P19" s="244"/>
      <c r="Q19" s="245"/>
      <c r="R19" s="240"/>
    </row>
    <row r="20" spans="1:20" s="22" customFormat="1" ht="18" customHeight="1" x14ac:dyDescent="0.25">
      <c r="A20" s="32">
        <v>4</v>
      </c>
      <c r="B20" s="17">
        <v>129</v>
      </c>
      <c r="C20" s="18" t="s">
        <v>1065</v>
      </c>
      <c r="D20" s="19" t="s">
        <v>1066</v>
      </c>
      <c r="E20" s="143">
        <v>38097</v>
      </c>
      <c r="F20" s="21" t="s">
        <v>623</v>
      </c>
      <c r="G20" s="21" t="s">
        <v>112</v>
      </c>
      <c r="H20" s="21"/>
      <c r="I20" s="318">
        <v>1.848726851851852E-3</v>
      </c>
      <c r="J20" s="20" t="s">
        <v>1064</v>
      </c>
      <c r="K20" s="250"/>
      <c r="L20" s="235"/>
      <c r="M20" s="251"/>
      <c r="N20" s="235"/>
      <c r="O20" s="251"/>
      <c r="P20" s="235"/>
      <c r="Q20" s="235"/>
      <c r="T20" s="45"/>
    </row>
    <row r="21" spans="1:20" s="246" customFormat="1" ht="18" customHeight="1" x14ac:dyDescent="0.25">
      <c r="A21" s="32">
        <v>5</v>
      </c>
      <c r="B21" s="17">
        <v>123</v>
      </c>
      <c r="C21" s="18" t="s">
        <v>573</v>
      </c>
      <c r="D21" s="19" t="s">
        <v>574</v>
      </c>
      <c r="E21" s="143">
        <v>37843</v>
      </c>
      <c r="F21" s="21" t="s">
        <v>316</v>
      </c>
      <c r="G21" s="21" t="s">
        <v>112</v>
      </c>
      <c r="H21" s="21"/>
      <c r="I21" s="318">
        <v>1.6990740740740742E-3</v>
      </c>
      <c r="J21" s="20" t="s">
        <v>120</v>
      </c>
      <c r="K21" s="216"/>
      <c r="L21" s="217"/>
      <c r="M21" s="218"/>
      <c r="N21" s="217"/>
      <c r="O21" s="217"/>
      <c r="P21" s="217"/>
      <c r="Q21" s="217"/>
      <c r="R21" s="228"/>
      <c r="S21" s="45"/>
      <c r="T21" s="45"/>
    </row>
    <row r="22" spans="1:20" s="22" customFormat="1" ht="18" customHeight="1" x14ac:dyDescent="0.25">
      <c r="A22" s="32">
        <v>6</v>
      </c>
      <c r="B22" s="17">
        <v>127</v>
      </c>
      <c r="C22" s="18" t="s">
        <v>94</v>
      </c>
      <c r="D22" s="19" t="s">
        <v>625</v>
      </c>
      <c r="E22" s="143">
        <v>38057</v>
      </c>
      <c r="F22" s="21" t="s">
        <v>623</v>
      </c>
      <c r="G22" s="21" t="s">
        <v>112</v>
      </c>
      <c r="H22" s="21"/>
      <c r="I22" s="318">
        <v>1.7952546296296299E-3</v>
      </c>
      <c r="J22" s="20" t="s">
        <v>120</v>
      </c>
      <c r="K22" s="247"/>
      <c r="L22" s="231"/>
      <c r="M22" s="231"/>
      <c r="N22" s="242"/>
      <c r="O22" s="242"/>
      <c r="P22" s="231"/>
      <c r="Q22" s="231"/>
      <c r="R22" s="242"/>
      <c r="S22" s="45"/>
      <c r="T22" s="45"/>
    </row>
    <row r="23" spans="1:20" s="22" customFormat="1" ht="18" customHeight="1" x14ac:dyDescent="0.25">
      <c r="A23" s="74"/>
      <c r="B23" s="148"/>
      <c r="C23" s="29"/>
      <c r="D23" s="30"/>
      <c r="E23" s="332"/>
      <c r="F23" s="28"/>
      <c r="G23" s="28"/>
      <c r="H23" s="28"/>
      <c r="I23" s="459"/>
      <c r="J23" s="31"/>
      <c r="K23" s="247"/>
      <c r="L23" s="231"/>
      <c r="M23" s="231"/>
      <c r="N23" s="242"/>
      <c r="O23" s="242"/>
      <c r="P23" s="231"/>
      <c r="Q23" s="231"/>
      <c r="R23" s="242"/>
      <c r="S23" s="45"/>
      <c r="T23" s="45"/>
    </row>
    <row r="24" spans="1:20" s="38" customFormat="1" ht="16.5" thickBot="1" x14ac:dyDescent="0.25">
      <c r="C24" s="39">
        <v>3</v>
      </c>
      <c r="D24" s="39" t="s">
        <v>1232</v>
      </c>
      <c r="E24" s="43"/>
      <c r="F24" s="43"/>
      <c r="G24" s="43"/>
      <c r="H24" s="41"/>
      <c r="I24" s="47"/>
    </row>
    <row r="25" spans="1:20" s="14" customFormat="1" ht="18" customHeight="1" thickBot="1" x14ac:dyDescent="0.3">
      <c r="A25" s="104" t="s">
        <v>16</v>
      </c>
      <c r="B25" s="124" t="s">
        <v>17</v>
      </c>
      <c r="C25" s="11" t="s">
        <v>0</v>
      </c>
      <c r="D25" s="12" t="s">
        <v>1</v>
      </c>
      <c r="E25" s="13" t="s">
        <v>10</v>
      </c>
      <c r="F25" s="48" t="s">
        <v>2</v>
      </c>
      <c r="G25" s="70" t="s">
        <v>3</v>
      </c>
      <c r="H25" s="70" t="s">
        <v>15</v>
      </c>
      <c r="I25" s="13" t="s">
        <v>4</v>
      </c>
      <c r="J25" s="49" t="s">
        <v>5</v>
      </c>
      <c r="K25" s="216"/>
      <c r="L25" s="231"/>
      <c r="M25" s="239"/>
      <c r="N25" s="232"/>
      <c r="O25" s="217"/>
      <c r="P25" s="217"/>
      <c r="Q25" s="231"/>
      <c r="R25" s="240"/>
      <c r="S25" s="22"/>
      <c r="T25" s="22"/>
    </row>
    <row r="26" spans="1:20" s="22" customFormat="1" ht="18" customHeight="1" x14ac:dyDescent="0.25">
      <c r="A26" s="32">
        <v>1</v>
      </c>
      <c r="B26" s="17">
        <v>119</v>
      </c>
      <c r="C26" s="18" t="s">
        <v>553</v>
      </c>
      <c r="D26" s="19" t="s">
        <v>101</v>
      </c>
      <c r="E26" s="143">
        <v>37299</v>
      </c>
      <c r="F26" s="21" t="s">
        <v>111</v>
      </c>
      <c r="G26" s="21" t="s">
        <v>109</v>
      </c>
      <c r="H26" s="21"/>
      <c r="I26" s="318">
        <v>1.6460648148148148E-3</v>
      </c>
      <c r="J26" s="20" t="s">
        <v>242</v>
      </c>
      <c r="K26" s="241"/>
      <c r="L26" s="217"/>
      <c r="M26" s="218"/>
      <c r="N26" s="217"/>
      <c r="O26" s="218"/>
      <c r="P26" s="217"/>
      <c r="Q26" s="218"/>
      <c r="R26" s="240"/>
    </row>
    <row r="27" spans="1:20" s="22" customFormat="1" ht="18" customHeight="1" x14ac:dyDescent="0.25">
      <c r="A27" s="32">
        <v>2</v>
      </c>
      <c r="B27" s="17">
        <v>161</v>
      </c>
      <c r="C27" s="18" t="s">
        <v>206</v>
      </c>
      <c r="D27" s="19" t="s">
        <v>1020</v>
      </c>
      <c r="E27" s="143" t="s">
        <v>426</v>
      </c>
      <c r="F27" s="21" t="s">
        <v>1023</v>
      </c>
      <c r="G27" s="21" t="s">
        <v>204</v>
      </c>
      <c r="H27" s="21"/>
      <c r="I27" s="318">
        <v>1.5351851851851852E-3</v>
      </c>
      <c r="J27" s="20" t="s">
        <v>205</v>
      </c>
      <c r="K27" s="216"/>
      <c r="L27" s="217"/>
      <c r="M27" s="217"/>
      <c r="N27" s="218"/>
      <c r="O27" s="217"/>
      <c r="P27" s="240"/>
      <c r="Q27" s="240"/>
      <c r="R27" s="240"/>
      <c r="T27" s="45"/>
    </row>
    <row r="28" spans="1:20" s="22" customFormat="1" ht="18" customHeight="1" x14ac:dyDescent="0.25">
      <c r="A28" s="32">
        <v>2</v>
      </c>
      <c r="B28" s="17">
        <v>155</v>
      </c>
      <c r="C28" s="18" t="s">
        <v>122</v>
      </c>
      <c r="D28" s="19" t="s">
        <v>269</v>
      </c>
      <c r="E28" s="143" t="s">
        <v>972</v>
      </c>
      <c r="F28" s="21" t="s">
        <v>985</v>
      </c>
      <c r="G28" s="21" t="s">
        <v>266</v>
      </c>
      <c r="H28" s="21" t="s">
        <v>984</v>
      </c>
      <c r="I28" s="318">
        <v>1.5892361111111109E-3</v>
      </c>
      <c r="J28" s="20" t="s">
        <v>195</v>
      </c>
      <c r="K28" s="222"/>
      <c r="L28" s="223"/>
      <c r="M28" s="248"/>
      <c r="N28" s="224"/>
      <c r="O28" s="224"/>
      <c r="P28" s="224"/>
      <c r="Q28" s="249"/>
      <c r="T28" s="45"/>
    </row>
    <row r="29" spans="1:20" s="22" customFormat="1" ht="18" customHeight="1" x14ac:dyDescent="0.25">
      <c r="A29" s="32">
        <v>3</v>
      </c>
      <c r="B29" s="17">
        <v>149</v>
      </c>
      <c r="C29" s="18" t="s">
        <v>908</v>
      </c>
      <c r="D29" s="19" t="s">
        <v>909</v>
      </c>
      <c r="E29" s="143">
        <v>37671</v>
      </c>
      <c r="F29" s="21" t="s">
        <v>35</v>
      </c>
      <c r="G29" s="21" t="s">
        <v>212</v>
      </c>
      <c r="H29" s="21" t="s">
        <v>46</v>
      </c>
      <c r="I29" s="318">
        <v>1.6484953703703703E-3</v>
      </c>
      <c r="J29" s="20" t="s">
        <v>902</v>
      </c>
      <c r="K29" s="241"/>
      <c r="L29" s="244"/>
      <c r="M29" s="218"/>
      <c r="N29" s="245"/>
      <c r="O29" s="218"/>
      <c r="P29" s="244"/>
      <c r="Q29" s="245"/>
      <c r="R29" s="240"/>
      <c r="T29" s="45"/>
    </row>
    <row r="30" spans="1:20" s="22" customFormat="1" ht="18" customHeight="1" x14ac:dyDescent="0.2">
      <c r="A30" s="32">
        <v>4</v>
      </c>
      <c r="B30" s="17">
        <v>136</v>
      </c>
      <c r="C30" s="18" t="s">
        <v>143</v>
      </c>
      <c r="D30" s="19" t="s">
        <v>673</v>
      </c>
      <c r="E30" s="143" t="s">
        <v>336</v>
      </c>
      <c r="F30" s="21" t="s">
        <v>141</v>
      </c>
      <c r="G30" s="21" t="s">
        <v>138</v>
      </c>
      <c r="H30" s="21"/>
      <c r="I30" s="318">
        <v>1.5929398148148146E-3</v>
      </c>
      <c r="J30" s="20" t="s">
        <v>139</v>
      </c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0" s="22" customFormat="1" ht="18" customHeight="1" x14ac:dyDescent="0.25">
      <c r="A31" s="32">
        <v>4</v>
      </c>
      <c r="B31" s="17">
        <v>164</v>
      </c>
      <c r="C31" s="18" t="s">
        <v>993</v>
      </c>
      <c r="D31" s="19" t="s">
        <v>1138</v>
      </c>
      <c r="E31" s="143" t="s">
        <v>1139</v>
      </c>
      <c r="F31" s="21" t="s">
        <v>30</v>
      </c>
      <c r="G31" s="21" t="s">
        <v>1087</v>
      </c>
      <c r="H31" s="21"/>
      <c r="I31" s="318">
        <v>1.7008101851851852E-3</v>
      </c>
      <c r="J31" s="20" t="s">
        <v>1140</v>
      </c>
      <c r="K31" s="222"/>
      <c r="L31" s="223"/>
      <c r="M31" s="248"/>
      <c r="N31" s="224"/>
      <c r="O31" s="224"/>
      <c r="P31" s="224"/>
      <c r="Q31" s="249"/>
      <c r="T31" s="45"/>
    </row>
    <row r="32" spans="1:20" s="22" customFormat="1" ht="18" customHeight="1" x14ac:dyDescent="0.25">
      <c r="A32" s="32">
        <v>5</v>
      </c>
      <c r="B32" s="17">
        <v>126</v>
      </c>
      <c r="C32" s="18" t="s">
        <v>209</v>
      </c>
      <c r="D32" s="19" t="s">
        <v>601</v>
      </c>
      <c r="E32" s="143">
        <v>37679</v>
      </c>
      <c r="F32" s="21" t="s">
        <v>315</v>
      </c>
      <c r="G32" s="21" t="s">
        <v>112</v>
      </c>
      <c r="H32" s="21"/>
      <c r="I32" s="318">
        <v>1.5839120370370371E-3</v>
      </c>
      <c r="J32" s="20" t="s">
        <v>116</v>
      </c>
      <c r="K32" s="241"/>
      <c r="L32" s="231"/>
      <c r="M32" s="239"/>
      <c r="N32" s="242"/>
      <c r="O32" s="243"/>
      <c r="P32" s="217"/>
      <c r="Q32" s="231"/>
      <c r="R32" s="243"/>
    </row>
    <row r="33" spans="1:20" s="22" customFormat="1" ht="18" customHeight="1" x14ac:dyDescent="0.25">
      <c r="A33" s="32">
        <v>6</v>
      </c>
      <c r="B33" s="17">
        <v>165</v>
      </c>
      <c r="C33" s="18" t="s">
        <v>216</v>
      </c>
      <c r="D33" s="19" t="s">
        <v>1153</v>
      </c>
      <c r="E33" s="143" t="s">
        <v>1154</v>
      </c>
      <c r="F33" s="21" t="s">
        <v>30</v>
      </c>
      <c r="G33" s="21" t="s">
        <v>1087</v>
      </c>
      <c r="H33" s="21"/>
      <c r="I33" s="318">
        <v>1.7428240740740739E-3</v>
      </c>
      <c r="J33" s="20" t="s">
        <v>1108</v>
      </c>
      <c r="K33" s="241"/>
      <c r="L33" s="231"/>
      <c r="M33" s="239"/>
      <c r="N33" s="242"/>
      <c r="O33" s="243"/>
      <c r="P33" s="217"/>
      <c r="Q33" s="231"/>
      <c r="R33" s="243"/>
    </row>
    <row r="34" spans="1:20" s="22" customFormat="1" ht="18" customHeight="1" x14ac:dyDescent="0.25">
      <c r="A34" s="32">
        <v>6</v>
      </c>
      <c r="B34" s="17">
        <v>144</v>
      </c>
      <c r="C34" s="18" t="s">
        <v>41</v>
      </c>
      <c r="D34" s="19" t="s">
        <v>855</v>
      </c>
      <c r="E34" s="143" t="s">
        <v>856</v>
      </c>
      <c r="F34" s="21" t="s">
        <v>319</v>
      </c>
      <c r="G34" s="21" t="s">
        <v>164</v>
      </c>
      <c r="H34" s="21"/>
      <c r="I34" s="318">
        <v>1.5659722222222221E-3</v>
      </c>
      <c r="J34" s="20" t="s">
        <v>865</v>
      </c>
      <c r="K34" s="222"/>
      <c r="L34" s="223"/>
      <c r="M34" s="248"/>
      <c r="N34" s="224"/>
      <c r="O34" s="224"/>
      <c r="P34" s="224"/>
      <c r="Q34" s="249"/>
      <c r="T34" s="45"/>
    </row>
    <row r="35" spans="1:20" s="22" customFormat="1" ht="18" customHeight="1" x14ac:dyDescent="0.25">
      <c r="A35" s="74"/>
      <c r="B35" s="148"/>
      <c r="C35" s="29"/>
      <c r="D35" s="30"/>
      <c r="E35" s="332"/>
      <c r="F35" s="28"/>
      <c r="G35" s="28"/>
      <c r="H35" s="28"/>
      <c r="I35" s="459"/>
      <c r="J35" s="31"/>
      <c r="K35" s="222"/>
      <c r="L35" s="223"/>
      <c r="M35" s="248"/>
      <c r="N35" s="224"/>
      <c r="O35" s="224"/>
      <c r="P35" s="224"/>
      <c r="Q35" s="249"/>
      <c r="T35" s="45"/>
    </row>
    <row r="36" spans="1:20" s="62" customFormat="1" ht="15.75" x14ac:dyDescent="0.2">
      <c r="A36" s="62" t="s">
        <v>270</v>
      </c>
      <c r="D36" s="63"/>
      <c r="E36" s="77"/>
      <c r="F36" s="77"/>
      <c r="G36" s="77"/>
      <c r="H36" s="99"/>
      <c r="I36" s="66"/>
      <c r="J36" s="100"/>
      <c r="K36" s="100"/>
    </row>
    <row r="37" spans="1:20" s="62" customFormat="1" ht="15.75" x14ac:dyDescent="0.2">
      <c r="A37" s="62" t="s">
        <v>1209</v>
      </c>
      <c r="D37" s="63"/>
      <c r="E37" s="77"/>
      <c r="F37" s="77"/>
      <c r="G37" s="99"/>
      <c r="H37" s="99"/>
      <c r="I37" s="66"/>
      <c r="J37" s="66"/>
      <c r="K37" s="101"/>
    </row>
    <row r="38" spans="1:20" s="37" customFormat="1" ht="12" customHeight="1" x14ac:dyDescent="0.2">
      <c r="A38" s="45"/>
      <c r="B38" s="45"/>
      <c r="C38" s="45"/>
      <c r="D38" s="50"/>
      <c r="E38" s="56"/>
      <c r="F38" s="51"/>
      <c r="G38" s="51"/>
      <c r="H38" s="51"/>
      <c r="I38" s="52"/>
      <c r="J38" s="57"/>
    </row>
    <row r="39" spans="1:20" s="38" customFormat="1" ht="15.75" x14ac:dyDescent="0.2">
      <c r="C39" s="62" t="s">
        <v>292</v>
      </c>
      <c r="D39" s="39"/>
      <c r="E39" s="43"/>
      <c r="F39" s="43"/>
      <c r="G39" s="43"/>
      <c r="H39" s="41"/>
      <c r="I39" s="47"/>
    </row>
    <row r="40" spans="1:20" s="38" customFormat="1" ht="16.5" thickBot="1" x14ac:dyDescent="0.25">
      <c r="C40" s="39">
        <v>4</v>
      </c>
      <c r="D40" s="39" t="s">
        <v>1232</v>
      </c>
      <c r="E40" s="43"/>
      <c r="F40" s="43"/>
      <c r="G40" s="43"/>
      <c r="H40" s="41"/>
      <c r="I40" s="47"/>
    </row>
    <row r="41" spans="1:20" s="14" customFormat="1" ht="18" customHeight="1" thickBot="1" x14ac:dyDescent="0.3">
      <c r="A41" s="104" t="s">
        <v>16</v>
      </c>
      <c r="B41" s="124" t="s">
        <v>17</v>
      </c>
      <c r="C41" s="11" t="s">
        <v>0</v>
      </c>
      <c r="D41" s="12" t="s">
        <v>1</v>
      </c>
      <c r="E41" s="13" t="s">
        <v>10</v>
      </c>
      <c r="F41" s="48" t="s">
        <v>2</v>
      </c>
      <c r="G41" s="70" t="s">
        <v>3</v>
      </c>
      <c r="H41" s="70" t="s">
        <v>15</v>
      </c>
      <c r="I41" s="13" t="s">
        <v>4</v>
      </c>
      <c r="J41" s="49" t="s">
        <v>5</v>
      </c>
      <c r="K41" s="216"/>
      <c r="L41" s="231"/>
      <c r="M41" s="239"/>
      <c r="N41" s="232"/>
      <c r="O41" s="217"/>
      <c r="P41" s="217"/>
      <c r="Q41" s="231"/>
      <c r="R41" s="240"/>
      <c r="S41" s="22"/>
      <c r="T41" s="22"/>
    </row>
    <row r="42" spans="1:20" s="22" customFormat="1" ht="18" customHeight="1" x14ac:dyDescent="0.25">
      <c r="A42" s="32">
        <v>1</v>
      </c>
      <c r="B42" s="17">
        <v>154</v>
      </c>
      <c r="C42" s="18" t="s">
        <v>92</v>
      </c>
      <c r="D42" s="19" t="s">
        <v>970</v>
      </c>
      <c r="E42" s="143" t="s">
        <v>971</v>
      </c>
      <c r="F42" s="21" t="s">
        <v>985</v>
      </c>
      <c r="G42" s="21" t="s">
        <v>266</v>
      </c>
      <c r="H42" s="21" t="s">
        <v>984</v>
      </c>
      <c r="I42" s="318">
        <v>1.4738425925925926E-3</v>
      </c>
      <c r="J42" s="20" t="s">
        <v>195</v>
      </c>
      <c r="K42" s="216"/>
      <c r="L42" s="217"/>
      <c r="M42" s="217"/>
      <c r="N42" s="218"/>
      <c r="O42" s="217"/>
      <c r="P42" s="217"/>
      <c r="Q42" s="218"/>
      <c r="R42" s="240"/>
    </row>
    <row r="43" spans="1:20" s="22" customFormat="1" ht="18" customHeight="1" x14ac:dyDescent="0.25">
      <c r="A43" s="32">
        <v>2</v>
      </c>
      <c r="B43" s="17">
        <v>134</v>
      </c>
      <c r="C43" s="18" t="s">
        <v>176</v>
      </c>
      <c r="D43" s="19" t="s">
        <v>661</v>
      </c>
      <c r="E43" s="143">
        <v>37759</v>
      </c>
      <c r="F43" s="21" t="s">
        <v>665</v>
      </c>
      <c r="G43" s="21" t="s">
        <v>135</v>
      </c>
      <c r="H43" s="21"/>
      <c r="I43" s="318">
        <v>1.5421296296296296E-3</v>
      </c>
      <c r="J43" s="20" t="s">
        <v>247</v>
      </c>
      <c r="K43" s="222"/>
      <c r="L43" s="223"/>
      <c r="M43" s="248"/>
      <c r="N43" s="224"/>
      <c r="O43" s="224"/>
      <c r="P43" s="224"/>
      <c r="Q43" s="249"/>
      <c r="T43" s="45"/>
    </row>
    <row r="44" spans="1:20" s="22" customFormat="1" ht="18" customHeight="1" x14ac:dyDescent="0.25">
      <c r="A44" s="32">
        <v>2</v>
      </c>
      <c r="B44" s="17">
        <v>138</v>
      </c>
      <c r="C44" s="18" t="s">
        <v>219</v>
      </c>
      <c r="D44" s="19" t="s">
        <v>735</v>
      </c>
      <c r="E44" s="143" t="s">
        <v>520</v>
      </c>
      <c r="F44" s="21" t="s">
        <v>733</v>
      </c>
      <c r="G44" s="21" t="s">
        <v>734</v>
      </c>
      <c r="H44" s="21" t="s">
        <v>744</v>
      </c>
      <c r="I44" s="318">
        <v>1.636226851851852E-3</v>
      </c>
      <c r="J44" s="20" t="s">
        <v>152</v>
      </c>
      <c r="K44" s="222"/>
      <c r="L44" s="224"/>
      <c r="M44" s="224"/>
      <c r="N44" s="224"/>
      <c r="O44" s="224"/>
      <c r="P44" s="224"/>
      <c r="Q44" s="224"/>
    </row>
    <row r="45" spans="1:20" s="22" customFormat="1" ht="18" customHeight="1" x14ac:dyDescent="0.25">
      <c r="A45" s="32">
        <v>3</v>
      </c>
      <c r="B45" s="17">
        <v>152</v>
      </c>
      <c r="C45" s="18" t="s">
        <v>92</v>
      </c>
      <c r="D45" s="19" t="s">
        <v>931</v>
      </c>
      <c r="E45" s="143">
        <v>37341</v>
      </c>
      <c r="F45" s="21" t="s">
        <v>188</v>
      </c>
      <c r="G45" s="21" t="s">
        <v>185</v>
      </c>
      <c r="H45" s="21"/>
      <c r="I45" s="318">
        <v>1.4673611111111111E-3</v>
      </c>
      <c r="J45" s="20" t="s">
        <v>211</v>
      </c>
      <c r="K45" s="216"/>
      <c r="L45" s="231"/>
      <c r="M45" s="239"/>
      <c r="N45" s="242"/>
      <c r="O45" s="218"/>
      <c r="P45" s="217"/>
      <c r="Q45" s="231"/>
      <c r="R45" s="243"/>
    </row>
    <row r="46" spans="1:20" s="22" customFormat="1" ht="18" customHeight="1" x14ac:dyDescent="0.25">
      <c r="A46" s="32">
        <v>4</v>
      </c>
      <c r="B46" s="17">
        <v>158</v>
      </c>
      <c r="C46" s="18" t="s">
        <v>216</v>
      </c>
      <c r="D46" s="19" t="s">
        <v>1005</v>
      </c>
      <c r="E46" s="143" t="s">
        <v>1006</v>
      </c>
      <c r="F46" s="21" t="s">
        <v>36</v>
      </c>
      <c r="G46" s="21" t="s">
        <v>261</v>
      </c>
      <c r="H46" s="21" t="s">
        <v>262</v>
      </c>
      <c r="I46" s="318">
        <v>1.4895833333333332E-3</v>
      </c>
      <c r="J46" s="20" t="s">
        <v>1012</v>
      </c>
      <c r="K46" s="216"/>
      <c r="L46" s="217"/>
      <c r="M46" s="217"/>
      <c r="N46" s="218"/>
      <c r="O46" s="217"/>
      <c r="P46" s="240"/>
      <c r="Q46" s="240"/>
      <c r="R46" s="240"/>
    </row>
    <row r="47" spans="1:20" s="22" customFormat="1" ht="18" customHeight="1" x14ac:dyDescent="0.25">
      <c r="A47" s="32">
        <v>4</v>
      </c>
      <c r="B47" s="17">
        <v>145</v>
      </c>
      <c r="C47" s="18" t="s">
        <v>45</v>
      </c>
      <c r="D47" s="19" t="s">
        <v>915</v>
      </c>
      <c r="E47" s="143" t="s">
        <v>916</v>
      </c>
      <c r="F47" s="21" t="s">
        <v>891</v>
      </c>
      <c r="G47" s="21" t="s">
        <v>921</v>
      </c>
      <c r="H47" s="21"/>
      <c r="I47" s="318">
        <v>1.5303240740740744E-3</v>
      </c>
      <c r="J47" s="20" t="s">
        <v>922</v>
      </c>
      <c r="K47" s="222"/>
      <c r="L47" s="223"/>
      <c r="M47" s="248"/>
      <c r="N47" s="224"/>
      <c r="O47" s="224"/>
      <c r="P47" s="224"/>
      <c r="Q47" s="249"/>
      <c r="T47" s="45"/>
    </row>
    <row r="48" spans="1:20" s="22" customFormat="1" ht="18" customHeight="1" x14ac:dyDescent="0.25">
      <c r="A48" s="32">
        <v>5</v>
      </c>
      <c r="B48" s="17">
        <v>121</v>
      </c>
      <c r="C48" s="18" t="s">
        <v>81</v>
      </c>
      <c r="D48" s="19" t="s">
        <v>570</v>
      </c>
      <c r="E48" s="143">
        <v>37267</v>
      </c>
      <c r="F48" s="21" t="s">
        <v>316</v>
      </c>
      <c r="G48" s="21" t="s">
        <v>112</v>
      </c>
      <c r="H48" s="21"/>
      <c r="I48" s="318">
        <v>1.549537037037037E-3</v>
      </c>
      <c r="J48" s="20" t="s">
        <v>120</v>
      </c>
      <c r="K48" s="216"/>
      <c r="L48" s="217"/>
      <c r="M48" s="218"/>
      <c r="N48" s="217"/>
      <c r="O48" s="217"/>
      <c r="P48" s="217"/>
      <c r="Q48" s="217"/>
      <c r="R48" s="228"/>
    </row>
    <row r="49" spans="1:20" s="22" customFormat="1" ht="18" customHeight="1" x14ac:dyDescent="0.25">
      <c r="A49" s="32">
        <v>6</v>
      </c>
      <c r="B49" s="17">
        <v>114</v>
      </c>
      <c r="C49" s="18" t="s">
        <v>63</v>
      </c>
      <c r="D49" s="19" t="s">
        <v>437</v>
      </c>
      <c r="E49" s="143" t="s">
        <v>438</v>
      </c>
      <c r="F49" s="21" t="s">
        <v>25</v>
      </c>
      <c r="G49" s="21" t="s">
        <v>492</v>
      </c>
      <c r="H49" s="21"/>
      <c r="I49" s="318">
        <v>1.5585648148148149E-3</v>
      </c>
      <c r="J49" s="20" t="s">
        <v>494</v>
      </c>
      <c r="K49" s="222"/>
      <c r="L49" s="224"/>
      <c r="M49" s="224"/>
      <c r="N49" s="224"/>
      <c r="O49" s="224"/>
      <c r="P49" s="224"/>
      <c r="Q49" s="224"/>
      <c r="T49" s="45"/>
    </row>
    <row r="50" spans="1:20" s="22" customFormat="1" ht="18" customHeight="1" x14ac:dyDescent="0.25">
      <c r="A50" s="32">
        <v>6</v>
      </c>
      <c r="B50" s="17">
        <v>131</v>
      </c>
      <c r="C50" s="18" t="s">
        <v>169</v>
      </c>
      <c r="D50" s="19" t="s">
        <v>653</v>
      </c>
      <c r="E50" s="143">
        <v>37280</v>
      </c>
      <c r="F50" s="21" t="s">
        <v>26</v>
      </c>
      <c r="G50" s="21" t="s">
        <v>135</v>
      </c>
      <c r="H50" s="21"/>
      <c r="I50" s="318">
        <v>1.5471064814814816E-3</v>
      </c>
      <c r="J50" s="20" t="s">
        <v>136</v>
      </c>
      <c r="K50" s="247"/>
      <c r="L50" s="231"/>
      <c r="M50" s="231"/>
      <c r="N50" s="231"/>
      <c r="O50" s="242"/>
      <c r="P50" s="231"/>
      <c r="Q50" s="231"/>
      <c r="R50" s="243"/>
      <c r="T50" s="45"/>
    </row>
    <row r="52" spans="1:20" ht="18" x14ac:dyDescent="0.25">
      <c r="K52" s="216"/>
      <c r="L52" s="217"/>
      <c r="M52" s="217"/>
      <c r="N52" s="218"/>
      <c r="O52" s="217"/>
      <c r="P52" s="240"/>
      <c r="Q52" s="240"/>
      <c r="R52" s="240"/>
    </row>
    <row r="53" spans="1:20" ht="18" x14ac:dyDescent="0.25">
      <c r="K53" s="216"/>
      <c r="L53" s="217"/>
      <c r="M53" s="217"/>
      <c r="N53" s="218"/>
      <c r="O53" s="217"/>
      <c r="P53" s="240"/>
      <c r="Q53" s="240"/>
      <c r="R53" s="240"/>
    </row>
    <row r="54" spans="1:20" ht="18" x14ac:dyDescent="0.25">
      <c r="K54" s="216"/>
      <c r="L54" s="217"/>
      <c r="M54" s="218"/>
      <c r="N54" s="217"/>
      <c r="O54" s="217"/>
      <c r="P54" s="217"/>
      <c r="Q54" s="217"/>
      <c r="R54" s="228"/>
    </row>
    <row r="55" spans="1:20" ht="18" x14ac:dyDescent="0.25">
      <c r="K55" s="222"/>
      <c r="L55" s="224"/>
      <c r="M55" s="224"/>
      <c r="N55" s="224"/>
      <c r="O55" s="224"/>
      <c r="P55" s="224"/>
      <c r="Q55" s="224"/>
      <c r="R55" s="22"/>
      <c r="S55" s="22"/>
    </row>
    <row r="56" spans="1:20" ht="18" x14ac:dyDescent="0.25">
      <c r="K56" s="222"/>
      <c r="L56" s="224"/>
      <c r="M56" s="224"/>
      <c r="N56" s="224"/>
      <c r="O56" s="224"/>
      <c r="P56" s="224"/>
      <c r="Q56" s="224"/>
      <c r="R56" s="22"/>
      <c r="S56" s="22"/>
    </row>
    <row r="57" spans="1:20" ht="18" x14ac:dyDescent="0.25">
      <c r="K57" s="222"/>
      <c r="L57" s="224"/>
      <c r="M57" s="224"/>
      <c r="N57" s="224"/>
      <c r="O57" s="224"/>
      <c r="P57" s="224"/>
      <c r="Q57" s="224"/>
      <c r="R57" s="22"/>
      <c r="S57" s="22"/>
    </row>
    <row r="58" spans="1:20" ht="18" x14ac:dyDescent="0.25">
      <c r="K58" s="250"/>
      <c r="L58" s="235"/>
      <c r="M58" s="251"/>
      <c r="N58" s="235"/>
      <c r="O58" s="251"/>
      <c r="P58" s="235"/>
      <c r="Q58" s="235"/>
      <c r="R58" s="22"/>
      <c r="S58" s="22"/>
    </row>
    <row r="59" spans="1:20" ht="18" x14ac:dyDescent="0.25">
      <c r="E59" s="45"/>
      <c r="F59" s="45"/>
      <c r="G59" s="45"/>
      <c r="H59" s="45"/>
      <c r="I59" s="45"/>
      <c r="J59" s="45"/>
      <c r="K59" s="252"/>
      <c r="L59" s="253"/>
      <c r="M59" s="252"/>
      <c r="N59" s="254"/>
      <c r="O59" s="253"/>
      <c r="P59" s="253"/>
      <c r="Q59" s="254"/>
      <c r="R59" s="22"/>
      <c r="S59" s="22"/>
    </row>
    <row r="60" spans="1:20" ht="18" x14ac:dyDescent="0.25">
      <c r="E60" s="45"/>
      <c r="F60" s="45"/>
      <c r="G60" s="45"/>
      <c r="H60" s="45"/>
      <c r="I60" s="45"/>
      <c r="J60" s="45"/>
      <c r="K60" s="222"/>
      <c r="L60" s="223"/>
      <c r="M60" s="248"/>
      <c r="N60" s="224"/>
      <c r="O60" s="224"/>
      <c r="P60" s="224"/>
      <c r="Q60" s="249"/>
      <c r="R60" s="22"/>
      <c r="S60" s="22"/>
    </row>
    <row r="61" spans="1:20" ht="18" x14ac:dyDescent="0.25">
      <c r="E61" s="45"/>
      <c r="F61" s="45"/>
      <c r="G61" s="45"/>
      <c r="H61" s="45"/>
      <c r="I61" s="45"/>
      <c r="J61" s="45"/>
      <c r="K61" s="222"/>
      <c r="L61" s="223"/>
      <c r="M61" s="224"/>
      <c r="N61" s="224"/>
      <c r="O61" s="224"/>
      <c r="P61" s="224"/>
      <c r="Q61" s="224"/>
      <c r="R61" s="22"/>
      <c r="S61" s="22"/>
    </row>
    <row r="62" spans="1:20" ht="18" x14ac:dyDescent="0.25">
      <c r="E62" s="45"/>
      <c r="F62" s="45"/>
      <c r="G62" s="45"/>
      <c r="H62" s="45"/>
      <c r="I62" s="45"/>
      <c r="J62" s="45"/>
      <c r="K62" s="222"/>
      <c r="L62" s="223"/>
      <c r="M62" s="248"/>
      <c r="N62" s="224"/>
      <c r="O62" s="224"/>
      <c r="P62" s="224"/>
      <c r="Q62" s="249"/>
      <c r="R62" s="22"/>
      <c r="S62" s="22"/>
    </row>
    <row r="63" spans="1:20" ht="18" x14ac:dyDescent="0.25">
      <c r="E63" s="45"/>
      <c r="F63" s="45"/>
      <c r="G63" s="45"/>
      <c r="H63" s="45"/>
      <c r="I63" s="45"/>
      <c r="J63" s="45"/>
      <c r="K63" s="222"/>
      <c r="L63" s="223"/>
      <c r="M63" s="248"/>
      <c r="N63" s="224"/>
      <c r="O63" s="224"/>
      <c r="P63" s="224"/>
      <c r="Q63" s="249"/>
      <c r="R63" s="22"/>
      <c r="S63" s="22"/>
    </row>
    <row r="64" spans="1:20" ht="18" x14ac:dyDescent="0.25">
      <c r="E64" s="45"/>
      <c r="F64" s="45"/>
      <c r="G64" s="45"/>
      <c r="H64" s="45"/>
      <c r="I64" s="45"/>
      <c r="J64" s="45"/>
      <c r="K64" s="222"/>
      <c r="L64" s="223"/>
      <c r="M64" s="248"/>
      <c r="N64" s="224"/>
      <c r="O64" s="224"/>
      <c r="P64" s="224"/>
      <c r="Q64" s="249"/>
      <c r="R64" s="22"/>
      <c r="S64" s="22"/>
    </row>
    <row r="65" spans="5:19" ht="18" x14ac:dyDescent="0.25">
      <c r="E65" s="45"/>
      <c r="F65" s="45"/>
      <c r="G65" s="45"/>
      <c r="H65" s="45"/>
      <c r="I65" s="45"/>
      <c r="J65" s="45"/>
      <c r="K65" s="222"/>
      <c r="L65" s="223"/>
      <c r="M65" s="248"/>
      <c r="N65" s="224"/>
      <c r="O65" s="224"/>
      <c r="P65" s="224"/>
      <c r="Q65" s="249"/>
      <c r="R65" s="22"/>
      <c r="S65" s="22"/>
    </row>
    <row r="66" spans="5:19" ht="18" x14ac:dyDescent="0.25">
      <c r="E66" s="45"/>
      <c r="F66" s="45"/>
      <c r="G66" s="45"/>
      <c r="H66" s="45"/>
      <c r="I66" s="45"/>
      <c r="J66" s="45"/>
      <c r="K66" s="222"/>
      <c r="L66" s="223"/>
      <c r="M66" s="224"/>
      <c r="N66" s="224"/>
      <c r="O66" s="224"/>
      <c r="P66" s="224"/>
      <c r="Q66" s="249"/>
      <c r="R66" s="22"/>
      <c r="S66" s="22"/>
    </row>
    <row r="67" spans="5:19" ht="18" x14ac:dyDescent="0.25">
      <c r="E67" s="45"/>
      <c r="F67" s="45"/>
      <c r="G67" s="45"/>
      <c r="H67" s="45"/>
      <c r="I67" s="45"/>
      <c r="J67" s="45"/>
      <c r="K67" s="222"/>
      <c r="L67" s="223"/>
      <c r="M67" s="224"/>
      <c r="N67" s="224"/>
      <c r="O67" s="224"/>
      <c r="P67" s="224"/>
      <c r="Q67" s="249"/>
      <c r="R67" s="22"/>
      <c r="S67" s="22"/>
    </row>
    <row r="68" spans="5:19" ht="18" x14ac:dyDescent="0.25">
      <c r="E68" s="45"/>
      <c r="F68" s="45"/>
      <c r="G68" s="45"/>
      <c r="H68" s="45"/>
      <c r="I68" s="45"/>
      <c r="J68" s="45"/>
      <c r="K68" s="222"/>
      <c r="L68" s="224"/>
      <c r="M68" s="224"/>
      <c r="N68" s="224"/>
      <c r="O68" s="224"/>
      <c r="P68" s="224"/>
      <c r="Q68" s="224"/>
      <c r="R68" s="22"/>
      <c r="S68" s="22"/>
    </row>
  </sheetData>
  <sortState ref="A13:W19">
    <sortCondition ref="A13"/>
  </sortState>
  <printOptions horizontalCentered="1"/>
  <pageMargins left="0.39370078740157483" right="0.39370078740157483" top="0.15748031496062992" bottom="0.19685039370078741" header="0.15748031496062992" footer="0.19685039370078741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5"/>
  <dimension ref="A1:V61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45" customWidth="1"/>
    <col min="3" max="3" width="11.140625" style="45" customWidth="1"/>
    <col min="4" max="4" width="11.28515625" style="45" bestFit="1" customWidth="1"/>
    <col min="5" max="5" width="10.7109375" style="58" customWidth="1"/>
    <col min="6" max="7" width="16.140625" style="59" bestFit="1" customWidth="1"/>
    <col min="8" max="8" width="15.7109375" style="59" bestFit="1" customWidth="1"/>
    <col min="9" max="9" width="5.85546875" style="59" bestFit="1" customWidth="1"/>
    <col min="10" max="10" width="9.140625" style="54"/>
    <col min="11" max="11" width="5.28515625" style="54" bestFit="1" customWidth="1"/>
    <col min="12" max="12" width="27.140625" style="37" bestFit="1" customWidth="1"/>
    <col min="13" max="14" width="23" style="45" bestFit="1" customWidth="1"/>
    <col min="15" max="16384" width="9.140625" style="45"/>
  </cols>
  <sheetData>
    <row r="1" spans="1:22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</row>
    <row r="2" spans="1:22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101"/>
    </row>
    <row r="3" spans="1:22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22" s="38" customFormat="1" ht="15.75" x14ac:dyDescent="0.2">
      <c r="C4" s="62" t="s">
        <v>292</v>
      </c>
      <c r="D4" s="39"/>
      <c r="E4" s="43"/>
      <c r="F4" s="43"/>
      <c r="G4" s="43"/>
      <c r="H4" s="41"/>
      <c r="I4" s="41"/>
      <c r="J4" s="47"/>
      <c r="K4" s="47"/>
    </row>
    <row r="5" spans="1:22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22" s="14" customFormat="1" ht="18" customHeight="1" thickBot="1" x14ac:dyDescent="0.3">
      <c r="A6" s="104" t="s">
        <v>18</v>
      </c>
      <c r="B6" s="124" t="s">
        <v>17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3" t="s">
        <v>4</v>
      </c>
      <c r="K6" s="81" t="s">
        <v>13</v>
      </c>
      <c r="L6" s="49" t="s">
        <v>5</v>
      </c>
      <c r="M6" s="216"/>
      <c r="N6" s="231"/>
      <c r="O6" s="239"/>
      <c r="P6" s="232"/>
      <c r="Q6" s="217"/>
      <c r="R6" s="217"/>
      <c r="S6" s="231"/>
      <c r="T6" s="240"/>
      <c r="U6" s="22"/>
      <c r="V6" s="22"/>
    </row>
    <row r="7" spans="1:22" s="22" customFormat="1" ht="18" customHeight="1" x14ac:dyDescent="0.25">
      <c r="A7" s="32">
        <v>1</v>
      </c>
      <c r="B7" s="17">
        <v>152</v>
      </c>
      <c r="C7" s="18" t="s">
        <v>92</v>
      </c>
      <c r="D7" s="19" t="s">
        <v>931</v>
      </c>
      <c r="E7" s="143">
        <v>37341</v>
      </c>
      <c r="F7" s="21" t="s">
        <v>188</v>
      </c>
      <c r="G7" s="21" t="s">
        <v>185</v>
      </c>
      <c r="H7" s="21"/>
      <c r="I7" s="98">
        <v>18</v>
      </c>
      <c r="J7" s="318">
        <v>1.4673611111111111E-3</v>
      </c>
      <c r="K7" s="27" t="str">
        <f t="shared" ref="K7:K33" si="0">IF(ISBLANK(J7),"",IF(J7&lt;=0.00131944444444444,"KSM",IF(J7&lt;=0.00140046296296296,"I A",IF(J7&lt;=0.00150462962962963,"II A",IF(J7&lt;=0.00162037037037037,"III A",IF(J7&lt;=0.00175925925925926,"I JA",IF(J7&lt;=0.001875,"II JA",IF(J7&lt;=0.00196759259259259,"III JA"))))))))</f>
        <v>II A</v>
      </c>
      <c r="L7" s="20" t="s">
        <v>211</v>
      </c>
      <c r="M7" s="222"/>
      <c r="N7" s="223"/>
      <c r="O7" s="224"/>
      <c r="P7" s="224"/>
      <c r="Q7" s="224"/>
      <c r="R7" s="224"/>
      <c r="S7" s="249"/>
      <c r="V7" s="45"/>
    </row>
    <row r="8" spans="1:22" s="22" customFormat="1" ht="18" customHeight="1" x14ac:dyDescent="0.25">
      <c r="A8" s="32">
        <v>2</v>
      </c>
      <c r="B8" s="17">
        <v>154</v>
      </c>
      <c r="C8" s="18" t="s">
        <v>92</v>
      </c>
      <c r="D8" s="19" t="s">
        <v>970</v>
      </c>
      <c r="E8" s="143" t="s">
        <v>971</v>
      </c>
      <c r="F8" s="21" t="s">
        <v>985</v>
      </c>
      <c r="G8" s="21" t="s">
        <v>266</v>
      </c>
      <c r="H8" s="21" t="s">
        <v>984</v>
      </c>
      <c r="I8" s="98">
        <v>16</v>
      </c>
      <c r="J8" s="318">
        <v>1.4738425925925926E-3</v>
      </c>
      <c r="K8" s="27" t="str">
        <f t="shared" si="0"/>
        <v>II A</v>
      </c>
      <c r="L8" s="20" t="s">
        <v>195</v>
      </c>
      <c r="M8" s="216"/>
      <c r="N8" s="217"/>
      <c r="O8" s="217"/>
      <c r="P8" s="218"/>
      <c r="Q8" s="217"/>
      <c r="R8" s="240"/>
      <c r="S8" s="240"/>
      <c r="T8" s="240"/>
    </row>
    <row r="9" spans="1:22" s="22" customFormat="1" ht="18" customHeight="1" x14ac:dyDescent="0.25">
      <c r="A9" s="32">
        <v>3</v>
      </c>
      <c r="B9" s="17">
        <v>158</v>
      </c>
      <c r="C9" s="18" t="s">
        <v>216</v>
      </c>
      <c r="D9" s="19" t="s">
        <v>1005</v>
      </c>
      <c r="E9" s="143" t="s">
        <v>1006</v>
      </c>
      <c r="F9" s="21" t="s">
        <v>36</v>
      </c>
      <c r="G9" s="21" t="s">
        <v>261</v>
      </c>
      <c r="H9" s="21" t="s">
        <v>262</v>
      </c>
      <c r="I9" s="98">
        <v>14</v>
      </c>
      <c r="J9" s="318">
        <v>1.4895833333333332E-3</v>
      </c>
      <c r="K9" s="27" t="str">
        <f t="shared" si="0"/>
        <v>II A</v>
      </c>
      <c r="L9" s="20" t="s">
        <v>1012</v>
      </c>
      <c r="M9" s="216"/>
      <c r="N9" s="217"/>
      <c r="O9" s="217"/>
      <c r="P9" s="218"/>
      <c r="Q9" s="217"/>
      <c r="R9" s="240"/>
      <c r="S9" s="240"/>
      <c r="T9" s="240"/>
      <c r="U9" s="45"/>
      <c r="V9" s="45"/>
    </row>
    <row r="10" spans="1:22" s="22" customFormat="1" ht="18" customHeight="1" x14ac:dyDescent="0.25">
      <c r="A10" s="32">
        <v>4</v>
      </c>
      <c r="B10" s="17">
        <v>124</v>
      </c>
      <c r="C10" s="18" t="s">
        <v>594</v>
      </c>
      <c r="D10" s="19" t="s">
        <v>595</v>
      </c>
      <c r="E10" s="143">
        <v>37415</v>
      </c>
      <c r="F10" s="21" t="s">
        <v>316</v>
      </c>
      <c r="G10" s="21" t="s">
        <v>112</v>
      </c>
      <c r="H10" s="21"/>
      <c r="I10" s="98">
        <v>13</v>
      </c>
      <c r="J10" s="318">
        <v>1.5231481481481483E-3</v>
      </c>
      <c r="K10" s="27" t="str">
        <f t="shared" si="0"/>
        <v>III A</v>
      </c>
      <c r="L10" s="20" t="s">
        <v>116</v>
      </c>
      <c r="M10" s="222"/>
      <c r="N10" s="224"/>
      <c r="O10" s="224"/>
      <c r="P10" s="224"/>
      <c r="Q10" s="224"/>
      <c r="R10" s="224"/>
      <c r="S10" s="224"/>
    </row>
    <row r="11" spans="1:22" s="22" customFormat="1" ht="18" customHeight="1" x14ac:dyDescent="0.25">
      <c r="A11" s="32">
        <v>5</v>
      </c>
      <c r="B11" s="17">
        <v>145</v>
      </c>
      <c r="C11" s="18" t="s">
        <v>45</v>
      </c>
      <c r="D11" s="19" t="s">
        <v>915</v>
      </c>
      <c r="E11" s="143" t="s">
        <v>916</v>
      </c>
      <c r="F11" s="21" t="s">
        <v>891</v>
      </c>
      <c r="G11" s="21" t="s">
        <v>921</v>
      </c>
      <c r="H11" s="21"/>
      <c r="I11" s="98" t="s">
        <v>56</v>
      </c>
      <c r="J11" s="318">
        <v>1.5303240740740744E-3</v>
      </c>
      <c r="K11" s="27" t="str">
        <f t="shared" si="0"/>
        <v>III A</v>
      </c>
      <c r="L11" s="20" t="s">
        <v>922</v>
      </c>
      <c r="M11" s="216"/>
      <c r="N11" s="217"/>
      <c r="O11" s="217"/>
      <c r="P11" s="218"/>
      <c r="Q11" s="217"/>
      <c r="R11" s="240"/>
      <c r="S11" s="240"/>
      <c r="T11" s="240"/>
      <c r="U11" s="45"/>
      <c r="V11" s="45"/>
    </row>
    <row r="12" spans="1:22" s="22" customFormat="1" ht="18" customHeight="1" x14ac:dyDescent="0.25">
      <c r="A12" s="32">
        <v>6</v>
      </c>
      <c r="B12" s="17">
        <v>161</v>
      </c>
      <c r="C12" s="18" t="s">
        <v>206</v>
      </c>
      <c r="D12" s="19" t="s">
        <v>1020</v>
      </c>
      <c r="E12" s="143" t="s">
        <v>426</v>
      </c>
      <c r="F12" s="21" t="s">
        <v>1023</v>
      </c>
      <c r="G12" s="21" t="s">
        <v>204</v>
      </c>
      <c r="H12" s="21"/>
      <c r="I12" s="98">
        <v>12</v>
      </c>
      <c r="J12" s="318">
        <v>1.5351851851851852E-3</v>
      </c>
      <c r="K12" s="27" t="str">
        <f t="shared" si="0"/>
        <v>III A</v>
      </c>
      <c r="L12" s="20" t="s">
        <v>205</v>
      </c>
      <c r="M12" s="222"/>
      <c r="N12" s="223"/>
      <c r="O12" s="224"/>
      <c r="P12" s="224"/>
      <c r="Q12" s="224"/>
      <c r="R12" s="224"/>
      <c r="S12" s="249"/>
      <c r="V12" s="45"/>
    </row>
    <row r="13" spans="1:22" s="22" customFormat="1" ht="18" customHeight="1" x14ac:dyDescent="0.25">
      <c r="A13" s="32">
        <v>7</v>
      </c>
      <c r="B13" s="17">
        <v>134</v>
      </c>
      <c r="C13" s="18" t="s">
        <v>176</v>
      </c>
      <c r="D13" s="19" t="s">
        <v>661</v>
      </c>
      <c r="E13" s="143">
        <v>37759</v>
      </c>
      <c r="F13" s="21" t="s">
        <v>665</v>
      </c>
      <c r="G13" s="21" t="s">
        <v>135</v>
      </c>
      <c r="H13" s="21"/>
      <c r="I13" s="98">
        <v>11</v>
      </c>
      <c r="J13" s="318">
        <v>1.5421296296296296E-3</v>
      </c>
      <c r="K13" s="27" t="str">
        <f t="shared" si="0"/>
        <v>III A</v>
      </c>
      <c r="L13" s="20" t="s">
        <v>247</v>
      </c>
      <c r="M13" s="216"/>
      <c r="N13" s="231"/>
      <c r="O13" s="239"/>
      <c r="P13" s="232"/>
      <c r="Q13" s="217"/>
      <c r="R13" s="217"/>
      <c r="S13" s="231"/>
      <c r="T13" s="240"/>
    </row>
    <row r="14" spans="1:22" s="22" customFormat="1" ht="18" customHeight="1" x14ac:dyDescent="0.25">
      <c r="A14" s="32">
        <v>8</v>
      </c>
      <c r="B14" s="17">
        <v>131</v>
      </c>
      <c r="C14" s="18" t="s">
        <v>169</v>
      </c>
      <c r="D14" s="19" t="s">
        <v>653</v>
      </c>
      <c r="E14" s="143">
        <v>37280</v>
      </c>
      <c r="F14" s="21" t="s">
        <v>26</v>
      </c>
      <c r="G14" s="21" t="s">
        <v>135</v>
      </c>
      <c r="H14" s="21"/>
      <c r="I14" s="98">
        <v>10</v>
      </c>
      <c r="J14" s="318">
        <v>1.5471064814814816E-3</v>
      </c>
      <c r="K14" s="27" t="str">
        <f t="shared" si="0"/>
        <v>III A</v>
      </c>
      <c r="L14" s="20" t="s">
        <v>136</v>
      </c>
      <c r="M14" s="222"/>
      <c r="N14" s="224"/>
      <c r="O14" s="224"/>
      <c r="P14" s="224"/>
      <c r="Q14" s="224"/>
      <c r="R14" s="224"/>
      <c r="S14" s="224"/>
    </row>
    <row r="15" spans="1:22" s="22" customFormat="1" ht="18" customHeight="1" x14ac:dyDescent="0.25">
      <c r="A15" s="32">
        <v>9</v>
      </c>
      <c r="B15" s="17">
        <v>121</v>
      </c>
      <c r="C15" s="18" t="s">
        <v>81</v>
      </c>
      <c r="D15" s="19" t="s">
        <v>570</v>
      </c>
      <c r="E15" s="143">
        <v>37267</v>
      </c>
      <c r="F15" s="21" t="s">
        <v>316</v>
      </c>
      <c r="G15" s="21" t="s">
        <v>112</v>
      </c>
      <c r="H15" s="21"/>
      <c r="I15" s="98">
        <v>9</v>
      </c>
      <c r="J15" s="318">
        <v>1.549537037037037E-3</v>
      </c>
      <c r="K15" s="27" t="str">
        <f t="shared" si="0"/>
        <v>III A</v>
      </c>
      <c r="L15" s="20" t="s">
        <v>120</v>
      </c>
      <c r="M15" s="222"/>
      <c r="N15" s="223"/>
      <c r="O15" s="224"/>
      <c r="P15" s="224"/>
      <c r="Q15" s="224"/>
      <c r="R15" s="224"/>
      <c r="S15" s="224"/>
      <c r="V15" s="45"/>
    </row>
    <row r="16" spans="1:22" s="22" customFormat="1" ht="18" customHeight="1" x14ac:dyDescent="0.25">
      <c r="A16" s="32">
        <v>10</v>
      </c>
      <c r="B16" s="17">
        <v>114</v>
      </c>
      <c r="C16" s="18" t="s">
        <v>63</v>
      </c>
      <c r="D16" s="19" t="s">
        <v>437</v>
      </c>
      <c r="E16" s="143" t="s">
        <v>438</v>
      </c>
      <c r="F16" s="21" t="s">
        <v>25</v>
      </c>
      <c r="G16" s="21" t="s">
        <v>492</v>
      </c>
      <c r="H16" s="21"/>
      <c r="I16" s="98">
        <v>8</v>
      </c>
      <c r="J16" s="318">
        <v>1.5585648148148149E-3</v>
      </c>
      <c r="K16" s="27" t="str">
        <f t="shared" si="0"/>
        <v>III A</v>
      </c>
      <c r="L16" s="20" t="s">
        <v>494</v>
      </c>
      <c r="M16" s="241"/>
      <c r="N16" s="244"/>
      <c r="O16" s="218"/>
      <c r="P16" s="245"/>
      <c r="Q16" s="218"/>
      <c r="R16" s="244"/>
      <c r="S16" s="245"/>
      <c r="T16" s="240"/>
    </row>
    <row r="17" spans="1:22" s="22" customFormat="1" ht="18" customHeight="1" x14ac:dyDescent="0.25">
      <c r="A17" s="32">
        <v>11</v>
      </c>
      <c r="B17" s="17">
        <v>144</v>
      </c>
      <c r="C17" s="18" t="s">
        <v>41</v>
      </c>
      <c r="D17" s="19" t="s">
        <v>855</v>
      </c>
      <c r="E17" s="143" t="s">
        <v>856</v>
      </c>
      <c r="F17" s="21" t="s">
        <v>319</v>
      </c>
      <c r="G17" s="21" t="s">
        <v>164</v>
      </c>
      <c r="H17" s="21"/>
      <c r="I17" s="98">
        <v>7</v>
      </c>
      <c r="J17" s="318">
        <v>1.5659722222222221E-3</v>
      </c>
      <c r="K17" s="27" t="str">
        <f t="shared" si="0"/>
        <v>III A</v>
      </c>
      <c r="L17" s="20" t="s">
        <v>865</v>
      </c>
      <c r="M17" s="250"/>
      <c r="N17" s="235"/>
      <c r="O17" s="251"/>
      <c r="P17" s="235"/>
      <c r="Q17" s="251"/>
      <c r="R17" s="235"/>
      <c r="S17" s="235"/>
      <c r="V17" s="45"/>
    </row>
    <row r="18" spans="1:22" s="246" customFormat="1" ht="18" customHeight="1" x14ac:dyDescent="0.25">
      <c r="A18" s="32">
        <v>12</v>
      </c>
      <c r="B18" s="17">
        <v>126</v>
      </c>
      <c r="C18" s="18" t="s">
        <v>209</v>
      </c>
      <c r="D18" s="19" t="s">
        <v>601</v>
      </c>
      <c r="E18" s="143">
        <v>37679</v>
      </c>
      <c r="F18" s="21" t="s">
        <v>315</v>
      </c>
      <c r="G18" s="21" t="s">
        <v>112</v>
      </c>
      <c r="H18" s="21"/>
      <c r="I18" s="98">
        <v>6</v>
      </c>
      <c r="J18" s="318">
        <v>1.5839120370370371E-3</v>
      </c>
      <c r="K18" s="27" t="str">
        <f t="shared" si="0"/>
        <v>III A</v>
      </c>
      <c r="L18" s="20" t="s">
        <v>116</v>
      </c>
      <c r="M18" s="216"/>
      <c r="N18" s="217"/>
      <c r="O18" s="218"/>
      <c r="P18" s="217"/>
      <c r="Q18" s="217"/>
      <c r="R18" s="217"/>
      <c r="S18" s="217"/>
      <c r="T18" s="228"/>
      <c r="U18" s="45"/>
      <c r="V18" s="45"/>
    </row>
    <row r="19" spans="1:22" s="22" customFormat="1" ht="18" customHeight="1" x14ac:dyDescent="0.25">
      <c r="A19" s="32">
        <v>13</v>
      </c>
      <c r="B19" s="17">
        <v>155</v>
      </c>
      <c r="C19" s="18" t="s">
        <v>122</v>
      </c>
      <c r="D19" s="19" t="s">
        <v>269</v>
      </c>
      <c r="E19" s="143" t="s">
        <v>972</v>
      </c>
      <c r="F19" s="21" t="s">
        <v>985</v>
      </c>
      <c r="G19" s="21" t="s">
        <v>266</v>
      </c>
      <c r="H19" s="21" t="s">
        <v>984</v>
      </c>
      <c r="I19" s="98">
        <v>5</v>
      </c>
      <c r="J19" s="318">
        <v>1.5892361111111109E-3</v>
      </c>
      <c r="K19" s="27" t="str">
        <f t="shared" si="0"/>
        <v>III A</v>
      </c>
      <c r="L19" s="20" t="s">
        <v>195</v>
      </c>
      <c r="M19" s="247"/>
      <c r="N19" s="231"/>
      <c r="O19" s="231"/>
      <c r="P19" s="242"/>
      <c r="Q19" s="242"/>
      <c r="R19" s="231"/>
      <c r="S19" s="231"/>
      <c r="T19" s="242"/>
      <c r="U19" s="45"/>
      <c r="V19" s="45"/>
    </row>
    <row r="20" spans="1:22" s="22" customFormat="1" ht="18" customHeight="1" x14ac:dyDescent="0.25">
      <c r="A20" s="32">
        <v>14</v>
      </c>
      <c r="B20" s="17">
        <v>136</v>
      </c>
      <c r="C20" s="18" t="s">
        <v>143</v>
      </c>
      <c r="D20" s="19" t="s">
        <v>673</v>
      </c>
      <c r="E20" s="143" t="s">
        <v>336</v>
      </c>
      <c r="F20" s="21" t="s">
        <v>141</v>
      </c>
      <c r="G20" s="21" t="s">
        <v>138</v>
      </c>
      <c r="H20" s="21"/>
      <c r="I20" s="98">
        <v>4</v>
      </c>
      <c r="J20" s="318">
        <v>1.5929398148148146E-3</v>
      </c>
      <c r="K20" s="27" t="str">
        <f t="shared" si="0"/>
        <v>III A</v>
      </c>
      <c r="L20" s="20" t="s">
        <v>139</v>
      </c>
      <c r="M20" s="241"/>
      <c r="N20" s="217"/>
      <c r="O20" s="218"/>
      <c r="P20" s="217"/>
      <c r="Q20" s="218"/>
      <c r="R20" s="217"/>
      <c r="S20" s="218"/>
      <c r="T20" s="240"/>
    </row>
    <row r="21" spans="1:22" s="22" customFormat="1" ht="18" customHeight="1" x14ac:dyDescent="0.25">
      <c r="A21" s="32">
        <v>15</v>
      </c>
      <c r="B21" s="17">
        <v>133</v>
      </c>
      <c r="C21" s="18" t="s">
        <v>166</v>
      </c>
      <c r="D21" s="19" t="s">
        <v>657</v>
      </c>
      <c r="E21" s="143">
        <v>37645</v>
      </c>
      <c r="F21" s="21" t="s">
        <v>26</v>
      </c>
      <c r="G21" s="21" t="s">
        <v>135</v>
      </c>
      <c r="H21" s="21"/>
      <c r="I21" s="98">
        <v>3</v>
      </c>
      <c r="J21" s="318">
        <v>1.6092592592592593E-3</v>
      </c>
      <c r="K21" s="27" t="str">
        <f t="shared" si="0"/>
        <v>III A</v>
      </c>
      <c r="L21" s="20" t="s">
        <v>136</v>
      </c>
      <c r="M21" s="216"/>
      <c r="N21" s="217"/>
      <c r="O21" s="217"/>
      <c r="P21" s="218"/>
      <c r="Q21" s="217"/>
      <c r="R21" s="240"/>
      <c r="S21" s="240"/>
      <c r="T21" s="240"/>
      <c r="V21" s="45"/>
    </row>
    <row r="22" spans="1:22" s="22" customFormat="1" ht="18" customHeight="1" x14ac:dyDescent="0.25">
      <c r="A22" s="32">
        <v>16</v>
      </c>
      <c r="B22" s="17">
        <v>162</v>
      </c>
      <c r="C22" s="18" t="s">
        <v>1028</v>
      </c>
      <c r="D22" s="19" t="s">
        <v>1021</v>
      </c>
      <c r="E22" s="143" t="s">
        <v>1022</v>
      </c>
      <c r="F22" s="21" t="s">
        <v>1023</v>
      </c>
      <c r="G22" s="21" t="s">
        <v>204</v>
      </c>
      <c r="H22" s="21"/>
      <c r="I22" s="98">
        <v>2</v>
      </c>
      <c r="J22" s="318">
        <v>1.6144675925925927E-3</v>
      </c>
      <c r="K22" s="27" t="str">
        <f t="shared" si="0"/>
        <v>III A</v>
      </c>
      <c r="L22" s="20" t="s">
        <v>1024</v>
      </c>
      <c r="M22" s="222"/>
      <c r="N22" s="223"/>
      <c r="O22" s="248"/>
      <c r="P22" s="224"/>
      <c r="Q22" s="224"/>
      <c r="R22" s="224"/>
      <c r="S22" s="249"/>
      <c r="V22" s="45"/>
    </row>
    <row r="23" spans="1:22" s="22" customFormat="1" ht="18" customHeight="1" x14ac:dyDescent="0.25">
      <c r="A23" s="32">
        <v>17</v>
      </c>
      <c r="B23" s="17">
        <v>138</v>
      </c>
      <c r="C23" s="18" t="s">
        <v>219</v>
      </c>
      <c r="D23" s="19" t="s">
        <v>735</v>
      </c>
      <c r="E23" s="143" t="s">
        <v>520</v>
      </c>
      <c r="F23" s="21" t="s">
        <v>733</v>
      </c>
      <c r="G23" s="21" t="s">
        <v>734</v>
      </c>
      <c r="H23" s="21" t="s">
        <v>744</v>
      </c>
      <c r="I23" s="98">
        <v>1</v>
      </c>
      <c r="J23" s="318">
        <v>1.636226851851852E-3</v>
      </c>
      <c r="K23" s="27" t="str">
        <f t="shared" si="0"/>
        <v>I JA</v>
      </c>
      <c r="L23" s="20" t="s">
        <v>152</v>
      </c>
      <c r="M23" s="241"/>
      <c r="N23" s="244"/>
      <c r="O23" s="218"/>
      <c r="P23" s="245"/>
      <c r="Q23" s="218"/>
      <c r="R23" s="244"/>
      <c r="S23" s="245"/>
      <c r="T23" s="240"/>
      <c r="V23" s="45"/>
    </row>
    <row r="24" spans="1:22" s="22" customFormat="1" ht="18" customHeight="1" x14ac:dyDescent="0.2">
      <c r="A24" s="32">
        <v>18</v>
      </c>
      <c r="B24" s="17">
        <v>125</v>
      </c>
      <c r="C24" s="18" t="s">
        <v>143</v>
      </c>
      <c r="D24" s="19" t="s">
        <v>596</v>
      </c>
      <c r="E24" s="143">
        <v>37764</v>
      </c>
      <c r="F24" s="21" t="s">
        <v>316</v>
      </c>
      <c r="G24" s="21" t="s">
        <v>112</v>
      </c>
      <c r="H24" s="21"/>
      <c r="I24" s="98"/>
      <c r="J24" s="318">
        <v>1.6429398148148147E-3</v>
      </c>
      <c r="K24" s="27" t="str">
        <f t="shared" si="0"/>
        <v>I JA</v>
      </c>
      <c r="L24" s="20" t="s">
        <v>116</v>
      </c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2" s="22" customFormat="1" ht="18" customHeight="1" x14ac:dyDescent="0.25">
      <c r="A25" s="32">
        <v>19</v>
      </c>
      <c r="B25" s="17">
        <v>119</v>
      </c>
      <c r="C25" s="18" t="s">
        <v>553</v>
      </c>
      <c r="D25" s="19" t="s">
        <v>101</v>
      </c>
      <c r="E25" s="143">
        <v>37299</v>
      </c>
      <c r="F25" s="21" t="s">
        <v>111</v>
      </c>
      <c r="G25" s="21" t="s">
        <v>109</v>
      </c>
      <c r="H25" s="21"/>
      <c r="I25" s="98"/>
      <c r="J25" s="318">
        <v>1.6460648148148148E-3</v>
      </c>
      <c r="K25" s="27" t="str">
        <f t="shared" si="0"/>
        <v>I JA</v>
      </c>
      <c r="L25" s="20" t="s">
        <v>242</v>
      </c>
      <c r="M25" s="222"/>
      <c r="N25" s="223"/>
      <c r="O25" s="248"/>
      <c r="P25" s="224"/>
      <c r="Q25" s="224"/>
      <c r="R25" s="224"/>
      <c r="S25" s="249"/>
      <c r="V25" s="45"/>
    </row>
    <row r="26" spans="1:22" s="22" customFormat="1" ht="18" customHeight="1" x14ac:dyDescent="0.25">
      <c r="A26" s="32">
        <v>20</v>
      </c>
      <c r="B26" s="17">
        <v>149</v>
      </c>
      <c r="C26" s="18" t="s">
        <v>908</v>
      </c>
      <c r="D26" s="19" t="s">
        <v>909</v>
      </c>
      <c r="E26" s="143">
        <v>37671</v>
      </c>
      <c r="F26" s="21" t="s">
        <v>35</v>
      </c>
      <c r="G26" s="21" t="s">
        <v>212</v>
      </c>
      <c r="H26" s="21" t="s">
        <v>46</v>
      </c>
      <c r="I26" s="98"/>
      <c r="J26" s="318">
        <v>1.6484953703703703E-3</v>
      </c>
      <c r="K26" s="27" t="str">
        <f t="shared" si="0"/>
        <v>I JA</v>
      </c>
      <c r="L26" s="20" t="s">
        <v>902</v>
      </c>
      <c r="M26" s="241"/>
      <c r="N26" s="231"/>
      <c r="O26" s="239"/>
      <c r="P26" s="242"/>
      <c r="Q26" s="243"/>
      <c r="R26" s="217"/>
      <c r="S26" s="231"/>
      <c r="T26" s="243"/>
    </row>
    <row r="27" spans="1:22" s="22" customFormat="1" ht="18" customHeight="1" x14ac:dyDescent="0.25">
      <c r="A27" s="32">
        <v>21</v>
      </c>
      <c r="B27" s="17">
        <v>139</v>
      </c>
      <c r="C27" s="18" t="s">
        <v>774</v>
      </c>
      <c r="D27" s="19" t="s">
        <v>775</v>
      </c>
      <c r="E27" s="143" t="s">
        <v>355</v>
      </c>
      <c r="F27" s="21" t="s">
        <v>155</v>
      </c>
      <c r="G27" s="21" t="s">
        <v>154</v>
      </c>
      <c r="H27" s="21" t="s">
        <v>789</v>
      </c>
      <c r="I27" s="98"/>
      <c r="J27" s="318">
        <v>1.6824074074074074E-3</v>
      </c>
      <c r="K27" s="27" t="str">
        <f t="shared" si="0"/>
        <v>I JA</v>
      </c>
      <c r="L27" s="20" t="s">
        <v>153</v>
      </c>
      <c r="M27" s="241"/>
      <c r="N27" s="231"/>
      <c r="O27" s="239"/>
      <c r="P27" s="242"/>
      <c r="Q27" s="243"/>
      <c r="R27" s="217"/>
      <c r="S27" s="231"/>
      <c r="T27" s="243"/>
    </row>
    <row r="28" spans="1:22" s="22" customFormat="1" ht="18" customHeight="1" x14ac:dyDescent="0.25">
      <c r="A28" s="32">
        <v>22</v>
      </c>
      <c r="B28" s="17">
        <v>123</v>
      </c>
      <c r="C28" s="18" t="s">
        <v>573</v>
      </c>
      <c r="D28" s="19" t="s">
        <v>574</v>
      </c>
      <c r="E28" s="143">
        <v>37843</v>
      </c>
      <c r="F28" s="21" t="s">
        <v>316</v>
      </c>
      <c r="G28" s="21" t="s">
        <v>112</v>
      </c>
      <c r="H28" s="21"/>
      <c r="I28" s="98"/>
      <c r="J28" s="318">
        <v>1.6990740740740742E-3</v>
      </c>
      <c r="K28" s="27" t="str">
        <f t="shared" si="0"/>
        <v>I JA</v>
      </c>
      <c r="L28" s="20" t="s">
        <v>120</v>
      </c>
      <c r="M28" s="222"/>
      <c r="N28" s="223"/>
      <c r="O28" s="248"/>
      <c r="P28" s="224"/>
      <c r="Q28" s="224"/>
      <c r="R28" s="224"/>
      <c r="S28" s="249"/>
      <c r="V28" s="45"/>
    </row>
    <row r="29" spans="1:22" s="22" customFormat="1" ht="18" customHeight="1" x14ac:dyDescent="0.25">
      <c r="A29" s="32">
        <v>23</v>
      </c>
      <c r="B29" s="17">
        <v>164</v>
      </c>
      <c r="C29" s="18" t="s">
        <v>993</v>
      </c>
      <c r="D29" s="19" t="s">
        <v>1138</v>
      </c>
      <c r="E29" s="143" t="s">
        <v>1139</v>
      </c>
      <c r="F29" s="21" t="s">
        <v>30</v>
      </c>
      <c r="G29" s="21" t="s">
        <v>1087</v>
      </c>
      <c r="H29" s="21"/>
      <c r="I29" s="98"/>
      <c r="J29" s="318">
        <v>1.7008101851851852E-3</v>
      </c>
      <c r="K29" s="27" t="str">
        <f t="shared" si="0"/>
        <v>I JA</v>
      </c>
      <c r="L29" s="20" t="s">
        <v>1140</v>
      </c>
      <c r="M29" s="216"/>
      <c r="N29" s="217"/>
      <c r="O29" s="217"/>
      <c r="P29" s="218"/>
      <c r="Q29" s="217"/>
      <c r="R29" s="217"/>
      <c r="S29" s="218"/>
      <c r="T29" s="240"/>
    </row>
    <row r="30" spans="1:22" s="22" customFormat="1" ht="18" customHeight="1" x14ac:dyDescent="0.25">
      <c r="A30" s="32">
        <v>24</v>
      </c>
      <c r="B30" s="17">
        <v>132</v>
      </c>
      <c r="C30" s="18" t="s">
        <v>655</v>
      </c>
      <c r="D30" s="19" t="s">
        <v>656</v>
      </c>
      <c r="E30" s="143">
        <v>37958</v>
      </c>
      <c r="F30" s="21" t="s">
        <v>26</v>
      </c>
      <c r="G30" s="21" t="s">
        <v>135</v>
      </c>
      <c r="H30" s="21"/>
      <c r="I30" s="98"/>
      <c r="J30" s="318">
        <v>1.7096064814814814E-3</v>
      </c>
      <c r="K30" s="27" t="str">
        <f t="shared" si="0"/>
        <v>I JA</v>
      </c>
      <c r="L30" s="20" t="s">
        <v>136</v>
      </c>
      <c r="M30" s="222"/>
      <c r="N30" s="223"/>
      <c r="O30" s="248"/>
      <c r="P30" s="224"/>
      <c r="Q30" s="224"/>
      <c r="R30" s="224"/>
      <c r="S30" s="249"/>
      <c r="V30" s="45"/>
    </row>
    <row r="31" spans="1:22" s="22" customFormat="1" ht="18" customHeight="1" x14ac:dyDescent="0.25">
      <c r="A31" s="32">
        <v>25</v>
      </c>
      <c r="B31" s="17">
        <v>166</v>
      </c>
      <c r="C31" s="18" t="s">
        <v>605</v>
      </c>
      <c r="D31" s="19" t="s">
        <v>1188</v>
      </c>
      <c r="E31" s="143" t="s">
        <v>1189</v>
      </c>
      <c r="F31" s="21" t="s">
        <v>32</v>
      </c>
      <c r="G31" s="21" t="s">
        <v>65</v>
      </c>
      <c r="H31" s="21"/>
      <c r="I31" s="98"/>
      <c r="J31" s="318">
        <v>1.723263888888889E-3</v>
      </c>
      <c r="K31" s="27" t="str">
        <f t="shared" si="0"/>
        <v>I JA</v>
      </c>
      <c r="L31" s="20" t="s">
        <v>1201</v>
      </c>
      <c r="M31" s="222"/>
      <c r="N31" s="224"/>
      <c r="O31" s="224"/>
      <c r="P31" s="224"/>
      <c r="Q31" s="224"/>
      <c r="R31" s="224"/>
      <c r="S31" s="224"/>
    </row>
    <row r="32" spans="1:22" s="22" customFormat="1" ht="18" customHeight="1" x14ac:dyDescent="0.25">
      <c r="A32" s="32">
        <v>26</v>
      </c>
      <c r="B32" s="17">
        <v>165</v>
      </c>
      <c r="C32" s="18" t="s">
        <v>216</v>
      </c>
      <c r="D32" s="19" t="s">
        <v>1153</v>
      </c>
      <c r="E32" s="143" t="s">
        <v>1154</v>
      </c>
      <c r="F32" s="21" t="s">
        <v>30</v>
      </c>
      <c r="G32" s="21" t="s">
        <v>1087</v>
      </c>
      <c r="H32" s="21"/>
      <c r="I32" s="98"/>
      <c r="J32" s="318">
        <v>1.7428240740740739E-3</v>
      </c>
      <c r="K32" s="27" t="str">
        <f t="shared" si="0"/>
        <v>I JA</v>
      </c>
      <c r="L32" s="20" t="s">
        <v>1108</v>
      </c>
      <c r="M32" s="216"/>
      <c r="N32" s="231"/>
      <c r="O32" s="239"/>
      <c r="P32" s="242"/>
      <c r="Q32" s="218"/>
      <c r="R32" s="217"/>
      <c r="S32" s="231"/>
      <c r="T32" s="243"/>
    </row>
    <row r="33" spans="1:22" s="22" customFormat="1" ht="18" customHeight="1" x14ac:dyDescent="0.25">
      <c r="A33" s="32">
        <v>27</v>
      </c>
      <c r="B33" s="17">
        <v>127</v>
      </c>
      <c r="C33" s="18" t="s">
        <v>94</v>
      </c>
      <c r="D33" s="19" t="s">
        <v>625</v>
      </c>
      <c r="E33" s="143">
        <v>38057</v>
      </c>
      <c r="F33" s="21" t="s">
        <v>623</v>
      </c>
      <c r="G33" s="21" t="s">
        <v>112</v>
      </c>
      <c r="H33" s="21"/>
      <c r="I33" s="98" t="s">
        <v>56</v>
      </c>
      <c r="J33" s="318">
        <v>1.7952546296296299E-3</v>
      </c>
      <c r="K33" s="27" t="str">
        <f t="shared" si="0"/>
        <v>II JA</v>
      </c>
      <c r="L33" s="20" t="s">
        <v>120</v>
      </c>
      <c r="M33" s="216"/>
      <c r="N33" s="217"/>
      <c r="O33" s="217"/>
      <c r="P33" s="218"/>
      <c r="Q33" s="217"/>
      <c r="R33" s="240"/>
      <c r="S33" s="240"/>
      <c r="T33" s="240"/>
    </row>
    <row r="34" spans="1:22" s="62" customFormat="1" ht="15.75" x14ac:dyDescent="0.2">
      <c r="A34" s="62" t="s">
        <v>270</v>
      </c>
      <c r="D34" s="63"/>
      <c r="E34" s="77"/>
      <c r="F34" s="77"/>
      <c r="G34" s="77"/>
      <c r="H34" s="99"/>
      <c r="I34" s="99"/>
      <c r="J34" s="66"/>
      <c r="K34" s="66"/>
      <c r="L34" s="100"/>
      <c r="M34" s="100"/>
    </row>
    <row r="35" spans="1:22" s="62" customFormat="1" ht="15.75" x14ac:dyDescent="0.2">
      <c r="A35" s="62" t="s">
        <v>1209</v>
      </c>
      <c r="D35" s="63"/>
      <c r="E35" s="77"/>
      <c r="F35" s="77"/>
      <c r="G35" s="99"/>
      <c r="H35" s="99"/>
      <c r="I35" s="66"/>
      <c r="J35" s="66"/>
      <c r="K35" s="66"/>
      <c r="L35" s="66"/>
      <c r="M35" s="101"/>
    </row>
    <row r="36" spans="1:22" s="37" customFormat="1" ht="12" customHeight="1" x14ac:dyDescent="0.2">
      <c r="A36" s="45"/>
      <c r="B36" s="45"/>
      <c r="C36" s="45"/>
      <c r="D36" s="50"/>
      <c r="E36" s="56"/>
      <c r="F36" s="51"/>
      <c r="G36" s="51"/>
      <c r="H36" s="51"/>
      <c r="I36" s="51"/>
      <c r="J36" s="52"/>
      <c r="K36" s="52"/>
      <c r="L36" s="57"/>
    </row>
    <row r="37" spans="1:22" s="38" customFormat="1" ht="15.75" x14ac:dyDescent="0.2">
      <c r="C37" s="62" t="s">
        <v>292</v>
      </c>
      <c r="D37" s="39"/>
      <c r="E37" s="43"/>
      <c r="F37" s="43"/>
      <c r="G37" s="43"/>
      <c r="H37" s="41"/>
      <c r="I37" s="41"/>
      <c r="J37" s="47"/>
      <c r="K37" s="47"/>
    </row>
    <row r="38" spans="1:22" s="38" customFormat="1" ht="16.5" thickBot="1" x14ac:dyDescent="0.25">
      <c r="C38" s="39"/>
      <c r="D38" s="39"/>
      <c r="E38" s="43"/>
      <c r="F38" s="43"/>
      <c r="G38" s="43"/>
      <c r="H38" s="41"/>
      <c r="I38" s="41"/>
      <c r="J38" s="47"/>
      <c r="K38" s="47"/>
    </row>
    <row r="39" spans="1:22" s="14" customFormat="1" ht="18" customHeight="1" thickBot="1" x14ac:dyDescent="0.3">
      <c r="A39" s="104" t="s">
        <v>18</v>
      </c>
      <c r="B39" s="124" t="s">
        <v>17</v>
      </c>
      <c r="C39" s="11" t="s">
        <v>0</v>
      </c>
      <c r="D39" s="12" t="s">
        <v>1</v>
      </c>
      <c r="E39" s="13" t="s">
        <v>10</v>
      </c>
      <c r="F39" s="48" t="s">
        <v>2</v>
      </c>
      <c r="G39" s="70" t="s">
        <v>3</v>
      </c>
      <c r="H39" s="70" t="s">
        <v>15</v>
      </c>
      <c r="I39" s="70" t="s">
        <v>21</v>
      </c>
      <c r="J39" s="13" t="s">
        <v>4</v>
      </c>
      <c r="K39" s="81" t="s">
        <v>13</v>
      </c>
      <c r="L39" s="49" t="s">
        <v>5</v>
      </c>
      <c r="M39" s="216"/>
      <c r="N39" s="231"/>
      <c r="O39" s="239"/>
      <c r="P39" s="232"/>
      <c r="Q39" s="217"/>
      <c r="R39" s="217"/>
      <c r="S39" s="231"/>
      <c r="T39" s="240"/>
      <c r="U39" s="22"/>
      <c r="V39" s="22"/>
    </row>
    <row r="40" spans="1:22" s="22" customFormat="1" ht="18" customHeight="1" x14ac:dyDescent="0.25">
      <c r="A40" s="32">
        <v>28</v>
      </c>
      <c r="B40" s="17">
        <v>129</v>
      </c>
      <c r="C40" s="18" t="s">
        <v>1065</v>
      </c>
      <c r="D40" s="19" t="s">
        <v>1066</v>
      </c>
      <c r="E40" s="143">
        <v>38097</v>
      </c>
      <c r="F40" s="21" t="s">
        <v>623</v>
      </c>
      <c r="G40" s="21" t="s">
        <v>112</v>
      </c>
      <c r="H40" s="21"/>
      <c r="I40" s="98" t="s">
        <v>56</v>
      </c>
      <c r="J40" s="318">
        <v>1.848726851851852E-3</v>
      </c>
      <c r="K40" s="27" t="str">
        <f>IF(ISBLANK(J40),"",IF(J40&lt;=0.00131944444444444,"KSM",IF(J40&lt;=0.00140046296296296,"I A",IF(J40&lt;=0.00150462962962963,"II A",IF(J40&lt;=0.00162037037037037,"III A",IF(J40&lt;=0.00175925925925926,"I JA",IF(J40&lt;=0.001875,"II JA",IF(J40&lt;=0.00196759259259259,"III JA"))))))))</f>
        <v>II JA</v>
      </c>
      <c r="L40" s="20" t="s">
        <v>1064</v>
      </c>
      <c r="M40" s="222"/>
      <c r="N40" s="223"/>
      <c r="O40" s="248"/>
      <c r="P40" s="224"/>
      <c r="Q40" s="224"/>
      <c r="R40" s="224"/>
      <c r="S40" s="249"/>
      <c r="V40" s="45"/>
    </row>
    <row r="41" spans="1:22" s="22" customFormat="1" ht="18" customHeight="1" x14ac:dyDescent="0.25">
      <c r="A41" s="32">
        <v>29</v>
      </c>
      <c r="B41" s="17">
        <v>128</v>
      </c>
      <c r="C41" s="18" t="s">
        <v>57</v>
      </c>
      <c r="D41" s="19" t="s">
        <v>626</v>
      </c>
      <c r="E41" s="143">
        <v>38185</v>
      </c>
      <c r="F41" s="21" t="s">
        <v>623</v>
      </c>
      <c r="G41" s="21" t="s">
        <v>112</v>
      </c>
      <c r="H41" s="21"/>
      <c r="I41" s="98" t="s">
        <v>56</v>
      </c>
      <c r="J41" s="318">
        <v>1.911574074074074E-3</v>
      </c>
      <c r="K41" s="27" t="str">
        <f>IF(ISBLANK(J41),"",IF(J41&lt;=0.00131944444444444,"KSM",IF(J41&lt;=0.00140046296296296,"I A",IF(J41&lt;=0.00150462962962963,"II A",IF(J41&lt;=0.00162037037037037,"III A",IF(J41&lt;=0.00175925925925926,"I JA",IF(J41&lt;=0.001875,"II JA",IF(J41&lt;=0.00196759259259259,"III JA"))))))))</f>
        <v>III JA</v>
      </c>
      <c r="L41" s="20" t="s">
        <v>120</v>
      </c>
      <c r="M41" s="216"/>
      <c r="N41" s="217"/>
      <c r="O41" s="218"/>
      <c r="P41" s="217"/>
      <c r="Q41" s="217"/>
      <c r="R41" s="217"/>
      <c r="S41" s="217"/>
      <c r="T41" s="228"/>
    </row>
    <row r="42" spans="1:22" s="22" customFormat="1" ht="18" customHeight="1" x14ac:dyDescent="0.25">
      <c r="A42" s="32"/>
      <c r="B42" s="17">
        <v>130</v>
      </c>
      <c r="C42" s="18" t="s">
        <v>1207</v>
      </c>
      <c r="D42" s="19" t="s">
        <v>1208</v>
      </c>
      <c r="E42" s="143">
        <v>37989</v>
      </c>
      <c r="F42" s="21" t="s">
        <v>623</v>
      </c>
      <c r="G42" s="21" t="s">
        <v>112</v>
      </c>
      <c r="H42" s="21"/>
      <c r="I42" s="98" t="s">
        <v>56</v>
      </c>
      <c r="J42" s="318" t="s">
        <v>1239</v>
      </c>
      <c r="K42" s="27"/>
      <c r="L42" s="20" t="s">
        <v>583</v>
      </c>
      <c r="M42" s="222"/>
      <c r="N42" s="224"/>
      <c r="O42" s="224"/>
      <c r="P42" s="224"/>
      <c r="Q42" s="224"/>
      <c r="R42" s="224"/>
      <c r="S42" s="224"/>
      <c r="V42" s="45"/>
    </row>
    <row r="43" spans="1:22" s="22" customFormat="1" ht="18" customHeight="1" x14ac:dyDescent="0.25">
      <c r="A43" s="32"/>
      <c r="B43" s="17">
        <v>135</v>
      </c>
      <c r="C43" s="18" t="s">
        <v>82</v>
      </c>
      <c r="D43" s="19" t="s">
        <v>667</v>
      </c>
      <c r="E43" s="143">
        <v>37786</v>
      </c>
      <c r="F43" s="21" t="s">
        <v>317</v>
      </c>
      <c r="G43" s="21" t="s">
        <v>668</v>
      </c>
      <c r="H43" s="21"/>
      <c r="I43" s="98"/>
      <c r="J43" s="318" t="s">
        <v>1239</v>
      </c>
      <c r="K43" s="27"/>
      <c r="L43" s="20" t="s">
        <v>670</v>
      </c>
      <c r="M43" s="247"/>
      <c r="N43" s="231"/>
      <c r="O43" s="231"/>
      <c r="P43" s="231"/>
      <c r="Q43" s="242"/>
      <c r="R43" s="231"/>
      <c r="S43" s="231"/>
      <c r="T43" s="243"/>
      <c r="V43" s="45"/>
    </row>
    <row r="45" spans="1:22" ht="18" x14ac:dyDescent="0.25">
      <c r="M45" s="216"/>
      <c r="N45" s="217"/>
      <c r="O45" s="217"/>
      <c r="P45" s="218"/>
      <c r="Q45" s="217"/>
      <c r="R45" s="240"/>
      <c r="S45" s="240"/>
      <c r="T45" s="240"/>
    </row>
    <row r="46" spans="1:22" ht="18" x14ac:dyDescent="0.25">
      <c r="M46" s="216"/>
      <c r="N46" s="217"/>
      <c r="O46" s="217"/>
      <c r="P46" s="218"/>
      <c r="Q46" s="217"/>
      <c r="R46" s="240"/>
      <c r="S46" s="240"/>
      <c r="T46" s="240"/>
    </row>
    <row r="47" spans="1:22" ht="18" x14ac:dyDescent="0.25">
      <c r="M47" s="216"/>
      <c r="N47" s="217"/>
      <c r="O47" s="218"/>
      <c r="P47" s="217"/>
      <c r="Q47" s="217"/>
      <c r="R47" s="217"/>
      <c r="S47" s="217"/>
      <c r="T47" s="228"/>
    </row>
    <row r="48" spans="1:22" ht="18" x14ac:dyDescent="0.25">
      <c r="M48" s="222"/>
      <c r="N48" s="224"/>
      <c r="O48" s="224"/>
      <c r="P48" s="224"/>
      <c r="Q48" s="224"/>
      <c r="R48" s="224"/>
      <c r="S48" s="224"/>
      <c r="T48" s="22"/>
      <c r="U48" s="22"/>
    </row>
    <row r="49" spans="5:21" ht="18" x14ac:dyDescent="0.25">
      <c r="M49" s="222"/>
      <c r="N49" s="224"/>
      <c r="O49" s="224"/>
      <c r="P49" s="224"/>
      <c r="Q49" s="224"/>
      <c r="R49" s="224"/>
      <c r="S49" s="224"/>
      <c r="T49" s="22"/>
      <c r="U49" s="22"/>
    </row>
    <row r="50" spans="5:21" ht="18" x14ac:dyDescent="0.25">
      <c r="M50" s="222"/>
      <c r="N50" s="224"/>
      <c r="O50" s="224"/>
      <c r="P50" s="224"/>
      <c r="Q50" s="224"/>
      <c r="R50" s="224"/>
      <c r="S50" s="224"/>
      <c r="T50" s="22"/>
      <c r="U50" s="22"/>
    </row>
    <row r="51" spans="5:21" ht="18" x14ac:dyDescent="0.25">
      <c r="M51" s="250"/>
      <c r="N51" s="235"/>
      <c r="O51" s="251"/>
      <c r="P51" s="235"/>
      <c r="Q51" s="251"/>
      <c r="R51" s="235"/>
      <c r="S51" s="235"/>
      <c r="T51" s="22"/>
      <c r="U51" s="22"/>
    </row>
    <row r="52" spans="5:21" ht="18" x14ac:dyDescent="0.25">
      <c r="E52" s="45"/>
      <c r="F52" s="45"/>
      <c r="G52" s="45"/>
      <c r="H52" s="45"/>
      <c r="I52" s="45"/>
      <c r="J52" s="45"/>
      <c r="K52" s="45"/>
      <c r="L52" s="45"/>
      <c r="M52" s="252"/>
      <c r="N52" s="253"/>
      <c r="O52" s="252"/>
      <c r="P52" s="254"/>
      <c r="Q52" s="253"/>
      <c r="R52" s="253"/>
      <c r="S52" s="254"/>
      <c r="T52" s="22"/>
      <c r="U52" s="22"/>
    </row>
    <row r="53" spans="5:21" ht="18" x14ac:dyDescent="0.25">
      <c r="E53" s="45"/>
      <c r="F53" s="45"/>
      <c r="G53" s="45"/>
      <c r="H53" s="45"/>
      <c r="I53" s="45"/>
      <c r="J53" s="45"/>
      <c r="K53" s="45"/>
      <c r="L53" s="45"/>
      <c r="M53" s="222"/>
      <c r="N53" s="223"/>
      <c r="O53" s="248"/>
      <c r="P53" s="224"/>
      <c r="Q53" s="224"/>
      <c r="R53" s="224"/>
      <c r="S53" s="249"/>
      <c r="T53" s="22"/>
      <c r="U53" s="22"/>
    </row>
    <row r="54" spans="5:21" ht="18" x14ac:dyDescent="0.25">
      <c r="E54" s="45"/>
      <c r="F54" s="45"/>
      <c r="G54" s="45"/>
      <c r="H54" s="45"/>
      <c r="I54" s="45"/>
      <c r="J54" s="45"/>
      <c r="K54" s="45"/>
      <c r="L54" s="45"/>
      <c r="M54" s="222"/>
      <c r="N54" s="223"/>
      <c r="O54" s="224"/>
      <c r="P54" s="224"/>
      <c r="Q54" s="224"/>
      <c r="R54" s="224"/>
      <c r="S54" s="224"/>
      <c r="T54" s="22"/>
      <c r="U54" s="22"/>
    </row>
    <row r="55" spans="5:21" ht="18" x14ac:dyDescent="0.25">
      <c r="E55" s="45"/>
      <c r="F55" s="45"/>
      <c r="G55" s="45"/>
      <c r="H55" s="45"/>
      <c r="I55" s="45"/>
      <c r="J55" s="45"/>
      <c r="K55" s="45"/>
      <c r="L55" s="45"/>
      <c r="M55" s="222"/>
      <c r="N55" s="223"/>
      <c r="O55" s="248"/>
      <c r="P55" s="224"/>
      <c r="Q55" s="224"/>
      <c r="R55" s="224"/>
      <c r="S55" s="249"/>
      <c r="T55" s="22"/>
      <c r="U55" s="22"/>
    </row>
    <row r="56" spans="5:21" ht="18" x14ac:dyDescent="0.25">
      <c r="E56" s="45"/>
      <c r="F56" s="45"/>
      <c r="G56" s="45"/>
      <c r="H56" s="45"/>
      <c r="I56" s="45"/>
      <c r="J56" s="45"/>
      <c r="K56" s="45"/>
      <c r="L56" s="45"/>
      <c r="M56" s="222"/>
      <c r="N56" s="223"/>
      <c r="O56" s="248"/>
      <c r="P56" s="224"/>
      <c r="Q56" s="224"/>
      <c r="R56" s="224"/>
      <c r="S56" s="249"/>
      <c r="T56" s="22"/>
      <c r="U56" s="22"/>
    </row>
    <row r="57" spans="5:21" ht="18" x14ac:dyDescent="0.25">
      <c r="E57" s="45"/>
      <c r="F57" s="45"/>
      <c r="G57" s="45"/>
      <c r="H57" s="45"/>
      <c r="I57" s="45"/>
      <c r="J57" s="45"/>
      <c r="K57" s="45"/>
      <c r="L57" s="45"/>
      <c r="M57" s="222"/>
      <c r="N57" s="223"/>
      <c r="O57" s="248"/>
      <c r="P57" s="224"/>
      <c r="Q57" s="224"/>
      <c r="R57" s="224"/>
      <c r="S57" s="249"/>
      <c r="T57" s="22"/>
      <c r="U57" s="22"/>
    </row>
    <row r="58" spans="5:21" ht="18" x14ac:dyDescent="0.25">
      <c r="E58" s="45"/>
      <c r="F58" s="45"/>
      <c r="G58" s="45"/>
      <c r="H58" s="45"/>
      <c r="I58" s="45"/>
      <c r="J58" s="45"/>
      <c r="K58" s="45"/>
      <c r="L58" s="45"/>
      <c r="M58" s="222"/>
      <c r="N58" s="223"/>
      <c r="O58" s="248"/>
      <c r="P58" s="224"/>
      <c r="Q58" s="224"/>
      <c r="R58" s="224"/>
      <c r="S58" s="249"/>
      <c r="T58" s="22"/>
      <c r="U58" s="22"/>
    </row>
    <row r="59" spans="5:21" ht="18" x14ac:dyDescent="0.25">
      <c r="E59" s="45"/>
      <c r="F59" s="45"/>
      <c r="G59" s="45"/>
      <c r="H59" s="45"/>
      <c r="I59" s="45"/>
      <c r="J59" s="45"/>
      <c r="K59" s="45"/>
      <c r="L59" s="45"/>
      <c r="M59" s="222"/>
      <c r="N59" s="223"/>
      <c r="O59" s="224"/>
      <c r="P59" s="224"/>
      <c r="Q59" s="224"/>
      <c r="R59" s="224"/>
      <c r="S59" s="249"/>
      <c r="T59" s="22"/>
      <c r="U59" s="22"/>
    </row>
    <row r="60" spans="5:21" ht="18" x14ac:dyDescent="0.25">
      <c r="E60" s="45"/>
      <c r="F60" s="45"/>
      <c r="G60" s="45"/>
      <c r="H60" s="45"/>
      <c r="I60" s="45"/>
      <c r="J60" s="45"/>
      <c r="K60" s="45"/>
      <c r="L60" s="45"/>
      <c r="M60" s="222"/>
      <c r="N60" s="223"/>
      <c r="O60" s="224"/>
      <c r="P60" s="224"/>
      <c r="Q60" s="224"/>
      <c r="R60" s="224"/>
      <c r="S60" s="249"/>
      <c r="T60" s="22"/>
      <c r="U60" s="22"/>
    </row>
    <row r="61" spans="5:21" ht="18" x14ac:dyDescent="0.25">
      <c r="E61" s="45"/>
      <c r="F61" s="45"/>
      <c r="G61" s="45"/>
      <c r="H61" s="45"/>
      <c r="I61" s="45"/>
      <c r="J61" s="45"/>
      <c r="K61" s="45"/>
      <c r="L61" s="45"/>
      <c r="M61" s="222"/>
      <c r="N61" s="224"/>
      <c r="O61" s="224"/>
      <c r="P61" s="224"/>
      <c r="Q61" s="224"/>
      <c r="R61" s="224"/>
      <c r="S61" s="224"/>
      <c r="T61" s="22"/>
      <c r="U61" s="22"/>
    </row>
  </sheetData>
  <sortState ref="B7:L37">
    <sortCondition ref="J7:J37"/>
  </sortState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/>
  <dimension ref="A1:N36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2" style="22" bestFit="1" customWidth="1"/>
    <col min="5" max="5" width="10.7109375" style="44" customWidth="1"/>
    <col min="6" max="6" width="15.28515625" style="46" bestFit="1" customWidth="1"/>
    <col min="7" max="7" width="12.85546875" style="46" bestFit="1" customWidth="1"/>
    <col min="8" max="8" width="13.7109375" style="46" bestFit="1" customWidth="1"/>
    <col min="9" max="9" width="5.85546875" style="46" bestFit="1" customWidth="1"/>
    <col min="10" max="10" width="9.140625" style="25"/>
    <col min="11" max="11" width="4.5703125" style="25" bestFit="1" customWidth="1"/>
    <col min="12" max="12" width="23.28515625" style="24" bestFit="1" customWidth="1"/>
    <col min="13" max="13" width="7" style="364" bestFit="1" customWidth="1"/>
    <col min="14" max="17" width="23" style="22" bestFit="1" customWidth="1"/>
    <col min="18" max="16384" width="9.140625" style="22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354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355"/>
      <c r="N2" s="101"/>
    </row>
    <row r="3" spans="1:14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  <c r="M3" s="356"/>
    </row>
    <row r="4" spans="1:14" s="38" customFormat="1" ht="15.75" x14ac:dyDescent="0.2">
      <c r="C4" s="62" t="s">
        <v>293</v>
      </c>
      <c r="D4" s="39"/>
      <c r="E4" s="43"/>
      <c r="F4" s="43"/>
      <c r="G4" s="43"/>
      <c r="H4" s="41"/>
      <c r="I4" s="41"/>
      <c r="J4" s="47"/>
      <c r="K4" s="47"/>
      <c r="M4" s="357"/>
    </row>
    <row r="5" spans="1:14" s="38" customFormat="1" ht="16.5" thickBot="1" x14ac:dyDescent="0.25">
      <c r="A5" s="358"/>
      <c r="B5" s="358"/>
      <c r="C5" s="62"/>
      <c r="D5" s="62"/>
      <c r="E5" s="43"/>
      <c r="F5" s="43"/>
      <c r="G5" s="43"/>
      <c r="H5" s="41"/>
      <c r="I5" s="41"/>
      <c r="J5" s="47"/>
      <c r="K5" s="47"/>
      <c r="M5" s="357"/>
    </row>
    <row r="6" spans="1:14" s="14" customFormat="1" ht="18" customHeight="1" thickBot="1" x14ac:dyDescent="0.25">
      <c r="A6" s="104" t="s">
        <v>18</v>
      </c>
      <c r="B6" s="124" t="s">
        <v>17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3" t="s">
        <v>4</v>
      </c>
      <c r="K6" s="81" t="s">
        <v>13</v>
      </c>
      <c r="L6" s="49" t="s">
        <v>5</v>
      </c>
      <c r="M6" s="359"/>
    </row>
    <row r="7" spans="1:14" s="45" customFormat="1" ht="18" customHeight="1" x14ac:dyDescent="0.25">
      <c r="A7" s="32">
        <v>1</v>
      </c>
      <c r="B7" s="17">
        <v>53</v>
      </c>
      <c r="C7" s="18" t="s">
        <v>257</v>
      </c>
      <c r="D7" s="19" t="s">
        <v>1103</v>
      </c>
      <c r="E7" s="143" t="s">
        <v>552</v>
      </c>
      <c r="F7" s="21" t="s">
        <v>24</v>
      </c>
      <c r="G7" s="21" t="s">
        <v>1087</v>
      </c>
      <c r="H7" s="21"/>
      <c r="I7" s="98">
        <v>18</v>
      </c>
      <c r="J7" s="318">
        <v>3.4513888888888888E-3</v>
      </c>
      <c r="K7" s="27" t="str">
        <f t="shared" ref="K7:K18" si="0">IF(ISBLANK(J7),"",IF(J7&lt;=0.00314814814814815,"KSM",IF(J7&lt;=0.00335648148148148,"I A",IF(J7&lt;=0.00361111111111111,"II A",IF(J7&lt;=0.00395833333333333,"III A",IF(J7&lt;=0.00425925925925926,"I JA",IF(J7&lt;=0.00451388888888889,"II JA",IF(J7&lt;=0.00471064814814815,"III JA"))))))))</f>
        <v>II A</v>
      </c>
      <c r="L7" s="20" t="s">
        <v>1100</v>
      </c>
      <c r="M7" s="360"/>
      <c r="N7" s="259"/>
    </row>
    <row r="8" spans="1:14" s="45" customFormat="1" ht="18" customHeight="1" x14ac:dyDescent="0.2">
      <c r="A8" s="32">
        <v>2</v>
      </c>
      <c r="B8" s="17">
        <v>23</v>
      </c>
      <c r="C8" s="18" t="s">
        <v>567</v>
      </c>
      <c r="D8" s="19" t="s">
        <v>97</v>
      </c>
      <c r="E8" s="143">
        <v>37385</v>
      </c>
      <c r="F8" s="21" t="s">
        <v>316</v>
      </c>
      <c r="G8" s="21" t="s">
        <v>568</v>
      </c>
      <c r="H8" s="21"/>
      <c r="I8" s="98">
        <v>16</v>
      </c>
      <c r="J8" s="318">
        <v>3.5101851851851852E-3</v>
      </c>
      <c r="K8" s="27" t="str">
        <f t="shared" si="0"/>
        <v>II A</v>
      </c>
      <c r="L8" s="20" t="s">
        <v>569</v>
      </c>
      <c r="M8" s="360"/>
      <c r="N8" s="262"/>
    </row>
    <row r="9" spans="1:14" s="45" customFormat="1" ht="18" customHeight="1" x14ac:dyDescent="0.25">
      <c r="A9" s="32">
        <v>3</v>
      </c>
      <c r="B9" s="17">
        <v>18</v>
      </c>
      <c r="C9" s="18" t="s">
        <v>434</v>
      </c>
      <c r="D9" s="19" t="s">
        <v>435</v>
      </c>
      <c r="E9" s="143">
        <v>37395</v>
      </c>
      <c r="F9" s="21" t="s">
        <v>25</v>
      </c>
      <c r="G9" s="21" t="s">
        <v>492</v>
      </c>
      <c r="H9" s="21"/>
      <c r="I9" s="98">
        <v>14</v>
      </c>
      <c r="J9" s="318">
        <v>3.6730324074074074E-3</v>
      </c>
      <c r="K9" s="27" t="str">
        <f t="shared" si="0"/>
        <v>III A</v>
      </c>
      <c r="L9" s="20" t="s">
        <v>86</v>
      </c>
      <c r="M9" s="360" t="s">
        <v>436</v>
      </c>
      <c r="N9" s="231"/>
    </row>
    <row r="10" spans="1:14" s="45" customFormat="1" ht="18" customHeight="1" x14ac:dyDescent="0.25">
      <c r="A10" s="32">
        <v>4</v>
      </c>
      <c r="B10" s="17">
        <v>47</v>
      </c>
      <c r="C10" s="18" t="s">
        <v>106</v>
      </c>
      <c r="D10" s="19" t="s">
        <v>999</v>
      </c>
      <c r="E10" s="143" t="s">
        <v>342</v>
      </c>
      <c r="F10" s="21" t="s">
        <v>36</v>
      </c>
      <c r="G10" s="21" t="s">
        <v>261</v>
      </c>
      <c r="H10" s="21" t="s">
        <v>262</v>
      </c>
      <c r="I10" s="98">
        <v>13</v>
      </c>
      <c r="J10" s="318">
        <v>3.6965277777777782E-3</v>
      </c>
      <c r="K10" s="27" t="str">
        <f t="shared" si="0"/>
        <v>III A</v>
      </c>
      <c r="L10" s="20" t="s">
        <v>263</v>
      </c>
      <c r="M10" s="360"/>
      <c r="N10" s="259"/>
    </row>
    <row r="11" spans="1:14" s="45" customFormat="1" ht="18" customHeight="1" x14ac:dyDescent="0.25">
      <c r="A11" s="32">
        <v>5</v>
      </c>
      <c r="B11" s="17">
        <v>42</v>
      </c>
      <c r="C11" s="18" t="s">
        <v>932</v>
      </c>
      <c r="D11" s="19" t="s">
        <v>752</v>
      </c>
      <c r="E11" s="143">
        <v>37418</v>
      </c>
      <c r="F11" s="21" t="s">
        <v>188</v>
      </c>
      <c r="G11" s="21" t="s">
        <v>185</v>
      </c>
      <c r="H11" s="21"/>
      <c r="I11" s="98">
        <v>12</v>
      </c>
      <c r="J11" s="318">
        <v>3.8128472222222222E-3</v>
      </c>
      <c r="K11" s="27" t="str">
        <f t="shared" si="0"/>
        <v>III A</v>
      </c>
      <c r="L11" s="20" t="s">
        <v>211</v>
      </c>
      <c r="M11" s="360"/>
      <c r="N11" s="229"/>
    </row>
    <row r="12" spans="1:14" s="45" customFormat="1" ht="18" customHeight="1" x14ac:dyDescent="0.25">
      <c r="A12" s="32">
        <v>6</v>
      </c>
      <c r="B12" s="17">
        <v>12</v>
      </c>
      <c r="C12" s="18" t="s">
        <v>95</v>
      </c>
      <c r="D12" s="19" t="s">
        <v>346</v>
      </c>
      <c r="E12" s="143" t="s">
        <v>347</v>
      </c>
      <c r="F12" s="21" t="s">
        <v>28</v>
      </c>
      <c r="G12" s="21" t="s">
        <v>598</v>
      </c>
      <c r="H12" s="21"/>
      <c r="I12" s="98">
        <v>11</v>
      </c>
      <c r="J12" s="318">
        <v>3.8181712962962965E-3</v>
      </c>
      <c r="K12" s="27" t="str">
        <f t="shared" si="0"/>
        <v>III A</v>
      </c>
      <c r="L12" s="20" t="s">
        <v>52</v>
      </c>
      <c r="M12" s="360"/>
      <c r="N12" s="261"/>
    </row>
    <row r="13" spans="1:14" s="45" customFormat="1" ht="18" customHeight="1" x14ac:dyDescent="0.25">
      <c r="A13" s="32">
        <v>7</v>
      </c>
      <c r="B13" s="17">
        <v>36</v>
      </c>
      <c r="C13" s="18" t="s">
        <v>183</v>
      </c>
      <c r="D13" s="19" t="s">
        <v>862</v>
      </c>
      <c r="E13" s="143" t="s">
        <v>863</v>
      </c>
      <c r="F13" s="21" t="s">
        <v>319</v>
      </c>
      <c r="G13" s="21" t="s">
        <v>164</v>
      </c>
      <c r="H13" s="21" t="s">
        <v>165</v>
      </c>
      <c r="I13" s="98">
        <v>10</v>
      </c>
      <c r="J13" s="318">
        <v>3.8621527777777773E-3</v>
      </c>
      <c r="K13" s="27" t="str">
        <f t="shared" si="0"/>
        <v>III A</v>
      </c>
      <c r="L13" s="20" t="s">
        <v>867</v>
      </c>
      <c r="M13" s="360"/>
      <c r="N13" s="229"/>
    </row>
    <row r="14" spans="1:14" s="45" customFormat="1" ht="18" customHeight="1" x14ac:dyDescent="0.25">
      <c r="A14" s="32">
        <v>8</v>
      </c>
      <c r="B14" s="17">
        <v>49</v>
      </c>
      <c r="C14" s="18" t="s">
        <v>1025</v>
      </c>
      <c r="D14" s="19" t="s">
        <v>1013</v>
      </c>
      <c r="E14" s="143" t="s">
        <v>1014</v>
      </c>
      <c r="F14" s="21" t="s">
        <v>1023</v>
      </c>
      <c r="G14" s="21" t="s">
        <v>204</v>
      </c>
      <c r="H14" s="21"/>
      <c r="I14" s="98">
        <v>9</v>
      </c>
      <c r="J14" s="318">
        <v>3.95949074074074E-3</v>
      </c>
      <c r="K14" s="27" t="str">
        <f t="shared" si="0"/>
        <v>I JA</v>
      </c>
      <c r="L14" s="20" t="s">
        <v>205</v>
      </c>
      <c r="M14" s="360"/>
      <c r="N14" s="223"/>
    </row>
    <row r="15" spans="1:14" s="45" customFormat="1" ht="18" customHeight="1" x14ac:dyDescent="0.25">
      <c r="A15" s="32">
        <v>9</v>
      </c>
      <c r="B15" s="17">
        <v>24</v>
      </c>
      <c r="C15" s="18" t="s">
        <v>578</v>
      </c>
      <c r="D15" s="19" t="s">
        <v>579</v>
      </c>
      <c r="E15" s="143">
        <v>37468</v>
      </c>
      <c r="F15" s="21" t="s">
        <v>316</v>
      </c>
      <c r="G15" s="21" t="s">
        <v>112</v>
      </c>
      <c r="H15" s="21"/>
      <c r="I15" s="98">
        <v>8</v>
      </c>
      <c r="J15" s="318">
        <v>3.9634259259259267E-3</v>
      </c>
      <c r="K15" s="27" t="str">
        <f t="shared" si="0"/>
        <v>I JA</v>
      </c>
      <c r="L15" s="20" t="s">
        <v>569</v>
      </c>
      <c r="M15" s="360"/>
      <c r="N15" s="260"/>
    </row>
    <row r="16" spans="1:14" s="45" customFormat="1" ht="18" customHeight="1" x14ac:dyDescent="0.25">
      <c r="A16" s="32">
        <v>10</v>
      </c>
      <c r="B16" s="17">
        <v>34</v>
      </c>
      <c r="C16" s="18" t="s">
        <v>400</v>
      </c>
      <c r="D16" s="19" t="s">
        <v>831</v>
      </c>
      <c r="E16" s="143" t="s">
        <v>832</v>
      </c>
      <c r="F16" s="21" t="s">
        <v>319</v>
      </c>
      <c r="G16" s="21" t="s">
        <v>164</v>
      </c>
      <c r="H16" s="21" t="s">
        <v>165</v>
      </c>
      <c r="I16" s="98">
        <v>7</v>
      </c>
      <c r="J16" s="318">
        <v>3.9856481481481488E-3</v>
      </c>
      <c r="K16" s="27" t="str">
        <f t="shared" si="0"/>
        <v>I JA</v>
      </c>
      <c r="L16" s="20" t="s">
        <v>173</v>
      </c>
      <c r="M16" s="360"/>
      <c r="N16" s="229"/>
    </row>
    <row r="17" spans="1:14" s="45" customFormat="1" ht="18" customHeight="1" x14ac:dyDescent="0.25">
      <c r="A17" s="32">
        <v>11</v>
      </c>
      <c r="B17" s="17">
        <v>14</v>
      </c>
      <c r="C17" s="18" t="s">
        <v>58</v>
      </c>
      <c r="D17" s="19" t="s">
        <v>392</v>
      </c>
      <c r="E17" s="143" t="s">
        <v>393</v>
      </c>
      <c r="F17" s="21" t="s">
        <v>38</v>
      </c>
      <c r="G17" s="21" t="s">
        <v>230</v>
      </c>
      <c r="H17" s="21"/>
      <c r="I17" s="98">
        <v>6</v>
      </c>
      <c r="J17" s="318">
        <v>4.1436342592592592E-3</v>
      </c>
      <c r="K17" s="27" t="str">
        <f t="shared" si="0"/>
        <v>I JA</v>
      </c>
      <c r="L17" s="20" t="s">
        <v>231</v>
      </c>
      <c r="M17" s="360"/>
      <c r="N17" s="223"/>
    </row>
    <row r="18" spans="1:14" s="45" customFormat="1" ht="18" customHeight="1" x14ac:dyDescent="0.25">
      <c r="A18" s="32">
        <v>12</v>
      </c>
      <c r="B18" s="17">
        <v>50</v>
      </c>
      <c r="C18" s="18" t="s">
        <v>1026</v>
      </c>
      <c r="D18" s="19" t="s">
        <v>1015</v>
      </c>
      <c r="E18" s="143" t="s">
        <v>351</v>
      </c>
      <c r="F18" s="21" t="s">
        <v>1023</v>
      </c>
      <c r="G18" s="21" t="s">
        <v>204</v>
      </c>
      <c r="H18" s="21"/>
      <c r="I18" s="98">
        <v>5</v>
      </c>
      <c r="J18" s="318">
        <v>4.1843749999999997E-3</v>
      </c>
      <c r="K18" s="27" t="str">
        <f t="shared" si="0"/>
        <v>I JA</v>
      </c>
      <c r="L18" s="20" t="s">
        <v>205</v>
      </c>
      <c r="M18" s="360"/>
      <c r="N18" s="223"/>
    </row>
    <row r="19" spans="1:14" ht="18" x14ac:dyDescent="0.25">
      <c r="M19" s="361"/>
      <c r="N19" s="259"/>
    </row>
    <row r="20" spans="1:14" ht="18" x14ac:dyDescent="0.25">
      <c r="M20" s="362"/>
      <c r="N20" s="223"/>
    </row>
    <row r="21" spans="1:14" ht="18" x14ac:dyDescent="0.25">
      <c r="M21" s="361"/>
      <c r="N21" s="229"/>
    </row>
    <row r="22" spans="1:14" ht="18" x14ac:dyDescent="0.25">
      <c r="M22" s="362"/>
      <c r="N22" s="223"/>
    </row>
    <row r="23" spans="1:14" ht="18" x14ac:dyDescent="0.25">
      <c r="M23" s="362"/>
      <c r="N23" s="229"/>
    </row>
    <row r="24" spans="1:14" ht="18" x14ac:dyDescent="0.25">
      <c r="M24" s="362"/>
      <c r="N24" s="263"/>
    </row>
    <row r="25" spans="1:14" ht="18" x14ac:dyDescent="0.25">
      <c r="M25" s="362"/>
      <c r="N25" s="223"/>
    </row>
    <row r="26" spans="1:14" ht="18" x14ac:dyDescent="0.25">
      <c r="M26" s="362"/>
      <c r="N26" s="223"/>
    </row>
    <row r="27" spans="1:14" ht="18" x14ac:dyDescent="0.25">
      <c r="M27" s="362"/>
      <c r="N27" s="223"/>
    </row>
    <row r="28" spans="1:14" ht="18" x14ac:dyDescent="0.25">
      <c r="M28" s="362"/>
      <c r="N28" s="223"/>
    </row>
    <row r="29" spans="1:14" ht="18" x14ac:dyDescent="0.25">
      <c r="M29" s="362"/>
      <c r="N29" s="223"/>
    </row>
    <row r="30" spans="1:14" ht="18" x14ac:dyDescent="0.25">
      <c r="M30" s="361"/>
      <c r="N30" s="259"/>
    </row>
    <row r="31" spans="1:14" ht="18" x14ac:dyDescent="0.25">
      <c r="M31" s="363"/>
      <c r="N31" s="260"/>
    </row>
    <row r="32" spans="1:14" ht="18" x14ac:dyDescent="0.25">
      <c r="E32" s="22"/>
      <c r="F32" s="22"/>
      <c r="G32" s="22"/>
      <c r="H32" s="22"/>
      <c r="I32" s="22"/>
      <c r="J32" s="22"/>
      <c r="K32" s="22"/>
      <c r="L32" s="22"/>
      <c r="M32" s="363"/>
      <c r="N32" s="260"/>
    </row>
    <row r="33" spans="5:14" ht="18" x14ac:dyDescent="0.25">
      <c r="E33" s="22"/>
      <c r="F33" s="22"/>
      <c r="G33" s="22"/>
      <c r="H33" s="22"/>
      <c r="I33" s="22"/>
      <c r="J33" s="22"/>
      <c r="K33" s="22"/>
      <c r="L33" s="22"/>
      <c r="M33" s="361"/>
      <c r="N33" s="259"/>
    </row>
    <row r="34" spans="5:14" ht="18" x14ac:dyDescent="0.25">
      <c r="E34" s="22"/>
      <c r="F34" s="22"/>
      <c r="G34" s="22"/>
      <c r="H34" s="22"/>
      <c r="I34" s="22"/>
      <c r="J34" s="22"/>
      <c r="K34" s="22"/>
      <c r="L34" s="22"/>
      <c r="M34" s="361"/>
      <c r="N34" s="259"/>
    </row>
    <row r="35" spans="5:14" ht="18" x14ac:dyDescent="0.25">
      <c r="E35" s="22"/>
      <c r="F35" s="22"/>
      <c r="G35" s="22"/>
      <c r="H35" s="22"/>
      <c r="I35" s="22"/>
      <c r="J35" s="22"/>
      <c r="K35" s="22"/>
      <c r="L35" s="22"/>
      <c r="M35" s="361"/>
      <c r="N35" s="229"/>
    </row>
    <row r="36" spans="5:14" ht="18" x14ac:dyDescent="0.25">
      <c r="E36" s="22"/>
      <c r="F36" s="22"/>
      <c r="G36" s="22"/>
      <c r="H36" s="22"/>
      <c r="I36" s="22"/>
      <c r="J36" s="22"/>
      <c r="K36" s="22"/>
      <c r="L36" s="22"/>
      <c r="M36" s="362"/>
      <c r="N36" s="223"/>
    </row>
  </sheetData>
  <sortState ref="B7:L18">
    <sortCondition ref="J7:J18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7"/>
  <dimension ref="A1:L51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2.28515625" style="22" bestFit="1" customWidth="1"/>
    <col min="5" max="5" width="10.7109375" style="44" customWidth="1"/>
    <col min="6" max="6" width="16.140625" style="46" bestFit="1" customWidth="1"/>
    <col min="7" max="7" width="12.85546875" style="46" bestFit="1" customWidth="1"/>
    <col min="8" max="8" width="14.140625" style="46" customWidth="1"/>
    <col min="9" max="9" width="9.140625" style="25"/>
    <col min="10" max="10" width="27.140625" style="24" bestFit="1" customWidth="1"/>
    <col min="11" max="11" width="9.140625" style="364" bestFit="1" customWidth="1"/>
    <col min="12" max="16" width="23" style="22" bestFit="1" customWidth="1"/>
    <col min="17" max="16384" width="9.140625" style="22"/>
  </cols>
  <sheetData>
    <row r="1" spans="1:12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354"/>
      <c r="L1" s="100"/>
    </row>
    <row r="2" spans="1:12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355"/>
      <c r="L2" s="101"/>
    </row>
    <row r="3" spans="1:12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4"/>
      <c r="J3" s="35"/>
      <c r="K3" s="356"/>
    </row>
    <row r="4" spans="1:12" s="61" customFormat="1" ht="15.75" x14ac:dyDescent="0.2">
      <c r="C4" s="62" t="s">
        <v>294</v>
      </c>
      <c r="D4" s="62"/>
      <c r="E4" s="63"/>
      <c r="F4" s="63"/>
      <c r="G4" s="63"/>
      <c r="H4" s="64"/>
      <c r="I4" s="65"/>
      <c r="K4" s="365"/>
    </row>
    <row r="5" spans="1:12" s="61" customFormat="1" ht="16.5" thickBot="1" x14ac:dyDescent="0.25">
      <c r="C5" s="62">
        <v>1</v>
      </c>
      <c r="D5" s="62" t="s">
        <v>1232</v>
      </c>
      <c r="E5" s="56"/>
      <c r="F5" s="90"/>
      <c r="G5" s="90"/>
      <c r="H5" s="59"/>
      <c r="I5" s="54"/>
      <c r="J5" s="52"/>
      <c r="K5" s="365"/>
    </row>
    <row r="6" spans="1:12" s="37" customFormat="1" ht="18" customHeight="1" thickBot="1" x14ac:dyDescent="0.25">
      <c r="A6" s="104" t="s">
        <v>19</v>
      </c>
      <c r="B6" s="125" t="s">
        <v>17</v>
      </c>
      <c r="C6" s="95" t="s">
        <v>0</v>
      </c>
      <c r="D6" s="69" t="s">
        <v>1</v>
      </c>
      <c r="E6" s="79" t="s">
        <v>10</v>
      </c>
      <c r="F6" s="96" t="s">
        <v>2</v>
      </c>
      <c r="G6" s="70" t="s">
        <v>3</v>
      </c>
      <c r="H6" s="70" t="s">
        <v>15</v>
      </c>
      <c r="I6" s="79" t="s">
        <v>4</v>
      </c>
      <c r="J6" s="72" t="s">
        <v>5</v>
      </c>
      <c r="K6" s="366"/>
      <c r="L6" s="53"/>
    </row>
    <row r="7" spans="1:12" s="45" customFormat="1" ht="18" customHeight="1" x14ac:dyDescent="0.25">
      <c r="A7" s="32">
        <v>1</v>
      </c>
      <c r="B7" s="17">
        <v>159</v>
      </c>
      <c r="C7" s="18" t="s">
        <v>1007</v>
      </c>
      <c r="D7" s="19" t="s">
        <v>180</v>
      </c>
      <c r="E7" s="143" t="s">
        <v>1008</v>
      </c>
      <c r="F7" s="21" t="s">
        <v>36</v>
      </c>
      <c r="G7" s="21" t="s">
        <v>261</v>
      </c>
      <c r="H7" s="21" t="s">
        <v>262</v>
      </c>
      <c r="I7" s="319">
        <v>3.3325231481481483E-3</v>
      </c>
      <c r="J7" s="20" t="s">
        <v>1012</v>
      </c>
      <c r="K7" s="360"/>
      <c r="L7" s="224"/>
    </row>
    <row r="8" spans="1:12" s="45" customFormat="1" ht="18" customHeight="1" x14ac:dyDescent="0.25">
      <c r="A8" s="32">
        <v>2</v>
      </c>
      <c r="B8" s="17">
        <v>136</v>
      </c>
      <c r="C8" s="18" t="s">
        <v>143</v>
      </c>
      <c r="D8" s="19" t="s">
        <v>673</v>
      </c>
      <c r="E8" s="143" t="s">
        <v>336</v>
      </c>
      <c r="F8" s="21" t="s">
        <v>141</v>
      </c>
      <c r="G8" s="21" t="s">
        <v>138</v>
      </c>
      <c r="H8" s="21"/>
      <c r="I8" s="319">
        <v>3.3346064814814818E-3</v>
      </c>
      <c r="J8" s="20" t="s">
        <v>139</v>
      </c>
      <c r="K8" s="360"/>
      <c r="L8" s="231"/>
    </row>
    <row r="9" spans="1:12" s="45" customFormat="1" ht="18" customHeight="1" x14ac:dyDescent="0.25">
      <c r="A9" s="32">
        <v>3</v>
      </c>
      <c r="B9" s="17">
        <v>125</v>
      </c>
      <c r="C9" s="18" t="s">
        <v>143</v>
      </c>
      <c r="D9" s="19" t="s">
        <v>596</v>
      </c>
      <c r="E9" s="143">
        <v>37764</v>
      </c>
      <c r="F9" s="21" t="s">
        <v>316</v>
      </c>
      <c r="G9" s="21" t="s">
        <v>112</v>
      </c>
      <c r="H9" s="21"/>
      <c r="I9" s="319">
        <v>3.3473379629629634E-3</v>
      </c>
      <c r="J9" s="20" t="s">
        <v>116</v>
      </c>
      <c r="K9" s="360"/>
      <c r="L9" s="231"/>
    </row>
    <row r="10" spans="1:12" s="45" customFormat="1" ht="18" customHeight="1" x14ac:dyDescent="0.25">
      <c r="A10" s="32">
        <v>4</v>
      </c>
      <c r="B10" s="17">
        <v>135</v>
      </c>
      <c r="C10" s="18" t="s">
        <v>82</v>
      </c>
      <c r="D10" s="19" t="s">
        <v>667</v>
      </c>
      <c r="E10" s="143">
        <v>37786</v>
      </c>
      <c r="F10" s="21" t="s">
        <v>317</v>
      </c>
      <c r="G10" s="21" t="s">
        <v>668</v>
      </c>
      <c r="H10" s="21"/>
      <c r="I10" s="319">
        <v>3.4593750000000002E-3</v>
      </c>
      <c r="J10" s="20" t="s">
        <v>670</v>
      </c>
      <c r="K10" s="360"/>
      <c r="L10" s="260"/>
    </row>
    <row r="11" spans="1:12" s="45" customFormat="1" ht="18" customHeight="1" x14ac:dyDescent="0.25">
      <c r="A11" s="32">
        <v>5</v>
      </c>
      <c r="B11" s="17">
        <v>137</v>
      </c>
      <c r="C11" s="18" t="s">
        <v>674</v>
      </c>
      <c r="D11" s="19" t="s">
        <v>675</v>
      </c>
      <c r="E11" s="143" t="s">
        <v>676</v>
      </c>
      <c r="F11" s="21" t="s">
        <v>141</v>
      </c>
      <c r="G11" s="21" t="s">
        <v>138</v>
      </c>
      <c r="H11" s="21"/>
      <c r="I11" s="319">
        <v>3.4690972222222224E-3</v>
      </c>
      <c r="J11" s="20" t="s">
        <v>139</v>
      </c>
      <c r="K11" s="360"/>
      <c r="L11" s="231"/>
    </row>
    <row r="12" spans="1:12" s="45" customFormat="1" ht="18" customHeight="1" x14ac:dyDescent="0.25">
      <c r="A12" s="32">
        <v>6</v>
      </c>
      <c r="B12" s="17">
        <v>156</v>
      </c>
      <c r="C12" s="18" t="s">
        <v>92</v>
      </c>
      <c r="D12" s="19" t="s">
        <v>213</v>
      </c>
      <c r="E12" s="143" t="s">
        <v>994</v>
      </c>
      <c r="F12" s="21" t="s">
        <v>36</v>
      </c>
      <c r="G12" s="21" t="s">
        <v>261</v>
      </c>
      <c r="H12" s="21" t="s">
        <v>262</v>
      </c>
      <c r="I12" s="319">
        <v>3.472685185185185E-3</v>
      </c>
      <c r="J12" s="20" t="s">
        <v>1011</v>
      </c>
      <c r="K12" s="360"/>
      <c r="L12" s="223"/>
    </row>
    <row r="13" spans="1:12" s="45" customFormat="1" ht="18" customHeight="1" x14ac:dyDescent="0.25">
      <c r="A13" s="32">
        <v>7</v>
      </c>
      <c r="B13" s="17">
        <v>139</v>
      </c>
      <c r="C13" s="18" t="s">
        <v>774</v>
      </c>
      <c r="D13" s="19" t="s">
        <v>775</v>
      </c>
      <c r="E13" s="143" t="s">
        <v>355</v>
      </c>
      <c r="F13" s="21" t="s">
        <v>155</v>
      </c>
      <c r="G13" s="21" t="s">
        <v>154</v>
      </c>
      <c r="H13" s="21" t="s">
        <v>789</v>
      </c>
      <c r="I13" s="319">
        <v>3.4863425925925925E-3</v>
      </c>
      <c r="J13" s="20" t="s">
        <v>153</v>
      </c>
      <c r="K13" s="360"/>
      <c r="L13" s="260"/>
    </row>
    <row r="14" spans="1:12" s="45" customFormat="1" ht="18" customHeight="1" x14ac:dyDescent="0.25">
      <c r="A14" s="32">
        <v>8</v>
      </c>
      <c r="B14" s="17">
        <v>148</v>
      </c>
      <c r="C14" s="18" t="s">
        <v>900</v>
      </c>
      <c r="D14" s="19" t="s">
        <v>901</v>
      </c>
      <c r="E14" s="143">
        <v>37892</v>
      </c>
      <c r="F14" s="21" t="s">
        <v>35</v>
      </c>
      <c r="G14" s="21" t="s">
        <v>212</v>
      </c>
      <c r="H14" s="21" t="s">
        <v>46</v>
      </c>
      <c r="I14" s="319">
        <v>3.4879629629629631E-3</v>
      </c>
      <c r="J14" s="20" t="s">
        <v>902</v>
      </c>
      <c r="K14" s="360"/>
      <c r="L14" s="231"/>
    </row>
    <row r="15" spans="1:12" s="45" customFormat="1" ht="18" customHeight="1" x14ac:dyDescent="0.25">
      <c r="A15" s="32">
        <v>9</v>
      </c>
      <c r="B15" s="17">
        <v>165</v>
      </c>
      <c r="C15" s="18" t="s">
        <v>216</v>
      </c>
      <c r="D15" s="19" t="s">
        <v>1153</v>
      </c>
      <c r="E15" s="143" t="s">
        <v>1154</v>
      </c>
      <c r="F15" s="21" t="s">
        <v>30</v>
      </c>
      <c r="G15" s="21" t="s">
        <v>1087</v>
      </c>
      <c r="H15" s="21"/>
      <c r="I15" s="319">
        <v>3.5302083333333331E-3</v>
      </c>
      <c r="J15" s="20" t="s">
        <v>1108</v>
      </c>
      <c r="K15" s="360"/>
      <c r="L15" s="259"/>
    </row>
    <row r="16" spans="1:12" s="61" customFormat="1" ht="16.5" thickBot="1" x14ac:dyDescent="0.25">
      <c r="C16" s="62">
        <v>2</v>
      </c>
      <c r="D16" s="62" t="s">
        <v>1232</v>
      </c>
      <c r="E16" s="56"/>
      <c r="F16" s="90"/>
      <c r="G16" s="90"/>
      <c r="H16" s="59"/>
      <c r="I16" s="54"/>
      <c r="J16" s="52"/>
      <c r="K16" s="365"/>
    </row>
    <row r="17" spans="1:12" s="37" customFormat="1" ht="18" customHeight="1" thickBot="1" x14ac:dyDescent="0.25">
      <c r="A17" s="104" t="s">
        <v>19</v>
      </c>
      <c r="B17" s="125" t="s">
        <v>17</v>
      </c>
      <c r="C17" s="95" t="s">
        <v>0</v>
      </c>
      <c r="D17" s="69" t="s">
        <v>1</v>
      </c>
      <c r="E17" s="79" t="s">
        <v>10</v>
      </c>
      <c r="F17" s="96" t="s">
        <v>2</v>
      </c>
      <c r="G17" s="70" t="s">
        <v>3</v>
      </c>
      <c r="H17" s="70" t="s">
        <v>15</v>
      </c>
      <c r="I17" s="79" t="s">
        <v>4</v>
      </c>
      <c r="J17" s="72" t="s">
        <v>5</v>
      </c>
      <c r="K17" s="366"/>
      <c r="L17" s="53"/>
    </row>
    <row r="18" spans="1:12" s="45" customFormat="1" ht="18" customHeight="1" x14ac:dyDescent="0.25">
      <c r="A18" s="32">
        <v>1</v>
      </c>
      <c r="B18" s="17">
        <v>152</v>
      </c>
      <c r="C18" s="18" t="s">
        <v>92</v>
      </c>
      <c r="D18" s="19" t="s">
        <v>931</v>
      </c>
      <c r="E18" s="143">
        <v>37341</v>
      </c>
      <c r="F18" s="21" t="s">
        <v>188</v>
      </c>
      <c r="G18" s="21" t="s">
        <v>185</v>
      </c>
      <c r="H18" s="21"/>
      <c r="I18" s="319">
        <v>3.0535879629629628E-3</v>
      </c>
      <c r="J18" s="20" t="s">
        <v>211</v>
      </c>
      <c r="K18" s="360"/>
      <c r="L18" s="259"/>
    </row>
    <row r="19" spans="1:12" s="45" customFormat="1" ht="18" customHeight="1" x14ac:dyDescent="0.25">
      <c r="A19" s="32">
        <v>2</v>
      </c>
      <c r="B19" s="17">
        <v>154</v>
      </c>
      <c r="C19" s="18" t="s">
        <v>92</v>
      </c>
      <c r="D19" s="19" t="s">
        <v>970</v>
      </c>
      <c r="E19" s="143" t="s">
        <v>971</v>
      </c>
      <c r="F19" s="21" t="s">
        <v>985</v>
      </c>
      <c r="G19" s="21" t="s">
        <v>266</v>
      </c>
      <c r="H19" s="21" t="s">
        <v>984</v>
      </c>
      <c r="I19" s="319">
        <v>3.0731481481481482E-3</v>
      </c>
      <c r="J19" s="20" t="s">
        <v>195</v>
      </c>
      <c r="K19" s="360"/>
      <c r="L19" s="231"/>
    </row>
    <row r="20" spans="1:12" s="45" customFormat="1" ht="18" customHeight="1" x14ac:dyDescent="0.25">
      <c r="A20" s="32">
        <v>3</v>
      </c>
      <c r="B20" s="17">
        <v>145</v>
      </c>
      <c r="C20" s="18" t="s">
        <v>45</v>
      </c>
      <c r="D20" s="19" t="s">
        <v>915</v>
      </c>
      <c r="E20" s="143" t="s">
        <v>916</v>
      </c>
      <c r="F20" s="21" t="s">
        <v>891</v>
      </c>
      <c r="G20" s="21" t="s">
        <v>921</v>
      </c>
      <c r="H20" s="21"/>
      <c r="I20" s="319">
        <v>3.1225694444444447E-3</v>
      </c>
      <c r="J20" s="20" t="s">
        <v>922</v>
      </c>
      <c r="K20" s="360" t="s">
        <v>439</v>
      </c>
      <c r="L20" s="231"/>
    </row>
    <row r="21" spans="1:12" s="45" customFormat="1" ht="18" customHeight="1" x14ac:dyDescent="0.25">
      <c r="A21" s="32">
        <v>4</v>
      </c>
      <c r="B21" s="17">
        <v>114</v>
      </c>
      <c r="C21" s="18" t="s">
        <v>63</v>
      </c>
      <c r="D21" s="19" t="s">
        <v>437</v>
      </c>
      <c r="E21" s="143" t="s">
        <v>438</v>
      </c>
      <c r="F21" s="21" t="s">
        <v>25</v>
      </c>
      <c r="G21" s="21" t="s">
        <v>492</v>
      </c>
      <c r="H21" s="21"/>
      <c r="I21" s="319">
        <v>3.1951388888888893E-3</v>
      </c>
      <c r="J21" s="20" t="s">
        <v>494</v>
      </c>
      <c r="K21" s="360"/>
      <c r="L21" s="260"/>
    </row>
    <row r="22" spans="1:12" s="45" customFormat="1" ht="18" customHeight="1" x14ac:dyDescent="0.25">
      <c r="A22" s="32">
        <v>5</v>
      </c>
      <c r="B22" s="17">
        <v>122</v>
      </c>
      <c r="C22" s="18" t="s">
        <v>44</v>
      </c>
      <c r="D22" s="19" t="s">
        <v>571</v>
      </c>
      <c r="E22" s="143">
        <v>37810</v>
      </c>
      <c r="F22" s="21" t="s">
        <v>316</v>
      </c>
      <c r="G22" s="21" t="s">
        <v>112</v>
      </c>
      <c r="H22" s="21"/>
      <c r="I22" s="319">
        <v>3.2271990740740746E-3</v>
      </c>
      <c r="J22" s="20" t="s">
        <v>120</v>
      </c>
      <c r="K22" s="360"/>
      <c r="L22" s="231"/>
    </row>
    <row r="23" spans="1:12" s="45" customFormat="1" ht="18" customHeight="1" x14ac:dyDescent="0.25">
      <c r="A23" s="32">
        <v>6</v>
      </c>
      <c r="B23" s="17">
        <v>115</v>
      </c>
      <c r="C23" s="18" t="s">
        <v>93</v>
      </c>
      <c r="D23" s="19" t="s">
        <v>470</v>
      </c>
      <c r="E23" s="143">
        <v>37346</v>
      </c>
      <c r="F23" s="21" t="s">
        <v>29</v>
      </c>
      <c r="G23" s="21" t="s">
        <v>492</v>
      </c>
      <c r="H23" s="21"/>
      <c r="I23" s="319">
        <v>3.2469907407407408E-3</v>
      </c>
      <c r="J23" s="20" t="s">
        <v>86</v>
      </c>
      <c r="K23" s="360" t="s">
        <v>471</v>
      </c>
      <c r="L23" s="231"/>
    </row>
    <row r="24" spans="1:12" s="45" customFormat="1" ht="18" customHeight="1" x14ac:dyDescent="0.25">
      <c r="A24" s="32">
        <v>7</v>
      </c>
      <c r="B24" s="17">
        <v>161</v>
      </c>
      <c r="C24" s="18" t="s">
        <v>206</v>
      </c>
      <c r="D24" s="19" t="s">
        <v>1020</v>
      </c>
      <c r="E24" s="143" t="s">
        <v>426</v>
      </c>
      <c r="F24" s="21" t="s">
        <v>1023</v>
      </c>
      <c r="G24" s="21" t="s">
        <v>204</v>
      </c>
      <c r="H24" s="21"/>
      <c r="I24" s="319">
        <v>3.2916666666666667E-3</v>
      </c>
      <c r="J24" s="20" t="s">
        <v>205</v>
      </c>
      <c r="K24" s="360" t="s">
        <v>942</v>
      </c>
      <c r="L24" s="231"/>
    </row>
    <row r="25" spans="1:12" ht="18" x14ac:dyDescent="0.25">
      <c r="A25" s="32">
        <v>8</v>
      </c>
      <c r="B25" s="17">
        <v>149</v>
      </c>
      <c r="C25" s="18" t="s">
        <v>908</v>
      </c>
      <c r="D25" s="19" t="s">
        <v>909</v>
      </c>
      <c r="E25" s="143">
        <v>37671</v>
      </c>
      <c r="F25" s="21" t="s">
        <v>35</v>
      </c>
      <c r="G25" s="21" t="s">
        <v>212</v>
      </c>
      <c r="H25" s="21" t="s">
        <v>46</v>
      </c>
      <c r="I25" s="319">
        <v>3.3350694444444443E-3</v>
      </c>
      <c r="J25" s="20" t="s">
        <v>902</v>
      </c>
      <c r="K25" s="360"/>
      <c r="L25" s="259"/>
    </row>
    <row r="26" spans="1:12" ht="18" x14ac:dyDescent="0.25">
      <c r="A26" s="32">
        <v>9</v>
      </c>
      <c r="B26" s="17">
        <v>160</v>
      </c>
      <c r="C26" s="18" t="s">
        <v>655</v>
      </c>
      <c r="D26" s="19" t="s">
        <v>1009</v>
      </c>
      <c r="E26" s="143" t="s">
        <v>1010</v>
      </c>
      <c r="F26" s="21" t="s">
        <v>36</v>
      </c>
      <c r="G26" s="21" t="s">
        <v>261</v>
      </c>
      <c r="H26" s="21" t="s">
        <v>262</v>
      </c>
      <c r="I26" s="319">
        <v>3.4035879629629629E-3</v>
      </c>
      <c r="J26" s="20" t="s">
        <v>1012</v>
      </c>
      <c r="K26" s="360"/>
      <c r="L26" s="224"/>
    </row>
    <row r="27" spans="1:12" s="45" customFormat="1" ht="18" customHeight="1" x14ac:dyDescent="0.25">
      <c r="A27" s="32">
        <v>10</v>
      </c>
      <c r="B27" s="17">
        <v>166</v>
      </c>
      <c r="C27" s="18" t="s">
        <v>605</v>
      </c>
      <c r="D27" s="19" t="s">
        <v>1188</v>
      </c>
      <c r="E27" s="143" t="s">
        <v>1189</v>
      </c>
      <c r="F27" s="21" t="s">
        <v>32</v>
      </c>
      <c r="G27" s="21" t="s">
        <v>65</v>
      </c>
      <c r="H27" s="21"/>
      <c r="I27" s="319">
        <v>3.5917824074074077E-3</v>
      </c>
      <c r="J27" s="20" t="s">
        <v>1201</v>
      </c>
      <c r="K27" s="360" t="s">
        <v>572</v>
      </c>
      <c r="L27" s="260"/>
    </row>
    <row r="28" spans="1:12" ht="18" x14ac:dyDescent="0.25">
      <c r="K28" s="367"/>
      <c r="L28" s="231"/>
    </row>
    <row r="29" spans="1:12" ht="18" x14ac:dyDescent="0.25">
      <c r="K29" s="367"/>
      <c r="L29" s="231"/>
    </row>
    <row r="30" spans="1:12" ht="18" x14ac:dyDescent="0.25">
      <c r="K30" s="367"/>
      <c r="L30" s="231"/>
    </row>
    <row r="31" spans="1:12" ht="18" x14ac:dyDescent="0.25">
      <c r="K31" s="367"/>
      <c r="L31" s="231"/>
    </row>
    <row r="32" spans="1:12" ht="18" x14ac:dyDescent="0.25">
      <c r="K32" s="361"/>
      <c r="L32" s="260"/>
    </row>
    <row r="33" spans="11:12" s="22" customFormat="1" ht="18" x14ac:dyDescent="0.25">
      <c r="K33" s="367"/>
      <c r="L33" s="261"/>
    </row>
    <row r="34" spans="11:12" s="22" customFormat="1" ht="18" x14ac:dyDescent="0.25">
      <c r="K34" s="362"/>
      <c r="L34" s="224"/>
    </row>
    <row r="35" spans="11:12" s="22" customFormat="1" ht="18" x14ac:dyDescent="0.2">
      <c r="K35" s="368"/>
      <c r="L35" s="220"/>
    </row>
    <row r="36" spans="11:12" s="22" customFormat="1" ht="18" x14ac:dyDescent="0.25">
      <c r="K36" s="362"/>
      <c r="L36" s="223"/>
    </row>
    <row r="37" spans="11:12" s="22" customFormat="1" ht="18" x14ac:dyDescent="0.2">
      <c r="K37" s="368"/>
      <c r="L37" s="220"/>
    </row>
    <row r="38" spans="11:12" s="22" customFormat="1" ht="18" x14ac:dyDescent="0.25">
      <c r="K38" s="362"/>
      <c r="L38" s="263"/>
    </row>
    <row r="39" spans="11:12" s="22" customFormat="1" ht="18" x14ac:dyDescent="0.25">
      <c r="K39" s="362"/>
      <c r="L39" s="224"/>
    </row>
    <row r="40" spans="11:12" s="22" customFormat="1" ht="18" x14ac:dyDescent="0.25">
      <c r="K40" s="362"/>
      <c r="L40" s="223"/>
    </row>
    <row r="41" spans="11:12" s="22" customFormat="1" ht="18" x14ac:dyDescent="0.2">
      <c r="K41" s="368"/>
      <c r="L41" s="220"/>
    </row>
    <row r="42" spans="11:12" s="22" customFormat="1" ht="18" x14ac:dyDescent="0.2">
      <c r="K42" s="368"/>
      <c r="L42" s="220"/>
    </row>
    <row r="43" spans="11:12" s="22" customFormat="1" ht="18" x14ac:dyDescent="0.2">
      <c r="K43" s="368"/>
      <c r="L43" s="220"/>
    </row>
    <row r="44" spans="11:12" s="22" customFormat="1" ht="18" x14ac:dyDescent="0.2">
      <c r="K44" s="368"/>
      <c r="L44" s="220"/>
    </row>
    <row r="45" spans="11:12" s="22" customFormat="1" ht="18" x14ac:dyDescent="0.2">
      <c r="K45" s="368"/>
      <c r="L45" s="220"/>
    </row>
    <row r="46" spans="11:12" s="22" customFormat="1" ht="18" x14ac:dyDescent="0.25">
      <c r="K46" s="363"/>
      <c r="L46" s="239"/>
    </row>
    <row r="47" spans="11:12" s="22" customFormat="1" ht="18" x14ac:dyDescent="0.25">
      <c r="K47" s="362"/>
      <c r="L47" s="224"/>
    </row>
    <row r="48" spans="11:12" s="22" customFormat="1" ht="18" x14ac:dyDescent="0.25">
      <c r="K48" s="362"/>
      <c r="L48" s="223"/>
    </row>
    <row r="49" spans="11:12" s="22" customFormat="1" ht="18" x14ac:dyDescent="0.2">
      <c r="K49" s="368"/>
      <c r="L49" s="220"/>
    </row>
    <row r="50" spans="11:12" s="22" customFormat="1" ht="18" x14ac:dyDescent="0.25">
      <c r="K50" s="369"/>
      <c r="L50" s="370"/>
    </row>
    <row r="51" spans="11:12" s="22" customFormat="1" ht="18" x14ac:dyDescent="0.25">
      <c r="K51" s="367"/>
      <c r="L51" s="261"/>
    </row>
  </sheetData>
  <sortState ref="B7:M25">
    <sortCondition descending="1" ref="E7:E25"/>
  </sortState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1:K88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8.140625" style="54" customWidth="1"/>
    <col min="10" max="10" width="5.140625" style="54" bestFit="1" customWidth="1"/>
    <col min="11" max="11" width="23.85546875" style="37" bestFit="1" customWidth="1"/>
    <col min="12" max="16384" width="9.140625" style="45"/>
  </cols>
  <sheetData>
    <row r="1" spans="1:11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66"/>
    </row>
    <row r="2" spans="1:11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</row>
    <row r="3" spans="1:11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2"/>
      <c r="K3" s="57"/>
    </row>
    <row r="4" spans="1:11" s="61" customFormat="1" ht="15.75" x14ac:dyDescent="0.2">
      <c r="C4" s="62" t="s">
        <v>273</v>
      </c>
      <c r="D4" s="62"/>
      <c r="E4" s="56"/>
      <c r="F4" s="103"/>
      <c r="G4" s="103"/>
      <c r="H4" s="59"/>
      <c r="I4" s="54"/>
      <c r="J4" s="54"/>
      <c r="K4" s="37"/>
    </row>
    <row r="5" spans="1:11" ht="16.5" thickBot="1" x14ac:dyDescent="0.25">
      <c r="C5" s="154">
        <v>1</v>
      </c>
      <c r="D5" s="62" t="s">
        <v>1232</v>
      </c>
      <c r="E5" s="56"/>
      <c r="F5" s="103"/>
      <c r="G5" s="103"/>
    </row>
    <row r="6" spans="1:11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1" t="s">
        <v>6</v>
      </c>
      <c r="J6" s="71" t="s">
        <v>277</v>
      </c>
      <c r="K6" s="72" t="s">
        <v>5</v>
      </c>
    </row>
    <row r="7" spans="1:11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130"/>
      <c r="J7" s="27"/>
      <c r="K7" s="20"/>
    </row>
    <row r="8" spans="1:11" ht="18" customHeight="1" x14ac:dyDescent="0.2">
      <c r="A8" s="32">
        <v>2</v>
      </c>
      <c r="B8" s="17"/>
      <c r="C8" s="18" t="s">
        <v>49</v>
      </c>
      <c r="D8" s="19" t="s">
        <v>825</v>
      </c>
      <c r="E8" s="143">
        <v>38024</v>
      </c>
      <c r="F8" s="21" t="s">
        <v>826</v>
      </c>
      <c r="G8" s="21" t="s">
        <v>161</v>
      </c>
      <c r="H8" s="21"/>
      <c r="I8" s="346">
        <v>14.64</v>
      </c>
      <c r="J8" s="27">
        <v>0.6</v>
      </c>
      <c r="K8" s="20" t="s">
        <v>830</v>
      </c>
    </row>
    <row r="9" spans="1:11" ht="18" customHeight="1" x14ac:dyDescent="0.2">
      <c r="A9" s="32">
        <v>3</v>
      </c>
      <c r="B9" s="17"/>
      <c r="C9" s="18" t="s">
        <v>125</v>
      </c>
      <c r="D9" s="19" t="s">
        <v>889</v>
      </c>
      <c r="E9" s="143" t="s">
        <v>890</v>
      </c>
      <c r="F9" s="21" t="s">
        <v>891</v>
      </c>
      <c r="G9" s="21" t="s">
        <v>164</v>
      </c>
      <c r="H9" s="21" t="s">
        <v>174</v>
      </c>
      <c r="I9" s="118">
        <v>13.9</v>
      </c>
      <c r="J9" s="27">
        <v>0.6</v>
      </c>
      <c r="K9" s="20" t="s">
        <v>866</v>
      </c>
    </row>
    <row r="10" spans="1:11" ht="18" customHeight="1" x14ac:dyDescent="0.2">
      <c r="A10" s="32">
        <v>4</v>
      </c>
      <c r="B10" s="17"/>
      <c r="C10" s="18" t="s">
        <v>85</v>
      </c>
      <c r="D10" s="19" t="s">
        <v>1034</v>
      </c>
      <c r="E10" s="143" t="s">
        <v>1035</v>
      </c>
      <c r="F10" s="21" t="s">
        <v>1061</v>
      </c>
      <c r="G10" s="21" t="s">
        <v>199</v>
      </c>
      <c r="H10" s="21" t="s">
        <v>200</v>
      </c>
      <c r="I10" s="130">
        <v>14.45</v>
      </c>
      <c r="J10" s="27">
        <v>0.6</v>
      </c>
      <c r="K10" s="20" t="s">
        <v>202</v>
      </c>
    </row>
    <row r="11" spans="1:11" ht="18" customHeight="1" x14ac:dyDescent="0.2">
      <c r="A11" s="32">
        <v>5</v>
      </c>
      <c r="B11" s="17"/>
      <c r="C11" s="18" t="s">
        <v>455</v>
      </c>
      <c r="D11" s="19" t="s">
        <v>456</v>
      </c>
      <c r="E11" s="143">
        <v>37928</v>
      </c>
      <c r="F11" s="21" t="s">
        <v>25</v>
      </c>
      <c r="G11" s="21" t="s">
        <v>492</v>
      </c>
      <c r="H11" s="21"/>
      <c r="I11" s="118">
        <v>12.66</v>
      </c>
      <c r="J11" s="27">
        <v>0.6</v>
      </c>
      <c r="K11" s="20" t="s">
        <v>457</v>
      </c>
    </row>
    <row r="12" spans="1:11" ht="18" customHeight="1" x14ac:dyDescent="0.2">
      <c r="A12" s="32">
        <v>6</v>
      </c>
      <c r="B12" s="17"/>
      <c r="C12" s="18" t="s">
        <v>186</v>
      </c>
      <c r="D12" s="19" t="s">
        <v>527</v>
      </c>
      <c r="E12" s="143" t="s">
        <v>529</v>
      </c>
      <c r="F12" s="21" t="s">
        <v>37</v>
      </c>
      <c r="G12" s="21" t="s">
        <v>103</v>
      </c>
      <c r="H12" s="21"/>
      <c r="I12" s="130">
        <v>13.78</v>
      </c>
      <c r="J12" s="27">
        <v>0.6</v>
      </c>
      <c r="K12" s="20" t="s">
        <v>238</v>
      </c>
    </row>
    <row r="13" spans="1:11" ht="18" customHeight="1" x14ac:dyDescent="0.2">
      <c r="A13" s="32">
        <v>7</v>
      </c>
      <c r="B13" s="17"/>
      <c r="C13" s="18" t="s">
        <v>88</v>
      </c>
      <c r="D13" s="19" t="s">
        <v>469</v>
      </c>
      <c r="E13" s="143">
        <v>37910</v>
      </c>
      <c r="F13" s="21" t="s">
        <v>29</v>
      </c>
      <c r="G13" s="21" t="s">
        <v>492</v>
      </c>
      <c r="H13" s="21"/>
      <c r="I13" s="118">
        <v>13.56</v>
      </c>
      <c r="J13" s="27">
        <v>0.6</v>
      </c>
      <c r="K13" s="20" t="s">
        <v>80</v>
      </c>
    </row>
    <row r="14" spans="1:11" ht="18" customHeight="1" x14ac:dyDescent="0.2">
      <c r="A14" s="32">
        <v>8</v>
      </c>
      <c r="B14" s="17"/>
      <c r="C14" s="18" t="s">
        <v>61</v>
      </c>
      <c r="D14" s="19" t="s">
        <v>1047</v>
      </c>
      <c r="E14" s="143" t="s">
        <v>1048</v>
      </c>
      <c r="F14" s="21" t="s">
        <v>1061</v>
      </c>
      <c r="G14" s="21" t="s">
        <v>199</v>
      </c>
      <c r="H14" s="21" t="s">
        <v>200</v>
      </c>
      <c r="I14" s="130" t="s">
        <v>1239</v>
      </c>
      <c r="J14" s="27"/>
      <c r="K14" s="20" t="s">
        <v>203</v>
      </c>
    </row>
    <row r="15" spans="1:11" ht="18" customHeight="1" x14ac:dyDescent="0.2">
      <c r="A15" s="74"/>
      <c r="B15" s="148"/>
      <c r="C15" s="29"/>
      <c r="D15" s="30"/>
      <c r="E15" s="332"/>
      <c r="F15" s="28"/>
      <c r="G15" s="28"/>
      <c r="H15" s="28"/>
      <c r="I15" s="333"/>
      <c r="J15" s="74"/>
      <c r="K15" s="31"/>
    </row>
    <row r="16" spans="1:11" ht="16.5" thickBot="1" x14ac:dyDescent="0.25">
      <c r="C16" s="154">
        <v>2</v>
      </c>
      <c r="D16" s="62" t="s">
        <v>1232</v>
      </c>
      <c r="E16" s="56"/>
      <c r="F16" s="103"/>
      <c r="G16" s="103"/>
    </row>
    <row r="17" spans="1:11" s="53" customFormat="1" ht="18" customHeight="1" thickBot="1" x14ac:dyDescent="0.25">
      <c r="A17" s="102" t="s">
        <v>16</v>
      </c>
      <c r="B17" s="132" t="s">
        <v>17</v>
      </c>
      <c r="C17" s="68" t="s">
        <v>0</v>
      </c>
      <c r="D17" s="69" t="s">
        <v>1</v>
      </c>
      <c r="E17" s="71" t="s">
        <v>10</v>
      </c>
      <c r="F17" s="70" t="s">
        <v>2</v>
      </c>
      <c r="G17" s="70" t="s">
        <v>3</v>
      </c>
      <c r="H17" s="70" t="s">
        <v>15</v>
      </c>
      <c r="I17" s="71" t="s">
        <v>6</v>
      </c>
      <c r="J17" s="71" t="s">
        <v>277</v>
      </c>
      <c r="K17" s="72" t="s">
        <v>5</v>
      </c>
    </row>
    <row r="18" spans="1:11" ht="18" customHeight="1" x14ac:dyDescent="0.2">
      <c r="A18" s="32">
        <v>1</v>
      </c>
      <c r="B18" s="17"/>
      <c r="C18" s="18" t="s">
        <v>612</v>
      </c>
      <c r="D18" s="19" t="s">
        <v>613</v>
      </c>
      <c r="E18" s="143">
        <v>37868</v>
      </c>
      <c r="F18" s="21" t="s">
        <v>315</v>
      </c>
      <c r="G18" s="21" t="s">
        <v>112</v>
      </c>
      <c r="H18" s="21"/>
      <c r="I18" s="130">
        <v>14.1</v>
      </c>
      <c r="J18" s="27">
        <v>-0.3</v>
      </c>
      <c r="K18" s="20" t="s">
        <v>563</v>
      </c>
    </row>
    <row r="19" spans="1:11" ht="18" customHeight="1" x14ac:dyDescent="0.2">
      <c r="A19" s="32">
        <v>2</v>
      </c>
      <c r="B19" s="17"/>
      <c r="C19" s="18" t="s">
        <v>818</v>
      </c>
      <c r="D19" s="19" t="s">
        <v>819</v>
      </c>
      <c r="E19" s="143">
        <v>37838</v>
      </c>
      <c r="F19" s="21" t="s">
        <v>162</v>
      </c>
      <c r="G19" s="21" t="s">
        <v>161</v>
      </c>
      <c r="H19" s="21"/>
      <c r="I19" s="118">
        <v>13.27</v>
      </c>
      <c r="J19" s="27">
        <v>-0.3</v>
      </c>
      <c r="K19" s="20" t="s">
        <v>253</v>
      </c>
    </row>
    <row r="20" spans="1:11" ht="18" customHeight="1" x14ac:dyDescent="0.2">
      <c r="A20" s="32">
        <v>3</v>
      </c>
      <c r="B20" s="17"/>
      <c r="C20" s="18" t="s">
        <v>150</v>
      </c>
      <c r="D20" s="19" t="s">
        <v>857</v>
      </c>
      <c r="E20" s="143" t="s">
        <v>858</v>
      </c>
      <c r="F20" s="21" t="s">
        <v>319</v>
      </c>
      <c r="G20" s="21" t="s">
        <v>164</v>
      </c>
      <c r="H20" s="21"/>
      <c r="I20" s="118">
        <v>14.14</v>
      </c>
      <c r="J20" s="27">
        <v>-0.3</v>
      </c>
      <c r="K20" s="20" t="s">
        <v>865</v>
      </c>
    </row>
    <row r="21" spans="1:11" ht="18" customHeight="1" x14ac:dyDescent="0.2">
      <c r="A21" s="32">
        <v>4</v>
      </c>
      <c r="B21" s="17"/>
      <c r="C21" s="18" t="s">
        <v>1141</v>
      </c>
      <c r="D21" s="19" t="s">
        <v>1142</v>
      </c>
      <c r="E21" s="143" t="s">
        <v>1143</v>
      </c>
      <c r="F21" s="21" t="s">
        <v>30</v>
      </c>
      <c r="G21" s="21" t="s">
        <v>1087</v>
      </c>
      <c r="H21" s="21"/>
      <c r="I21" s="130">
        <v>13.84</v>
      </c>
      <c r="J21" s="27">
        <v>-0.3</v>
      </c>
      <c r="K21" s="20" t="s">
        <v>1144</v>
      </c>
    </row>
    <row r="22" spans="1:11" ht="18" customHeight="1" x14ac:dyDescent="0.2">
      <c r="A22" s="32">
        <v>5</v>
      </c>
      <c r="B22" s="17"/>
      <c r="C22" s="18" t="s">
        <v>1042</v>
      </c>
      <c r="D22" s="19" t="s">
        <v>1043</v>
      </c>
      <c r="E22" s="143" t="s">
        <v>784</v>
      </c>
      <c r="F22" s="21" t="s">
        <v>1061</v>
      </c>
      <c r="G22" s="21" t="s">
        <v>199</v>
      </c>
      <c r="H22" s="21" t="s">
        <v>200</v>
      </c>
      <c r="I22" s="130">
        <v>14.25</v>
      </c>
      <c r="J22" s="27">
        <v>-0.3</v>
      </c>
      <c r="K22" s="20" t="s">
        <v>202</v>
      </c>
    </row>
    <row r="23" spans="1:11" ht="18" customHeight="1" x14ac:dyDescent="0.2">
      <c r="A23" s="32">
        <v>6</v>
      </c>
      <c r="B23" s="17"/>
      <c r="C23" s="18" t="s">
        <v>42</v>
      </c>
      <c r="D23" s="19" t="s">
        <v>644</v>
      </c>
      <c r="E23" s="143" t="s">
        <v>645</v>
      </c>
      <c r="F23" s="21" t="s">
        <v>34</v>
      </c>
      <c r="G23" s="21" t="s">
        <v>639</v>
      </c>
      <c r="H23" s="21"/>
      <c r="I23" s="118">
        <v>13.97</v>
      </c>
      <c r="J23" s="27">
        <v>-0.3</v>
      </c>
      <c r="K23" s="20" t="s">
        <v>583</v>
      </c>
    </row>
    <row r="24" spans="1:11" ht="18" customHeight="1" x14ac:dyDescent="0.2">
      <c r="A24" s="32">
        <v>7</v>
      </c>
      <c r="B24" s="17"/>
      <c r="C24" s="18" t="s">
        <v>236</v>
      </c>
      <c r="D24" s="19" t="s">
        <v>681</v>
      </c>
      <c r="E24" s="143" t="s">
        <v>682</v>
      </c>
      <c r="F24" s="21" t="s">
        <v>144</v>
      </c>
      <c r="G24" s="21" t="s">
        <v>145</v>
      </c>
      <c r="H24" s="21"/>
      <c r="I24" s="118">
        <v>13.37</v>
      </c>
      <c r="J24" s="27">
        <v>-0.3</v>
      </c>
      <c r="K24" s="20" t="s">
        <v>726</v>
      </c>
    </row>
    <row r="25" spans="1:11" ht="18" customHeight="1" x14ac:dyDescent="0.2">
      <c r="A25" s="32">
        <v>8</v>
      </c>
      <c r="B25" s="17"/>
      <c r="C25" s="18" t="s">
        <v>96</v>
      </c>
      <c r="D25" s="19" t="s">
        <v>533</v>
      </c>
      <c r="E25" s="143" t="s">
        <v>534</v>
      </c>
      <c r="F25" s="21" t="s">
        <v>37</v>
      </c>
      <c r="G25" s="21" t="s">
        <v>103</v>
      </c>
      <c r="H25" s="21"/>
      <c r="I25" s="118">
        <v>14.85</v>
      </c>
      <c r="J25" s="27">
        <v>-0.3</v>
      </c>
      <c r="K25" s="20" t="s">
        <v>238</v>
      </c>
    </row>
    <row r="26" spans="1:11" ht="18" customHeight="1" x14ac:dyDescent="0.2">
      <c r="A26" s="74"/>
      <c r="B26" s="148"/>
      <c r="C26" s="29"/>
      <c r="D26" s="30"/>
      <c r="E26" s="332"/>
      <c r="F26" s="28"/>
      <c r="G26" s="28"/>
      <c r="H26" s="28"/>
      <c r="I26" s="129"/>
      <c r="J26" s="74"/>
      <c r="K26" s="31"/>
    </row>
    <row r="27" spans="1:11" ht="16.5" thickBot="1" x14ac:dyDescent="0.25">
      <c r="C27" s="154">
        <v>3</v>
      </c>
      <c r="D27" s="62" t="s">
        <v>1232</v>
      </c>
      <c r="E27" s="56"/>
      <c r="F27" s="103"/>
      <c r="G27" s="103"/>
    </row>
    <row r="28" spans="1:11" s="53" customFormat="1" ht="18" customHeight="1" thickBot="1" x14ac:dyDescent="0.25">
      <c r="A28" s="102" t="s">
        <v>16</v>
      </c>
      <c r="B28" s="132" t="s">
        <v>17</v>
      </c>
      <c r="C28" s="68" t="s">
        <v>0</v>
      </c>
      <c r="D28" s="69" t="s">
        <v>1</v>
      </c>
      <c r="E28" s="71" t="s">
        <v>10</v>
      </c>
      <c r="F28" s="70" t="s">
        <v>2</v>
      </c>
      <c r="G28" s="70" t="s">
        <v>3</v>
      </c>
      <c r="H28" s="70" t="s">
        <v>15</v>
      </c>
      <c r="I28" s="71" t="s">
        <v>6</v>
      </c>
      <c r="J28" s="71" t="s">
        <v>277</v>
      </c>
      <c r="K28" s="72" t="s">
        <v>5</v>
      </c>
    </row>
    <row r="29" spans="1:11" ht="18" customHeight="1" x14ac:dyDescent="0.2">
      <c r="A29" s="32">
        <v>1</v>
      </c>
      <c r="B29" s="17"/>
      <c r="C29" s="18" t="s">
        <v>106</v>
      </c>
      <c r="D29" s="19" t="s">
        <v>1074</v>
      </c>
      <c r="E29" s="143" t="s">
        <v>1068</v>
      </c>
      <c r="F29" s="21" t="s">
        <v>1067</v>
      </c>
      <c r="G29" s="21" t="s">
        <v>1069</v>
      </c>
      <c r="H29" s="21"/>
      <c r="I29" s="130">
        <v>14.46</v>
      </c>
      <c r="J29" s="27">
        <v>1.1000000000000001</v>
      </c>
      <c r="K29" s="20" t="s">
        <v>1084</v>
      </c>
    </row>
    <row r="30" spans="1:11" ht="18" customHeight="1" x14ac:dyDescent="0.2">
      <c r="A30" s="32">
        <v>2</v>
      </c>
      <c r="B30" s="17"/>
      <c r="C30" s="18" t="s">
        <v>505</v>
      </c>
      <c r="D30" s="19" t="s">
        <v>506</v>
      </c>
      <c r="E30" s="143" t="s">
        <v>507</v>
      </c>
      <c r="F30" s="21" t="s">
        <v>33</v>
      </c>
      <c r="G30" s="21" t="s">
        <v>102</v>
      </c>
      <c r="H30" s="21"/>
      <c r="I30" s="118">
        <v>14.21</v>
      </c>
      <c r="J30" s="27">
        <v>1.1000000000000001</v>
      </c>
      <c r="K30" s="20" t="s">
        <v>508</v>
      </c>
    </row>
    <row r="31" spans="1:11" ht="18" customHeight="1" x14ac:dyDescent="0.2">
      <c r="A31" s="32">
        <v>3</v>
      </c>
      <c r="B31" s="17"/>
      <c r="C31" s="18" t="s">
        <v>125</v>
      </c>
      <c r="D31" s="19" t="s">
        <v>767</v>
      </c>
      <c r="E31" s="143" t="s">
        <v>768</v>
      </c>
      <c r="F31" s="21" t="s">
        <v>155</v>
      </c>
      <c r="G31" s="21" t="s">
        <v>154</v>
      </c>
      <c r="H31" s="21" t="s">
        <v>789</v>
      </c>
      <c r="I31" s="118">
        <v>13.56</v>
      </c>
      <c r="J31" s="27">
        <v>1.1000000000000001</v>
      </c>
      <c r="K31" s="20" t="s">
        <v>153</v>
      </c>
    </row>
    <row r="32" spans="1:11" ht="18" customHeight="1" x14ac:dyDescent="0.2">
      <c r="A32" s="32">
        <v>4</v>
      </c>
      <c r="B32" s="17"/>
      <c r="C32" s="18" t="s">
        <v>400</v>
      </c>
      <c r="D32" s="19" t="s">
        <v>218</v>
      </c>
      <c r="E32" s="143" t="s">
        <v>390</v>
      </c>
      <c r="F32" s="21" t="s">
        <v>38</v>
      </c>
      <c r="G32" s="21" t="s">
        <v>230</v>
      </c>
      <c r="H32" s="21"/>
      <c r="I32" s="130">
        <v>14.11</v>
      </c>
      <c r="J32" s="27">
        <v>1.1000000000000001</v>
      </c>
      <c r="K32" s="20" t="s">
        <v>231</v>
      </c>
    </row>
    <row r="33" spans="1:11" ht="18" customHeight="1" x14ac:dyDescent="0.2">
      <c r="A33" s="32">
        <v>5</v>
      </c>
      <c r="B33" s="17"/>
      <c r="C33" s="18" t="s">
        <v>62</v>
      </c>
      <c r="D33" s="19" t="s">
        <v>753</v>
      </c>
      <c r="E33" s="143">
        <v>37663</v>
      </c>
      <c r="F33" s="21" t="s">
        <v>318</v>
      </c>
      <c r="G33" s="21" t="s">
        <v>746</v>
      </c>
      <c r="H33" s="21"/>
      <c r="I33" s="118">
        <v>14.61</v>
      </c>
      <c r="J33" s="27">
        <v>1.1000000000000001</v>
      </c>
      <c r="K33" s="20" t="s">
        <v>754</v>
      </c>
    </row>
    <row r="34" spans="1:11" ht="18" customHeight="1" x14ac:dyDescent="0.2">
      <c r="A34" s="32">
        <v>6</v>
      </c>
      <c r="B34" s="17"/>
      <c r="C34" s="18" t="s">
        <v>68</v>
      </c>
      <c r="D34" s="19" t="s">
        <v>1158</v>
      </c>
      <c r="E34" s="143" t="s">
        <v>672</v>
      </c>
      <c r="F34" s="21" t="s">
        <v>30</v>
      </c>
      <c r="G34" s="21" t="s">
        <v>1087</v>
      </c>
      <c r="H34" s="21"/>
      <c r="I34" s="130">
        <v>14.56</v>
      </c>
      <c r="J34" s="27">
        <v>1.1000000000000001</v>
      </c>
      <c r="K34" s="20" t="s">
        <v>1116</v>
      </c>
    </row>
    <row r="35" spans="1:11" ht="18" customHeight="1" x14ac:dyDescent="0.2">
      <c r="A35" s="32">
        <v>7</v>
      </c>
      <c r="B35" s="17"/>
      <c r="C35" s="18" t="s">
        <v>75</v>
      </c>
      <c r="D35" s="19" t="s">
        <v>973</v>
      </c>
      <c r="E35" s="143" t="s">
        <v>974</v>
      </c>
      <c r="F35" s="21" t="s">
        <v>985</v>
      </c>
      <c r="G35" s="21" t="s">
        <v>266</v>
      </c>
      <c r="H35" s="21" t="s">
        <v>984</v>
      </c>
      <c r="I35" s="130" t="s">
        <v>1239</v>
      </c>
      <c r="J35" s="27"/>
      <c r="K35" s="20" t="s">
        <v>195</v>
      </c>
    </row>
    <row r="36" spans="1:11" ht="18" customHeight="1" x14ac:dyDescent="0.2">
      <c r="A36" s="32">
        <v>8</v>
      </c>
      <c r="B36" s="17"/>
      <c r="C36" s="18" t="s">
        <v>96</v>
      </c>
      <c r="D36" s="19" t="s">
        <v>1056</v>
      </c>
      <c r="E36" s="143" t="s">
        <v>1057</v>
      </c>
      <c r="F36" s="21" t="s">
        <v>1061</v>
      </c>
      <c r="G36" s="21" t="s">
        <v>199</v>
      </c>
      <c r="H36" s="21" t="s">
        <v>200</v>
      </c>
      <c r="I36" s="130">
        <v>15.97</v>
      </c>
      <c r="J36" s="27">
        <v>1.1000000000000001</v>
      </c>
      <c r="K36" s="20" t="s">
        <v>203</v>
      </c>
    </row>
    <row r="37" spans="1:11" ht="18" customHeight="1" x14ac:dyDescent="0.2">
      <c r="A37" s="74"/>
      <c r="B37" s="148"/>
      <c r="C37" s="29"/>
      <c r="D37" s="30"/>
      <c r="E37" s="332"/>
      <c r="F37" s="28"/>
      <c r="G37" s="28"/>
      <c r="H37" s="28"/>
      <c r="I37" s="333"/>
      <c r="J37" s="74"/>
      <c r="K37" s="31"/>
    </row>
    <row r="38" spans="1:11" s="62" customFormat="1" ht="15.75" x14ac:dyDescent="0.2">
      <c r="A38" s="62" t="s">
        <v>270</v>
      </c>
      <c r="D38" s="63"/>
      <c r="E38" s="77"/>
      <c r="F38" s="77"/>
      <c r="G38" s="77"/>
      <c r="H38" s="99"/>
      <c r="I38" s="66"/>
      <c r="J38" s="66"/>
    </row>
    <row r="39" spans="1:11" s="62" customFormat="1" ht="15.75" x14ac:dyDescent="0.2">
      <c r="A39" s="62" t="s">
        <v>275</v>
      </c>
      <c r="D39" s="63"/>
      <c r="E39" s="77"/>
      <c r="F39" s="77"/>
      <c r="G39" s="99"/>
      <c r="H39" s="99"/>
      <c r="I39" s="66"/>
      <c r="J39" s="66"/>
    </row>
    <row r="40" spans="1:11" s="37" customFormat="1" ht="12" customHeight="1" x14ac:dyDescent="0.2">
      <c r="A40" s="45"/>
      <c r="B40" s="45"/>
      <c r="C40" s="45"/>
      <c r="D40" s="50"/>
      <c r="E40" s="56"/>
      <c r="F40" s="51"/>
      <c r="G40" s="51"/>
      <c r="H40" s="51"/>
      <c r="I40" s="52"/>
      <c r="J40" s="52"/>
      <c r="K40" s="57"/>
    </row>
    <row r="41" spans="1:11" s="61" customFormat="1" ht="15.75" x14ac:dyDescent="0.2">
      <c r="C41" s="62" t="s">
        <v>273</v>
      </c>
      <c r="D41" s="62"/>
      <c r="E41" s="56"/>
      <c r="F41" s="103"/>
      <c r="G41" s="103"/>
      <c r="H41" s="59"/>
      <c r="I41" s="54"/>
      <c r="J41" s="54"/>
      <c r="K41" s="37"/>
    </row>
    <row r="42" spans="1:11" ht="16.5" thickBot="1" x14ac:dyDescent="0.25">
      <c r="C42" s="154">
        <v>4</v>
      </c>
      <c r="D42" s="62" t="s">
        <v>1232</v>
      </c>
      <c r="E42" s="56"/>
      <c r="F42" s="103"/>
      <c r="G42" s="103"/>
    </row>
    <row r="43" spans="1:11" s="53" customFormat="1" ht="18" customHeight="1" thickBot="1" x14ac:dyDescent="0.25">
      <c r="A43" s="102" t="s">
        <v>16</v>
      </c>
      <c r="B43" s="132" t="s">
        <v>17</v>
      </c>
      <c r="C43" s="68" t="s">
        <v>0</v>
      </c>
      <c r="D43" s="69" t="s">
        <v>1</v>
      </c>
      <c r="E43" s="71" t="s">
        <v>10</v>
      </c>
      <c r="F43" s="70" t="s">
        <v>2</v>
      </c>
      <c r="G43" s="70" t="s">
        <v>3</v>
      </c>
      <c r="H43" s="70" t="s">
        <v>15</v>
      </c>
      <c r="I43" s="71" t="s">
        <v>6</v>
      </c>
      <c r="J43" s="71" t="s">
        <v>277</v>
      </c>
      <c r="K43" s="72" t="s">
        <v>5</v>
      </c>
    </row>
    <row r="44" spans="1:11" ht="18" customHeight="1" x14ac:dyDescent="0.2">
      <c r="A44" s="32">
        <v>1</v>
      </c>
      <c r="B44" s="17"/>
      <c r="C44" s="18"/>
      <c r="D44" s="19"/>
      <c r="E44" s="143"/>
      <c r="F44" s="21"/>
      <c r="G44" s="21"/>
      <c r="H44" s="21"/>
      <c r="I44" s="130"/>
      <c r="J44" s="27"/>
      <c r="K44" s="20"/>
    </row>
    <row r="45" spans="1:11" ht="18" customHeight="1" x14ac:dyDescent="0.2">
      <c r="A45" s="32">
        <v>2</v>
      </c>
      <c r="B45" s="17"/>
      <c r="C45" s="18" t="s">
        <v>903</v>
      </c>
      <c r="D45" s="19" t="s">
        <v>1172</v>
      </c>
      <c r="E45" s="143" t="s">
        <v>1173</v>
      </c>
      <c r="F45" s="21" t="s">
        <v>30</v>
      </c>
      <c r="G45" s="21" t="s">
        <v>1087</v>
      </c>
      <c r="H45" s="21"/>
      <c r="I45" s="130">
        <v>13.68</v>
      </c>
      <c r="J45" s="27">
        <v>1.4</v>
      </c>
      <c r="K45" s="20" t="s">
        <v>1135</v>
      </c>
    </row>
    <row r="46" spans="1:11" ht="18" customHeight="1" x14ac:dyDescent="0.2">
      <c r="A46" s="32">
        <v>3</v>
      </c>
      <c r="B46" s="17"/>
      <c r="C46" s="18" t="s">
        <v>72</v>
      </c>
      <c r="D46" s="19" t="s">
        <v>615</v>
      </c>
      <c r="E46" s="143">
        <v>37551</v>
      </c>
      <c r="F46" s="21" t="s">
        <v>315</v>
      </c>
      <c r="G46" s="21" t="s">
        <v>112</v>
      </c>
      <c r="H46" s="21"/>
      <c r="I46" s="118">
        <v>14.34</v>
      </c>
      <c r="J46" s="27">
        <v>1.4</v>
      </c>
      <c r="K46" s="20" t="s">
        <v>113</v>
      </c>
    </row>
    <row r="47" spans="1:11" ht="18" customHeight="1" x14ac:dyDescent="0.2">
      <c r="A47" s="32">
        <v>4</v>
      </c>
      <c r="B47" s="17"/>
      <c r="C47" s="18" t="s">
        <v>95</v>
      </c>
      <c r="D47" s="19" t="s">
        <v>1050</v>
      </c>
      <c r="E47" s="143">
        <v>37545</v>
      </c>
      <c r="F47" s="21" t="s">
        <v>1061</v>
      </c>
      <c r="G47" s="21" t="s">
        <v>199</v>
      </c>
      <c r="H47" s="21" t="s">
        <v>200</v>
      </c>
      <c r="I47" s="130">
        <v>13.86</v>
      </c>
      <c r="J47" s="27">
        <v>1.4</v>
      </c>
      <c r="K47" s="20" t="s">
        <v>203</v>
      </c>
    </row>
    <row r="48" spans="1:11" ht="18" customHeight="1" x14ac:dyDescent="0.2">
      <c r="A48" s="32">
        <v>5</v>
      </c>
      <c r="B48" s="17"/>
      <c r="C48" s="18" t="s">
        <v>50</v>
      </c>
      <c r="D48" s="19" t="s">
        <v>427</v>
      </c>
      <c r="E48" s="143">
        <v>37533</v>
      </c>
      <c r="F48" s="21" t="s">
        <v>25</v>
      </c>
      <c r="G48" s="21" t="s">
        <v>492</v>
      </c>
      <c r="H48" s="21"/>
      <c r="I48" s="118">
        <v>13.18</v>
      </c>
      <c r="J48" s="27">
        <v>1.4</v>
      </c>
      <c r="K48" s="20" t="s">
        <v>428</v>
      </c>
    </row>
    <row r="49" spans="1:11" ht="18" customHeight="1" x14ac:dyDescent="0.2">
      <c r="A49" s="32">
        <v>6</v>
      </c>
      <c r="B49" s="17"/>
      <c r="C49" s="18" t="s">
        <v>95</v>
      </c>
      <c r="D49" s="19" t="s">
        <v>1089</v>
      </c>
      <c r="E49" s="143" t="s">
        <v>1090</v>
      </c>
      <c r="F49" s="21" t="s">
        <v>24</v>
      </c>
      <c r="G49" s="21" t="s">
        <v>1087</v>
      </c>
      <c r="H49" s="21"/>
      <c r="I49" s="130">
        <v>13.09</v>
      </c>
      <c r="J49" s="27">
        <v>1.4</v>
      </c>
      <c r="K49" s="20" t="s">
        <v>1091</v>
      </c>
    </row>
    <row r="50" spans="1:11" ht="18" customHeight="1" x14ac:dyDescent="0.2">
      <c r="A50" s="32">
        <v>7</v>
      </c>
      <c r="B50" s="17"/>
      <c r="C50" s="18" t="s">
        <v>1080</v>
      </c>
      <c r="D50" s="19" t="s">
        <v>1081</v>
      </c>
      <c r="E50" s="143" t="s">
        <v>1072</v>
      </c>
      <c r="F50" s="21" t="s">
        <v>1067</v>
      </c>
      <c r="G50" s="21" t="s">
        <v>1069</v>
      </c>
      <c r="H50" s="21"/>
      <c r="I50" s="130">
        <v>14.49</v>
      </c>
      <c r="J50" s="27">
        <v>1.4</v>
      </c>
      <c r="K50" s="20" t="s">
        <v>1084</v>
      </c>
    </row>
    <row r="51" spans="1:11" ht="18" customHeight="1" x14ac:dyDescent="0.2">
      <c r="A51" s="32">
        <v>8</v>
      </c>
      <c r="B51" s="17"/>
      <c r="C51" s="18" t="s">
        <v>77</v>
      </c>
      <c r="D51" s="19" t="s">
        <v>463</v>
      </c>
      <c r="E51" s="143" t="s">
        <v>464</v>
      </c>
      <c r="F51" s="21" t="s">
        <v>29</v>
      </c>
      <c r="G51" s="21" t="s">
        <v>492</v>
      </c>
      <c r="H51" s="21"/>
      <c r="I51" s="118">
        <v>13.27</v>
      </c>
      <c r="J51" s="27">
        <v>1.4</v>
      </c>
      <c r="K51" s="20" t="s">
        <v>79</v>
      </c>
    </row>
    <row r="52" spans="1:11" ht="18" customHeight="1" x14ac:dyDescent="0.2">
      <c r="A52" s="74"/>
      <c r="B52" s="148"/>
      <c r="C52" s="29"/>
      <c r="D52" s="30"/>
      <c r="E52" s="332"/>
      <c r="F52" s="28"/>
      <c r="G52" s="28"/>
      <c r="H52" s="28"/>
      <c r="I52" s="129"/>
      <c r="J52" s="74"/>
      <c r="K52" s="31"/>
    </row>
    <row r="53" spans="1:11" ht="16.5" thickBot="1" x14ac:dyDescent="0.25">
      <c r="C53" s="154">
        <v>5</v>
      </c>
      <c r="D53" s="62" t="s">
        <v>1232</v>
      </c>
      <c r="E53" s="56"/>
      <c r="F53" s="103"/>
      <c r="G53" s="103"/>
    </row>
    <row r="54" spans="1:11" s="53" customFormat="1" ht="18" customHeight="1" thickBot="1" x14ac:dyDescent="0.25">
      <c r="A54" s="102" t="s">
        <v>16</v>
      </c>
      <c r="B54" s="132" t="s">
        <v>17</v>
      </c>
      <c r="C54" s="68" t="s">
        <v>0</v>
      </c>
      <c r="D54" s="69" t="s">
        <v>1</v>
      </c>
      <c r="E54" s="71" t="s">
        <v>10</v>
      </c>
      <c r="F54" s="70" t="s">
        <v>2</v>
      </c>
      <c r="G54" s="70" t="s">
        <v>3</v>
      </c>
      <c r="H54" s="70" t="s">
        <v>15</v>
      </c>
      <c r="I54" s="71" t="s">
        <v>6</v>
      </c>
      <c r="J54" s="71" t="s">
        <v>277</v>
      </c>
      <c r="K54" s="72" t="s">
        <v>5</v>
      </c>
    </row>
    <row r="55" spans="1:11" ht="18" customHeight="1" x14ac:dyDescent="0.2">
      <c r="A55" s="32">
        <v>1</v>
      </c>
      <c r="B55" s="17"/>
      <c r="C55" s="18"/>
      <c r="D55" s="19"/>
      <c r="E55" s="143"/>
      <c r="F55" s="21"/>
      <c r="G55" s="21"/>
      <c r="H55" s="21"/>
      <c r="I55" s="130"/>
      <c r="J55" s="27"/>
      <c r="K55" s="20"/>
    </row>
    <row r="56" spans="1:11" ht="18" customHeight="1" x14ac:dyDescent="0.2">
      <c r="A56" s="32">
        <v>2</v>
      </c>
      <c r="B56" s="17"/>
      <c r="C56" s="18" t="s">
        <v>751</v>
      </c>
      <c r="D56" s="19" t="s">
        <v>752</v>
      </c>
      <c r="E56" s="143">
        <v>37485</v>
      </c>
      <c r="F56" s="21" t="s">
        <v>318</v>
      </c>
      <c r="G56" s="21" t="s">
        <v>746</v>
      </c>
      <c r="H56" s="21"/>
      <c r="I56" s="118">
        <v>13.47</v>
      </c>
      <c r="J56" s="347">
        <v>0</v>
      </c>
      <c r="K56" s="20" t="s">
        <v>749</v>
      </c>
    </row>
    <row r="57" spans="1:11" ht="18" customHeight="1" x14ac:dyDescent="0.2">
      <c r="A57" s="32">
        <v>3</v>
      </c>
      <c r="B57" s="17"/>
      <c r="C57" s="18" t="s">
        <v>473</v>
      </c>
      <c r="D57" s="19" t="s">
        <v>1054</v>
      </c>
      <c r="E57" s="143" t="s">
        <v>1055</v>
      </c>
      <c r="F57" s="21" t="s">
        <v>1061</v>
      </c>
      <c r="G57" s="21" t="s">
        <v>199</v>
      </c>
      <c r="H57" s="21" t="s">
        <v>200</v>
      </c>
      <c r="I57" s="130">
        <v>15.01</v>
      </c>
      <c r="J57" s="347">
        <v>0</v>
      </c>
      <c r="K57" s="20" t="s">
        <v>203</v>
      </c>
    </row>
    <row r="58" spans="1:11" ht="18" customHeight="1" x14ac:dyDescent="0.2">
      <c r="A58" s="32">
        <v>4</v>
      </c>
      <c r="B58" s="17"/>
      <c r="C58" s="18" t="s">
        <v>50</v>
      </c>
      <c r="D58" s="19" t="s">
        <v>990</v>
      </c>
      <c r="E58" s="143" t="s">
        <v>991</v>
      </c>
      <c r="F58" s="21" t="s">
        <v>198</v>
      </c>
      <c r="G58" s="21" t="s">
        <v>197</v>
      </c>
      <c r="H58" s="21"/>
      <c r="I58" s="130">
        <v>15.74</v>
      </c>
      <c r="J58" s="347">
        <v>0</v>
      </c>
      <c r="K58" s="20" t="s">
        <v>989</v>
      </c>
    </row>
    <row r="59" spans="1:11" ht="18" customHeight="1" x14ac:dyDescent="0.2">
      <c r="A59" s="32">
        <v>5</v>
      </c>
      <c r="B59" s="17"/>
      <c r="C59" s="18" t="s">
        <v>473</v>
      </c>
      <c r="D59" s="19" t="s">
        <v>1159</v>
      </c>
      <c r="E59" s="143" t="s">
        <v>1160</v>
      </c>
      <c r="F59" s="21" t="s">
        <v>30</v>
      </c>
      <c r="G59" s="21" t="s">
        <v>1087</v>
      </c>
      <c r="H59" s="21"/>
      <c r="I59" s="130">
        <v>13.68</v>
      </c>
      <c r="J59" s="347">
        <v>0</v>
      </c>
      <c r="K59" s="20" t="s">
        <v>1116</v>
      </c>
    </row>
    <row r="60" spans="1:11" ht="18" customHeight="1" x14ac:dyDescent="0.2">
      <c r="A60" s="32">
        <v>6</v>
      </c>
      <c r="B60" s="17"/>
      <c r="C60" s="18" t="s">
        <v>58</v>
      </c>
      <c r="D60" s="19" t="s">
        <v>817</v>
      </c>
      <c r="E60" s="143">
        <v>37445</v>
      </c>
      <c r="F60" s="21" t="s">
        <v>162</v>
      </c>
      <c r="G60" s="21" t="s">
        <v>161</v>
      </c>
      <c r="H60" s="21"/>
      <c r="I60" s="130">
        <v>14.24</v>
      </c>
      <c r="J60" s="347">
        <v>0</v>
      </c>
      <c r="K60" s="20" t="s">
        <v>253</v>
      </c>
    </row>
    <row r="61" spans="1:11" ht="18" customHeight="1" x14ac:dyDescent="0.2">
      <c r="A61" s="32">
        <v>7</v>
      </c>
      <c r="B61" s="17"/>
      <c r="C61" s="18" t="s">
        <v>222</v>
      </c>
      <c r="D61" s="19" t="s">
        <v>535</v>
      </c>
      <c r="E61" s="143" t="s">
        <v>536</v>
      </c>
      <c r="F61" s="21" t="s">
        <v>37</v>
      </c>
      <c r="G61" s="21" t="s">
        <v>103</v>
      </c>
      <c r="H61" s="21"/>
      <c r="I61" s="118">
        <v>15.15</v>
      </c>
      <c r="J61" s="347">
        <v>0</v>
      </c>
      <c r="K61" s="20" t="s">
        <v>238</v>
      </c>
    </row>
    <row r="62" spans="1:11" ht="18" customHeight="1" x14ac:dyDescent="0.2">
      <c r="A62" s="32">
        <v>8</v>
      </c>
      <c r="B62" s="17"/>
      <c r="C62" s="18" t="s">
        <v>367</v>
      </c>
      <c r="D62" s="19" t="s">
        <v>368</v>
      </c>
      <c r="E62" s="143" t="s">
        <v>369</v>
      </c>
      <c r="F62" s="21" t="s">
        <v>225</v>
      </c>
      <c r="G62" s="21" t="s">
        <v>226</v>
      </c>
      <c r="H62" s="21"/>
      <c r="I62" s="118">
        <v>13.93</v>
      </c>
      <c r="J62" s="347">
        <v>0</v>
      </c>
      <c r="K62" s="20" t="s">
        <v>376</v>
      </c>
    </row>
    <row r="63" spans="1:11" ht="18" customHeight="1" x14ac:dyDescent="0.2">
      <c r="A63" s="74"/>
      <c r="B63" s="148"/>
      <c r="C63" s="29"/>
      <c r="D63" s="30"/>
      <c r="E63" s="332"/>
      <c r="F63" s="28"/>
      <c r="G63" s="28"/>
      <c r="H63" s="28"/>
      <c r="I63" s="129"/>
      <c r="J63" s="74"/>
      <c r="K63" s="31"/>
    </row>
    <row r="64" spans="1:11" ht="16.5" thickBot="1" x14ac:dyDescent="0.25">
      <c r="C64" s="154">
        <v>6</v>
      </c>
      <c r="D64" s="62" t="s">
        <v>1232</v>
      </c>
      <c r="E64" s="56"/>
      <c r="F64" s="103"/>
      <c r="G64" s="103"/>
    </row>
    <row r="65" spans="1:11" s="53" customFormat="1" ht="18" customHeight="1" thickBot="1" x14ac:dyDescent="0.25">
      <c r="A65" s="102" t="s">
        <v>16</v>
      </c>
      <c r="B65" s="132" t="s">
        <v>17</v>
      </c>
      <c r="C65" s="68" t="s">
        <v>0</v>
      </c>
      <c r="D65" s="69" t="s">
        <v>1</v>
      </c>
      <c r="E65" s="71" t="s">
        <v>10</v>
      </c>
      <c r="F65" s="70" t="s">
        <v>2</v>
      </c>
      <c r="G65" s="70" t="s">
        <v>3</v>
      </c>
      <c r="H65" s="70" t="s">
        <v>15</v>
      </c>
      <c r="I65" s="71" t="s">
        <v>6</v>
      </c>
      <c r="J65" s="71" t="s">
        <v>277</v>
      </c>
      <c r="K65" s="72" t="s">
        <v>5</v>
      </c>
    </row>
    <row r="66" spans="1:11" ht="18" customHeight="1" x14ac:dyDescent="0.2">
      <c r="A66" s="32">
        <v>1</v>
      </c>
      <c r="B66" s="17"/>
      <c r="C66" s="18"/>
      <c r="D66" s="19"/>
      <c r="E66" s="143"/>
      <c r="F66" s="21"/>
      <c r="G66" s="21"/>
      <c r="H66" s="21"/>
      <c r="I66" s="130"/>
      <c r="J66" s="27"/>
      <c r="K66" s="20"/>
    </row>
    <row r="67" spans="1:11" ht="18" customHeight="1" x14ac:dyDescent="0.2">
      <c r="A67" s="32">
        <v>2</v>
      </c>
      <c r="B67" s="17"/>
      <c r="C67" s="18" t="s">
        <v>236</v>
      </c>
      <c r="D67" s="19" t="s">
        <v>806</v>
      </c>
      <c r="E67" s="143" t="s">
        <v>795</v>
      </c>
      <c r="F67" s="21" t="s">
        <v>160</v>
      </c>
      <c r="G67" s="21" t="s">
        <v>157</v>
      </c>
      <c r="H67" s="21"/>
      <c r="I67" s="130">
        <v>14.97</v>
      </c>
      <c r="J67" s="347">
        <v>0</v>
      </c>
      <c r="K67" s="20" t="s">
        <v>159</v>
      </c>
    </row>
    <row r="68" spans="1:11" ht="18" customHeight="1" x14ac:dyDescent="0.2">
      <c r="A68" s="32">
        <v>3</v>
      </c>
      <c r="B68" s="17"/>
      <c r="C68" s="18" t="s">
        <v>248</v>
      </c>
      <c r="D68" s="19" t="s">
        <v>249</v>
      </c>
      <c r="E68" s="143" t="s">
        <v>250</v>
      </c>
      <c r="F68" s="21" t="s">
        <v>144</v>
      </c>
      <c r="G68" s="21" t="s">
        <v>145</v>
      </c>
      <c r="H68" s="21"/>
      <c r="I68" s="118">
        <v>12.93</v>
      </c>
      <c r="J68" s="347">
        <v>0</v>
      </c>
      <c r="K68" s="20" t="s">
        <v>725</v>
      </c>
    </row>
    <row r="69" spans="1:11" ht="18" customHeight="1" x14ac:dyDescent="0.2">
      <c r="A69" s="32">
        <v>4</v>
      </c>
      <c r="B69" s="17"/>
      <c r="C69" s="18" t="s">
        <v>1163</v>
      </c>
      <c r="D69" s="19" t="s">
        <v>1164</v>
      </c>
      <c r="E69" s="143" t="s">
        <v>345</v>
      </c>
      <c r="F69" s="21" t="s">
        <v>30</v>
      </c>
      <c r="G69" s="21" t="s">
        <v>1087</v>
      </c>
      <c r="H69" s="21"/>
      <c r="I69" s="130">
        <v>13.8</v>
      </c>
      <c r="J69" s="347">
        <v>0</v>
      </c>
      <c r="K69" s="20" t="s">
        <v>1125</v>
      </c>
    </row>
    <row r="70" spans="1:11" ht="18" customHeight="1" x14ac:dyDescent="0.2">
      <c r="A70" s="32">
        <v>5</v>
      </c>
      <c r="B70" s="17"/>
      <c r="C70" s="18"/>
      <c r="D70" s="19"/>
      <c r="E70" s="143"/>
      <c r="F70" s="21"/>
      <c r="G70" s="21"/>
      <c r="H70" s="21"/>
      <c r="I70" s="118"/>
      <c r="J70" s="347"/>
      <c r="K70" s="20"/>
    </row>
    <row r="71" spans="1:11" ht="18" customHeight="1" x14ac:dyDescent="0.2">
      <c r="A71" s="32">
        <v>6</v>
      </c>
      <c r="B71" s="17"/>
      <c r="C71" s="18" t="s">
        <v>975</v>
      </c>
      <c r="D71" s="19" t="s">
        <v>976</v>
      </c>
      <c r="E71" s="143" t="s">
        <v>977</v>
      </c>
      <c r="F71" s="21" t="s">
        <v>985</v>
      </c>
      <c r="G71" s="21" t="s">
        <v>266</v>
      </c>
      <c r="H71" s="21" t="s">
        <v>984</v>
      </c>
      <c r="I71" s="130">
        <v>14.58</v>
      </c>
      <c r="J71" s="347">
        <v>0</v>
      </c>
      <c r="K71" s="20" t="s">
        <v>195</v>
      </c>
    </row>
    <row r="72" spans="1:11" ht="18" customHeight="1" x14ac:dyDescent="0.2">
      <c r="A72" s="32">
        <v>7</v>
      </c>
      <c r="B72" s="17"/>
      <c r="C72" s="18" t="s">
        <v>370</v>
      </c>
      <c r="D72" s="19" t="s">
        <v>371</v>
      </c>
      <c r="E72" s="143" t="s">
        <v>372</v>
      </c>
      <c r="F72" s="21" t="s">
        <v>225</v>
      </c>
      <c r="G72" s="21" t="s">
        <v>226</v>
      </c>
      <c r="H72" s="21"/>
      <c r="I72" s="118">
        <v>16.43</v>
      </c>
      <c r="J72" s="347">
        <v>0</v>
      </c>
      <c r="K72" s="20" t="s">
        <v>376</v>
      </c>
    </row>
    <row r="73" spans="1:11" ht="18" customHeight="1" x14ac:dyDescent="0.2">
      <c r="A73" s="32">
        <v>8</v>
      </c>
      <c r="B73" s="17"/>
      <c r="C73" s="18" t="s">
        <v>61</v>
      </c>
      <c r="D73" s="19" t="s">
        <v>1111</v>
      </c>
      <c r="E73" s="143" t="s">
        <v>372</v>
      </c>
      <c r="F73" s="21" t="s">
        <v>24</v>
      </c>
      <c r="G73" s="21" t="s">
        <v>1087</v>
      </c>
      <c r="H73" s="21"/>
      <c r="I73" s="130">
        <v>13.56</v>
      </c>
      <c r="J73" s="347">
        <v>0</v>
      </c>
      <c r="K73" s="20" t="s">
        <v>1112</v>
      </c>
    </row>
    <row r="74" spans="1:11" ht="18" customHeight="1" x14ac:dyDescent="0.2">
      <c r="A74" s="74"/>
      <c r="B74" s="148"/>
      <c r="C74" s="29"/>
      <c r="D74" s="30"/>
      <c r="E74" s="332"/>
      <c r="F74" s="28"/>
      <c r="G74" s="28"/>
      <c r="H74" s="28"/>
      <c r="I74" s="333"/>
      <c r="J74" s="74"/>
      <c r="K74" s="31"/>
    </row>
    <row r="75" spans="1:11" s="62" customFormat="1" ht="15.75" x14ac:dyDescent="0.2">
      <c r="A75" s="62" t="s">
        <v>270</v>
      </c>
      <c r="D75" s="63"/>
      <c r="E75" s="77"/>
      <c r="F75" s="77"/>
      <c r="G75" s="77"/>
      <c r="H75" s="99"/>
      <c r="I75" s="66"/>
      <c r="J75" s="66"/>
    </row>
    <row r="76" spans="1:11" s="62" customFormat="1" ht="15.75" x14ac:dyDescent="0.2">
      <c r="A76" s="62" t="s">
        <v>275</v>
      </c>
      <c r="D76" s="63"/>
      <c r="E76" s="77"/>
      <c r="F76" s="77"/>
      <c r="G76" s="99"/>
      <c r="H76" s="99"/>
      <c r="I76" s="66"/>
      <c r="J76" s="66"/>
    </row>
    <row r="77" spans="1:11" s="37" customFormat="1" ht="12" customHeight="1" x14ac:dyDescent="0.2">
      <c r="A77" s="45"/>
      <c r="B77" s="45"/>
      <c r="C77" s="45"/>
      <c r="D77" s="50"/>
      <c r="E77" s="56"/>
      <c r="F77" s="51"/>
      <c r="G77" s="51"/>
      <c r="H77" s="51"/>
      <c r="I77" s="52"/>
      <c r="J77" s="52"/>
      <c r="K77" s="57"/>
    </row>
    <row r="78" spans="1:11" s="61" customFormat="1" ht="15.75" x14ac:dyDescent="0.2">
      <c r="C78" s="62" t="s">
        <v>273</v>
      </c>
      <c r="D78" s="62"/>
      <c r="E78" s="56"/>
      <c r="F78" s="103"/>
      <c r="G78" s="103"/>
      <c r="H78" s="59"/>
      <c r="I78" s="54"/>
      <c r="J78" s="54"/>
      <c r="K78" s="37"/>
    </row>
    <row r="79" spans="1:11" ht="16.5" thickBot="1" x14ac:dyDescent="0.25">
      <c r="C79" s="154">
        <v>7</v>
      </c>
      <c r="D79" s="62" t="s">
        <v>1232</v>
      </c>
      <c r="E79" s="56"/>
      <c r="F79" s="103"/>
      <c r="G79" s="103"/>
    </row>
    <row r="80" spans="1:11" s="53" customFormat="1" ht="18" customHeight="1" thickBot="1" x14ac:dyDescent="0.25">
      <c r="A80" s="102" t="s">
        <v>16</v>
      </c>
      <c r="B80" s="132" t="s">
        <v>17</v>
      </c>
      <c r="C80" s="68" t="s">
        <v>0</v>
      </c>
      <c r="D80" s="69" t="s">
        <v>1</v>
      </c>
      <c r="E80" s="71" t="s">
        <v>10</v>
      </c>
      <c r="F80" s="70" t="s">
        <v>2</v>
      </c>
      <c r="G80" s="70" t="s">
        <v>3</v>
      </c>
      <c r="H80" s="70" t="s">
        <v>15</v>
      </c>
      <c r="I80" s="71" t="s">
        <v>6</v>
      </c>
      <c r="J80" s="71" t="s">
        <v>277</v>
      </c>
      <c r="K80" s="72" t="s">
        <v>5</v>
      </c>
    </row>
    <row r="81" spans="1:11" ht="18" customHeight="1" x14ac:dyDescent="0.2">
      <c r="A81" s="32">
        <v>1</v>
      </c>
      <c r="B81" s="17"/>
      <c r="C81" s="18"/>
      <c r="D81" s="19"/>
      <c r="E81" s="143"/>
      <c r="F81" s="21"/>
      <c r="G81" s="21"/>
      <c r="H81" s="21"/>
      <c r="I81" s="130"/>
      <c r="J81" s="27"/>
      <c r="K81" s="20"/>
    </row>
    <row r="82" spans="1:11" ht="18" customHeight="1" x14ac:dyDescent="0.2">
      <c r="A82" s="32">
        <v>2</v>
      </c>
      <c r="B82" s="17"/>
      <c r="C82" s="18" t="s">
        <v>66</v>
      </c>
      <c r="D82" s="19" t="s">
        <v>669</v>
      </c>
      <c r="E82" s="143">
        <v>37355</v>
      </c>
      <c r="F82" s="21" t="s">
        <v>317</v>
      </c>
      <c r="G82" s="21" t="s">
        <v>668</v>
      </c>
      <c r="H82" s="21"/>
      <c r="I82" s="130" t="s">
        <v>1240</v>
      </c>
      <c r="J82" s="27"/>
      <c r="K82" s="20" t="s">
        <v>670</v>
      </c>
    </row>
    <row r="83" spans="1:11" ht="18" customHeight="1" x14ac:dyDescent="0.2">
      <c r="A83" s="32">
        <v>3</v>
      </c>
      <c r="B83" s="17"/>
      <c r="C83" s="18" t="s">
        <v>567</v>
      </c>
      <c r="D83" s="19" t="s">
        <v>1117</v>
      </c>
      <c r="E83" s="143" t="s">
        <v>1118</v>
      </c>
      <c r="F83" s="21" t="s">
        <v>24</v>
      </c>
      <c r="G83" s="21" t="s">
        <v>1087</v>
      </c>
      <c r="H83" s="21"/>
      <c r="I83" s="130">
        <v>12.86</v>
      </c>
      <c r="J83" s="347">
        <v>0</v>
      </c>
      <c r="K83" s="20" t="s">
        <v>1116</v>
      </c>
    </row>
    <row r="84" spans="1:11" ht="18" customHeight="1" x14ac:dyDescent="0.2">
      <c r="A84" s="32">
        <v>4</v>
      </c>
      <c r="B84" s="17"/>
      <c r="C84" s="18"/>
      <c r="D84" s="19"/>
      <c r="E84" s="143"/>
      <c r="F84" s="21"/>
      <c r="G84" s="21"/>
      <c r="H84" s="21"/>
      <c r="I84" s="130"/>
      <c r="J84" s="27"/>
      <c r="K84" s="20"/>
    </row>
    <row r="85" spans="1:11" ht="18" customHeight="1" x14ac:dyDescent="0.2">
      <c r="A85" s="32">
        <v>5</v>
      </c>
      <c r="B85" s="17"/>
      <c r="C85" s="18" t="s">
        <v>50</v>
      </c>
      <c r="D85" s="19" t="s">
        <v>175</v>
      </c>
      <c r="E85" s="143">
        <v>37320</v>
      </c>
      <c r="F85" s="21" t="s">
        <v>29</v>
      </c>
      <c r="G85" s="21" t="s">
        <v>492</v>
      </c>
      <c r="H85" s="21"/>
      <c r="I85" s="118">
        <v>13.92</v>
      </c>
      <c r="J85" s="347">
        <v>0</v>
      </c>
      <c r="K85" s="20" t="s">
        <v>80</v>
      </c>
    </row>
    <row r="86" spans="1:11" ht="18" customHeight="1" x14ac:dyDescent="0.2">
      <c r="A86" s="32">
        <v>6</v>
      </c>
      <c r="B86" s="17"/>
      <c r="C86" s="18" t="s">
        <v>578</v>
      </c>
      <c r="D86" s="19" t="s">
        <v>1031</v>
      </c>
      <c r="E86" s="143" t="s">
        <v>1032</v>
      </c>
      <c r="F86" s="21" t="s">
        <v>1061</v>
      </c>
      <c r="G86" s="21" t="s">
        <v>199</v>
      </c>
      <c r="H86" s="21" t="s">
        <v>200</v>
      </c>
      <c r="I86" s="130">
        <v>13.58</v>
      </c>
      <c r="J86" s="347">
        <v>0</v>
      </c>
      <c r="K86" s="20" t="s">
        <v>202</v>
      </c>
    </row>
    <row r="87" spans="1:11" ht="18" customHeight="1" x14ac:dyDescent="0.2">
      <c r="A87" s="32">
        <v>7</v>
      </c>
      <c r="B87" s="17"/>
      <c r="C87" s="18" t="s">
        <v>125</v>
      </c>
      <c r="D87" s="19" t="s">
        <v>748</v>
      </c>
      <c r="E87" s="143">
        <v>37287</v>
      </c>
      <c r="F87" s="21" t="s">
        <v>318</v>
      </c>
      <c r="G87" s="21" t="s">
        <v>746</v>
      </c>
      <c r="H87" s="21"/>
      <c r="I87" s="118">
        <v>12.52</v>
      </c>
      <c r="J87" s="347">
        <v>0</v>
      </c>
      <c r="K87" s="20" t="s">
        <v>749</v>
      </c>
    </row>
    <row r="88" spans="1:11" ht="18" customHeight="1" x14ac:dyDescent="0.2">
      <c r="A88" s="32">
        <v>8</v>
      </c>
      <c r="B88" s="17"/>
      <c r="C88" s="18" t="s">
        <v>126</v>
      </c>
      <c r="D88" s="19" t="s">
        <v>425</v>
      </c>
      <c r="E88" s="143" t="s">
        <v>426</v>
      </c>
      <c r="F88" s="21" t="s">
        <v>25</v>
      </c>
      <c r="G88" s="21" t="s">
        <v>492</v>
      </c>
      <c r="H88" s="21"/>
      <c r="I88" s="130">
        <v>12.94</v>
      </c>
      <c r="J88" s="347">
        <v>0</v>
      </c>
      <c r="K88" s="20" t="s">
        <v>79</v>
      </c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8"/>
  <dimension ref="A1:N49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2.28515625" style="22" bestFit="1" customWidth="1"/>
    <col min="5" max="5" width="10.7109375" style="44" customWidth="1"/>
    <col min="6" max="6" width="16.140625" style="46" bestFit="1" customWidth="1"/>
    <col min="7" max="7" width="12.85546875" style="46" bestFit="1" customWidth="1"/>
    <col min="8" max="8" width="14.140625" style="46" customWidth="1"/>
    <col min="9" max="9" width="5.85546875" style="46" bestFit="1" customWidth="1"/>
    <col min="10" max="10" width="9.140625" style="25"/>
    <col min="11" max="11" width="7.140625" style="25" bestFit="1" customWidth="1"/>
    <col min="12" max="12" width="27.140625" style="24" bestFit="1" customWidth="1"/>
    <col min="13" max="13" width="9.140625" style="364" bestFit="1" customWidth="1"/>
    <col min="14" max="18" width="23" style="22" bestFit="1" customWidth="1"/>
    <col min="19" max="16384" width="9.140625" style="22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354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355"/>
      <c r="N2" s="101"/>
    </row>
    <row r="3" spans="1:14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  <c r="M3" s="356"/>
    </row>
    <row r="4" spans="1:14" s="61" customFormat="1" ht="15.75" x14ac:dyDescent="0.2">
      <c r="C4" s="62" t="s">
        <v>294</v>
      </c>
      <c r="D4" s="62"/>
      <c r="E4" s="63"/>
      <c r="F4" s="63"/>
      <c r="G4" s="63"/>
      <c r="H4" s="64"/>
      <c r="I4" s="64"/>
      <c r="J4" s="65"/>
      <c r="K4" s="65"/>
      <c r="M4" s="365"/>
    </row>
    <row r="5" spans="1:14" s="61" customFormat="1" ht="16.5" thickBot="1" x14ac:dyDescent="0.25">
      <c r="C5" s="62"/>
      <c r="D5" s="62"/>
      <c r="E5" s="56"/>
      <c r="F5" s="90"/>
      <c r="G5" s="90"/>
      <c r="H5" s="59"/>
      <c r="I5" s="59"/>
      <c r="J5" s="54"/>
      <c r="K5" s="52"/>
      <c r="L5" s="52"/>
      <c r="M5" s="365"/>
    </row>
    <row r="6" spans="1:14" s="37" customFormat="1" ht="18" customHeight="1" thickBot="1" x14ac:dyDescent="0.25">
      <c r="A6" s="104" t="s">
        <v>18</v>
      </c>
      <c r="B6" s="125" t="s">
        <v>17</v>
      </c>
      <c r="C6" s="95" t="s">
        <v>0</v>
      </c>
      <c r="D6" s="69" t="s">
        <v>1</v>
      </c>
      <c r="E6" s="79" t="s">
        <v>10</v>
      </c>
      <c r="F6" s="96" t="s">
        <v>2</v>
      </c>
      <c r="G6" s="70" t="s">
        <v>3</v>
      </c>
      <c r="H6" s="70" t="s">
        <v>15</v>
      </c>
      <c r="I6" s="70" t="s">
        <v>21</v>
      </c>
      <c r="J6" s="79" t="s">
        <v>4</v>
      </c>
      <c r="K6" s="82" t="s">
        <v>13</v>
      </c>
      <c r="L6" s="72" t="s">
        <v>5</v>
      </c>
      <c r="M6" s="366"/>
      <c r="N6" s="53"/>
    </row>
    <row r="7" spans="1:14" s="45" customFormat="1" ht="18" customHeight="1" x14ac:dyDescent="0.25">
      <c r="A7" s="32">
        <v>1</v>
      </c>
      <c r="B7" s="17">
        <v>152</v>
      </c>
      <c r="C7" s="18" t="s">
        <v>92</v>
      </c>
      <c r="D7" s="19" t="s">
        <v>931</v>
      </c>
      <c r="E7" s="143">
        <v>37341</v>
      </c>
      <c r="F7" s="21" t="s">
        <v>188</v>
      </c>
      <c r="G7" s="21" t="s">
        <v>185</v>
      </c>
      <c r="H7" s="21"/>
      <c r="I7" s="98">
        <v>18</v>
      </c>
      <c r="J7" s="319">
        <v>3.0535879629629628E-3</v>
      </c>
      <c r="K7" s="315" t="str">
        <f t="shared" ref="K7:K25" si="0">IF(ISBLANK(J7),"",IF(J7&lt;=0.00271990740740741,"KSM",IF(J7&lt;=0.00287037037037037,"I A",IF(J7&lt;=0.00306712962962963,"II A",IF(J7&lt;=0.00329861111111111,"III A",IF(J7&lt;=0.00355324074074074,"I JA",IF(J7&lt;=0.00378472222222222,"II JA",IF(J7&lt;=0.00399305555555556,"III JA"))))))))</f>
        <v>II A</v>
      </c>
      <c r="L7" s="20" t="s">
        <v>211</v>
      </c>
      <c r="M7" s="360"/>
      <c r="N7" s="224"/>
    </row>
    <row r="8" spans="1:14" s="45" customFormat="1" ht="18" customHeight="1" x14ac:dyDescent="0.25">
      <c r="A8" s="32">
        <v>2</v>
      </c>
      <c r="B8" s="17">
        <v>154</v>
      </c>
      <c r="C8" s="18" t="s">
        <v>92</v>
      </c>
      <c r="D8" s="19" t="s">
        <v>970</v>
      </c>
      <c r="E8" s="143" t="s">
        <v>971</v>
      </c>
      <c r="F8" s="21" t="s">
        <v>985</v>
      </c>
      <c r="G8" s="21" t="s">
        <v>266</v>
      </c>
      <c r="H8" s="21" t="s">
        <v>984</v>
      </c>
      <c r="I8" s="98">
        <v>16</v>
      </c>
      <c r="J8" s="319">
        <v>3.0731481481481482E-3</v>
      </c>
      <c r="K8" s="315" t="str">
        <f t="shared" si="0"/>
        <v>III A</v>
      </c>
      <c r="L8" s="20" t="s">
        <v>195</v>
      </c>
      <c r="M8" s="360"/>
      <c r="N8" s="231"/>
    </row>
    <row r="9" spans="1:14" s="45" customFormat="1" ht="18" customHeight="1" x14ac:dyDescent="0.25">
      <c r="A9" s="32">
        <v>3</v>
      </c>
      <c r="B9" s="17">
        <v>145</v>
      </c>
      <c r="C9" s="18" t="s">
        <v>45</v>
      </c>
      <c r="D9" s="19" t="s">
        <v>915</v>
      </c>
      <c r="E9" s="143" t="s">
        <v>916</v>
      </c>
      <c r="F9" s="21" t="s">
        <v>891</v>
      </c>
      <c r="G9" s="21" t="s">
        <v>921</v>
      </c>
      <c r="H9" s="21"/>
      <c r="I9" s="98" t="s">
        <v>56</v>
      </c>
      <c r="J9" s="319">
        <v>3.1225694444444447E-3</v>
      </c>
      <c r="K9" s="315" t="str">
        <f t="shared" si="0"/>
        <v>III A</v>
      </c>
      <c r="L9" s="20" t="s">
        <v>922</v>
      </c>
      <c r="M9" s="360"/>
      <c r="N9" s="231"/>
    </row>
    <row r="10" spans="1:14" s="45" customFormat="1" ht="18" customHeight="1" x14ac:dyDescent="0.25">
      <c r="A10" s="32">
        <v>4</v>
      </c>
      <c r="B10" s="17">
        <v>114</v>
      </c>
      <c r="C10" s="18" t="s">
        <v>63</v>
      </c>
      <c r="D10" s="19" t="s">
        <v>437</v>
      </c>
      <c r="E10" s="143" t="s">
        <v>438</v>
      </c>
      <c r="F10" s="21" t="s">
        <v>25</v>
      </c>
      <c r="G10" s="21" t="s">
        <v>492</v>
      </c>
      <c r="H10" s="21"/>
      <c r="I10" s="98">
        <v>14</v>
      </c>
      <c r="J10" s="319">
        <v>3.1951388888888893E-3</v>
      </c>
      <c r="K10" s="315" t="str">
        <f t="shared" si="0"/>
        <v>III A</v>
      </c>
      <c r="L10" s="20" t="s">
        <v>494</v>
      </c>
      <c r="M10" s="360"/>
      <c r="N10" s="260"/>
    </row>
    <row r="11" spans="1:14" s="45" customFormat="1" ht="18" customHeight="1" x14ac:dyDescent="0.25">
      <c r="A11" s="32">
        <v>5</v>
      </c>
      <c r="B11" s="17">
        <v>122</v>
      </c>
      <c r="C11" s="18" t="s">
        <v>44</v>
      </c>
      <c r="D11" s="19" t="s">
        <v>571</v>
      </c>
      <c r="E11" s="143">
        <v>37810</v>
      </c>
      <c r="F11" s="21" t="s">
        <v>316</v>
      </c>
      <c r="G11" s="21" t="s">
        <v>112</v>
      </c>
      <c r="H11" s="21"/>
      <c r="I11" s="98">
        <v>13</v>
      </c>
      <c r="J11" s="319">
        <v>3.2271990740740746E-3</v>
      </c>
      <c r="K11" s="315" t="str">
        <f t="shared" si="0"/>
        <v>III A</v>
      </c>
      <c r="L11" s="20" t="s">
        <v>120</v>
      </c>
      <c r="M11" s="360"/>
      <c r="N11" s="231"/>
    </row>
    <row r="12" spans="1:14" s="45" customFormat="1" ht="18" customHeight="1" x14ac:dyDescent="0.25">
      <c r="A12" s="32">
        <v>6</v>
      </c>
      <c r="B12" s="17">
        <v>115</v>
      </c>
      <c r="C12" s="18" t="s">
        <v>93</v>
      </c>
      <c r="D12" s="19" t="s">
        <v>470</v>
      </c>
      <c r="E12" s="143">
        <v>37346</v>
      </c>
      <c r="F12" s="21" t="s">
        <v>29</v>
      </c>
      <c r="G12" s="21" t="s">
        <v>492</v>
      </c>
      <c r="H12" s="21"/>
      <c r="I12" s="98">
        <v>12</v>
      </c>
      <c r="J12" s="319">
        <v>3.2469907407407408E-3</v>
      </c>
      <c r="K12" s="315" t="str">
        <f t="shared" si="0"/>
        <v>III A</v>
      </c>
      <c r="L12" s="20" t="s">
        <v>86</v>
      </c>
      <c r="M12" s="360"/>
      <c r="N12" s="223"/>
    </row>
    <row r="13" spans="1:14" s="45" customFormat="1" ht="18" customHeight="1" x14ac:dyDescent="0.25">
      <c r="A13" s="32">
        <v>7</v>
      </c>
      <c r="B13" s="17">
        <v>161</v>
      </c>
      <c r="C13" s="18" t="s">
        <v>206</v>
      </c>
      <c r="D13" s="19" t="s">
        <v>1020</v>
      </c>
      <c r="E13" s="143" t="s">
        <v>426</v>
      </c>
      <c r="F13" s="21" t="s">
        <v>1023</v>
      </c>
      <c r="G13" s="21" t="s">
        <v>204</v>
      </c>
      <c r="H13" s="21"/>
      <c r="I13" s="98">
        <v>11</v>
      </c>
      <c r="J13" s="319">
        <v>3.2916666666666667E-3</v>
      </c>
      <c r="K13" s="315" t="str">
        <f t="shared" si="0"/>
        <v>III A</v>
      </c>
      <c r="L13" s="20" t="s">
        <v>205</v>
      </c>
      <c r="M13" s="360"/>
      <c r="N13" s="260"/>
    </row>
    <row r="14" spans="1:14" s="45" customFormat="1" ht="18" customHeight="1" x14ac:dyDescent="0.25">
      <c r="A14" s="32">
        <v>8</v>
      </c>
      <c r="B14" s="17">
        <v>159</v>
      </c>
      <c r="C14" s="18" t="s">
        <v>1007</v>
      </c>
      <c r="D14" s="19" t="s">
        <v>180</v>
      </c>
      <c r="E14" s="143" t="s">
        <v>1008</v>
      </c>
      <c r="F14" s="21" t="s">
        <v>36</v>
      </c>
      <c r="G14" s="21" t="s">
        <v>261</v>
      </c>
      <c r="H14" s="21" t="s">
        <v>262</v>
      </c>
      <c r="I14" s="98">
        <v>10</v>
      </c>
      <c r="J14" s="319">
        <v>3.3325231481481483E-3</v>
      </c>
      <c r="K14" s="315" t="str">
        <f t="shared" si="0"/>
        <v>I JA</v>
      </c>
      <c r="L14" s="20" t="s">
        <v>1012</v>
      </c>
      <c r="M14" s="360"/>
      <c r="N14" s="231"/>
    </row>
    <row r="15" spans="1:14" s="45" customFormat="1" ht="18" customHeight="1" x14ac:dyDescent="0.25">
      <c r="A15" s="32">
        <v>9</v>
      </c>
      <c r="B15" s="17">
        <v>136</v>
      </c>
      <c r="C15" s="18" t="s">
        <v>143</v>
      </c>
      <c r="D15" s="19" t="s">
        <v>673</v>
      </c>
      <c r="E15" s="143" t="s">
        <v>336</v>
      </c>
      <c r="F15" s="21" t="s">
        <v>141</v>
      </c>
      <c r="G15" s="21" t="s">
        <v>138</v>
      </c>
      <c r="H15" s="21"/>
      <c r="I15" s="98">
        <v>9</v>
      </c>
      <c r="J15" s="319">
        <v>3.3346064814814818E-3</v>
      </c>
      <c r="K15" s="315" t="str">
        <f t="shared" si="0"/>
        <v>I JA</v>
      </c>
      <c r="L15" s="20" t="s">
        <v>139</v>
      </c>
      <c r="M15" s="360"/>
      <c r="N15" s="259"/>
    </row>
    <row r="16" spans="1:14" s="45" customFormat="1" ht="18" customHeight="1" x14ac:dyDescent="0.25">
      <c r="A16" s="32">
        <v>10</v>
      </c>
      <c r="B16" s="17">
        <v>149</v>
      </c>
      <c r="C16" s="18" t="s">
        <v>908</v>
      </c>
      <c r="D16" s="19" t="s">
        <v>909</v>
      </c>
      <c r="E16" s="143">
        <v>37671</v>
      </c>
      <c r="F16" s="21" t="s">
        <v>35</v>
      </c>
      <c r="G16" s="21" t="s">
        <v>212</v>
      </c>
      <c r="H16" s="21" t="s">
        <v>46</v>
      </c>
      <c r="I16" s="98">
        <v>8</v>
      </c>
      <c r="J16" s="319">
        <v>3.3350694444444443E-3</v>
      </c>
      <c r="K16" s="315" t="str">
        <f t="shared" si="0"/>
        <v>I JA</v>
      </c>
      <c r="L16" s="20" t="s">
        <v>902</v>
      </c>
      <c r="M16" s="360"/>
      <c r="N16" s="259"/>
    </row>
    <row r="17" spans="1:14" s="45" customFormat="1" ht="18" customHeight="1" x14ac:dyDescent="0.25">
      <c r="A17" s="32">
        <v>11</v>
      </c>
      <c r="B17" s="17">
        <v>125</v>
      </c>
      <c r="C17" s="18" t="s">
        <v>143</v>
      </c>
      <c r="D17" s="19" t="s">
        <v>596</v>
      </c>
      <c r="E17" s="143">
        <v>37764</v>
      </c>
      <c r="F17" s="21" t="s">
        <v>316</v>
      </c>
      <c r="G17" s="21" t="s">
        <v>112</v>
      </c>
      <c r="H17" s="21"/>
      <c r="I17" s="98">
        <v>7</v>
      </c>
      <c r="J17" s="319">
        <v>3.3473379629629634E-3</v>
      </c>
      <c r="K17" s="315" t="str">
        <f t="shared" si="0"/>
        <v>I JA</v>
      </c>
      <c r="L17" s="20" t="s">
        <v>116</v>
      </c>
      <c r="M17" s="360"/>
      <c r="N17" s="231"/>
    </row>
    <row r="18" spans="1:14" s="45" customFormat="1" ht="18" customHeight="1" x14ac:dyDescent="0.25">
      <c r="A18" s="32">
        <v>12</v>
      </c>
      <c r="B18" s="17">
        <v>160</v>
      </c>
      <c r="C18" s="18" t="s">
        <v>655</v>
      </c>
      <c r="D18" s="19" t="s">
        <v>1009</v>
      </c>
      <c r="E18" s="143" t="s">
        <v>1010</v>
      </c>
      <c r="F18" s="21" t="s">
        <v>36</v>
      </c>
      <c r="G18" s="21" t="s">
        <v>261</v>
      </c>
      <c r="H18" s="21" t="s">
        <v>262</v>
      </c>
      <c r="I18" s="98">
        <v>6</v>
      </c>
      <c r="J18" s="319">
        <v>3.4035879629629629E-3</v>
      </c>
      <c r="K18" s="315" t="str">
        <f t="shared" si="0"/>
        <v>I JA</v>
      </c>
      <c r="L18" s="20" t="s">
        <v>1012</v>
      </c>
      <c r="M18" s="360" t="s">
        <v>439</v>
      </c>
      <c r="N18" s="231"/>
    </row>
    <row r="19" spans="1:14" s="45" customFormat="1" ht="18" customHeight="1" x14ac:dyDescent="0.25">
      <c r="A19" s="32">
        <v>13</v>
      </c>
      <c r="B19" s="17">
        <v>135</v>
      </c>
      <c r="C19" s="18" t="s">
        <v>82</v>
      </c>
      <c r="D19" s="19" t="s">
        <v>667</v>
      </c>
      <c r="E19" s="143">
        <v>37786</v>
      </c>
      <c r="F19" s="21" t="s">
        <v>317</v>
      </c>
      <c r="G19" s="21" t="s">
        <v>668</v>
      </c>
      <c r="H19" s="21"/>
      <c r="I19" s="98">
        <v>5</v>
      </c>
      <c r="J19" s="319">
        <v>3.4593750000000002E-3</v>
      </c>
      <c r="K19" s="315" t="str">
        <f t="shared" si="0"/>
        <v>I JA</v>
      </c>
      <c r="L19" s="20" t="s">
        <v>670</v>
      </c>
      <c r="M19" s="360"/>
      <c r="N19" s="260"/>
    </row>
    <row r="20" spans="1:14" s="45" customFormat="1" ht="18" customHeight="1" x14ac:dyDescent="0.25">
      <c r="A20" s="32">
        <v>14</v>
      </c>
      <c r="B20" s="17">
        <v>137</v>
      </c>
      <c r="C20" s="18" t="s">
        <v>674</v>
      </c>
      <c r="D20" s="19" t="s">
        <v>675</v>
      </c>
      <c r="E20" s="143" t="s">
        <v>676</v>
      </c>
      <c r="F20" s="21" t="s">
        <v>141</v>
      </c>
      <c r="G20" s="21" t="s">
        <v>138</v>
      </c>
      <c r="H20" s="21"/>
      <c r="I20" s="98">
        <v>4</v>
      </c>
      <c r="J20" s="319">
        <v>3.4690972222222224E-3</v>
      </c>
      <c r="K20" s="315" t="str">
        <f t="shared" si="0"/>
        <v>I JA</v>
      </c>
      <c r="L20" s="20" t="s">
        <v>139</v>
      </c>
      <c r="M20" s="360"/>
      <c r="N20" s="231"/>
    </row>
    <row r="21" spans="1:14" s="45" customFormat="1" ht="18" customHeight="1" x14ac:dyDescent="0.25">
      <c r="A21" s="32">
        <v>15</v>
      </c>
      <c r="B21" s="17">
        <v>156</v>
      </c>
      <c r="C21" s="18" t="s">
        <v>92</v>
      </c>
      <c r="D21" s="19" t="s">
        <v>213</v>
      </c>
      <c r="E21" s="143" t="s">
        <v>994</v>
      </c>
      <c r="F21" s="21" t="s">
        <v>36</v>
      </c>
      <c r="G21" s="21" t="s">
        <v>261</v>
      </c>
      <c r="H21" s="21" t="s">
        <v>262</v>
      </c>
      <c r="I21" s="98">
        <v>3</v>
      </c>
      <c r="J21" s="319">
        <v>3.472685185185185E-3</v>
      </c>
      <c r="K21" s="315" t="str">
        <f t="shared" si="0"/>
        <v>I JA</v>
      </c>
      <c r="L21" s="20" t="s">
        <v>1011</v>
      </c>
      <c r="M21" s="360" t="s">
        <v>471</v>
      </c>
      <c r="N21" s="231"/>
    </row>
    <row r="22" spans="1:14" s="45" customFormat="1" ht="18" customHeight="1" x14ac:dyDescent="0.25">
      <c r="A22" s="32">
        <v>16</v>
      </c>
      <c r="B22" s="17">
        <v>139</v>
      </c>
      <c r="C22" s="18" t="s">
        <v>774</v>
      </c>
      <c r="D22" s="19" t="s">
        <v>775</v>
      </c>
      <c r="E22" s="143" t="s">
        <v>355</v>
      </c>
      <c r="F22" s="21" t="s">
        <v>155</v>
      </c>
      <c r="G22" s="21" t="s">
        <v>154</v>
      </c>
      <c r="H22" s="21" t="s">
        <v>789</v>
      </c>
      <c r="I22" s="98">
        <v>2</v>
      </c>
      <c r="J22" s="319">
        <v>3.4863425925925925E-3</v>
      </c>
      <c r="K22" s="315" t="str">
        <f t="shared" si="0"/>
        <v>I JA</v>
      </c>
      <c r="L22" s="20" t="s">
        <v>153</v>
      </c>
      <c r="M22" s="360" t="s">
        <v>942</v>
      </c>
      <c r="N22" s="231"/>
    </row>
    <row r="23" spans="1:14" ht="18" x14ac:dyDescent="0.25">
      <c r="A23" s="32">
        <v>17</v>
      </c>
      <c r="B23" s="17">
        <v>148</v>
      </c>
      <c r="C23" s="18" t="s">
        <v>900</v>
      </c>
      <c r="D23" s="19" t="s">
        <v>901</v>
      </c>
      <c r="E23" s="143">
        <v>37892</v>
      </c>
      <c r="F23" s="21" t="s">
        <v>35</v>
      </c>
      <c r="G23" s="21" t="s">
        <v>212</v>
      </c>
      <c r="H23" s="21" t="s">
        <v>46</v>
      </c>
      <c r="I23" s="98">
        <v>1</v>
      </c>
      <c r="J23" s="319">
        <v>3.4879629629629631E-3</v>
      </c>
      <c r="K23" s="315" t="str">
        <f t="shared" si="0"/>
        <v>I JA</v>
      </c>
      <c r="L23" s="20" t="s">
        <v>902</v>
      </c>
      <c r="M23" s="360"/>
      <c r="N23" s="259"/>
    </row>
    <row r="24" spans="1:14" ht="18" x14ac:dyDescent="0.25">
      <c r="A24" s="32">
        <v>18</v>
      </c>
      <c r="B24" s="17">
        <v>165</v>
      </c>
      <c r="C24" s="18" t="s">
        <v>216</v>
      </c>
      <c r="D24" s="19" t="s">
        <v>1153</v>
      </c>
      <c r="E24" s="143" t="s">
        <v>1154</v>
      </c>
      <c r="F24" s="21" t="s">
        <v>30</v>
      </c>
      <c r="G24" s="21" t="s">
        <v>1087</v>
      </c>
      <c r="H24" s="21"/>
      <c r="I24" s="98"/>
      <c r="J24" s="319">
        <v>3.5302083333333331E-3</v>
      </c>
      <c r="K24" s="315" t="str">
        <f t="shared" si="0"/>
        <v>I JA</v>
      </c>
      <c r="L24" s="20" t="s">
        <v>1108</v>
      </c>
      <c r="M24" s="360"/>
      <c r="N24" s="224"/>
    </row>
    <row r="25" spans="1:14" s="45" customFormat="1" ht="18" customHeight="1" x14ac:dyDescent="0.25">
      <c r="A25" s="32">
        <v>19</v>
      </c>
      <c r="B25" s="17">
        <v>166</v>
      </c>
      <c r="C25" s="18" t="s">
        <v>605</v>
      </c>
      <c r="D25" s="19" t="s">
        <v>1188</v>
      </c>
      <c r="E25" s="143" t="s">
        <v>1189</v>
      </c>
      <c r="F25" s="21" t="s">
        <v>32</v>
      </c>
      <c r="G25" s="21" t="s">
        <v>65</v>
      </c>
      <c r="H25" s="21"/>
      <c r="I25" s="98"/>
      <c r="J25" s="319">
        <v>3.5917824074074077E-3</v>
      </c>
      <c r="K25" s="315" t="str">
        <f t="shared" si="0"/>
        <v>II JA</v>
      </c>
      <c r="L25" s="20" t="s">
        <v>1201</v>
      </c>
      <c r="M25" s="360" t="s">
        <v>572</v>
      </c>
      <c r="N25" s="260"/>
    </row>
    <row r="26" spans="1:14" ht="18" x14ac:dyDescent="0.25">
      <c r="M26" s="367"/>
      <c r="N26" s="231"/>
    </row>
    <row r="27" spans="1:14" ht="18" x14ac:dyDescent="0.25">
      <c r="M27" s="367"/>
      <c r="N27" s="231"/>
    </row>
    <row r="28" spans="1:14" ht="18" x14ac:dyDescent="0.25">
      <c r="M28" s="367"/>
      <c r="N28" s="231"/>
    </row>
    <row r="29" spans="1:14" ht="18" x14ac:dyDescent="0.25">
      <c r="M29" s="367"/>
      <c r="N29" s="231"/>
    </row>
    <row r="30" spans="1:14" ht="18" x14ac:dyDescent="0.25">
      <c r="M30" s="361"/>
      <c r="N30" s="260"/>
    </row>
    <row r="31" spans="1:14" ht="18" x14ac:dyDescent="0.25">
      <c r="E31" s="22"/>
      <c r="F31" s="22"/>
      <c r="G31" s="22"/>
      <c r="H31" s="22"/>
      <c r="I31" s="22"/>
      <c r="J31" s="22"/>
      <c r="K31" s="22"/>
      <c r="L31" s="22"/>
      <c r="M31" s="367"/>
      <c r="N31" s="261"/>
    </row>
    <row r="32" spans="1:14" ht="18" x14ac:dyDescent="0.25">
      <c r="E32" s="22"/>
      <c r="F32" s="22"/>
      <c r="G32" s="22"/>
      <c r="H32" s="22"/>
      <c r="I32" s="22"/>
      <c r="J32" s="22"/>
      <c r="K32" s="22"/>
      <c r="L32" s="22"/>
      <c r="M32" s="362"/>
      <c r="N32" s="224"/>
    </row>
    <row r="33" spans="5:14" ht="18" x14ac:dyDescent="0.2">
      <c r="E33" s="22"/>
      <c r="F33" s="22"/>
      <c r="G33" s="22"/>
      <c r="H33" s="22"/>
      <c r="I33" s="22"/>
      <c r="J33" s="22"/>
      <c r="K33" s="22"/>
      <c r="L33" s="22"/>
      <c r="M33" s="368"/>
      <c r="N33" s="220"/>
    </row>
    <row r="34" spans="5:14" ht="18" x14ac:dyDescent="0.25">
      <c r="E34" s="22"/>
      <c r="F34" s="22"/>
      <c r="G34" s="22"/>
      <c r="H34" s="22"/>
      <c r="I34" s="22"/>
      <c r="J34" s="22"/>
      <c r="K34" s="22"/>
      <c r="L34" s="22"/>
      <c r="M34" s="362"/>
      <c r="N34" s="223"/>
    </row>
    <row r="35" spans="5:14" ht="18" x14ac:dyDescent="0.2">
      <c r="E35" s="22"/>
      <c r="F35" s="22"/>
      <c r="G35" s="22"/>
      <c r="H35" s="22"/>
      <c r="I35" s="22"/>
      <c r="J35" s="22"/>
      <c r="K35" s="22"/>
      <c r="L35" s="22"/>
      <c r="M35" s="368"/>
      <c r="N35" s="220"/>
    </row>
    <row r="36" spans="5:14" ht="18" x14ac:dyDescent="0.25">
      <c r="E36" s="22"/>
      <c r="F36" s="22"/>
      <c r="G36" s="22"/>
      <c r="H36" s="22"/>
      <c r="I36" s="22"/>
      <c r="J36" s="22"/>
      <c r="K36" s="22"/>
      <c r="L36" s="22"/>
      <c r="M36" s="362"/>
      <c r="N36" s="263"/>
    </row>
    <row r="37" spans="5:14" ht="18" x14ac:dyDescent="0.25">
      <c r="E37" s="22"/>
      <c r="F37" s="22"/>
      <c r="G37" s="22"/>
      <c r="H37" s="22"/>
      <c r="I37" s="22"/>
      <c r="J37" s="22"/>
      <c r="K37" s="22"/>
      <c r="L37" s="22"/>
      <c r="M37" s="362"/>
      <c r="N37" s="224"/>
    </row>
    <row r="38" spans="5:14" ht="18" x14ac:dyDescent="0.25">
      <c r="E38" s="22"/>
      <c r="F38" s="22"/>
      <c r="G38" s="22"/>
      <c r="H38" s="22"/>
      <c r="I38" s="22"/>
      <c r="J38" s="22"/>
      <c r="K38" s="22"/>
      <c r="L38" s="22"/>
      <c r="M38" s="362"/>
      <c r="N38" s="223"/>
    </row>
    <row r="39" spans="5:14" ht="18" x14ac:dyDescent="0.2">
      <c r="E39" s="22"/>
      <c r="F39" s="22"/>
      <c r="G39" s="22"/>
      <c r="H39" s="22"/>
      <c r="I39" s="22"/>
      <c r="J39" s="22"/>
      <c r="K39" s="22"/>
      <c r="L39" s="22"/>
      <c r="M39" s="368"/>
      <c r="N39" s="220"/>
    </row>
    <row r="40" spans="5:14" ht="18" x14ac:dyDescent="0.2">
      <c r="E40" s="22"/>
      <c r="F40" s="22"/>
      <c r="G40" s="22"/>
      <c r="H40" s="22"/>
      <c r="I40" s="22"/>
      <c r="J40" s="22"/>
      <c r="K40" s="22"/>
      <c r="L40" s="22"/>
      <c r="M40" s="368"/>
      <c r="N40" s="220"/>
    </row>
    <row r="41" spans="5:14" ht="18" x14ac:dyDescent="0.2">
      <c r="E41" s="22"/>
      <c r="F41" s="22"/>
      <c r="G41" s="22"/>
      <c r="H41" s="22"/>
      <c r="I41" s="22"/>
      <c r="J41" s="22"/>
      <c r="K41" s="22"/>
      <c r="L41" s="22"/>
      <c r="M41" s="368"/>
      <c r="N41" s="220"/>
    </row>
    <row r="42" spans="5:14" ht="18" x14ac:dyDescent="0.2">
      <c r="E42" s="22"/>
      <c r="F42" s="22"/>
      <c r="G42" s="22"/>
      <c r="H42" s="22"/>
      <c r="I42" s="22"/>
      <c r="J42" s="22"/>
      <c r="K42" s="22"/>
      <c r="L42" s="22"/>
      <c r="M42" s="368"/>
      <c r="N42" s="220"/>
    </row>
    <row r="43" spans="5:14" ht="18" x14ac:dyDescent="0.2">
      <c r="E43" s="22"/>
      <c r="F43" s="22"/>
      <c r="G43" s="22"/>
      <c r="H43" s="22"/>
      <c r="I43" s="22"/>
      <c r="J43" s="22"/>
      <c r="K43" s="22"/>
      <c r="L43" s="22"/>
      <c r="M43" s="368"/>
      <c r="N43" s="220"/>
    </row>
    <row r="44" spans="5:14" ht="18" x14ac:dyDescent="0.25">
      <c r="E44" s="22"/>
      <c r="F44" s="22"/>
      <c r="G44" s="22"/>
      <c r="H44" s="22"/>
      <c r="I44" s="22"/>
      <c r="J44" s="22"/>
      <c r="K44" s="22"/>
      <c r="L44" s="22"/>
      <c r="M44" s="363"/>
      <c r="N44" s="239"/>
    </row>
    <row r="45" spans="5:14" ht="18" x14ac:dyDescent="0.25">
      <c r="E45" s="22"/>
      <c r="F45" s="22"/>
      <c r="G45" s="22"/>
      <c r="H45" s="22"/>
      <c r="I45" s="22"/>
      <c r="J45" s="22"/>
      <c r="K45" s="22"/>
      <c r="L45" s="22"/>
      <c r="M45" s="362"/>
      <c r="N45" s="224"/>
    </row>
    <row r="46" spans="5:14" ht="18" x14ac:dyDescent="0.25">
      <c r="E46" s="22"/>
      <c r="F46" s="22"/>
      <c r="G46" s="22"/>
      <c r="H46" s="22"/>
      <c r="I46" s="22"/>
      <c r="J46" s="22"/>
      <c r="K46" s="22"/>
      <c r="L46" s="22"/>
      <c r="M46" s="362"/>
      <c r="N46" s="223"/>
    </row>
    <row r="47" spans="5:14" ht="18" x14ac:dyDescent="0.2">
      <c r="E47" s="22"/>
      <c r="F47" s="22"/>
      <c r="G47" s="22"/>
      <c r="H47" s="22"/>
      <c r="I47" s="22"/>
      <c r="J47" s="22"/>
      <c r="K47" s="22"/>
      <c r="L47" s="22"/>
      <c r="M47" s="368"/>
      <c r="N47" s="220"/>
    </row>
    <row r="48" spans="5:14" ht="18" x14ac:dyDescent="0.25">
      <c r="E48" s="22"/>
      <c r="F48" s="22"/>
      <c r="G48" s="22"/>
      <c r="H48" s="22"/>
      <c r="I48" s="22"/>
      <c r="J48" s="22"/>
      <c r="K48" s="22"/>
      <c r="L48" s="22"/>
      <c r="M48" s="369"/>
      <c r="N48" s="370"/>
    </row>
    <row r="49" spans="5:14" ht="18" x14ac:dyDescent="0.25">
      <c r="E49" s="22"/>
      <c r="F49" s="22"/>
      <c r="G49" s="22"/>
      <c r="H49" s="22"/>
      <c r="I49" s="22"/>
      <c r="J49" s="22"/>
      <c r="K49" s="22"/>
      <c r="L49" s="22"/>
      <c r="M49" s="367"/>
      <c r="N49" s="261"/>
    </row>
  </sheetData>
  <sortState ref="B7:L25">
    <sortCondition ref="J7:J25"/>
  </sortState>
  <printOptions horizontalCentered="1"/>
  <pageMargins left="0.2" right="0.39370078740157483" top="0.35" bottom="0.24" header="0.17" footer="0.21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9"/>
  <dimension ref="A1:O17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customWidth="1"/>
    <col min="5" max="5" width="10.7109375" style="44" customWidth="1"/>
    <col min="6" max="6" width="15" style="46" customWidth="1"/>
    <col min="7" max="7" width="17.5703125" style="46" customWidth="1"/>
    <col min="8" max="8" width="14.140625" style="46" customWidth="1"/>
    <col min="9" max="9" width="5" style="46" customWidth="1"/>
    <col min="10" max="10" width="9.140625" style="25"/>
    <col min="11" max="11" width="4.28515625" style="25" customWidth="1"/>
    <col min="12" max="12" width="22.5703125" style="24" bestFit="1" customWidth="1"/>
    <col min="13" max="17" width="23" style="22" customWidth="1"/>
    <col min="18" max="256" width="9.140625" style="22"/>
    <col min="257" max="258" width="5.7109375" style="22" customWidth="1"/>
    <col min="259" max="259" width="11.140625" style="22" customWidth="1"/>
    <col min="260" max="260" width="15.42578125" style="22" customWidth="1"/>
    <col min="261" max="261" width="10.7109375" style="22" customWidth="1"/>
    <col min="262" max="262" width="15" style="22" customWidth="1"/>
    <col min="263" max="263" width="17.5703125" style="22" customWidth="1"/>
    <col min="264" max="264" width="14.140625" style="22" customWidth="1"/>
    <col min="265" max="265" width="5" style="22" customWidth="1"/>
    <col min="266" max="266" width="9.140625" style="22"/>
    <col min="267" max="267" width="4.28515625" style="22" customWidth="1"/>
    <col min="268" max="268" width="22.5703125" style="22" bestFit="1" customWidth="1"/>
    <col min="269" max="273" width="23" style="22" customWidth="1"/>
    <col min="274" max="512" width="9.140625" style="22"/>
    <col min="513" max="514" width="5.7109375" style="22" customWidth="1"/>
    <col min="515" max="515" width="11.140625" style="22" customWidth="1"/>
    <col min="516" max="516" width="15.42578125" style="22" customWidth="1"/>
    <col min="517" max="517" width="10.7109375" style="22" customWidth="1"/>
    <col min="518" max="518" width="15" style="22" customWidth="1"/>
    <col min="519" max="519" width="17.5703125" style="22" customWidth="1"/>
    <col min="520" max="520" width="14.140625" style="22" customWidth="1"/>
    <col min="521" max="521" width="5" style="22" customWidth="1"/>
    <col min="522" max="522" width="9.140625" style="22"/>
    <col min="523" max="523" width="4.28515625" style="22" customWidth="1"/>
    <col min="524" max="524" width="22.5703125" style="22" bestFit="1" customWidth="1"/>
    <col min="525" max="529" width="23" style="22" customWidth="1"/>
    <col min="530" max="768" width="9.140625" style="22"/>
    <col min="769" max="770" width="5.7109375" style="22" customWidth="1"/>
    <col min="771" max="771" width="11.140625" style="22" customWidth="1"/>
    <col min="772" max="772" width="15.42578125" style="22" customWidth="1"/>
    <col min="773" max="773" width="10.7109375" style="22" customWidth="1"/>
    <col min="774" max="774" width="15" style="22" customWidth="1"/>
    <col min="775" max="775" width="17.5703125" style="22" customWidth="1"/>
    <col min="776" max="776" width="14.140625" style="22" customWidth="1"/>
    <col min="777" max="777" width="5" style="22" customWidth="1"/>
    <col min="778" max="778" width="9.140625" style="22"/>
    <col min="779" max="779" width="4.28515625" style="22" customWidth="1"/>
    <col min="780" max="780" width="22.5703125" style="22" bestFit="1" customWidth="1"/>
    <col min="781" max="785" width="23" style="22" customWidth="1"/>
    <col min="786" max="1024" width="9.140625" style="22"/>
    <col min="1025" max="1026" width="5.7109375" style="22" customWidth="1"/>
    <col min="1027" max="1027" width="11.140625" style="22" customWidth="1"/>
    <col min="1028" max="1028" width="15.42578125" style="22" customWidth="1"/>
    <col min="1029" max="1029" width="10.7109375" style="22" customWidth="1"/>
    <col min="1030" max="1030" width="15" style="22" customWidth="1"/>
    <col min="1031" max="1031" width="17.5703125" style="22" customWidth="1"/>
    <col min="1032" max="1032" width="14.140625" style="22" customWidth="1"/>
    <col min="1033" max="1033" width="5" style="22" customWidth="1"/>
    <col min="1034" max="1034" width="9.140625" style="22"/>
    <col min="1035" max="1035" width="4.28515625" style="22" customWidth="1"/>
    <col min="1036" max="1036" width="22.5703125" style="22" bestFit="1" customWidth="1"/>
    <col min="1037" max="1041" width="23" style="22" customWidth="1"/>
    <col min="1042" max="1280" width="9.140625" style="22"/>
    <col min="1281" max="1282" width="5.7109375" style="22" customWidth="1"/>
    <col min="1283" max="1283" width="11.140625" style="22" customWidth="1"/>
    <col min="1284" max="1284" width="15.42578125" style="22" customWidth="1"/>
    <col min="1285" max="1285" width="10.7109375" style="22" customWidth="1"/>
    <col min="1286" max="1286" width="15" style="22" customWidth="1"/>
    <col min="1287" max="1287" width="17.5703125" style="22" customWidth="1"/>
    <col min="1288" max="1288" width="14.140625" style="22" customWidth="1"/>
    <col min="1289" max="1289" width="5" style="22" customWidth="1"/>
    <col min="1290" max="1290" width="9.140625" style="22"/>
    <col min="1291" max="1291" width="4.28515625" style="22" customWidth="1"/>
    <col min="1292" max="1292" width="22.5703125" style="22" bestFit="1" customWidth="1"/>
    <col min="1293" max="1297" width="23" style="22" customWidth="1"/>
    <col min="1298" max="1536" width="9.140625" style="22"/>
    <col min="1537" max="1538" width="5.7109375" style="22" customWidth="1"/>
    <col min="1539" max="1539" width="11.140625" style="22" customWidth="1"/>
    <col min="1540" max="1540" width="15.42578125" style="22" customWidth="1"/>
    <col min="1541" max="1541" width="10.7109375" style="22" customWidth="1"/>
    <col min="1542" max="1542" width="15" style="22" customWidth="1"/>
    <col min="1543" max="1543" width="17.5703125" style="22" customWidth="1"/>
    <col min="1544" max="1544" width="14.140625" style="22" customWidth="1"/>
    <col min="1545" max="1545" width="5" style="22" customWidth="1"/>
    <col min="1546" max="1546" width="9.140625" style="22"/>
    <col min="1547" max="1547" width="4.28515625" style="22" customWidth="1"/>
    <col min="1548" max="1548" width="22.5703125" style="22" bestFit="1" customWidth="1"/>
    <col min="1549" max="1553" width="23" style="22" customWidth="1"/>
    <col min="1554" max="1792" width="9.140625" style="22"/>
    <col min="1793" max="1794" width="5.7109375" style="22" customWidth="1"/>
    <col min="1795" max="1795" width="11.140625" style="22" customWidth="1"/>
    <col min="1796" max="1796" width="15.42578125" style="22" customWidth="1"/>
    <col min="1797" max="1797" width="10.7109375" style="22" customWidth="1"/>
    <col min="1798" max="1798" width="15" style="22" customWidth="1"/>
    <col min="1799" max="1799" width="17.5703125" style="22" customWidth="1"/>
    <col min="1800" max="1800" width="14.140625" style="22" customWidth="1"/>
    <col min="1801" max="1801" width="5" style="22" customWidth="1"/>
    <col min="1802" max="1802" width="9.140625" style="22"/>
    <col min="1803" max="1803" width="4.28515625" style="22" customWidth="1"/>
    <col min="1804" max="1804" width="22.5703125" style="22" bestFit="1" customWidth="1"/>
    <col min="1805" max="1809" width="23" style="22" customWidth="1"/>
    <col min="1810" max="2048" width="9.140625" style="22"/>
    <col min="2049" max="2050" width="5.7109375" style="22" customWidth="1"/>
    <col min="2051" max="2051" width="11.140625" style="22" customWidth="1"/>
    <col min="2052" max="2052" width="15.42578125" style="22" customWidth="1"/>
    <col min="2053" max="2053" width="10.7109375" style="22" customWidth="1"/>
    <col min="2054" max="2054" width="15" style="22" customWidth="1"/>
    <col min="2055" max="2055" width="17.5703125" style="22" customWidth="1"/>
    <col min="2056" max="2056" width="14.140625" style="22" customWidth="1"/>
    <col min="2057" max="2057" width="5" style="22" customWidth="1"/>
    <col min="2058" max="2058" width="9.140625" style="22"/>
    <col min="2059" max="2059" width="4.28515625" style="22" customWidth="1"/>
    <col min="2060" max="2060" width="22.5703125" style="22" bestFit="1" customWidth="1"/>
    <col min="2061" max="2065" width="23" style="22" customWidth="1"/>
    <col min="2066" max="2304" width="9.140625" style="22"/>
    <col min="2305" max="2306" width="5.7109375" style="22" customWidth="1"/>
    <col min="2307" max="2307" width="11.140625" style="22" customWidth="1"/>
    <col min="2308" max="2308" width="15.42578125" style="22" customWidth="1"/>
    <col min="2309" max="2309" width="10.7109375" style="22" customWidth="1"/>
    <col min="2310" max="2310" width="15" style="22" customWidth="1"/>
    <col min="2311" max="2311" width="17.5703125" style="22" customWidth="1"/>
    <col min="2312" max="2312" width="14.140625" style="22" customWidth="1"/>
    <col min="2313" max="2313" width="5" style="22" customWidth="1"/>
    <col min="2314" max="2314" width="9.140625" style="22"/>
    <col min="2315" max="2315" width="4.28515625" style="22" customWidth="1"/>
    <col min="2316" max="2316" width="22.5703125" style="22" bestFit="1" customWidth="1"/>
    <col min="2317" max="2321" width="23" style="22" customWidth="1"/>
    <col min="2322" max="2560" width="9.140625" style="22"/>
    <col min="2561" max="2562" width="5.7109375" style="22" customWidth="1"/>
    <col min="2563" max="2563" width="11.140625" style="22" customWidth="1"/>
    <col min="2564" max="2564" width="15.42578125" style="22" customWidth="1"/>
    <col min="2565" max="2565" width="10.7109375" style="22" customWidth="1"/>
    <col min="2566" max="2566" width="15" style="22" customWidth="1"/>
    <col min="2567" max="2567" width="17.5703125" style="22" customWidth="1"/>
    <col min="2568" max="2568" width="14.140625" style="22" customWidth="1"/>
    <col min="2569" max="2569" width="5" style="22" customWidth="1"/>
    <col min="2570" max="2570" width="9.140625" style="22"/>
    <col min="2571" max="2571" width="4.28515625" style="22" customWidth="1"/>
    <col min="2572" max="2572" width="22.5703125" style="22" bestFit="1" customWidth="1"/>
    <col min="2573" max="2577" width="23" style="22" customWidth="1"/>
    <col min="2578" max="2816" width="9.140625" style="22"/>
    <col min="2817" max="2818" width="5.7109375" style="22" customWidth="1"/>
    <col min="2819" max="2819" width="11.140625" style="22" customWidth="1"/>
    <col min="2820" max="2820" width="15.42578125" style="22" customWidth="1"/>
    <col min="2821" max="2821" width="10.7109375" style="22" customWidth="1"/>
    <col min="2822" max="2822" width="15" style="22" customWidth="1"/>
    <col min="2823" max="2823" width="17.5703125" style="22" customWidth="1"/>
    <col min="2824" max="2824" width="14.140625" style="22" customWidth="1"/>
    <col min="2825" max="2825" width="5" style="22" customWidth="1"/>
    <col min="2826" max="2826" width="9.140625" style="22"/>
    <col min="2827" max="2827" width="4.28515625" style="22" customWidth="1"/>
    <col min="2828" max="2828" width="22.5703125" style="22" bestFit="1" customWidth="1"/>
    <col min="2829" max="2833" width="23" style="22" customWidth="1"/>
    <col min="2834" max="3072" width="9.140625" style="22"/>
    <col min="3073" max="3074" width="5.7109375" style="22" customWidth="1"/>
    <col min="3075" max="3075" width="11.140625" style="22" customWidth="1"/>
    <col min="3076" max="3076" width="15.42578125" style="22" customWidth="1"/>
    <col min="3077" max="3077" width="10.7109375" style="22" customWidth="1"/>
    <col min="3078" max="3078" width="15" style="22" customWidth="1"/>
    <col min="3079" max="3079" width="17.5703125" style="22" customWidth="1"/>
    <col min="3080" max="3080" width="14.140625" style="22" customWidth="1"/>
    <col min="3081" max="3081" width="5" style="22" customWidth="1"/>
    <col min="3082" max="3082" width="9.140625" style="22"/>
    <col min="3083" max="3083" width="4.28515625" style="22" customWidth="1"/>
    <col min="3084" max="3084" width="22.5703125" style="22" bestFit="1" customWidth="1"/>
    <col min="3085" max="3089" width="23" style="22" customWidth="1"/>
    <col min="3090" max="3328" width="9.140625" style="22"/>
    <col min="3329" max="3330" width="5.7109375" style="22" customWidth="1"/>
    <col min="3331" max="3331" width="11.140625" style="22" customWidth="1"/>
    <col min="3332" max="3332" width="15.42578125" style="22" customWidth="1"/>
    <col min="3333" max="3333" width="10.7109375" style="22" customWidth="1"/>
    <col min="3334" max="3334" width="15" style="22" customWidth="1"/>
    <col min="3335" max="3335" width="17.5703125" style="22" customWidth="1"/>
    <col min="3336" max="3336" width="14.140625" style="22" customWidth="1"/>
    <col min="3337" max="3337" width="5" style="22" customWidth="1"/>
    <col min="3338" max="3338" width="9.140625" style="22"/>
    <col min="3339" max="3339" width="4.28515625" style="22" customWidth="1"/>
    <col min="3340" max="3340" width="22.5703125" style="22" bestFit="1" customWidth="1"/>
    <col min="3341" max="3345" width="23" style="22" customWidth="1"/>
    <col min="3346" max="3584" width="9.140625" style="22"/>
    <col min="3585" max="3586" width="5.7109375" style="22" customWidth="1"/>
    <col min="3587" max="3587" width="11.140625" style="22" customWidth="1"/>
    <col min="3588" max="3588" width="15.42578125" style="22" customWidth="1"/>
    <col min="3589" max="3589" width="10.7109375" style="22" customWidth="1"/>
    <col min="3590" max="3590" width="15" style="22" customWidth="1"/>
    <col min="3591" max="3591" width="17.5703125" style="22" customWidth="1"/>
    <col min="3592" max="3592" width="14.140625" style="22" customWidth="1"/>
    <col min="3593" max="3593" width="5" style="22" customWidth="1"/>
    <col min="3594" max="3594" width="9.140625" style="22"/>
    <col min="3595" max="3595" width="4.28515625" style="22" customWidth="1"/>
    <col min="3596" max="3596" width="22.5703125" style="22" bestFit="1" customWidth="1"/>
    <col min="3597" max="3601" width="23" style="22" customWidth="1"/>
    <col min="3602" max="3840" width="9.140625" style="22"/>
    <col min="3841" max="3842" width="5.7109375" style="22" customWidth="1"/>
    <col min="3843" max="3843" width="11.140625" style="22" customWidth="1"/>
    <col min="3844" max="3844" width="15.42578125" style="22" customWidth="1"/>
    <col min="3845" max="3845" width="10.7109375" style="22" customWidth="1"/>
    <col min="3846" max="3846" width="15" style="22" customWidth="1"/>
    <col min="3847" max="3847" width="17.5703125" style="22" customWidth="1"/>
    <col min="3848" max="3848" width="14.140625" style="22" customWidth="1"/>
    <col min="3849" max="3849" width="5" style="22" customWidth="1"/>
    <col min="3850" max="3850" width="9.140625" style="22"/>
    <col min="3851" max="3851" width="4.28515625" style="22" customWidth="1"/>
    <col min="3852" max="3852" width="22.5703125" style="22" bestFit="1" customWidth="1"/>
    <col min="3853" max="3857" width="23" style="22" customWidth="1"/>
    <col min="3858" max="4096" width="9.140625" style="22"/>
    <col min="4097" max="4098" width="5.7109375" style="22" customWidth="1"/>
    <col min="4099" max="4099" width="11.140625" style="22" customWidth="1"/>
    <col min="4100" max="4100" width="15.42578125" style="22" customWidth="1"/>
    <col min="4101" max="4101" width="10.7109375" style="22" customWidth="1"/>
    <col min="4102" max="4102" width="15" style="22" customWidth="1"/>
    <col min="4103" max="4103" width="17.5703125" style="22" customWidth="1"/>
    <col min="4104" max="4104" width="14.140625" style="22" customWidth="1"/>
    <col min="4105" max="4105" width="5" style="22" customWidth="1"/>
    <col min="4106" max="4106" width="9.140625" style="22"/>
    <col min="4107" max="4107" width="4.28515625" style="22" customWidth="1"/>
    <col min="4108" max="4108" width="22.5703125" style="22" bestFit="1" customWidth="1"/>
    <col min="4109" max="4113" width="23" style="22" customWidth="1"/>
    <col min="4114" max="4352" width="9.140625" style="22"/>
    <col min="4353" max="4354" width="5.7109375" style="22" customWidth="1"/>
    <col min="4355" max="4355" width="11.140625" style="22" customWidth="1"/>
    <col min="4356" max="4356" width="15.42578125" style="22" customWidth="1"/>
    <col min="4357" max="4357" width="10.7109375" style="22" customWidth="1"/>
    <col min="4358" max="4358" width="15" style="22" customWidth="1"/>
    <col min="4359" max="4359" width="17.5703125" style="22" customWidth="1"/>
    <col min="4360" max="4360" width="14.140625" style="22" customWidth="1"/>
    <col min="4361" max="4361" width="5" style="22" customWidth="1"/>
    <col min="4362" max="4362" width="9.140625" style="22"/>
    <col min="4363" max="4363" width="4.28515625" style="22" customWidth="1"/>
    <col min="4364" max="4364" width="22.5703125" style="22" bestFit="1" customWidth="1"/>
    <col min="4365" max="4369" width="23" style="22" customWidth="1"/>
    <col min="4370" max="4608" width="9.140625" style="22"/>
    <col min="4609" max="4610" width="5.7109375" style="22" customWidth="1"/>
    <col min="4611" max="4611" width="11.140625" style="22" customWidth="1"/>
    <col min="4612" max="4612" width="15.42578125" style="22" customWidth="1"/>
    <col min="4613" max="4613" width="10.7109375" style="22" customWidth="1"/>
    <col min="4614" max="4614" width="15" style="22" customWidth="1"/>
    <col min="4615" max="4615" width="17.5703125" style="22" customWidth="1"/>
    <col min="4616" max="4616" width="14.140625" style="22" customWidth="1"/>
    <col min="4617" max="4617" width="5" style="22" customWidth="1"/>
    <col min="4618" max="4618" width="9.140625" style="22"/>
    <col min="4619" max="4619" width="4.28515625" style="22" customWidth="1"/>
    <col min="4620" max="4620" width="22.5703125" style="22" bestFit="1" customWidth="1"/>
    <col min="4621" max="4625" width="23" style="22" customWidth="1"/>
    <col min="4626" max="4864" width="9.140625" style="22"/>
    <col min="4865" max="4866" width="5.7109375" style="22" customWidth="1"/>
    <col min="4867" max="4867" width="11.140625" style="22" customWidth="1"/>
    <col min="4868" max="4868" width="15.42578125" style="22" customWidth="1"/>
    <col min="4869" max="4869" width="10.7109375" style="22" customWidth="1"/>
    <col min="4870" max="4870" width="15" style="22" customWidth="1"/>
    <col min="4871" max="4871" width="17.5703125" style="22" customWidth="1"/>
    <col min="4872" max="4872" width="14.140625" style="22" customWidth="1"/>
    <col min="4873" max="4873" width="5" style="22" customWidth="1"/>
    <col min="4874" max="4874" width="9.140625" style="22"/>
    <col min="4875" max="4875" width="4.28515625" style="22" customWidth="1"/>
    <col min="4876" max="4876" width="22.5703125" style="22" bestFit="1" customWidth="1"/>
    <col min="4877" max="4881" width="23" style="22" customWidth="1"/>
    <col min="4882" max="5120" width="9.140625" style="22"/>
    <col min="5121" max="5122" width="5.7109375" style="22" customWidth="1"/>
    <col min="5123" max="5123" width="11.140625" style="22" customWidth="1"/>
    <col min="5124" max="5124" width="15.42578125" style="22" customWidth="1"/>
    <col min="5125" max="5125" width="10.7109375" style="22" customWidth="1"/>
    <col min="5126" max="5126" width="15" style="22" customWidth="1"/>
    <col min="5127" max="5127" width="17.5703125" style="22" customWidth="1"/>
    <col min="5128" max="5128" width="14.140625" style="22" customWidth="1"/>
    <col min="5129" max="5129" width="5" style="22" customWidth="1"/>
    <col min="5130" max="5130" width="9.140625" style="22"/>
    <col min="5131" max="5131" width="4.28515625" style="22" customWidth="1"/>
    <col min="5132" max="5132" width="22.5703125" style="22" bestFit="1" customWidth="1"/>
    <col min="5133" max="5137" width="23" style="22" customWidth="1"/>
    <col min="5138" max="5376" width="9.140625" style="22"/>
    <col min="5377" max="5378" width="5.7109375" style="22" customWidth="1"/>
    <col min="5379" max="5379" width="11.140625" style="22" customWidth="1"/>
    <col min="5380" max="5380" width="15.42578125" style="22" customWidth="1"/>
    <col min="5381" max="5381" width="10.7109375" style="22" customWidth="1"/>
    <col min="5382" max="5382" width="15" style="22" customWidth="1"/>
    <col min="5383" max="5383" width="17.5703125" style="22" customWidth="1"/>
    <col min="5384" max="5384" width="14.140625" style="22" customWidth="1"/>
    <col min="5385" max="5385" width="5" style="22" customWidth="1"/>
    <col min="5386" max="5386" width="9.140625" style="22"/>
    <col min="5387" max="5387" width="4.28515625" style="22" customWidth="1"/>
    <col min="5388" max="5388" width="22.5703125" style="22" bestFit="1" customWidth="1"/>
    <col min="5389" max="5393" width="23" style="22" customWidth="1"/>
    <col min="5394" max="5632" width="9.140625" style="22"/>
    <col min="5633" max="5634" width="5.7109375" style="22" customWidth="1"/>
    <col min="5635" max="5635" width="11.140625" style="22" customWidth="1"/>
    <col min="5636" max="5636" width="15.42578125" style="22" customWidth="1"/>
    <col min="5637" max="5637" width="10.7109375" style="22" customWidth="1"/>
    <col min="5638" max="5638" width="15" style="22" customWidth="1"/>
    <col min="5639" max="5639" width="17.5703125" style="22" customWidth="1"/>
    <col min="5640" max="5640" width="14.140625" style="22" customWidth="1"/>
    <col min="5641" max="5641" width="5" style="22" customWidth="1"/>
    <col min="5642" max="5642" width="9.140625" style="22"/>
    <col min="5643" max="5643" width="4.28515625" style="22" customWidth="1"/>
    <col min="5644" max="5644" width="22.5703125" style="22" bestFit="1" customWidth="1"/>
    <col min="5645" max="5649" width="23" style="22" customWidth="1"/>
    <col min="5650" max="5888" width="9.140625" style="22"/>
    <col min="5889" max="5890" width="5.7109375" style="22" customWidth="1"/>
    <col min="5891" max="5891" width="11.140625" style="22" customWidth="1"/>
    <col min="5892" max="5892" width="15.42578125" style="22" customWidth="1"/>
    <col min="5893" max="5893" width="10.7109375" style="22" customWidth="1"/>
    <col min="5894" max="5894" width="15" style="22" customWidth="1"/>
    <col min="5895" max="5895" width="17.5703125" style="22" customWidth="1"/>
    <col min="5896" max="5896" width="14.140625" style="22" customWidth="1"/>
    <col min="5897" max="5897" width="5" style="22" customWidth="1"/>
    <col min="5898" max="5898" width="9.140625" style="22"/>
    <col min="5899" max="5899" width="4.28515625" style="22" customWidth="1"/>
    <col min="5900" max="5900" width="22.5703125" style="22" bestFit="1" customWidth="1"/>
    <col min="5901" max="5905" width="23" style="22" customWidth="1"/>
    <col min="5906" max="6144" width="9.140625" style="22"/>
    <col min="6145" max="6146" width="5.7109375" style="22" customWidth="1"/>
    <col min="6147" max="6147" width="11.140625" style="22" customWidth="1"/>
    <col min="6148" max="6148" width="15.42578125" style="22" customWidth="1"/>
    <col min="6149" max="6149" width="10.7109375" style="22" customWidth="1"/>
    <col min="6150" max="6150" width="15" style="22" customWidth="1"/>
    <col min="6151" max="6151" width="17.5703125" style="22" customWidth="1"/>
    <col min="6152" max="6152" width="14.140625" style="22" customWidth="1"/>
    <col min="6153" max="6153" width="5" style="22" customWidth="1"/>
    <col min="6154" max="6154" width="9.140625" style="22"/>
    <col min="6155" max="6155" width="4.28515625" style="22" customWidth="1"/>
    <col min="6156" max="6156" width="22.5703125" style="22" bestFit="1" customWidth="1"/>
    <col min="6157" max="6161" width="23" style="22" customWidth="1"/>
    <col min="6162" max="6400" width="9.140625" style="22"/>
    <col min="6401" max="6402" width="5.7109375" style="22" customWidth="1"/>
    <col min="6403" max="6403" width="11.140625" style="22" customWidth="1"/>
    <col min="6404" max="6404" width="15.42578125" style="22" customWidth="1"/>
    <col min="6405" max="6405" width="10.7109375" style="22" customWidth="1"/>
    <col min="6406" max="6406" width="15" style="22" customWidth="1"/>
    <col min="6407" max="6407" width="17.5703125" style="22" customWidth="1"/>
    <col min="6408" max="6408" width="14.140625" style="22" customWidth="1"/>
    <col min="6409" max="6409" width="5" style="22" customWidth="1"/>
    <col min="6410" max="6410" width="9.140625" style="22"/>
    <col min="6411" max="6411" width="4.28515625" style="22" customWidth="1"/>
    <col min="6412" max="6412" width="22.5703125" style="22" bestFit="1" customWidth="1"/>
    <col min="6413" max="6417" width="23" style="22" customWidth="1"/>
    <col min="6418" max="6656" width="9.140625" style="22"/>
    <col min="6657" max="6658" width="5.7109375" style="22" customWidth="1"/>
    <col min="6659" max="6659" width="11.140625" style="22" customWidth="1"/>
    <col min="6660" max="6660" width="15.42578125" style="22" customWidth="1"/>
    <col min="6661" max="6661" width="10.7109375" style="22" customWidth="1"/>
    <col min="6662" max="6662" width="15" style="22" customWidth="1"/>
    <col min="6663" max="6663" width="17.5703125" style="22" customWidth="1"/>
    <col min="6664" max="6664" width="14.140625" style="22" customWidth="1"/>
    <col min="6665" max="6665" width="5" style="22" customWidth="1"/>
    <col min="6666" max="6666" width="9.140625" style="22"/>
    <col min="6667" max="6667" width="4.28515625" style="22" customWidth="1"/>
    <col min="6668" max="6668" width="22.5703125" style="22" bestFit="1" customWidth="1"/>
    <col min="6669" max="6673" width="23" style="22" customWidth="1"/>
    <col min="6674" max="6912" width="9.140625" style="22"/>
    <col min="6913" max="6914" width="5.7109375" style="22" customWidth="1"/>
    <col min="6915" max="6915" width="11.140625" style="22" customWidth="1"/>
    <col min="6916" max="6916" width="15.42578125" style="22" customWidth="1"/>
    <col min="6917" max="6917" width="10.7109375" style="22" customWidth="1"/>
    <col min="6918" max="6918" width="15" style="22" customWidth="1"/>
    <col min="6919" max="6919" width="17.5703125" style="22" customWidth="1"/>
    <col min="6920" max="6920" width="14.140625" style="22" customWidth="1"/>
    <col min="6921" max="6921" width="5" style="22" customWidth="1"/>
    <col min="6922" max="6922" width="9.140625" style="22"/>
    <col min="6923" max="6923" width="4.28515625" style="22" customWidth="1"/>
    <col min="6924" max="6924" width="22.5703125" style="22" bestFit="1" customWidth="1"/>
    <col min="6925" max="6929" width="23" style="22" customWidth="1"/>
    <col min="6930" max="7168" width="9.140625" style="22"/>
    <col min="7169" max="7170" width="5.7109375" style="22" customWidth="1"/>
    <col min="7171" max="7171" width="11.140625" style="22" customWidth="1"/>
    <col min="7172" max="7172" width="15.42578125" style="22" customWidth="1"/>
    <col min="7173" max="7173" width="10.7109375" style="22" customWidth="1"/>
    <col min="7174" max="7174" width="15" style="22" customWidth="1"/>
    <col min="7175" max="7175" width="17.5703125" style="22" customWidth="1"/>
    <col min="7176" max="7176" width="14.140625" style="22" customWidth="1"/>
    <col min="7177" max="7177" width="5" style="22" customWidth="1"/>
    <col min="7178" max="7178" width="9.140625" style="22"/>
    <col min="7179" max="7179" width="4.28515625" style="22" customWidth="1"/>
    <col min="7180" max="7180" width="22.5703125" style="22" bestFit="1" customWidth="1"/>
    <col min="7181" max="7185" width="23" style="22" customWidth="1"/>
    <col min="7186" max="7424" width="9.140625" style="22"/>
    <col min="7425" max="7426" width="5.7109375" style="22" customWidth="1"/>
    <col min="7427" max="7427" width="11.140625" style="22" customWidth="1"/>
    <col min="7428" max="7428" width="15.42578125" style="22" customWidth="1"/>
    <col min="7429" max="7429" width="10.7109375" style="22" customWidth="1"/>
    <col min="7430" max="7430" width="15" style="22" customWidth="1"/>
    <col min="7431" max="7431" width="17.5703125" style="22" customWidth="1"/>
    <col min="7432" max="7432" width="14.140625" style="22" customWidth="1"/>
    <col min="7433" max="7433" width="5" style="22" customWidth="1"/>
    <col min="7434" max="7434" width="9.140625" style="22"/>
    <col min="7435" max="7435" width="4.28515625" style="22" customWidth="1"/>
    <col min="7436" max="7436" width="22.5703125" style="22" bestFit="1" customWidth="1"/>
    <col min="7437" max="7441" width="23" style="22" customWidth="1"/>
    <col min="7442" max="7680" width="9.140625" style="22"/>
    <col min="7681" max="7682" width="5.7109375" style="22" customWidth="1"/>
    <col min="7683" max="7683" width="11.140625" style="22" customWidth="1"/>
    <col min="7684" max="7684" width="15.42578125" style="22" customWidth="1"/>
    <col min="7685" max="7685" width="10.7109375" style="22" customWidth="1"/>
    <col min="7686" max="7686" width="15" style="22" customWidth="1"/>
    <col min="7687" max="7687" width="17.5703125" style="22" customWidth="1"/>
    <col min="7688" max="7688" width="14.140625" style="22" customWidth="1"/>
    <col min="7689" max="7689" width="5" style="22" customWidth="1"/>
    <col min="7690" max="7690" width="9.140625" style="22"/>
    <col min="7691" max="7691" width="4.28515625" style="22" customWidth="1"/>
    <col min="7692" max="7692" width="22.5703125" style="22" bestFit="1" customWidth="1"/>
    <col min="7693" max="7697" width="23" style="22" customWidth="1"/>
    <col min="7698" max="7936" width="9.140625" style="22"/>
    <col min="7937" max="7938" width="5.7109375" style="22" customWidth="1"/>
    <col min="7939" max="7939" width="11.140625" style="22" customWidth="1"/>
    <col min="7940" max="7940" width="15.42578125" style="22" customWidth="1"/>
    <col min="7941" max="7941" width="10.7109375" style="22" customWidth="1"/>
    <col min="7942" max="7942" width="15" style="22" customWidth="1"/>
    <col min="7943" max="7943" width="17.5703125" style="22" customWidth="1"/>
    <col min="7944" max="7944" width="14.140625" style="22" customWidth="1"/>
    <col min="7945" max="7945" width="5" style="22" customWidth="1"/>
    <col min="7946" max="7946" width="9.140625" style="22"/>
    <col min="7947" max="7947" width="4.28515625" style="22" customWidth="1"/>
    <col min="7948" max="7948" width="22.5703125" style="22" bestFit="1" customWidth="1"/>
    <col min="7949" max="7953" width="23" style="22" customWidth="1"/>
    <col min="7954" max="8192" width="9.140625" style="22"/>
    <col min="8193" max="8194" width="5.7109375" style="22" customWidth="1"/>
    <col min="8195" max="8195" width="11.140625" style="22" customWidth="1"/>
    <col min="8196" max="8196" width="15.42578125" style="22" customWidth="1"/>
    <col min="8197" max="8197" width="10.7109375" style="22" customWidth="1"/>
    <col min="8198" max="8198" width="15" style="22" customWidth="1"/>
    <col min="8199" max="8199" width="17.5703125" style="22" customWidth="1"/>
    <col min="8200" max="8200" width="14.140625" style="22" customWidth="1"/>
    <col min="8201" max="8201" width="5" style="22" customWidth="1"/>
    <col min="8202" max="8202" width="9.140625" style="22"/>
    <col min="8203" max="8203" width="4.28515625" style="22" customWidth="1"/>
    <col min="8204" max="8204" width="22.5703125" style="22" bestFit="1" customWidth="1"/>
    <col min="8205" max="8209" width="23" style="22" customWidth="1"/>
    <col min="8210" max="8448" width="9.140625" style="22"/>
    <col min="8449" max="8450" width="5.7109375" style="22" customWidth="1"/>
    <col min="8451" max="8451" width="11.140625" style="22" customWidth="1"/>
    <col min="8452" max="8452" width="15.42578125" style="22" customWidth="1"/>
    <col min="8453" max="8453" width="10.7109375" style="22" customWidth="1"/>
    <col min="8454" max="8454" width="15" style="22" customWidth="1"/>
    <col min="8455" max="8455" width="17.5703125" style="22" customWidth="1"/>
    <col min="8456" max="8456" width="14.140625" style="22" customWidth="1"/>
    <col min="8457" max="8457" width="5" style="22" customWidth="1"/>
    <col min="8458" max="8458" width="9.140625" style="22"/>
    <col min="8459" max="8459" width="4.28515625" style="22" customWidth="1"/>
    <col min="8460" max="8460" width="22.5703125" style="22" bestFit="1" customWidth="1"/>
    <col min="8461" max="8465" width="23" style="22" customWidth="1"/>
    <col min="8466" max="8704" width="9.140625" style="22"/>
    <col min="8705" max="8706" width="5.7109375" style="22" customWidth="1"/>
    <col min="8707" max="8707" width="11.140625" style="22" customWidth="1"/>
    <col min="8708" max="8708" width="15.42578125" style="22" customWidth="1"/>
    <col min="8709" max="8709" width="10.7109375" style="22" customWidth="1"/>
    <col min="8710" max="8710" width="15" style="22" customWidth="1"/>
    <col min="8711" max="8711" width="17.5703125" style="22" customWidth="1"/>
    <col min="8712" max="8712" width="14.140625" style="22" customWidth="1"/>
    <col min="8713" max="8713" width="5" style="22" customWidth="1"/>
    <col min="8714" max="8714" width="9.140625" style="22"/>
    <col min="8715" max="8715" width="4.28515625" style="22" customWidth="1"/>
    <col min="8716" max="8716" width="22.5703125" style="22" bestFit="1" customWidth="1"/>
    <col min="8717" max="8721" width="23" style="22" customWidth="1"/>
    <col min="8722" max="8960" width="9.140625" style="22"/>
    <col min="8961" max="8962" width="5.7109375" style="22" customWidth="1"/>
    <col min="8963" max="8963" width="11.140625" style="22" customWidth="1"/>
    <col min="8964" max="8964" width="15.42578125" style="22" customWidth="1"/>
    <col min="8965" max="8965" width="10.7109375" style="22" customWidth="1"/>
    <col min="8966" max="8966" width="15" style="22" customWidth="1"/>
    <col min="8967" max="8967" width="17.5703125" style="22" customWidth="1"/>
    <col min="8968" max="8968" width="14.140625" style="22" customWidth="1"/>
    <col min="8969" max="8969" width="5" style="22" customWidth="1"/>
    <col min="8970" max="8970" width="9.140625" style="22"/>
    <col min="8971" max="8971" width="4.28515625" style="22" customWidth="1"/>
    <col min="8972" max="8972" width="22.5703125" style="22" bestFit="1" customWidth="1"/>
    <col min="8973" max="8977" width="23" style="22" customWidth="1"/>
    <col min="8978" max="9216" width="9.140625" style="22"/>
    <col min="9217" max="9218" width="5.7109375" style="22" customWidth="1"/>
    <col min="9219" max="9219" width="11.140625" style="22" customWidth="1"/>
    <col min="9220" max="9220" width="15.42578125" style="22" customWidth="1"/>
    <col min="9221" max="9221" width="10.7109375" style="22" customWidth="1"/>
    <col min="9222" max="9222" width="15" style="22" customWidth="1"/>
    <col min="9223" max="9223" width="17.5703125" style="22" customWidth="1"/>
    <col min="9224" max="9224" width="14.140625" style="22" customWidth="1"/>
    <col min="9225" max="9225" width="5" style="22" customWidth="1"/>
    <col min="9226" max="9226" width="9.140625" style="22"/>
    <col min="9227" max="9227" width="4.28515625" style="22" customWidth="1"/>
    <col min="9228" max="9228" width="22.5703125" style="22" bestFit="1" customWidth="1"/>
    <col min="9229" max="9233" width="23" style="22" customWidth="1"/>
    <col min="9234" max="9472" width="9.140625" style="22"/>
    <col min="9473" max="9474" width="5.7109375" style="22" customWidth="1"/>
    <col min="9475" max="9475" width="11.140625" style="22" customWidth="1"/>
    <col min="9476" max="9476" width="15.42578125" style="22" customWidth="1"/>
    <col min="9477" max="9477" width="10.7109375" style="22" customWidth="1"/>
    <col min="9478" max="9478" width="15" style="22" customWidth="1"/>
    <col min="9479" max="9479" width="17.5703125" style="22" customWidth="1"/>
    <col min="9480" max="9480" width="14.140625" style="22" customWidth="1"/>
    <col min="9481" max="9481" width="5" style="22" customWidth="1"/>
    <col min="9482" max="9482" width="9.140625" style="22"/>
    <col min="9483" max="9483" width="4.28515625" style="22" customWidth="1"/>
    <col min="9484" max="9484" width="22.5703125" style="22" bestFit="1" customWidth="1"/>
    <col min="9485" max="9489" width="23" style="22" customWidth="1"/>
    <col min="9490" max="9728" width="9.140625" style="22"/>
    <col min="9729" max="9730" width="5.7109375" style="22" customWidth="1"/>
    <col min="9731" max="9731" width="11.140625" style="22" customWidth="1"/>
    <col min="9732" max="9732" width="15.42578125" style="22" customWidth="1"/>
    <col min="9733" max="9733" width="10.7109375" style="22" customWidth="1"/>
    <col min="9734" max="9734" width="15" style="22" customWidth="1"/>
    <col min="9735" max="9735" width="17.5703125" style="22" customWidth="1"/>
    <col min="9736" max="9736" width="14.140625" style="22" customWidth="1"/>
    <col min="9737" max="9737" width="5" style="22" customWidth="1"/>
    <col min="9738" max="9738" width="9.140625" style="22"/>
    <col min="9739" max="9739" width="4.28515625" style="22" customWidth="1"/>
    <col min="9740" max="9740" width="22.5703125" style="22" bestFit="1" customWidth="1"/>
    <col min="9741" max="9745" width="23" style="22" customWidth="1"/>
    <col min="9746" max="9984" width="9.140625" style="22"/>
    <col min="9985" max="9986" width="5.7109375" style="22" customWidth="1"/>
    <col min="9987" max="9987" width="11.140625" style="22" customWidth="1"/>
    <col min="9988" max="9988" width="15.42578125" style="22" customWidth="1"/>
    <col min="9989" max="9989" width="10.7109375" style="22" customWidth="1"/>
    <col min="9990" max="9990" width="15" style="22" customWidth="1"/>
    <col min="9991" max="9991" width="17.5703125" style="22" customWidth="1"/>
    <col min="9992" max="9992" width="14.140625" style="22" customWidth="1"/>
    <col min="9993" max="9993" width="5" style="22" customWidth="1"/>
    <col min="9994" max="9994" width="9.140625" style="22"/>
    <col min="9995" max="9995" width="4.28515625" style="22" customWidth="1"/>
    <col min="9996" max="9996" width="22.5703125" style="22" bestFit="1" customWidth="1"/>
    <col min="9997" max="10001" width="23" style="22" customWidth="1"/>
    <col min="10002" max="10240" width="9.140625" style="22"/>
    <col min="10241" max="10242" width="5.7109375" style="22" customWidth="1"/>
    <col min="10243" max="10243" width="11.140625" style="22" customWidth="1"/>
    <col min="10244" max="10244" width="15.42578125" style="22" customWidth="1"/>
    <col min="10245" max="10245" width="10.7109375" style="22" customWidth="1"/>
    <col min="10246" max="10246" width="15" style="22" customWidth="1"/>
    <col min="10247" max="10247" width="17.5703125" style="22" customWidth="1"/>
    <col min="10248" max="10248" width="14.140625" style="22" customWidth="1"/>
    <col min="10249" max="10249" width="5" style="22" customWidth="1"/>
    <col min="10250" max="10250" width="9.140625" style="22"/>
    <col min="10251" max="10251" width="4.28515625" style="22" customWidth="1"/>
    <col min="10252" max="10252" width="22.5703125" style="22" bestFit="1" customWidth="1"/>
    <col min="10253" max="10257" width="23" style="22" customWidth="1"/>
    <col min="10258" max="10496" width="9.140625" style="22"/>
    <col min="10497" max="10498" width="5.7109375" style="22" customWidth="1"/>
    <col min="10499" max="10499" width="11.140625" style="22" customWidth="1"/>
    <col min="10500" max="10500" width="15.42578125" style="22" customWidth="1"/>
    <col min="10501" max="10501" width="10.7109375" style="22" customWidth="1"/>
    <col min="10502" max="10502" width="15" style="22" customWidth="1"/>
    <col min="10503" max="10503" width="17.5703125" style="22" customWidth="1"/>
    <col min="10504" max="10504" width="14.140625" style="22" customWidth="1"/>
    <col min="10505" max="10505" width="5" style="22" customWidth="1"/>
    <col min="10506" max="10506" width="9.140625" style="22"/>
    <col min="10507" max="10507" width="4.28515625" style="22" customWidth="1"/>
    <col min="10508" max="10508" width="22.5703125" style="22" bestFit="1" customWidth="1"/>
    <col min="10509" max="10513" width="23" style="22" customWidth="1"/>
    <col min="10514" max="10752" width="9.140625" style="22"/>
    <col min="10753" max="10754" width="5.7109375" style="22" customWidth="1"/>
    <col min="10755" max="10755" width="11.140625" style="22" customWidth="1"/>
    <col min="10756" max="10756" width="15.42578125" style="22" customWidth="1"/>
    <col min="10757" max="10757" width="10.7109375" style="22" customWidth="1"/>
    <col min="10758" max="10758" width="15" style="22" customWidth="1"/>
    <col min="10759" max="10759" width="17.5703125" style="22" customWidth="1"/>
    <col min="10760" max="10760" width="14.140625" style="22" customWidth="1"/>
    <col min="10761" max="10761" width="5" style="22" customWidth="1"/>
    <col min="10762" max="10762" width="9.140625" style="22"/>
    <col min="10763" max="10763" width="4.28515625" style="22" customWidth="1"/>
    <col min="10764" max="10764" width="22.5703125" style="22" bestFit="1" customWidth="1"/>
    <col min="10765" max="10769" width="23" style="22" customWidth="1"/>
    <col min="10770" max="11008" width="9.140625" style="22"/>
    <col min="11009" max="11010" width="5.7109375" style="22" customWidth="1"/>
    <col min="11011" max="11011" width="11.140625" style="22" customWidth="1"/>
    <col min="11012" max="11012" width="15.42578125" style="22" customWidth="1"/>
    <col min="11013" max="11013" width="10.7109375" style="22" customWidth="1"/>
    <col min="11014" max="11014" width="15" style="22" customWidth="1"/>
    <col min="11015" max="11015" width="17.5703125" style="22" customWidth="1"/>
    <col min="11016" max="11016" width="14.140625" style="22" customWidth="1"/>
    <col min="11017" max="11017" width="5" style="22" customWidth="1"/>
    <col min="11018" max="11018" width="9.140625" style="22"/>
    <col min="11019" max="11019" width="4.28515625" style="22" customWidth="1"/>
    <col min="11020" max="11020" width="22.5703125" style="22" bestFit="1" customWidth="1"/>
    <col min="11021" max="11025" width="23" style="22" customWidth="1"/>
    <col min="11026" max="11264" width="9.140625" style="22"/>
    <col min="11265" max="11266" width="5.7109375" style="22" customWidth="1"/>
    <col min="11267" max="11267" width="11.140625" style="22" customWidth="1"/>
    <col min="11268" max="11268" width="15.42578125" style="22" customWidth="1"/>
    <col min="11269" max="11269" width="10.7109375" style="22" customWidth="1"/>
    <col min="11270" max="11270" width="15" style="22" customWidth="1"/>
    <col min="11271" max="11271" width="17.5703125" style="22" customWidth="1"/>
    <col min="11272" max="11272" width="14.140625" style="22" customWidth="1"/>
    <col min="11273" max="11273" width="5" style="22" customWidth="1"/>
    <col min="11274" max="11274" width="9.140625" style="22"/>
    <col min="11275" max="11275" width="4.28515625" style="22" customWidth="1"/>
    <col min="11276" max="11276" width="22.5703125" style="22" bestFit="1" customWidth="1"/>
    <col min="11277" max="11281" width="23" style="22" customWidth="1"/>
    <col min="11282" max="11520" width="9.140625" style="22"/>
    <col min="11521" max="11522" width="5.7109375" style="22" customWidth="1"/>
    <col min="11523" max="11523" width="11.140625" style="22" customWidth="1"/>
    <col min="11524" max="11524" width="15.42578125" style="22" customWidth="1"/>
    <col min="11525" max="11525" width="10.7109375" style="22" customWidth="1"/>
    <col min="11526" max="11526" width="15" style="22" customWidth="1"/>
    <col min="11527" max="11527" width="17.5703125" style="22" customWidth="1"/>
    <col min="11528" max="11528" width="14.140625" style="22" customWidth="1"/>
    <col min="11529" max="11529" width="5" style="22" customWidth="1"/>
    <col min="11530" max="11530" width="9.140625" style="22"/>
    <col min="11531" max="11531" width="4.28515625" style="22" customWidth="1"/>
    <col min="11532" max="11532" width="22.5703125" style="22" bestFit="1" customWidth="1"/>
    <col min="11533" max="11537" width="23" style="22" customWidth="1"/>
    <col min="11538" max="11776" width="9.140625" style="22"/>
    <col min="11777" max="11778" width="5.7109375" style="22" customWidth="1"/>
    <col min="11779" max="11779" width="11.140625" style="22" customWidth="1"/>
    <col min="11780" max="11780" width="15.42578125" style="22" customWidth="1"/>
    <col min="11781" max="11781" width="10.7109375" style="22" customWidth="1"/>
    <col min="11782" max="11782" width="15" style="22" customWidth="1"/>
    <col min="11783" max="11783" width="17.5703125" style="22" customWidth="1"/>
    <col min="11784" max="11784" width="14.140625" style="22" customWidth="1"/>
    <col min="11785" max="11785" width="5" style="22" customWidth="1"/>
    <col min="11786" max="11786" width="9.140625" style="22"/>
    <col min="11787" max="11787" width="4.28515625" style="22" customWidth="1"/>
    <col min="11788" max="11788" width="22.5703125" style="22" bestFit="1" customWidth="1"/>
    <col min="11789" max="11793" width="23" style="22" customWidth="1"/>
    <col min="11794" max="12032" width="9.140625" style="22"/>
    <col min="12033" max="12034" width="5.7109375" style="22" customWidth="1"/>
    <col min="12035" max="12035" width="11.140625" style="22" customWidth="1"/>
    <col min="12036" max="12036" width="15.42578125" style="22" customWidth="1"/>
    <col min="12037" max="12037" width="10.7109375" style="22" customWidth="1"/>
    <col min="12038" max="12038" width="15" style="22" customWidth="1"/>
    <col min="12039" max="12039" width="17.5703125" style="22" customWidth="1"/>
    <col min="12040" max="12040" width="14.140625" style="22" customWidth="1"/>
    <col min="12041" max="12041" width="5" style="22" customWidth="1"/>
    <col min="12042" max="12042" width="9.140625" style="22"/>
    <col min="12043" max="12043" width="4.28515625" style="22" customWidth="1"/>
    <col min="12044" max="12044" width="22.5703125" style="22" bestFit="1" customWidth="1"/>
    <col min="12045" max="12049" width="23" style="22" customWidth="1"/>
    <col min="12050" max="12288" width="9.140625" style="22"/>
    <col min="12289" max="12290" width="5.7109375" style="22" customWidth="1"/>
    <col min="12291" max="12291" width="11.140625" style="22" customWidth="1"/>
    <col min="12292" max="12292" width="15.42578125" style="22" customWidth="1"/>
    <col min="12293" max="12293" width="10.7109375" style="22" customWidth="1"/>
    <col min="12294" max="12294" width="15" style="22" customWidth="1"/>
    <col min="12295" max="12295" width="17.5703125" style="22" customWidth="1"/>
    <col min="12296" max="12296" width="14.140625" style="22" customWidth="1"/>
    <col min="12297" max="12297" width="5" style="22" customWidth="1"/>
    <col min="12298" max="12298" width="9.140625" style="22"/>
    <col min="12299" max="12299" width="4.28515625" style="22" customWidth="1"/>
    <col min="12300" max="12300" width="22.5703125" style="22" bestFit="1" customWidth="1"/>
    <col min="12301" max="12305" width="23" style="22" customWidth="1"/>
    <col min="12306" max="12544" width="9.140625" style="22"/>
    <col min="12545" max="12546" width="5.7109375" style="22" customWidth="1"/>
    <col min="12547" max="12547" width="11.140625" style="22" customWidth="1"/>
    <col min="12548" max="12548" width="15.42578125" style="22" customWidth="1"/>
    <col min="12549" max="12549" width="10.7109375" style="22" customWidth="1"/>
    <col min="12550" max="12550" width="15" style="22" customWidth="1"/>
    <col min="12551" max="12551" width="17.5703125" style="22" customWidth="1"/>
    <col min="12552" max="12552" width="14.140625" style="22" customWidth="1"/>
    <col min="12553" max="12553" width="5" style="22" customWidth="1"/>
    <col min="12554" max="12554" width="9.140625" style="22"/>
    <col min="12555" max="12555" width="4.28515625" style="22" customWidth="1"/>
    <col min="12556" max="12556" width="22.5703125" style="22" bestFit="1" customWidth="1"/>
    <col min="12557" max="12561" width="23" style="22" customWidth="1"/>
    <col min="12562" max="12800" width="9.140625" style="22"/>
    <col min="12801" max="12802" width="5.7109375" style="22" customWidth="1"/>
    <col min="12803" max="12803" width="11.140625" style="22" customWidth="1"/>
    <col min="12804" max="12804" width="15.42578125" style="22" customWidth="1"/>
    <col min="12805" max="12805" width="10.7109375" style="22" customWidth="1"/>
    <col min="12806" max="12806" width="15" style="22" customWidth="1"/>
    <col min="12807" max="12807" width="17.5703125" style="22" customWidth="1"/>
    <col min="12808" max="12808" width="14.140625" style="22" customWidth="1"/>
    <col min="12809" max="12809" width="5" style="22" customWidth="1"/>
    <col min="12810" max="12810" width="9.140625" style="22"/>
    <col min="12811" max="12811" width="4.28515625" style="22" customWidth="1"/>
    <col min="12812" max="12812" width="22.5703125" style="22" bestFit="1" customWidth="1"/>
    <col min="12813" max="12817" width="23" style="22" customWidth="1"/>
    <col min="12818" max="13056" width="9.140625" style="22"/>
    <col min="13057" max="13058" width="5.7109375" style="22" customWidth="1"/>
    <col min="13059" max="13059" width="11.140625" style="22" customWidth="1"/>
    <col min="13060" max="13060" width="15.42578125" style="22" customWidth="1"/>
    <col min="13061" max="13061" width="10.7109375" style="22" customWidth="1"/>
    <col min="13062" max="13062" width="15" style="22" customWidth="1"/>
    <col min="13063" max="13063" width="17.5703125" style="22" customWidth="1"/>
    <col min="13064" max="13064" width="14.140625" style="22" customWidth="1"/>
    <col min="13065" max="13065" width="5" style="22" customWidth="1"/>
    <col min="13066" max="13066" width="9.140625" style="22"/>
    <col min="13067" max="13067" width="4.28515625" style="22" customWidth="1"/>
    <col min="13068" max="13068" width="22.5703125" style="22" bestFit="1" customWidth="1"/>
    <col min="13069" max="13073" width="23" style="22" customWidth="1"/>
    <col min="13074" max="13312" width="9.140625" style="22"/>
    <col min="13313" max="13314" width="5.7109375" style="22" customWidth="1"/>
    <col min="13315" max="13315" width="11.140625" style="22" customWidth="1"/>
    <col min="13316" max="13316" width="15.42578125" style="22" customWidth="1"/>
    <col min="13317" max="13317" width="10.7109375" style="22" customWidth="1"/>
    <col min="13318" max="13318" width="15" style="22" customWidth="1"/>
    <col min="13319" max="13319" width="17.5703125" style="22" customWidth="1"/>
    <col min="13320" max="13320" width="14.140625" style="22" customWidth="1"/>
    <col min="13321" max="13321" width="5" style="22" customWidth="1"/>
    <col min="13322" max="13322" width="9.140625" style="22"/>
    <col min="13323" max="13323" width="4.28515625" style="22" customWidth="1"/>
    <col min="13324" max="13324" width="22.5703125" style="22" bestFit="1" customWidth="1"/>
    <col min="13325" max="13329" width="23" style="22" customWidth="1"/>
    <col min="13330" max="13568" width="9.140625" style="22"/>
    <col min="13569" max="13570" width="5.7109375" style="22" customWidth="1"/>
    <col min="13571" max="13571" width="11.140625" style="22" customWidth="1"/>
    <col min="13572" max="13572" width="15.42578125" style="22" customWidth="1"/>
    <col min="13573" max="13573" width="10.7109375" style="22" customWidth="1"/>
    <col min="13574" max="13574" width="15" style="22" customWidth="1"/>
    <col min="13575" max="13575" width="17.5703125" style="22" customWidth="1"/>
    <col min="13576" max="13576" width="14.140625" style="22" customWidth="1"/>
    <col min="13577" max="13577" width="5" style="22" customWidth="1"/>
    <col min="13578" max="13578" width="9.140625" style="22"/>
    <col min="13579" max="13579" width="4.28515625" style="22" customWidth="1"/>
    <col min="13580" max="13580" width="22.5703125" style="22" bestFit="1" customWidth="1"/>
    <col min="13581" max="13585" width="23" style="22" customWidth="1"/>
    <col min="13586" max="13824" width="9.140625" style="22"/>
    <col min="13825" max="13826" width="5.7109375" style="22" customWidth="1"/>
    <col min="13827" max="13827" width="11.140625" style="22" customWidth="1"/>
    <col min="13828" max="13828" width="15.42578125" style="22" customWidth="1"/>
    <col min="13829" max="13829" width="10.7109375" style="22" customWidth="1"/>
    <col min="13830" max="13830" width="15" style="22" customWidth="1"/>
    <col min="13831" max="13831" width="17.5703125" style="22" customWidth="1"/>
    <col min="13832" max="13832" width="14.140625" style="22" customWidth="1"/>
    <col min="13833" max="13833" width="5" style="22" customWidth="1"/>
    <col min="13834" max="13834" width="9.140625" style="22"/>
    <col min="13835" max="13835" width="4.28515625" style="22" customWidth="1"/>
    <col min="13836" max="13836" width="22.5703125" style="22" bestFit="1" customWidth="1"/>
    <col min="13837" max="13841" width="23" style="22" customWidth="1"/>
    <col min="13842" max="14080" width="9.140625" style="22"/>
    <col min="14081" max="14082" width="5.7109375" style="22" customWidth="1"/>
    <col min="14083" max="14083" width="11.140625" style="22" customWidth="1"/>
    <col min="14084" max="14084" width="15.42578125" style="22" customWidth="1"/>
    <col min="14085" max="14085" width="10.7109375" style="22" customWidth="1"/>
    <col min="14086" max="14086" width="15" style="22" customWidth="1"/>
    <col min="14087" max="14087" width="17.5703125" style="22" customWidth="1"/>
    <col min="14088" max="14088" width="14.140625" style="22" customWidth="1"/>
    <col min="14089" max="14089" width="5" style="22" customWidth="1"/>
    <col min="14090" max="14090" width="9.140625" style="22"/>
    <col min="14091" max="14091" width="4.28515625" style="22" customWidth="1"/>
    <col min="14092" max="14092" width="22.5703125" style="22" bestFit="1" customWidth="1"/>
    <col min="14093" max="14097" width="23" style="22" customWidth="1"/>
    <col min="14098" max="14336" width="9.140625" style="22"/>
    <col min="14337" max="14338" width="5.7109375" style="22" customWidth="1"/>
    <col min="14339" max="14339" width="11.140625" style="22" customWidth="1"/>
    <col min="14340" max="14340" width="15.42578125" style="22" customWidth="1"/>
    <col min="14341" max="14341" width="10.7109375" style="22" customWidth="1"/>
    <col min="14342" max="14342" width="15" style="22" customWidth="1"/>
    <col min="14343" max="14343" width="17.5703125" style="22" customWidth="1"/>
    <col min="14344" max="14344" width="14.140625" style="22" customWidth="1"/>
    <col min="14345" max="14345" width="5" style="22" customWidth="1"/>
    <col min="14346" max="14346" width="9.140625" style="22"/>
    <col min="14347" max="14347" width="4.28515625" style="22" customWidth="1"/>
    <col min="14348" max="14348" width="22.5703125" style="22" bestFit="1" customWidth="1"/>
    <col min="14349" max="14353" width="23" style="22" customWidth="1"/>
    <col min="14354" max="14592" width="9.140625" style="22"/>
    <col min="14593" max="14594" width="5.7109375" style="22" customWidth="1"/>
    <col min="14595" max="14595" width="11.140625" style="22" customWidth="1"/>
    <col min="14596" max="14596" width="15.42578125" style="22" customWidth="1"/>
    <col min="14597" max="14597" width="10.7109375" style="22" customWidth="1"/>
    <col min="14598" max="14598" width="15" style="22" customWidth="1"/>
    <col min="14599" max="14599" width="17.5703125" style="22" customWidth="1"/>
    <col min="14600" max="14600" width="14.140625" style="22" customWidth="1"/>
    <col min="14601" max="14601" width="5" style="22" customWidth="1"/>
    <col min="14602" max="14602" width="9.140625" style="22"/>
    <col min="14603" max="14603" width="4.28515625" style="22" customWidth="1"/>
    <col min="14604" max="14604" width="22.5703125" style="22" bestFit="1" customWidth="1"/>
    <col min="14605" max="14609" width="23" style="22" customWidth="1"/>
    <col min="14610" max="14848" width="9.140625" style="22"/>
    <col min="14849" max="14850" width="5.7109375" style="22" customWidth="1"/>
    <col min="14851" max="14851" width="11.140625" style="22" customWidth="1"/>
    <col min="14852" max="14852" width="15.42578125" style="22" customWidth="1"/>
    <col min="14853" max="14853" width="10.7109375" style="22" customWidth="1"/>
    <col min="14854" max="14854" width="15" style="22" customWidth="1"/>
    <col min="14855" max="14855" width="17.5703125" style="22" customWidth="1"/>
    <col min="14856" max="14856" width="14.140625" style="22" customWidth="1"/>
    <col min="14857" max="14857" width="5" style="22" customWidth="1"/>
    <col min="14858" max="14858" width="9.140625" style="22"/>
    <col min="14859" max="14859" width="4.28515625" style="22" customWidth="1"/>
    <col min="14860" max="14860" width="22.5703125" style="22" bestFit="1" customWidth="1"/>
    <col min="14861" max="14865" width="23" style="22" customWidth="1"/>
    <col min="14866" max="15104" width="9.140625" style="22"/>
    <col min="15105" max="15106" width="5.7109375" style="22" customWidth="1"/>
    <col min="15107" max="15107" width="11.140625" style="22" customWidth="1"/>
    <col min="15108" max="15108" width="15.42578125" style="22" customWidth="1"/>
    <col min="15109" max="15109" width="10.7109375" style="22" customWidth="1"/>
    <col min="15110" max="15110" width="15" style="22" customWidth="1"/>
    <col min="15111" max="15111" width="17.5703125" style="22" customWidth="1"/>
    <col min="15112" max="15112" width="14.140625" style="22" customWidth="1"/>
    <col min="15113" max="15113" width="5" style="22" customWidth="1"/>
    <col min="15114" max="15114" width="9.140625" style="22"/>
    <col min="15115" max="15115" width="4.28515625" style="22" customWidth="1"/>
    <col min="15116" max="15116" width="22.5703125" style="22" bestFit="1" customWidth="1"/>
    <col min="15117" max="15121" width="23" style="22" customWidth="1"/>
    <col min="15122" max="15360" width="9.140625" style="22"/>
    <col min="15361" max="15362" width="5.7109375" style="22" customWidth="1"/>
    <col min="15363" max="15363" width="11.140625" style="22" customWidth="1"/>
    <col min="15364" max="15364" width="15.42578125" style="22" customWidth="1"/>
    <col min="15365" max="15365" width="10.7109375" style="22" customWidth="1"/>
    <col min="15366" max="15366" width="15" style="22" customWidth="1"/>
    <col min="15367" max="15367" width="17.5703125" style="22" customWidth="1"/>
    <col min="15368" max="15368" width="14.140625" style="22" customWidth="1"/>
    <col min="15369" max="15369" width="5" style="22" customWidth="1"/>
    <col min="15370" max="15370" width="9.140625" style="22"/>
    <col min="15371" max="15371" width="4.28515625" style="22" customWidth="1"/>
    <col min="15372" max="15372" width="22.5703125" style="22" bestFit="1" customWidth="1"/>
    <col min="15373" max="15377" width="23" style="22" customWidth="1"/>
    <col min="15378" max="15616" width="9.140625" style="22"/>
    <col min="15617" max="15618" width="5.7109375" style="22" customWidth="1"/>
    <col min="15619" max="15619" width="11.140625" style="22" customWidth="1"/>
    <col min="15620" max="15620" width="15.42578125" style="22" customWidth="1"/>
    <col min="15621" max="15621" width="10.7109375" style="22" customWidth="1"/>
    <col min="15622" max="15622" width="15" style="22" customWidth="1"/>
    <col min="15623" max="15623" width="17.5703125" style="22" customWidth="1"/>
    <col min="15624" max="15624" width="14.140625" style="22" customWidth="1"/>
    <col min="15625" max="15625" width="5" style="22" customWidth="1"/>
    <col min="15626" max="15626" width="9.140625" style="22"/>
    <col min="15627" max="15627" width="4.28515625" style="22" customWidth="1"/>
    <col min="15628" max="15628" width="22.5703125" style="22" bestFit="1" customWidth="1"/>
    <col min="15629" max="15633" width="23" style="22" customWidth="1"/>
    <col min="15634" max="15872" width="9.140625" style="22"/>
    <col min="15873" max="15874" width="5.7109375" style="22" customWidth="1"/>
    <col min="15875" max="15875" width="11.140625" style="22" customWidth="1"/>
    <col min="15876" max="15876" width="15.42578125" style="22" customWidth="1"/>
    <col min="15877" max="15877" width="10.7109375" style="22" customWidth="1"/>
    <col min="15878" max="15878" width="15" style="22" customWidth="1"/>
    <col min="15879" max="15879" width="17.5703125" style="22" customWidth="1"/>
    <col min="15880" max="15880" width="14.140625" style="22" customWidth="1"/>
    <col min="15881" max="15881" width="5" style="22" customWidth="1"/>
    <col min="15882" max="15882" width="9.140625" style="22"/>
    <col min="15883" max="15883" width="4.28515625" style="22" customWidth="1"/>
    <col min="15884" max="15884" width="22.5703125" style="22" bestFit="1" customWidth="1"/>
    <col min="15885" max="15889" width="23" style="22" customWidth="1"/>
    <col min="15890" max="16128" width="9.140625" style="22"/>
    <col min="16129" max="16130" width="5.7109375" style="22" customWidth="1"/>
    <col min="16131" max="16131" width="11.140625" style="22" customWidth="1"/>
    <col min="16132" max="16132" width="15.42578125" style="22" customWidth="1"/>
    <col min="16133" max="16133" width="10.7109375" style="22" customWidth="1"/>
    <col min="16134" max="16134" width="15" style="22" customWidth="1"/>
    <col min="16135" max="16135" width="17.5703125" style="22" customWidth="1"/>
    <col min="16136" max="16136" width="14.140625" style="22" customWidth="1"/>
    <col min="16137" max="16137" width="5" style="22" customWidth="1"/>
    <col min="16138" max="16138" width="9.140625" style="22"/>
    <col min="16139" max="16139" width="4.28515625" style="22" customWidth="1"/>
    <col min="16140" max="16140" width="22.5703125" style="22" bestFit="1" customWidth="1"/>
    <col min="16141" max="16145" width="23" style="22" customWidth="1"/>
    <col min="16146" max="16384" width="9.140625" style="22"/>
  </cols>
  <sheetData>
    <row r="1" spans="1:15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5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5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5" s="38" customFormat="1" ht="15.75" x14ac:dyDescent="0.2">
      <c r="C4" s="62" t="s">
        <v>295</v>
      </c>
      <c r="D4" s="39"/>
      <c r="E4" s="43"/>
      <c r="F4" s="43"/>
      <c r="G4" s="43"/>
      <c r="H4" s="41"/>
      <c r="I4" s="41"/>
      <c r="J4" s="47"/>
      <c r="K4" s="47"/>
    </row>
    <row r="5" spans="1:15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5" s="24" customFormat="1" ht="18" customHeight="1" thickBot="1" x14ac:dyDescent="0.25">
      <c r="A6" s="104" t="s">
        <v>18</v>
      </c>
      <c r="B6" s="125" t="s">
        <v>17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81" t="s">
        <v>13</v>
      </c>
      <c r="L6" s="49" t="s">
        <v>5</v>
      </c>
      <c r="M6" s="14"/>
      <c r="N6" s="14"/>
      <c r="O6" s="14"/>
    </row>
    <row r="7" spans="1:15" s="45" customFormat="1" ht="18" customHeight="1" x14ac:dyDescent="0.2">
      <c r="A7" s="32">
        <v>1</v>
      </c>
      <c r="B7" s="17">
        <v>23</v>
      </c>
      <c r="C7" s="18" t="s">
        <v>567</v>
      </c>
      <c r="D7" s="19" t="s">
        <v>97</v>
      </c>
      <c r="E7" s="143">
        <v>37385</v>
      </c>
      <c r="F7" s="21" t="s">
        <v>316</v>
      </c>
      <c r="G7" s="21" t="s">
        <v>568</v>
      </c>
      <c r="H7" s="21"/>
      <c r="I7" s="98">
        <v>18</v>
      </c>
      <c r="J7" s="115">
        <v>4.8724537037037044E-3</v>
      </c>
      <c r="K7" s="27" t="str">
        <f t="shared" ref="K7:K16" si="0">IF(ISBLANK(J7),"",IF(J7&lt;=0.00447916666666667,"KSM",IF(J7&lt;=0.00476851851851852,"I A",IF(J7&lt;=0.00511574074074074,"II A",IF(J7&lt;=0.00548611111111111,"III A",IF(J7&lt;=0.00586805555555555,"I JA",IF(J7&lt;=0.00615740740740741,"II JA",IF(J7&lt;=0.00638888888888889,"III JA"))))))))</f>
        <v>II A</v>
      </c>
      <c r="L7" s="20" t="s">
        <v>569</v>
      </c>
      <c r="M7" s="24"/>
    </row>
    <row r="8" spans="1:15" s="45" customFormat="1" ht="18" customHeight="1" x14ac:dyDescent="0.2">
      <c r="A8" s="32">
        <v>2</v>
      </c>
      <c r="B8" s="17">
        <v>54</v>
      </c>
      <c r="C8" s="18" t="s">
        <v>88</v>
      </c>
      <c r="D8" s="19" t="s">
        <v>1107</v>
      </c>
      <c r="E8" s="143" t="s">
        <v>406</v>
      </c>
      <c r="F8" s="21" t="s">
        <v>24</v>
      </c>
      <c r="G8" s="21" t="s">
        <v>1087</v>
      </c>
      <c r="H8" s="21"/>
      <c r="I8" s="98">
        <v>16</v>
      </c>
      <c r="J8" s="115">
        <v>5.0016203703703707E-3</v>
      </c>
      <c r="K8" s="27" t="str">
        <f t="shared" si="0"/>
        <v>II A</v>
      </c>
      <c r="L8" s="20" t="s">
        <v>1108</v>
      </c>
      <c r="M8" s="24"/>
    </row>
    <row r="9" spans="1:15" s="45" customFormat="1" ht="18" customHeight="1" x14ac:dyDescent="0.2">
      <c r="A9" s="32">
        <v>3</v>
      </c>
      <c r="B9" s="17">
        <v>22</v>
      </c>
      <c r="C9" s="18" t="s">
        <v>68</v>
      </c>
      <c r="D9" s="19" t="s">
        <v>241</v>
      </c>
      <c r="E9" s="143" t="s">
        <v>550</v>
      </c>
      <c r="F9" s="21" t="s">
        <v>111</v>
      </c>
      <c r="G9" s="21" t="s">
        <v>109</v>
      </c>
      <c r="H9" s="21"/>
      <c r="I9" s="98">
        <v>14</v>
      </c>
      <c r="J9" s="115">
        <v>5.0160879629629626E-3</v>
      </c>
      <c r="K9" s="27" t="str">
        <f t="shared" si="0"/>
        <v>II A</v>
      </c>
      <c r="L9" s="20" t="s">
        <v>242</v>
      </c>
      <c r="M9" s="24"/>
    </row>
    <row r="10" spans="1:15" s="45" customFormat="1" ht="18" customHeight="1" x14ac:dyDescent="0.2">
      <c r="A10" s="32">
        <v>4</v>
      </c>
      <c r="B10" s="17">
        <v>56</v>
      </c>
      <c r="C10" s="18" t="s">
        <v>1132</v>
      </c>
      <c r="D10" s="19" t="s">
        <v>589</v>
      </c>
      <c r="E10" s="143" t="s">
        <v>1133</v>
      </c>
      <c r="F10" s="21" t="s">
        <v>24</v>
      </c>
      <c r="G10" s="21" t="s">
        <v>1087</v>
      </c>
      <c r="H10" s="21"/>
      <c r="I10" s="98">
        <v>13</v>
      </c>
      <c r="J10" s="115">
        <v>5.1290509259259258E-3</v>
      </c>
      <c r="K10" s="27" t="str">
        <f t="shared" si="0"/>
        <v>III A</v>
      </c>
      <c r="L10" s="20" t="s">
        <v>1131</v>
      </c>
      <c r="M10" s="24"/>
    </row>
    <row r="11" spans="1:15" s="45" customFormat="1" ht="18" customHeight="1" x14ac:dyDescent="0.2">
      <c r="A11" s="32">
        <v>5</v>
      </c>
      <c r="B11" s="17">
        <v>18</v>
      </c>
      <c r="C11" s="18" t="s">
        <v>434</v>
      </c>
      <c r="D11" s="19" t="s">
        <v>435</v>
      </c>
      <c r="E11" s="143">
        <v>37395</v>
      </c>
      <c r="F11" s="21" t="s">
        <v>25</v>
      </c>
      <c r="G11" s="21" t="s">
        <v>492</v>
      </c>
      <c r="H11" s="21"/>
      <c r="I11" s="98">
        <v>12</v>
      </c>
      <c r="J11" s="115">
        <v>5.1850694444444444E-3</v>
      </c>
      <c r="K11" s="27" t="str">
        <f t="shared" si="0"/>
        <v>III A</v>
      </c>
      <c r="L11" s="20" t="s">
        <v>86</v>
      </c>
      <c r="M11" s="24"/>
    </row>
    <row r="12" spans="1:15" s="45" customFormat="1" ht="18" customHeight="1" x14ac:dyDescent="0.2">
      <c r="A12" s="32">
        <v>6</v>
      </c>
      <c r="B12" s="17">
        <v>49</v>
      </c>
      <c r="C12" s="18" t="s">
        <v>1025</v>
      </c>
      <c r="D12" s="19" t="s">
        <v>1013</v>
      </c>
      <c r="E12" s="143" t="s">
        <v>1014</v>
      </c>
      <c r="F12" s="21" t="s">
        <v>1023</v>
      </c>
      <c r="G12" s="21" t="s">
        <v>204</v>
      </c>
      <c r="H12" s="21"/>
      <c r="I12" s="98">
        <v>11</v>
      </c>
      <c r="J12" s="115">
        <v>5.299421296296296E-3</v>
      </c>
      <c r="K12" s="27" t="str">
        <f t="shared" si="0"/>
        <v>III A</v>
      </c>
      <c r="L12" s="20" t="s">
        <v>205</v>
      </c>
      <c r="M12" s="24"/>
    </row>
    <row r="13" spans="1:15" s="45" customFormat="1" ht="18" customHeight="1" x14ac:dyDescent="0.2">
      <c r="A13" s="32">
        <v>7</v>
      </c>
      <c r="B13" s="17">
        <v>35</v>
      </c>
      <c r="C13" s="18" t="s">
        <v>68</v>
      </c>
      <c r="D13" s="19" t="s">
        <v>833</v>
      </c>
      <c r="E13" s="143" t="s">
        <v>834</v>
      </c>
      <c r="F13" s="21" t="s">
        <v>319</v>
      </c>
      <c r="G13" s="21" t="s">
        <v>164</v>
      </c>
      <c r="H13" s="21" t="s">
        <v>165</v>
      </c>
      <c r="I13" s="98">
        <v>10</v>
      </c>
      <c r="J13" s="115">
        <v>5.3659722222222225E-3</v>
      </c>
      <c r="K13" s="27" t="str">
        <f t="shared" si="0"/>
        <v>III A</v>
      </c>
      <c r="L13" s="20" t="s">
        <v>173</v>
      </c>
      <c r="M13" s="24"/>
    </row>
    <row r="14" spans="1:15" s="45" customFormat="1" ht="18" customHeight="1" x14ac:dyDescent="0.2">
      <c r="A14" s="32">
        <v>8</v>
      </c>
      <c r="B14" s="17">
        <v>24</v>
      </c>
      <c r="C14" s="18" t="s">
        <v>578</v>
      </c>
      <c r="D14" s="19" t="s">
        <v>579</v>
      </c>
      <c r="E14" s="143">
        <v>37468</v>
      </c>
      <c r="F14" s="21" t="s">
        <v>316</v>
      </c>
      <c r="G14" s="21" t="s">
        <v>112</v>
      </c>
      <c r="H14" s="21"/>
      <c r="I14" s="98">
        <v>9</v>
      </c>
      <c r="J14" s="115">
        <v>5.5347222222222221E-3</v>
      </c>
      <c r="K14" s="27" t="str">
        <f t="shared" si="0"/>
        <v>I JA</v>
      </c>
      <c r="L14" s="20" t="s">
        <v>569</v>
      </c>
      <c r="M14" s="24"/>
    </row>
    <row r="15" spans="1:15" s="45" customFormat="1" ht="18" customHeight="1" x14ac:dyDescent="0.2">
      <c r="A15" s="32">
        <v>9</v>
      </c>
      <c r="B15" s="17">
        <v>16</v>
      </c>
      <c r="C15" s="18" t="s">
        <v>422</v>
      </c>
      <c r="D15" s="19" t="s">
        <v>423</v>
      </c>
      <c r="E15" s="143" t="s">
        <v>424</v>
      </c>
      <c r="F15" s="21" t="s">
        <v>237</v>
      </c>
      <c r="G15" s="21" t="s">
        <v>234</v>
      </c>
      <c r="H15" s="21" t="s">
        <v>413</v>
      </c>
      <c r="I15" s="98">
        <v>8</v>
      </c>
      <c r="J15" s="115">
        <v>5.5379629629629633E-3</v>
      </c>
      <c r="K15" s="27" t="str">
        <f t="shared" si="0"/>
        <v>I JA</v>
      </c>
      <c r="L15" s="20" t="s">
        <v>414</v>
      </c>
      <c r="M15" s="24"/>
    </row>
    <row r="16" spans="1:15" s="45" customFormat="1" ht="18" customHeight="1" x14ac:dyDescent="0.2">
      <c r="A16" s="32">
        <v>10</v>
      </c>
      <c r="B16" s="17">
        <v>50</v>
      </c>
      <c r="C16" s="18" t="s">
        <v>1026</v>
      </c>
      <c r="D16" s="19" t="s">
        <v>1015</v>
      </c>
      <c r="E16" s="143" t="s">
        <v>351</v>
      </c>
      <c r="F16" s="21" t="s">
        <v>1023</v>
      </c>
      <c r="G16" s="21" t="s">
        <v>204</v>
      </c>
      <c r="H16" s="21"/>
      <c r="I16" s="98">
        <v>7</v>
      </c>
      <c r="J16" s="115">
        <v>5.8814814814814815E-3</v>
      </c>
      <c r="K16" s="27" t="str">
        <f t="shared" si="0"/>
        <v>II JA</v>
      </c>
      <c r="L16" s="20" t="s">
        <v>205</v>
      </c>
      <c r="M16" s="24"/>
    </row>
    <row r="17" spans="1:13" s="45" customFormat="1" ht="18" customHeight="1" x14ac:dyDescent="0.2">
      <c r="A17" s="32"/>
      <c r="B17" s="17">
        <v>31</v>
      </c>
      <c r="C17" s="18" t="s">
        <v>163</v>
      </c>
      <c r="D17" s="19" t="s">
        <v>677</v>
      </c>
      <c r="E17" s="143">
        <v>37319</v>
      </c>
      <c r="F17" s="21" t="s">
        <v>141</v>
      </c>
      <c r="G17" s="21" t="s">
        <v>138</v>
      </c>
      <c r="H17" s="21"/>
      <c r="I17" s="98"/>
      <c r="J17" s="115" t="s">
        <v>1239</v>
      </c>
      <c r="K17" s="27"/>
      <c r="L17" s="20" t="s">
        <v>139</v>
      </c>
      <c r="M17" s="24"/>
    </row>
  </sheetData>
  <sortState ref="A7:O16">
    <sortCondition ref="J7:J16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0"/>
  <dimension ref="A1:N19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3.28515625" style="22" customWidth="1"/>
    <col min="4" max="4" width="15.42578125" style="22" bestFit="1" customWidth="1"/>
    <col min="5" max="5" width="10.7109375" style="44" customWidth="1"/>
    <col min="6" max="6" width="16.140625" style="46" bestFit="1" customWidth="1"/>
    <col min="7" max="7" width="17.5703125" style="46" bestFit="1" customWidth="1"/>
    <col min="8" max="8" width="14.140625" style="46" customWidth="1"/>
    <col min="9" max="9" width="5.85546875" style="46" bestFit="1" customWidth="1"/>
    <col min="10" max="10" width="9.140625" style="25"/>
    <col min="11" max="11" width="4.28515625" style="25" bestFit="1" customWidth="1"/>
    <col min="12" max="12" width="19.7109375" style="24" bestFit="1" customWidth="1"/>
    <col min="13" max="18" width="23" style="22" bestFit="1" customWidth="1"/>
    <col min="19" max="16384" width="9.140625" style="22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4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4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4" s="38" customFormat="1" ht="15.75" x14ac:dyDescent="0.2">
      <c r="C4" s="62" t="s">
        <v>296</v>
      </c>
      <c r="D4" s="39"/>
      <c r="E4" s="43"/>
      <c r="F4" s="43"/>
      <c r="G4" s="43"/>
      <c r="H4" s="41"/>
      <c r="I4" s="41"/>
      <c r="J4" s="47"/>
      <c r="K4" s="47"/>
    </row>
    <row r="5" spans="1:14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4" s="24" customFormat="1" ht="18" customHeight="1" thickBot="1" x14ac:dyDescent="0.25">
      <c r="A6" s="104" t="s">
        <v>18</v>
      </c>
      <c r="B6" s="125" t="s">
        <v>17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81" t="s">
        <v>13</v>
      </c>
      <c r="L6" s="49" t="s">
        <v>5</v>
      </c>
    </row>
    <row r="7" spans="1:14" s="45" customFormat="1" ht="18" customHeight="1" x14ac:dyDescent="0.2">
      <c r="A7" s="32">
        <v>1</v>
      </c>
      <c r="B7" s="17">
        <v>153</v>
      </c>
      <c r="C7" s="18" t="s">
        <v>47</v>
      </c>
      <c r="D7" s="19" t="s">
        <v>934</v>
      </c>
      <c r="E7" s="143">
        <v>37436</v>
      </c>
      <c r="F7" s="21" t="s">
        <v>188</v>
      </c>
      <c r="G7" s="21" t="s">
        <v>185</v>
      </c>
      <c r="H7" s="21"/>
      <c r="I7" s="98">
        <v>18</v>
      </c>
      <c r="J7" s="318">
        <v>6.8833333333333342E-3</v>
      </c>
      <c r="K7" s="27" t="str">
        <f t="shared" ref="K7:K18" si="0">IF(ISBLANK(J7),"",IF(J7&lt;=0.00590277777777778,"KSM",IF(J7&lt;=0.00619212962962963,"I A",IF(J7&lt;=0.00659722222222222,"II A",IF(J7&lt;=0.00711805555555556,"III A",IF(J7&lt;=0.00775462962962963,"I JA",IF(J7&lt;=0.00833333333333333,"II JA",IF(J7&lt;=0.0087962962962963,"II JA"))))))))</f>
        <v>III A</v>
      </c>
      <c r="L7" s="20" t="s">
        <v>211</v>
      </c>
      <c r="M7" s="24"/>
    </row>
    <row r="8" spans="1:14" s="45" customFormat="1" ht="18" customHeight="1" x14ac:dyDescent="0.2">
      <c r="A8" s="32">
        <v>2</v>
      </c>
      <c r="B8" s="17">
        <v>143</v>
      </c>
      <c r="C8" s="18" t="s">
        <v>220</v>
      </c>
      <c r="D8" s="19" t="s">
        <v>824</v>
      </c>
      <c r="E8" s="143">
        <v>37356</v>
      </c>
      <c r="F8" s="21" t="s">
        <v>162</v>
      </c>
      <c r="G8" s="21" t="s">
        <v>161</v>
      </c>
      <c r="H8" s="21"/>
      <c r="I8" s="98">
        <v>16</v>
      </c>
      <c r="J8" s="318">
        <v>6.8909722222222219E-3</v>
      </c>
      <c r="K8" s="27" t="str">
        <f t="shared" si="0"/>
        <v>III A</v>
      </c>
      <c r="L8" s="20" t="s">
        <v>829</v>
      </c>
      <c r="M8" s="24"/>
    </row>
    <row r="9" spans="1:14" s="45" customFormat="1" ht="18" customHeight="1" x14ac:dyDescent="0.2">
      <c r="A9" s="32">
        <v>3</v>
      </c>
      <c r="B9" s="17">
        <v>122</v>
      </c>
      <c r="C9" s="18" t="s">
        <v>44</v>
      </c>
      <c r="D9" s="19" t="s">
        <v>571</v>
      </c>
      <c r="E9" s="143">
        <v>37810</v>
      </c>
      <c r="F9" s="21" t="s">
        <v>316</v>
      </c>
      <c r="G9" s="21" t="s">
        <v>112</v>
      </c>
      <c r="H9" s="21"/>
      <c r="I9" s="98">
        <v>14</v>
      </c>
      <c r="J9" s="318">
        <v>6.899652777777778E-3</v>
      </c>
      <c r="K9" s="27" t="str">
        <f t="shared" si="0"/>
        <v>III A</v>
      </c>
      <c r="L9" s="20" t="s">
        <v>120</v>
      </c>
      <c r="M9" s="24"/>
    </row>
    <row r="10" spans="1:14" s="45" customFormat="1" ht="18" customHeight="1" x14ac:dyDescent="0.2">
      <c r="A10" s="32">
        <v>4</v>
      </c>
      <c r="B10" s="17">
        <v>163</v>
      </c>
      <c r="C10" s="18" t="s">
        <v>1075</v>
      </c>
      <c r="D10" s="19" t="s">
        <v>1076</v>
      </c>
      <c r="E10" s="143" t="s">
        <v>996</v>
      </c>
      <c r="F10" s="21" t="s">
        <v>1067</v>
      </c>
      <c r="G10" s="21" t="s">
        <v>1069</v>
      </c>
      <c r="H10" s="21"/>
      <c r="I10" s="98">
        <v>13</v>
      </c>
      <c r="J10" s="318">
        <v>6.9880787037037038E-3</v>
      </c>
      <c r="K10" s="27" t="str">
        <f t="shared" si="0"/>
        <v>III A</v>
      </c>
      <c r="L10" s="20" t="s">
        <v>1084</v>
      </c>
      <c r="M10" s="24"/>
    </row>
    <row r="11" spans="1:14" s="45" customFormat="1" ht="18" customHeight="1" x14ac:dyDescent="0.2">
      <c r="A11" s="32">
        <v>5</v>
      </c>
      <c r="B11" s="17">
        <v>159</v>
      </c>
      <c r="C11" s="18" t="s">
        <v>1007</v>
      </c>
      <c r="D11" s="19" t="s">
        <v>180</v>
      </c>
      <c r="E11" s="143" t="s">
        <v>1008</v>
      </c>
      <c r="F11" s="21" t="s">
        <v>36</v>
      </c>
      <c r="G11" s="21" t="s">
        <v>261</v>
      </c>
      <c r="H11" s="21" t="s">
        <v>262</v>
      </c>
      <c r="I11" s="98">
        <v>12</v>
      </c>
      <c r="J11" s="318">
        <v>7.1946759259259264E-3</v>
      </c>
      <c r="K11" s="27" t="str">
        <f t="shared" si="0"/>
        <v>I JA</v>
      </c>
      <c r="L11" s="20" t="s">
        <v>1012</v>
      </c>
      <c r="M11" s="24"/>
    </row>
    <row r="12" spans="1:14" s="45" customFormat="1" ht="18" customHeight="1" x14ac:dyDescent="0.2">
      <c r="A12" s="32">
        <v>6</v>
      </c>
      <c r="B12" s="17">
        <v>157</v>
      </c>
      <c r="C12" s="18" t="s">
        <v>82</v>
      </c>
      <c r="D12" s="19" t="s">
        <v>1000</v>
      </c>
      <c r="E12" s="143" t="s">
        <v>1001</v>
      </c>
      <c r="F12" s="21" t="s">
        <v>36</v>
      </c>
      <c r="G12" s="21" t="s">
        <v>261</v>
      </c>
      <c r="H12" s="21" t="s">
        <v>262</v>
      </c>
      <c r="I12" s="98">
        <v>11</v>
      </c>
      <c r="J12" s="318">
        <v>7.2253472222222224E-3</v>
      </c>
      <c r="K12" s="27" t="str">
        <f t="shared" si="0"/>
        <v>I JA</v>
      </c>
      <c r="L12" s="20" t="s">
        <v>263</v>
      </c>
      <c r="M12" s="24"/>
    </row>
    <row r="13" spans="1:14" s="45" customFormat="1" ht="18" customHeight="1" x14ac:dyDescent="0.2">
      <c r="A13" s="32">
        <v>7</v>
      </c>
      <c r="B13" s="17">
        <v>160</v>
      </c>
      <c r="C13" s="18" t="s">
        <v>655</v>
      </c>
      <c r="D13" s="19" t="s">
        <v>1009</v>
      </c>
      <c r="E13" s="143" t="s">
        <v>1010</v>
      </c>
      <c r="F13" s="21" t="s">
        <v>36</v>
      </c>
      <c r="G13" s="21" t="s">
        <v>261</v>
      </c>
      <c r="H13" s="21" t="s">
        <v>262</v>
      </c>
      <c r="I13" s="98">
        <v>10</v>
      </c>
      <c r="J13" s="318">
        <v>7.2768518518518529E-3</v>
      </c>
      <c r="K13" s="27" t="str">
        <f t="shared" si="0"/>
        <v>I JA</v>
      </c>
      <c r="L13" s="20" t="s">
        <v>1012</v>
      </c>
      <c r="M13" s="24"/>
    </row>
    <row r="14" spans="1:14" s="45" customFormat="1" ht="18" customHeight="1" x14ac:dyDescent="0.2">
      <c r="A14" s="32">
        <v>8</v>
      </c>
      <c r="B14" s="17">
        <v>156</v>
      </c>
      <c r="C14" s="18" t="s">
        <v>92</v>
      </c>
      <c r="D14" s="19" t="s">
        <v>213</v>
      </c>
      <c r="E14" s="143" t="s">
        <v>994</v>
      </c>
      <c r="F14" s="21" t="s">
        <v>36</v>
      </c>
      <c r="G14" s="21" t="s">
        <v>261</v>
      </c>
      <c r="H14" s="21" t="s">
        <v>262</v>
      </c>
      <c r="I14" s="98">
        <v>9</v>
      </c>
      <c r="J14" s="318">
        <v>7.4181712962962968E-3</v>
      </c>
      <c r="K14" s="27" t="str">
        <f t="shared" si="0"/>
        <v>I JA</v>
      </c>
      <c r="L14" s="20" t="s">
        <v>1011</v>
      </c>
      <c r="M14" s="24"/>
    </row>
    <row r="15" spans="1:14" s="45" customFormat="1" ht="18" customHeight="1" x14ac:dyDescent="0.2">
      <c r="A15" s="32">
        <v>9</v>
      </c>
      <c r="B15" s="17">
        <v>137</v>
      </c>
      <c r="C15" s="18" t="s">
        <v>674</v>
      </c>
      <c r="D15" s="19" t="s">
        <v>675</v>
      </c>
      <c r="E15" s="143" t="s">
        <v>676</v>
      </c>
      <c r="F15" s="21" t="s">
        <v>141</v>
      </c>
      <c r="G15" s="21" t="s">
        <v>138</v>
      </c>
      <c r="H15" s="21"/>
      <c r="I15" s="98">
        <v>8</v>
      </c>
      <c r="J15" s="318">
        <v>7.5998842592592602E-3</v>
      </c>
      <c r="K15" s="27" t="str">
        <f t="shared" si="0"/>
        <v>I JA</v>
      </c>
      <c r="L15" s="20" t="s">
        <v>139</v>
      </c>
      <c r="M15" s="24"/>
    </row>
    <row r="16" spans="1:14" s="45" customFormat="1" ht="18" customHeight="1" x14ac:dyDescent="0.2">
      <c r="A16" s="32">
        <v>10</v>
      </c>
      <c r="B16" s="17">
        <v>148</v>
      </c>
      <c r="C16" s="18" t="s">
        <v>900</v>
      </c>
      <c r="D16" s="19" t="s">
        <v>901</v>
      </c>
      <c r="E16" s="143">
        <v>37892</v>
      </c>
      <c r="F16" s="21" t="s">
        <v>35</v>
      </c>
      <c r="G16" s="21" t="s">
        <v>212</v>
      </c>
      <c r="H16" s="21" t="s">
        <v>46</v>
      </c>
      <c r="I16" s="98">
        <v>7</v>
      </c>
      <c r="J16" s="318">
        <v>7.7008101851851855E-3</v>
      </c>
      <c r="K16" s="27" t="str">
        <f t="shared" si="0"/>
        <v>I JA</v>
      </c>
      <c r="L16" s="20" t="s">
        <v>902</v>
      </c>
      <c r="M16" s="24"/>
    </row>
    <row r="17" spans="1:13" s="45" customFormat="1" ht="18" customHeight="1" x14ac:dyDescent="0.2">
      <c r="A17" s="32">
        <v>11</v>
      </c>
      <c r="B17" s="17">
        <v>120</v>
      </c>
      <c r="C17" s="18" t="s">
        <v>557</v>
      </c>
      <c r="D17" s="19" t="s">
        <v>558</v>
      </c>
      <c r="E17" s="143" t="s">
        <v>559</v>
      </c>
      <c r="F17" s="21" t="s">
        <v>111</v>
      </c>
      <c r="G17" s="21" t="s">
        <v>109</v>
      </c>
      <c r="H17" s="21"/>
      <c r="I17" s="98">
        <v>6</v>
      </c>
      <c r="J17" s="318">
        <v>8.0381944444444433E-3</v>
      </c>
      <c r="K17" s="27" t="str">
        <f t="shared" si="0"/>
        <v>II JA</v>
      </c>
      <c r="L17" s="20" t="s">
        <v>242</v>
      </c>
      <c r="M17" s="24"/>
    </row>
    <row r="18" spans="1:13" s="45" customFormat="1" ht="18" customHeight="1" x14ac:dyDescent="0.2">
      <c r="A18" s="32">
        <v>12</v>
      </c>
      <c r="B18" s="17">
        <v>112</v>
      </c>
      <c r="C18" s="18" t="s">
        <v>179</v>
      </c>
      <c r="D18" s="19" t="s">
        <v>415</v>
      </c>
      <c r="E18" s="143" t="s">
        <v>351</v>
      </c>
      <c r="F18" s="21" t="s">
        <v>237</v>
      </c>
      <c r="G18" s="21" t="s">
        <v>234</v>
      </c>
      <c r="H18" s="21" t="s">
        <v>413</v>
      </c>
      <c r="I18" s="98">
        <v>5</v>
      </c>
      <c r="J18" s="318">
        <v>8.3167824074074064E-3</v>
      </c>
      <c r="K18" s="27" t="str">
        <f t="shared" si="0"/>
        <v>II JA</v>
      </c>
      <c r="L18" s="20" t="s">
        <v>414</v>
      </c>
      <c r="M18" s="24"/>
    </row>
    <row r="19" spans="1:13" s="45" customFormat="1" ht="18" customHeight="1" x14ac:dyDescent="0.2">
      <c r="A19" s="32"/>
      <c r="B19" s="17">
        <v>151</v>
      </c>
      <c r="C19" s="18" t="s">
        <v>912</v>
      </c>
      <c r="D19" s="19" t="s">
        <v>913</v>
      </c>
      <c r="E19" s="143">
        <v>37401</v>
      </c>
      <c r="F19" s="21" t="s">
        <v>35</v>
      </c>
      <c r="G19" s="21" t="s">
        <v>212</v>
      </c>
      <c r="H19" s="21" t="s">
        <v>265</v>
      </c>
      <c r="I19" s="98"/>
      <c r="J19" s="318" t="s">
        <v>1240</v>
      </c>
      <c r="K19" s="27"/>
      <c r="L19" s="20" t="s">
        <v>264</v>
      </c>
      <c r="M19" s="24"/>
    </row>
  </sheetData>
  <sortState ref="A7:N20">
    <sortCondition ref="J7:J20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1"/>
  <dimension ref="A1:N13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2.85546875" style="45" customWidth="1"/>
    <col min="4" max="4" width="11.42578125" style="45" bestFit="1" customWidth="1"/>
    <col min="5" max="5" width="10.7109375" style="58" customWidth="1"/>
    <col min="6" max="6" width="10.28515625" style="59" bestFit="1" customWidth="1"/>
    <col min="7" max="7" width="12.85546875" style="59" bestFit="1" customWidth="1"/>
    <col min="8" max="8" width="13.42578125" style="59" bestFit="1" customWidth="1"/>
    <col min="9" max="9" width="5.85546875" style="59" bestFit="1" customWidth="1"/>
    <col min="10" max="10" width="9" style="54" bestFit="1" customWidth="1"/>
    <col min="11" max="11" width="4.28515625" style="54" customWidth="1"/>
    <col min="12" max="12" width="4.7109375" style="52" bestFit="1" customWidth="1"/>
    <col min="13" max="13" width="21.140625" style="37" bestFit="1" customWidth="1"/>
    <col min="14" max="14" width="9.85546875" style="45" bestFit="1" customWidth="1"/>
    <col min="15" max="16384" width="9.140625" style="45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</row>
    <row r="4" spans="1:14" s="61" customFormat="1" ht="15.75" x14ac:dyDescent="0.2">
      <c r="C4" s="62" t="s">
        <v>297</v>
      </c>
      <c r="D4" s="62"/>
      <c r="E4" s="56"/>
      <c r="F4" s="103"/>
      <c r="G4" s="103"/>
      <c r="H4" s="59"/>
      <c r="I4" s="59"/>
      <c r="J4" s="54"/>
      <c r="K4" s="54"/>
      <c r="L4" s="52"/>
      <c r="M4" s="37"/>
    </row>
    <row r="5" spans="1:14" ht="16.5" thickBot="1" x14ac:dyDescent="0.25">
      <c r="C5" s="154"/>
      <c r="D5" s="62"/>
      <c r="E5" s="56"/>
      <c r="F5" s="103"/>
      <c r="G5" s="103"/>
    </row>
    <row r="6" spans="1:14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4</v>
      </c>
      <c r="K6" s="71" t="s">
        <v>277</v>
      </c>
      <c r="L6" s="82" t="s">
        <v>13</v>
      </c>
      <c r="M6" s="72" t="s">
        <v>5</v>
      </c>
    </row>
    <row r="7" spans="1:14" ht="18" customHeight="1" x14ac:dyDescent="0.25">
      <c r="A7" s="32">
        <v>1</v>
      </c>
      <c r="B7" s="17"/>
      <c r="C7" s="18" t="s">
        <v>125</v>
      </c>
      <c r="D7" s="19" t="s">
        <v>566</v>
      </c>
      <c r="E7" s="143">
        <v>37659</v>
      </c>
      <c r="F7" s="21" t="s">
        <v>316</v>
      </c>
      <c r="G7" s="21" t="s">
        <v>112</v>
      </c>
      <c r="H7" s="21"/>
      <c r="I7" s="98">
        <v>18</v>
      </c>
      <c r="J7" s="118">
        <v>15.18</v>
      </c>
      <c r="K7" s="27">
        <v>0.9</v>
      </c>
      <c r="L7" s="27" t="str">
        <f t="shared" ref="L7:L13" si="0">IF(ISBLANK(J7),"",IF(J7&lt;=14.84,"KSM",IF(J7&lt;=16.04,"I A",IF(J7&lt;=17.44,"II A",IF(J7&lt;=18.84,"III A",IF(J7&lt;=20.04,"I JA",IF(J7&lt;=21.24,"II JA",IF(J7&lt;=22.24,"III JA"))))))))</f>
        <v>I A</v>
      </c>
      <c r="M7" s="20" t="s">
        <v>117</v>
      </c>
      <c r="N7" s="264"/>
    </row>
    <row r="8" spans="1:14" ht="18" customHeight="1" x14ac:dyDescent="0.2">
      <c r="A8" s="32">
        <v>2</v>
      </c>
      <c r="B8" s="17"/>
      <c r="C8" s="18" t="s">
        <v>868</v>
      </c>
      <c r="D8" s="19" t="s">
        <v>869</v>
      </c>
      <c r="E8" s="143" t="s">
        <v>870</v>
      </c>
      <c r="F8" s="21" t="s">
        <v>319</v>
      </c>
      <c r="G8" s="21" t="s">
        <v>164</v>
      </c>
      <c r="H8" s="21" t="s">
        <v>171</v>
      </c>
      <c r="I8" s="98">
        <v>16</v>
      </c>
      <c r="J8" s="118">
        <v>15.26</v>
      </c>
      <c r="K8" s="27">
        <v>0.9</v>
      </c>
      <c r="L8" s="27" t="str">
        <f t="shared" si="0"/>
        <v>I A</v>
      </c>
      <c r="M8" s="20" t="s">
        <v>172</v>
      </c>
    </row>
    <row r="9" spans="1:14" ht="18" customHeight="1" x14ac:dyDescent="0.2">
      <c r="A9" s="32">
        <v>3</v>
      </c>
      <c r="B9" s="17"/>
      <c r="C9" s="18" t="s">
        <v>257</v>
      </c>
      <c r="D9" s="19" t="s">
        <v>584</v>
      </c>
      <c r="E9" s="143">
        <v>37462</v>
      </c>
      <c r="F9" s="21" t="s">
        <v>316</v>
      </c>
      <c r="G9" s="21" t="s">
        <v>112</v>
      </c>
      <c r="H9" s="21"/>
      <c r="I9" s="155">
        <v>14</v>
      </c>
      <c r="J9" s="118">
        <v>16.02</v>
      </c>
      <c r="K9" s="27">
        <v>0.9</v>
      </c>
      <c r="L9" s="27" t="str">
        <f t="shared" si="0"/>
        <v>I A</v>
      </c>
      <c r="M9" s="20" t="s">
        <v>113</v>
      </c>
    </row>
    <row r="10" spans="1:14" ht="18" customHeight="1" x14ac:dyDescent="0.2">
      <c r="A10" s="32">
        <v>4</v>
      </c>
      <c r="B10" s="17"/>
      <c r="C10" s="18" t="s">
        <v>440</v>
      </c>
      <c r="D10" s="19" t="s">
        <v>441</v>
      </c>
      <c r="E10" s="143" t="s">
        <v>442</v>
      </c>
      <c r="F10" s="21" t="s">
        <v>25</v>
      </c>
      <c r="G10" s="21" t="s">
        <v>492</v>
      </c>
      <c r="H10" s="21"/>
      <c r="I10" s="98">
        <v>13</v>
      </c>
      <c r="J10" s="118">
        <v>16.07</v>
      </c>
      <c r="K10" s="27">
        <v>0.9</v>
      </c>
      <c r="L10" s="27" t="str">
        <f t="shared" si="0"/>
        <v>II A</v>
      </c>
      <c r="M10" s="20" t="s">
        <v>71</v>
      </c>
    </row>
    <row r="11" spans="1:14" ht="18" customHeight="1" x14ac:dyDescent="0.2">
      <c r="A11" s="32">
        <v>5</v>
      </c>
      <c r="B11" s="17"/>
      <c r="C11" s="18" t="s">
        <v>50</v>
      </c>
      <c r="D11" s="19" t="s">
        <v>660</v>
      </c>
      <c r="E11" s="143">
        <v>37822</v>
      </c>
      <c r="F11" s="21" t="s">
        <v>26</v>
      </c>
      <c r="G11" s="21" t="s">
        <v>135</v>
      </c>
      <c r="H11" s="21"/>
      <c r="I11" s="155">
        <v>12</v>
      </c>
      <c r="J11" s="118">
        <v>16.18</v>
      </c>
      <c r="K11" s="27">
        <v>0.9</v>
      </c>
      <c r="L11" s="27" t="str">
        <f t="shared" si="0"/>
        <v>II A</v>
      </c>
      <c r="M11" s="20" t="s">
        <v>666</v>
      </c>
    </row>
    <row r="12" spans="1:14" ht="18" customHeight="1" x14ac:dyDescent="0.2">
      <c r="A12" s="32">
        <v>6</v>
      </c>
      <c r="B12" s="17"/>
      <c r="C12" s="18" t="s">
        <v>695</v>
      </c>
      <c r="D12" s="19" t="s">
        <v>254</v>
      </c>
      <c r="E12" s="143">
        <v>37907</v>
      </c>
      <c r="F12" s="21" t="s">
        <v>188</v>
      </c>
      <c r="G12" s="21" t="s">
        <v>185</v>
      </c>
      <c r="H12" s="21"/>
      <c r="I12" s="98">
        <v>11</v>
      </c>
      <c r="J12" s="118">
        <v>16.59</v>
      </c>
      <c r="K12" s="27">
        <v>0.9</v>
      </c>
      <c r="L12" s="27" t="str">
        <f t="shared" si="0"/>
        <v>II A</v>
      </c>
      <c r="M12" s="20" t="s">
        <v>211</v>
      </c>
    </row>
    <row r="13" spans="1:14" ht="18" customHeight="1" x14ac:dyDescent="0.2">
      <c r="A13" s="32">
        <v>7</v>
      </c>
      <c r="B13" s="17"/>
      <c r="C13" s="18" t="s">
        <v>609</v>
      </c>
      <c r="D13" s="19" t="s">
        <v>610</v>
      </c>
      <c r="E13" s="143">
        <v>37960</v>
      </c>
      <c r="F13" s="21" t="s">
        <v>315</v>
      </c>
      <c r="G13" s="21" t="s">
        <v>112</v>
      </c>
      <c r="H13" s="21"/>
      <c r="I13" s="155">
        <v>10</v>
      </c>
      <c r="J13" s="118">
        <v>18.73</v>
      </c>
      <c r="K13" s="27">
        <v>0.9</v>
      </c>
      <c r="L13" s="27" t="str">
        <f t="shared" si="0"/>
        <v>III A</v>
      </c>
      <c r="M13" s="20" t="s">
        <v>118</v>
      </c>
    </row>
  </sheetData>
  <sortState ref="C7:M13">
    <sortCondition ref="J7:J13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2"/>
  <dimension ref="A1:N13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1.7109375" style="59" bestFit="1" customWidth="1"/>
    <col min="7" max="7" width="12.85546875" style="59" bestFit="1" customWidth="1"/>
    <col min="8" max="8" width="11.28515625" style="59" bestFit="1" customWidth="1"/>
    <col min="9" max="9" width="5.85546875" style="59" bestFit="1" customWidth="1"/>
    <col min="10" max="10" width="9" style="54" bestFit="1" customWidth="1"/>
    <col min="11" max="11" width="5.140625" style="54" bestFit="1" customWidth="1"/>
    <col min="12" max="12" width="4.7109375" style="52" bestFit="1" customWidth="1"/>
    <col min="13" max="13" width="21.140625" style="37" bestFit="1" customWidth="1"/>
    <col min="14" max="14" width="9.85546875" style="45" bestFit="1" customWidth="1"/>
    <col min="15" max="16384" width="9.140625" style="45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</row>
    <row r="4" spans="1:14" s="61" customFormat="1" ht="15.75" x14ac:dyDescent="0.2">
      <c r="C4" s="62" t="s">
        <v>298</v>
      </c>
      <c r="D4" s="62"/>
      <c r="E4" s="56"/>
      <c r="F4" s="103"/>
      <c r="G4" s="103"/>
      <c r="H4" s="59"/>
      <c r="I4" s="59"/>
      <c r="J4" s="54"/>
      <c r="K4" s="54"/>
      <c r="L4" s="52"/>
      <c r="M4" s="37"/>
    </row>
    <row r="5" spans="1:14" ht="16.5" thickBot="1" x14ac:dyDescent="0.25">
      <c r="C5" s="154"/>
      <c r="D5" s="62"/>
      <c r="E5" s="56"/>
      <c r="F5" s="103"/>
      <c r="G5" s="103"/>
    </row>
    <row r="6" spans="1:14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4</v>
      </c>
      <c r="K6" s="71" t="s">
        <v>277</v>
      </c>
      <c r="L6" s="82" t="s">
        <v>13</v>
      </c>
      <c r="M6" s="72" t="s">
        <v>5</v>
      </c>
    </row>
    <row r="7" spans="1:14" ht="18" customHeight="1" x14ac:dyDescent="0.2">
      <c r="A7" s="32">
        <v>1</v>
      </c>
      <c r="B7" s="17"/>
      <c r="C7" s="18" t="s">
        <v>1077</v>
      </c>
      <c r="D7" s="19" t="s">
        <v>1078</v>
      </c>
      <c r="E7" s="143" t="s">
        <v>1070</v>
      </c>
      <c r="F7" s="21" t="s">
        <v>1067</v>
      </c>
      <c r="G7" s="21" t="s">
        <v>1069</v>
      </c>
      <c r="H7" s="21"/>
      <c r="I7" s="98">
        <v>18</v>
      </c>
      <c r="J7" s="118">
        <v>16.59</v>
      </c>
      <c r="K7" s="27">
        <v>1.1000000000000001</v>
      </c>
      <c r="L7" s="27" t="str">
        <f t="shared" ref="L7:L13" si="0">IF(ISBLANK(J7),"",IF(J7&lt;=15.1,"I A",IF(J7&lt;=16.24,"II A",IF(J7&lt;=17.84,"III A",IF(J7&lt;=19.44,"I JA",IF(J7&lt;=20.94,"II JA",IF(J7&lt;=22.24,"III JA")))))))</f>
        <v>III A</v>
      </c>
      <c r="M7" s="20" t="s">
        <v>1084</v>
      </c>
    </row>
    <row r="8" spans="1:14" ht="18" customHeight="1" x14ac:dyDescent="0.2">
      <c r="A8" s="32">
        <v>2</v>
      </c>
      <c r="B8" s="17"/>
      <c r="C8" s="18" t="s">
        <v>122</v>
      </c>
      <c r="D8" s="19" t="s">
        <v>938</v>
      </c>
      <c r="E8" s="143">
        <v>37413</v>
      </c>
      <c r="F8" s="21" t="s">
        <v>188</v>
      </c>
      <c r="G8" s="21" t="s">
        <v>185</v>
      </c>
      <c r="H8" s="21"/>
      <c r="I8" s="98">
        <v>16</v>
      </c>
      <c r="J8" s="118">
        <v>16.61</v>
      </c>
      <c r="K8" s="27">
        <v>1.1000000000000001</v>
      </c>
      <c r="L8" s="27" t="str">
        <f t="shared" si="0"/>
        <v>III A</v>
      </c>
      <c r="M8" s="20" t="s">
        <v>256</v>
      </c>
    </row>
    <row r="9" spans="1:14" ht="18" customHeight="1" x14ac:dyDescent="0.25">
      <c r="A9" s="32">
        <v>3</v>
      </c>
      <c r="B9" s="17"/>
      <c r="C9" s="18" t="s">
        <v>47</v>
      </c>
      <c r="D9" s="19" t="s">
        <v>953</v>
      </c>
      <c r="E9" s="143" t="s">
        <v>916</v>
      </c>
      <c r="F9" s="21" t="s">
        <v>198</v>
      </c>
      <c r="G9" s="21" t="s">
        <v>197</v>
      </c>
      <c r="H9" s="21"/>
      <c r="I9" s="98">
        <v>14</v>
      </c>
      <c r="J9" s="118">
        <v>16.88</v>
      </c>
      <c r="K9" s="27">
        <v>1.1000000000000001</v>
      </c>
      <c r="L9" s="27" t="str">
        <f t="shared" si="0"/>
        <v>III A</v>
      </c>
      <c r="M9" s="20" t="s">
        <v>196</v>
      </c>
      <c r="N9" s="264"/>
    </row>
    <row r="10" spans="1:14" ht="18" customHeight="1" x14ac:dyDescent="0.2">
      <c r="A10" s="32">
        <v>4</v>
      </c>
      <c r="B10" s="17"/>
      <c r="C10" s="18" t="s">
        <v>557</v>
      </c>
      <c r="D10" s="19" t="s">
        <v>739</v>
      </c>
      <c r="E10" s="143" t="s">
        <v>740</v>
      </c>
      <c r="F10" s="21" t="s">
        <v>733</v>
      </c>
      <c r="G10" s="21" t="s">
        <v>734</v>
      </c>
      <c r="H10" s="21" t="s">
        <v>744</v>
      </c>
      <c r="I10" s="155">
        <v>13</v>
      </c>
      <c r="J10" s="118">
        <v>17.25</v>
      </c>
      <c r="K10" s="27">
        <v>1.1000000000000001</v>
      </c>
      <c r="L10" s="27" t="str">
        <f t="shared" si="0"/>
        <v>III A</v>
      </c>
      <c r="M10" s="20" t="s">
        <v>151</v>
      </c>
    </row>
    <row r="11" spans="1:14" ht="18" customHeight="1" x14ac:dyDescent="0.2">
      <c r="A11" s="32">
        <v>5</v>
      </c>
      <c r="B11" s="17"/>
      <c r="C11" s="18" t="s">
        <v>399</v>
      </c>
      <c r="D11" s="19" t="s">
        <v>381</v>
      </c>
      <c r="E11" s="143" t="s">
        <v>382</v>
      </c>
      <c r="F11" s="21" t="s">
        <v>38</v>
      </c>
      <c r="G11" s="21" t="s">
        <v>230</v>
      </c>
      <c r="H11" s="21" t="s">
        <v>380</v>
      </c>
      <c r="I11" s="98">
        <v>12</v>
      </c>
      <c r="J11" s="118">
        <v>17.89</v>
      </c>
      <c r="K11" s="27">
        <v>1.1000000000000001</v>
      </c>
      <c r="L11" s="27" t="str">
        <f t="shared" si="0"/>
        <v>I JA</v>
      </c>
      <c r="M11" s="20" t="s">
        <v>232</v>
      </c>
    </row>
    <row r="12" spans="1:14" ht="18" customHeight="1" x14ac:dyDescent="0.2">
      <c r="A12" s="32">
        <v>6</v>
      </c>
      <c r="B12" s="17"/>
      <c r="C12" s="18" t="s">
        <v>209</v>
      </c>
      <c r="D12" s="19" t="s">
        <v>935</v>
      </c>
      <c r="E12" s="143">
        <v>37830</v>
      </c>
      <c r="F12" s="21" t="s">
        <v>188</v>
      </c>
      <c r="G12" s="21" t="s">
        <v>185</v>
      </c>
      <c r="H12" s="21"/>
      <c r="I12" s="155">
        <v>11</v>
      </c>
      <c r="J12" s="118">
        <v>18.09</v>
      </c>
      <c r="K12" s="27">
        <v>1.1000000000000001</v>
      </c>
      <c r="L12" s="27" t="str">
        <f t="shared" si="0"/>
        <v>I JA</v>
      </c>
      <c r="M12" s="20" t="s">
        <v>211</v>
      </c>
    </row>
    <row r="13" spans="1:14" ht="18" customHeight="1" x14ac:dyDescent="0.2">
      <c r="A13" s="32">
        <v>7</v>
      </c>
      <c r="B13" s="17"/>
      <c r="C13" s="18" t="s">
        <v>89</v>
      </c>
      <c r="D13" s="19" t="s">
        <v>808</v>
      </c>
      <c r="E13" s="143" t="s">
        <v>410</v>
      </c>
      <c r="F13" s="21" t="s">
        <v>160</v>
      </c>
      <c r="G13" s="21" t="s">
        <v>157</v>
      </c>
      <c r="H13" s="21"/>
      <c r="I13" s="98">
        <v>10</v>
      </c>
      <c r="J13" s="118">
        <v>20.99</v>
      </c>
      <c r="K13" s="27">
        <v>1.1000000000000001</v>
      </c>
      <c r="L13" s="27" t="str">
        <f t="shared" si="0"/>
        <v>III JA</v>
      </c>
      <c r="M13" s="20" t="s">
        <v>159</v>
      </c>
    </row>
  </sheetData>
  <sortState ref="C7:M13">
    <sortCondition ref="J7:J13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3"/>
  <dimension ref="A1:L28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3.7109375" style="59" bestFit="1" customWidth="1"/>
    <col min="7" max="8" width="12.85546875" style="59" bestFit="1" customWidth="1"/>
    <col min="9" max="9" width="9" style="52" bestFit="1" customWidth="1"/>
    <col min="10" max="10" width="21.140625" style="37" bestFit="1" customWidth="1"/>
    <col min="11" max="11" width="9.85546875" style="448" bestFit="1" customWidth="1"/>
    <col min="12" max="16384" width="9.140625" style="45"/>
  </cols>
  <sheetData>
    <row r="1" spans="1:12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456"/>
    </row>
    <row r="2" spans="1:12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457"/>
      <c r="L2" s="101"/>
    </row>
    <row r="3" spans="1:12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7"/>
      <c r="K3" s="446"/>
    </row>
    <row r="4" spans="1:12" s="61" customFormat="1" ht="15.75" x14ac:dyDescent="0.2">
      <c r="C4" s="62" t="s">
        <v>299</v>
      </c>
      <c r="D4" s="62"/>
      <c r="E4" s="56"/>
      <c r="F4" s="103"/>
      <c r="G4" s="103"/>
      <c r="H4" s="59"/>
      <c r="I4" s="52"/>
      <c r="J4" s="37"/>
      <c r="K4" s="447"/>
    </row>
    <row r="5" spans="1:12" ht="16.5" thickBot="1" x14ac:dyDescent="0.25">
      <c r="C5" s="154">
        <v>1</v>
      </c>
      <c r="D5" s="62" t="s">
        <v>1232</v>
      </c>
      <c r="E5" s="56"/>
      <c r="F5" s="103"/>
      <c r="G5" s="103"/>
    </row>
    <row r="6" spans="1:12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16" t="s">
        <v>4</v>
      </c>
      <c r="J6" s="72" t="s">
        <v>5</v>
      </c>
      <c r="K6" s="449"/>
    </row>
    <row r="7" spans="1:12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118"/>
      <c r="J7" s="20"/>
      <c r="K7" s="450"/>
    </row>
    <row r="8" spans="1:12" ht="18" customHeight="1" x14ac:dyDescent="0.2">
      <c r="A8" s="32">
        <v>2</v>
      </c>
      <c r="B8" s="17"/>
      <c r="C8" s="18" t="s">
        <v>489</v>
      </c>
      <c r="D8" s="19" t="s">
        <v>1002</v>
      </c>
      <c r="E8" s="143" t="s">
        <v>994</v>
      </c>
      <c r="F8" s="21" t="s">
        <v>36</v>
      </c>
      <c r="G8" s="21" t="s">
        <v>261</v>
      </c>
      <c r="H8" s="21" t="s">
        <v>262</v>
      </c>
      <c r="I8" s="118">
        <v>57.1</v>
      </c>
      <c r="J8" s="20" t="s">
        <v>1012</v>
      </c>
      <c r="K8" s="450"/>
    </row>
    <row r="9" spans="1:12" ht="18" customHeight="1" x14ac:dyDescent="0.2">
      <c r="A9" s="32">
        <v>3</v>
      </c>
      <c r="B9" s="17"/>
      <c r="C9" s="18" t="s">
        <v>222</v>
      </c>
      <c r="D9" s="19" t="s">
        <v>535</v>
      </c>
      <c r="E9" s="143" t="s">
        <v>537</v>
      </c>
      <c r="F9" s="21" t="s">
        <v>37</v>
      </c>
      <c r="G9" s="21" t="s">
        <v>103</v>
      </c>
      <c r="H9" s="21"/>
      <c r="I9" s="118">
        <v>54.97</v>
      </c>
      <c r="J9" s="20" t="s">
        <v>238</v>
      </c>
      <c r="K9" s="450"/>
    </row>
    <row r="10" spans="1:12" ht="18" customHeight="1" x14ac:dyDescent="0.2">
      <c r="A10" s="32">
        <v>4</v>
      </c>
      <c r="B10" s="17"/>
      <c r="C10" s="18" t="s">
        <v>96</v>
      </c>
      <c r="D10" s="19" t="s">
        <v>678</v>
      </c>
      <c r="E10" s="143" t="s">
        <v>679</v>
      </c>
      <c r="F10" s="21" t="s">
        <v>144</v>
      </c>
      <c r="G10" s="21" t="s">
        <v>145</v>
      </c>
      <c r="H10" s="21"/>
      <c r="I10" s="118">
        <v>48.32</v>
      </c>
      <c r="J10" s="20" t="s">
        <v>149</v>
      </c>
      <c r="K10" s="450"/>
    </row>
    <row r="11" spans="1:12" ht="18" customHeight="1" x14ac:dyDescent="0.2">
      <c r="A11" s="32">
        <v>5</v>
      </c>
      <c r="B11" s="17"/>
      <c r="C11" s="18" t="s">
        <v>170</v>
      </c>
      <c r="D11" s="19" t="s">
        <v>1029</v>
      </c>
      <c r="E11" s="143" t="s">
        <v>391</v>
      </c>
      <c r="F11" s="21" t="s">
        <v>38</v>
      </c>
      <c r="G11" s="21" t="s">
        <v>230</v>
      </c>
      <c r="H11" s="21"/>
      <c r="I11" s="118">
        <v>55.59</v>
      </c>
      <c r="J11" s="20" t="s">
        <v>231</v>
      </c>
      <c r="K11" s="450"/>
    </row>
    <row r="12" spans="1:12" ht="18" customHeight="1" x14ac:dyDescent="0.2">
      <c r="A12" s="32">
        <v>6</v>
      </c>
      <c r="B12" s="17"/>
      <c r="C12" s="18" t="s">
        <v>75</v>
      </c>
      <c r="D12" s="19" t="s">
        <v>490</v>
      </c>
      <c r="E12" s="143">
        <v>37479</v>
      </c>
      <c r="F12" s="21" t="s">
        <v>485</v>
      </c>
      <c r="G12" s="21" t="s">
        <v>492</v>
      </c>
      <c r="H12" s="21"/>
      <c r="I12" s="118">
        <v>53.31</v>
      </c>
      <c r="J12" s="20" t="s">
        <v>80</v>
      </c>
      <c r="K12" s="450"/>
    </row>
    <row r="13" spans="1:12" ht="16.5" thickBot="1" x14ac:dyDescent="0.25">
      <c r="C13" s="154">
        <v>2</v>
      </c>
      <c r="D13" s="62" t="s">
        <v>1232</v>
      </c>
      <c r="E13" s="56"/>
      <c r="F13" s="103"/>
      <c r="G13" s="103"/>
    </row>
    <row r="14" spans="1:12" s="53" customFormat="1" ht="18" customHeight="1" thickBot="1" x14ac:dyDescent="0.25">
      <c r="A14" s="102" t="s">
        <v>16</v>
      </c>
      <c r="B14" s="132" t="s">
        <v>17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15</v>
      </c>
      <c r="I14" s="16" t="s">
        <v>4</v>
      </c>
      <c r="J14" s="72" t="s">
        <v>5</v>
      </c>
      <c r="K14" s="449"/>
    </row>
    <row r="15" spans="1:12" ht="18" customHeight="1" x14ac:dyDescent="0.2">
      <c r="A15" s="32">
        <v>1</v>
      </c>
      <c r="B15" s="17"/>
      <c r="C15" s="18" t="s">
        <v>387</v>
      </c>
      <c r="D15" s="19" t="s">
        <v>388</v>
      </c>
      <c r="E15" s="143" t="s">
        <v>389</v>
      </c>
      <c r="F15" s="21" t="s">
        <v>38</v>
      </c>
      <c r="G15" s="21" t="s">
        <v>230</v>
      </c>
      <c r="H15" s="21"/>
      <c r="I15" s="118">
        <v>52.72</v>
      </c>
      <c r="J15" s="20" t="s">
        <v>231</v>
      </c>
      <c r="K15" s="450"/>
    </row>
    <row r="16" spans="1:12" ht="18" customHeight="1" x14ac:dyDescent="0.2">
      <c r="A16" s="32">
        <v>2</v>
      </c>
      <c r="B16" s="17"/>
      <c r="C16" s="18" t="s">
        <v>106</v>
      </c>
      <c r="D16" s="19" t="s">
        <v>1074</v>
      </c>
      <c r="E16" s="143" t="s">
        <v>1068</v>
      </c>
      <c r="F16" s="21" t="s">
        <v>1067</v>
      </c>
      <c r="G16" s="21" t="s">
        <v>1069</v>
      </c>
      <c r="H16" s="21"/>
      <c r="I16" s="118">
        <v>51.93</v>
      </c>
      <c r="J16" s="20" t="s">
        <v>1084</v>
      </c>
      <c r="K16" s="450"/>
    </row>
    <row r="17" spans="1:11" ht="18" customHeight="1" x14ac:dyDescent="0.2">
      <c r="A17" s="32">
        <v>3</v>
      </c>
      <c r="B17" s="17"/>
      <c r="C17" s="18" t="s">
        <v>72</v>
      </c>
      <c r="D17" s="19" t="s">
        <v>684</v>
      </c>
      <c r="E17" s="143" t="s">
        <v>685</v>
      </c>
      <c r="F17" s="21" t="s">
        <v>144</v>
      </c>
      <c r="G17" s="21" t="s">
        <v>145</v>
      </c>
      <c r="H17" s="21"/>
      <c r="I17" s="118">
        <v>52.92</v>
      </c>
      <c r="J17" s="20" t="s">
        <v>148</v>
      </c>
      <c r="K17" s="450" t="s">
        <v>686</v>
      </c>
    </row>
    <row r="18" spans="1:11" ht="18" customHeight="1" x14ac:dyDescent="0.2">
      <c r="A18" s="32">
        <v>4</v>
      </c>
      <c r="B18" s="17"/>
      <c r="C18" s="18" t="s">
        <v>183</v>
      </c>
      <c r="D18" s="19" t="s">
        <v>525</v>
      </c>
      <c r="E18" s="143" t="s">
        <v>526</v>
      </c>
      <c r="F18" s="21" t="s">
        <v>37</v>
      </c>
      <c r="G18" s="21" t="s">
        <v>103</v>
      </c>
      <c r="H18" s="21"/>
      <c r="I18" s="118">
        <v>55.67</v>
      </c>
      <c r="J18" s="20" t="s">
        <v>238</v>
      </c>
      <c r="K18" s="450"/>
    </row>
    <row r="19" spans="1:11" ht="18" customHeight="1" x14ac:dyDescent="0.2">
      <c r="A19" s="32">
        <v>5</v>
      </c>
      <c r="B19" s="17"/>
      <c r="C19" s="18" t="s">
        <v>695</v>
      </c>
      <c r="D19" s="19" t="s">
        <v>254</v>
      </c>
      <c r="E19" s="143">
        <v>37907</v>
      </c>
      <c r="F19" s="21" t="s">
        <v>188</v>
      </c>
      <c r="G19" s="21" t="s">
        <v>185</v>
      </c>
      <c r="H19" s="21"/>
      <c r="I19" s="118">
        <v>49.74</v>
      </c>
      <c r="J19" s="20" t="s">
        <v>211</v>
      </c>
      <c r="K19" s="450"/>
    </row>
    <row r="20" spans="1:11" ht="18" customHeight="1" x14ac:dyDescent="0.2">
      <c r="A20" s="32">
        <v>6</v>
      </c>
      <c r="B20" s="17"/>
      <c r="C20" s="18" t="s">
        <v>395</v>
      </c>
      <c r="D20" s="19" t="s">
        <v>396</v>
      </c>
      <c r="E20" s="143" t="s">
        <v>397</v>
      </c>
      <c r="F20" s="21" t="s">
        <v>398</v>
      </c>
      <c r="G20" s="21" t="s">
        <v>230</v>
      </c>
      <c r="H20" s="21"/>
      <c r="I20" s="118">
        <v>55.59</v>
      </c>
      <c r="J20" s="20" t="s">
        <v>231</v>
      </c>
      <c r="K20" s="450"/>
    </row>
    <row r="21" spans="1:11" ht="16.5" thickBot="1" x14ac:dyDescent="0.25">
      <c r="C21" s="154">
        <v>3</v>
      </c>
      <c r="D21" s="62" t="s">
        <v>1232</v>
      </c>
      <c r="E21" s="56"/>
      <c r="F21" s="103"/>
      <c r="G21" s="103"/>
    </row>
    <row r="22" spans="1:11" s="53" customFormat="1" ht="18" customHeight="1" thickBot="1" x14ac:dyDescent="0.25">
      <c r="A22" s="102" t="s">
        <v>16</v>
      </c>
      <c r="B22" s="132" t="s">
        <v>17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15</v>
      </c>
      <c r="I22" s="16" t="s">
        <v>4</v>
      </c>
      <c r="J22" s="72" t="s">
        <v>5</v>
      </c>
      <c r="K22" s="449"/>
    </row>
    <row r="23" spans="1:11" ht="18" customHeight="1" x14ac:dyDescent="0.2">
      <c r="A23" s="32">
        <v>1</v>
      </c>
      <c r="B23" s="17"/>
      <c r="C23" s="18" t="s">
        <v>150</v>
      </c>
      <c r="D23" s="19" t="s">
        <v>472</v>
      </c>
      <c r="E23" s="143">
        <v>37475</v>
      </c>
      <c r="F23" s="21" t="s">
        <v>29</v>
      </c>
      <c r="G23" s="21" t="s">
        <v>492</v>
      </c>
      <c r="H23" s="21"/>
      <c r="I23" s="118">
        <v>51.46</v>
      </c>
      <c r="J23" s="20" t="s">
        <v>80</v>
      </c>
      <c r="K23" s="450">
        <v>52.1</v>
      </c>
    </row>
    <row r="24" spans="1:11" ht="18" customHeight="1" x14ac:dyDescent="0.2">
      <c r="A24" s="32">
        <v>2</v>
      </c>
      <c r="B24" s="17"/>
      <c r="C24" s="18" t="s">
        <v>125</v>
      </c>
      <c r="D24" s="19" t="s">
        <v>566</v>
      </c>
      <c r="E24" s="143">
        <v>37659</v>
      </c>
      <c r="F24" s="21" t="s">
        <v>316</v>
      </c>
      <c r="G24" s="21" t="s">
        <v>112</v>
      </c>
      <c r="H24" s="21"/>
      <c r="I24" s="118">
        <v>47.15</v>
      </c>
      <c r="J24" s="20" t="s">
        <v>117</v>
      </c>
      <c r="K24" s="450">
        <v>48.94</v>
      </c>
    </row>
    <row r="25" spans="1:11" ht="18" customHeight="1" x14ac:dyDescent="0.2">
      <c r="A25" s="32">
        <v>3</v>
      </c>
      <c r="B25" s="17"/>
      <c r="C25" s="18" t="s">
        <v>1113</v>
      </c>
      <c r="D25" s="19" t="s">
        <v>1114</v>
      </c>
      <c r="E25" s="143" t="s">
        <v>1115</v>
      </c>
      <c r="F25" s="21" t="s">
        <v>24</v>
      </c>
      <c r="G25" s="21" t="s">
        <v>1087</v>
      </c>
      <c r="H25" s="21"/>
      <c r="I25" s="118">
        <v>47.69</v>
      </c>
      <c r="J25" s="20" t="s">
        <v>1116</v>
      </c>
      <c r="K25" s="450"/>
    </row>
    <row r="26" spans="1:11" ht="18" customHeight="1" x14ac:dyDescent="0.2">
      <c r="A26" s="32">
        <v>4</v>
      </c>
      <c r="B26" s="17"/>
      <c r="C26" s="18" t="s">
        <v>1093</v>
      </c>
      <c r="D26" s="19" t="s">
        <v>1094</v>
      </c>
      <c r="E26" s="143" t="s">
        <v>1095</v>
      </c>
      <c r="F26" s="21" t="s">
        <v>24</v>
      </c>
      <c r="G26" s="21" t="s">
        <v>1087</v>
      </c>
      <c r="H26" s="21"/>
      <c r="I26" s="118">
        <v>46.8</v>
      </c>
      <c r="J26" s="20" t="s">
        <v>1092</v>
      </c>
      <c r="K26" s="450">
        <v>47.49</v>
      </c>
    </row>
    <row r="27" spans="1:11" ht="18" customHeight="1" x14ac:dyDescent="0.2">
      <c r="A27" s="32">
        <v>5</v>
      </c>
      <c r="B27" s="17"/>
      <c r="C27" s="18" t="s">
        <v>443</v>
      </c>
      <c r="D27" s="19" t="s">
        <v>444</v>
      </c>
      <c r="E27" s="143">
        <v>37577</v>
      </c>
      <c r="F27" s="21" t="s">
        <v>25</v>
      </c>
      <c r="G27" s="21" t="s">
        <v>492</v>
      </c>
      <c r="H27" s="21"/>
      <c r="I27" s="118">
        <v>49.86</v>
      </c>
      <c r="J27" s="20" t="s">
        <v>428</v>
      </c>
      <c r="K27" s="450">
        <v>50.78</v>
      </c>
    </row>
    <row r="28" spans="1:11" ht="18" customHeight="1" x14ac:dyDescent="0.2">
      <c r="A28" s="32">
        <v>6</v>
      </c>
      <c r="B28" s="17"/>
      <c r="C28" s="18" t="s">
        <v>125</v>
      </c>
      <c r="D28" s="19" t="s">
        <v>616</v>
      </c>
      <c r="E28" s="143">
        <v>37377</v>
      </c>
      <c r="F28" s="21" t="s">
        <v>315</v>
      </c>
      <c r="G28" s="21" t="s">
        <v>112</v>
      </c>
      <c r="H28" s="21"/>
      <c r="I28" s="118">
        <v>52.23</v>
      </c>
      <c r="J28" s="20" t="s">
        <v>123</v>
      </c>
      <c r="K28" s="450">
        <v>55.22</v>
      </c>
    </row>
  </sheetData>
  <sortState ref="A8:N12">
    <sortCondition ref="A8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4"/>
  <dimension ref="A1:M23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3.7109375" style="59" bestFit="1" customWidth="1"/>
    <col min="7" max="8" width="12.85546875" style="59" bestFit="1" customWidth="1"/>
    <col min="9" max="9" width="5.85546875" style="59" bestFit="1" customWidth="1"/>
    <col min="10" max="10" width="9" style="52" bestFit="1" customWidth="1"/>
    <col min="11" max="11" width="4.7109375" style="52" bestFit="1" customWidth="1"/>
    <col min="12" max="12" width="21.140625" style="37" bestFit="1" customWidth="1"/>
    <col min="13" max="16384" width="9.140625" style="45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100"/>
      <c r="L1" s="100"/>
    </row>
    <row r="2" spans="1:13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101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13" s="61" customFormat="1" ht="15.75" x14ac:dyDescent="0.2">
      <c r="C4" s="62" t="s">
        <v>299</v>
      </c>
      <c r="D4" s="62"/>
      <c r="E4" s="56"/>
      <c r="F4" s="103"/>
      <c r="G4" s="103"/>
      <c r="H4" s="59"/>
      <c r="I4" s="59"/>
      <c r="J4" s="52"/>
      <c r="K4" s="52"/>
      <c r="L4" s="37"/>
    </row>
    <row r="5" spans="1:13" ht="16.5" thickBot="1" x14ac:dyDescent="0.25">
      <c r="C5" s="154"/>
      <c r="D5" s="62"/>
      <c r="E5" s="56"/>
      <c r="F5" s="103"/>
      <c r="G5" s="103"/>
    </row>
    <row r="6" spans="1:13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82" t="s">
        <v>13</v>
      </c>
      <c r="L6" s="72" t="s">
        <v>5</v>
      </c>
    </row>
    <row r="7" spans="1:13" ht="18" customHeight="1" x14ac:dyDescent="0.2">
      <c r="A7" s="32">
        <v>1</v>
      </c>
      <c r="B7" s="17"/>
      <c r="C7" s="18" t="s">
        <v>1093</v>
      </c>
      <c r="D7" s="19" t="s">
        <v>1094</v>
      </c>
      <c r="E7" s="143" t="s">
        <v>1095</v>
      </c>
      <c r="F7" s="21" t="s">
        <v>24</v>
      </c>
      <c r="G7" s="21" t="s">
        <v>1087</v>
      </c>
      <c r="H7" s="21"/>
      <c r="I7" s="98">
        <v>18</v>
      </c>
      <c r="J7" s="118">
        <v>46.8</v>
      </c>
      <c r="K7" s="27" t="str">
        <f t="shared" ref="K7:K23" si="0">IF(ISBLANK(J7),"",IF(J7&lt;=46.5,"I A",IF(J7&lt;=50.64,"II A",IF(J7&lt;=55.34,"III A",IF(J7&lt;=60.14,"I JA",IF(J7&lt;=64.64,"II JA",IF(J7&lt;=68.14,"III JA")))))))</f>
        <v>II A</v>
      </c>
      <c r="L7" s="20" t="s">
        <v>1092</v>
      </c>
    </row>
    <row r="8" spans="1:13" ht="18" customHeight="1" x14ac:dyDescent="0.2">
      <c r="A8" s="32">
        <v>2</v>
      </c>
      <c r="B8" s="17"/>
      <c r="C8" s="18" t="s">
        <v>125</v>
      </c>
      <c r="D8" s="19" t="s">
        <v>566</v>
      </c>
      <c r="E8" s="143">
        <v>37659</v>
      </c>
      <c r="F8" s="21" t="s">
        <v>316</v>
      </c>
      <c r="G8" s="21" t="s">
        <v>112</v>
      </c>
      <c r="H8" s="21"/>
      <c r="I8" s="98">
        <v>16</v>
      </c>
      <c r="J8" s="118">
        <v>47.15</v>
      </c>
      <c r="K8" s="27" t="str">
        <f t="shared" si="0"/>
        <v>II A</v>
      </c>
      <c r="L8" s="20" t="s">
        <v>117</v>
      </c>
    </row>
    <row r="9" spans="1:13" ht="18" customHeight="1" x14ac:dyDescent="0.2">
      <c r="A9" s="32">
        <v>3</v>
      </c>
      <c r="B9" s="17"/>
      <c r="C9" s="18" t="s">
        <v>1113</v>
      </c>
      <c r="D9" s="19" t="s">
        <v>1114</v>
      </c>
      <c r="E9" s="143" t="s">
        <v>1115</v>
      </c>
      <c r="F9" s="21" t="s">
        <v>24</v>
      </c>
      <c r="G9" s="21" t="s">
        <v>1087</v>
      </c>
      <c r="H9" s="21"/>
      <c r="I9" s="98">
        <v>14</v>
      </c>
      <c r="J9" s="118">
        <v>47.69</v>
      </c>
      <c r="K9" s="27" t="str">
        <f t="shared" si="0"/>
        <v>II A</v>
      </c>
      <c r="L9" s="20" t="s">
        <v>1116</v>
      </c>
    </row>
    <row r="10" spans="1:13" ht="18" customHeight="1" x14ac:dyDescent="0.2">
      <c r="A10" s="32">
        <v>4</v>
      </c>
      <c r="B10" s="17"/>
      <c r="C10" s="18" t="s">
        <v>96</v>
      </c>
      <c r="D10" s="19" t="s">
        <v>678</v>
      </c>
      <c r="E10" s="143" t="s">
        <v>679</v>
      </c>
      <c r="F10" s="21" t="s">
        <v>144</v>
      </c>
      <c r="G10" s="21" t="s">
        <v>145</v>
      </c>
      <c r="H10" s="21"/>
      <c r="I10" s="98">
        <v>13</v>
      </c>
      <c r="J10" s="118">
        <v>48.32</v>
      </c>
      <c r="K10" s="27" t="str">
        <f t="shared" si="0"/>
        <v>II A</v>
      </c>
      <c r="L10" s="20" t="s">
        <v>149</v>
      </c>
    </row>
    <row r="11" spans="1:13" ht="18" customHeight="1" x14ac:dyDescent="0.2">
      <c r="A11" s="32">
        <v>5</v>
      </c>
      <c r="B11" s="17"/>
      <c r="C11" s="18" t="s">
        <v>695</v>
      </c>
      <c r="D11" s="19" t="s">
        <v>254</v>
      </c>
      <c r="E11" s="143">
        <v>37907</v>
      </c>
      <c r="F11" s="21" t="s">
        <v>188</v>
      </c>
      <c r="G11" s="21" t="s">
        <v>185</v>
      </c>
      <c r="H11" s="21"/>
      <c r="I11" s="98">
        <v>12</v>
      </c>
      <c r="J11" s="118">
        <v>49.74</v>
      </c>
      <c r="K11" s="27" t="str">
        <f t="shared" si="0"/>
        <v>II A</v>
      </c>
      <c r="L11" s="20" t="s">
        <v>211</v>
      </c>
    </row>
    <row r="12" spans="1:13" ht="18" customHeight="1" x14ac:dyDescent="0.2">
      <c r="A12" s="32">
        <v>6</v>
      </c>
      <c r="B12" s="17"/>
      <c r="C12" s="18" t="s">
        <v>443</v>
      </c>
      <c r="D12" s="19" t="s">
        <v>444</v>
      </c>
      <c r="E12" s="143">
        <v>37577</v>
      </c>
      <c r="F12" s="21" t="s">
        <v>25</v>
      </c>
      <c r="G12" s="21" t="s">
        <v>492</v>
      </c>
      <c r="H12" s="21"/>
      <c r="I12" s="98">
        <v>11</v>
      </c>
      <c r="J12" s="118">
        <v>49.86</v>
      </c>
      <c r="K12" s="27" t="str">
        <f t="shared" si="0"/>
        <v>II A</v>
      </c>
      <c r="L12" s="20" t="s">
        <v>428</v>
      </c>
    </row>
    <row r="13" spans="1:13" ht="18" customHeight="1" x14ac:dyDescent="0.2">
      <c r="A13" s="32">
        <v>7</v>
      </c>
      <c r="B13" s="17"/>
      <c r="C13" s="18" t="s">
        <v>150</v>
      </c>
      <c r="D13" s="19" t="s">
        <v>472</v>
      </c>
      <c r="E13" s="143">
        <v>37475</v>
      </c>
      <c r="F13" s="21" t="s">
        <v>29</v>
      </c>
      <c r="G13" s="21" t="s">
        <v>492</v>
      </c>
      <c r="H13" s="21"/>
      <c r="I13" s="98">
        <v>10</v>
      </c>
      <c r="J13" s="118">
        <v>51.46</v>
      </c>
      <c r="K13" s="27" t="str">
        <f t="shared" si="0"/>
        <v>III A</v>
      </c>
      <c r="L13" s="20" t="s">
        <v>80</v>
      </c>
    </row>
    <row r="14" spans="1:13" ht="18" customHeight="1" x14ac:dyDescent="0.2">
      <c r="A14" s="32">
        <v>8</v>
      </c>
      <c r="B14" s="17"/>
      <c r="C14" s="18" t="s">
        <v>106</v>
      </c>
      <c r="D14" s="19" t="s">
        <v>1074</v>
      </c>
      <c r="E14" s="143" t="s">
        <v>1068</v>
      </c>
      <c r="F14" s="21" t="s">
        <v>1067</v>
      </c>
      <c r="G14" s="21" t="s">
        <v>1069</v>
      </c>
      <c r="H14" s="21"/>
      <c r="I14" s="98">
        <v>9</v>
      </c>
      <c r="J14" s="118">
        <v>51.93</v>
      </c>
      <c r="K14" s="27" t="str">
        <f t="shared" si="0"/>
        <v>III A</v>
      </c>
      <c r="L14" s="20" t="s">
        <v>1084</v>
      </c>
    </row>
    <row r="15" spans="1:13" ht="18" customHeight="1" x14ac:dyDescent="0.2">
      <c r="A15" s="32">
        <v>9</v>
      </c>
      <c r="B15" s="17"/>
      <c r="C15" s="18" t="s">
        <v>125</v>
      </c>
      <c r="D15" s="19" t="s">
        <v>616</v>
      </c>
      <c r="E15" s="143">
        <v>37377</v>
      </c>
      <c r="F15" s="21" t="s">
        <v>315</v>
      </c>
      <c r="G15" s="21" t="s">
        <v>112</v>
      </c>
      <c r="H15" s="21"/>
      <c r="I15" s="98">
        <v>8</v>
      </c>
      <c r="J15" s="118">
        <v>52.23</v>
      </c>
      <c r="K15" s="27" t="str">
        <f t="shared" si="0"/>
        <v>III A</v>
      </c>
      <c r="L15" s="20" t="s">
        <v>123</v>
      </c>
    </row>
    <row r="16" spans="1:13" ht="18" customHeight="1" x14ac:dyDescent="0.2">
      <c r="A16" s="32">
        <v>10</v>
      </c>
      <c r="B16" s="17"/>
      <c r="C16" s="18" t="s">
        <v>387</v>
      </c>
      <c r="D16" s="19" t="s">
        <v>388</v>
      </c>
      <c r="E16" s="143" t="s">
        <v>389</v>
      </c>
      <c r="F16" s="21" t="s">
        <v>38</v>
      </c>
      <c r="G16" s="21" t="s">
        <v>230</v>
      </c>
      <c r="H16" s="21"/>
      <c r="I16" s="98">
        <v>7</v>
      </c>
      <c r="J16" s="118">
        <v>52.72</v>
      </c>
      <c r="K16" s="27" t="str">
        <f t="shared" si="0"/>
        <v>III A</v>
      </c>
      <c r="L16" s="20" t="s">
        <v>231</v>
      </c>
    </row>
    <row r="17" spans="1:12" ht="18" customHeight="1" x14ac:dyDescent="0.2">
      <c r="A17" s="32">
        <v>11</v>
      </c>
      <c r="B17" s="17"/>
      <c r="C17" s="18" t="s">
        <v>72</v>
      </c>
      <c r="D17" s="19" t="s">
        <v>684</v>
      </c>
      <c r="E17" s="143" t="s">
        <v>685</v>
      </c>
      <c r="F17" s="21" t="s">
        <v>144</v>
      </c>
      <c r="G17" s="21" t="s">
        <v>145</v>
      </c>
      <c r="H17" s="21"/>
      <c r="I17" s="98">
        <v>6</v>
      </c>
      <c r="J17" s="118">
        <v>52.92</v>
      </c>
      <c r="K17" s="27" t="str">
        <f t="shared" si="0"/>
        <v>III A</v>
      </c>
      <c r="L17" s="20" t="s">
        <v>148</v>
      </c>
    </row>
    <row r="18" spans="1:12" ht="18" customHeight="1" x14ac:dyDescent="0.2">
      <c r="A18" s="32">
        <v>12</v>
      </c>
      <c r="B18" s="17"/>
      <c r="C18" s="18" t="s">
        <v>75</v>
      </c>
      <c r="D18" s="19" t="s">
        <v>490</v>
      </c>
      <c r="E18" s="143">
        <v>37479</v>
      </c>
      <c r="F18" s="21" t="s">
        <v>485</v>
      </c>
      <c r="G18" s="21" t="s">
        <v>492</v>
      </c>
      <c r="H18" s="21"/>
      <c r="I18" s="98" t="s">
        <v>56</v>
      </c>
      <c r="J18" s="118">
        <v>53.31</v>
      </c>
      <c r="K18" s="27" t="str">
        <f t="shared" si="0"/>
        <v>III A</v>
      </c>
      <c r="L18" s="20" t="s">
        <v>80</v>
      </c>
    </row>
    <row r="19" spans="1:12" ht="18" customHeight="1" x14ac:dyDescent="0.2">
      <c r="A19" s="32">
        <v>13</v>
      </c>
      <c r="B19" s="17"/>
      <c r="C19" s="18" t="s">
        <v>222</v>
      </c>
      <c r="D19" s="19" t="s">
        <v>535</v>
      </c>
      <c r="E19" s="143" t="s">
        <v>537</v>
      </c>
      <c r="F19" s="21" t="s">
        <v>37</v>
      </c>
      <c r="G19" s="21" t="s">
        <v>103</v>
      </c>
      <c r="H19" s="21"/>
      <c r="I19" s="98">
        <v>5</v>
      </c>
      <c r="J19" s="118">
        <v>54.97</v>
      </c>
      <c r="K19" s="27" t="str">
        <f t="shared" si="0"/>
        <v>III A</v>
      </c>
      <c r="L19" s="20" t="s">
        <v>238</v>
      </c>
    </row>
    <row r="20" spans="1:12" ht="18" customHeight="1" x14ac:dyDescent="0.2">
      <c r="A20" s="32">
        <v>14</v>
      </c>
      <c r="B20" s="17"/>
      <c r="C20" s="18" t="s">
        <v>395</v>
      </c>
      <c r="D20" s="19" t="s">
        <v>396</v>
      </c>
      <c r="E20" s="143" t="s">
        <v>397</v>
      </c>
      <c r="F20" s="21" t="s">
        <v>398</v>
      </c>
      <c r="G20" s="21" t="s">
        <v>230</v>
      </c>
      <c r="H20" s="21"/>
      <c r="I20" s="98" t="s">
        <v>56</v>
      </c>
      <c r="J20" s="118">
        <v>55.59</v>
      </c>
      <c r="K20" s="27" t="str">
        <f t="shared" si="0"/>
        <v>I JA</v>
      </c>
      <c r="L20" s="20" t="s">
        <v>231</v>
      </c>
    </row>
    <row r="21" spans="1:12" ht="18" customHeight="1" x14ac:dyDescent="0.2">
      <c r="A21" s="32">
        <v>15</v>
      </c>
      <c r="B21" s="17"/>
      <c r="C21" s="18" t="s">
        <v>170</v>
      </c>
      <c r="D21" s="19" t="s">
        <v>1029</v>
      </c>
      <c r="E21" s="143" t="s">
        <v>391</v>
      </c>
      <c r="F21" s="21" t="s">
        <v>38</v>
      </c>
      <c r="G21" s="21" t="s">
        <v>230</v>
      </c>
      <c r="H21" s="21"/>
      <c r="I21" s="98">
        <v>4</v>
      </c>
      <c r="J21" s="118">
        <v>55.59</v>
      </c>
      <c r="K21" s="27" t="str">
        <f t="shared" si="0"/>
        <v>I JA</v>
      </c>
      <c r="L21" s="20" t="s">
        <v>231</v>
      </c>
    </row>
    <row r="22" spans="1:12" ht="18" customHeight="1" x14ac:dyDescent="0.2">
      <c r="A22" s="32">
        <v>16</v>
      </c>
      <c r="B22" s="17"/>
      <c r="C22" s="18" t="s">
        <v>183</v>
      </c>
      <c r="D22" s="19" t="s">
        <v>525</v>
      </c>
      <c r="E22" s="143" t="s">
        <v>526</v>
      </c>
      <c r="F22" s="21" t="s">
        <v>37</v>
      </c>
      <c r="G22" s="21" t="s">
        <v>103</v>
      </c>
      <c r="H22" s="21"/>
      <c r="I22" s="98">
        <v>3</v>
      </c>
      <c r="J22" s="118">
        <v>55.67</v>
      </c>
      <c r="K22" s="27" t="str">
        <f t="shared" si="0"/>
        <v>I JA</v>
      </c>
      <c r="L22" s="20" t="s">
        <v>238</v>
      </c>
    </row>
    <row r="23" spans="1:12" ht="18" customHeight="1" x14ac:dyDescent="0.2">
      <c r="A23" s="32">
        <v>17</v>
      </c>
      <c r="B23" s="17"/>
      <c r="C23" s="18" t="s">
        <v>489</v>
      </c>
      <c r="D23" s="19" t="s">
        <v>1002</v>
      </c>
      <c r="E23" s="143" t="s">
        <v>994</v>
      </c>
      <c r="F23" s="21" t="s">
        <v>36</v>
      </c>
      <c r="G23" s="21" t="s">
        <v>261</v>
      </c>
      <c r="H23" s="21" t="s">
        <v>262</v>
      </c>
      <c r="I23" s="98">
        <v>2</v>
      </c>
      <c r="J23" s="118">
        <v>57.1</v>
      </c>
      <c r="K23" s="27" t="str">
        <f t="shared" si="0"/>
        <v>I JA</v>
      </c>
      <c r="L23" s="20" t="s">
        <v>1012</v>
      </c>
    </row>
  </sheetData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5"/>
  <dimension ref="A1:N20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1.7109375" style="59" bestFit="1" customWidth="1"/>
    <col min="7" max="7" width="12.85546875" style="59" bestFit="1" customWidth="1"/>
    <col min="8" max="8" width="11.28515625" style="59" bestFit="1" customWidth="1"/>
    <col min="9" max="9" width="5.85546875" style="59" bestFit="1" customWidth="1"/>
    <col min="10" max="10" width="9" style="52" bestFit="1" customWidth="1"/>
    <col min="11" max="11" width="4.7109375" style="52" bestFit="1" customWidth="1"/>
    <col min="12" max="12" width="21.140625" style="37" bestFit="1" customWidth="1"/>
    <col min="13" max="13" width="9.85546875" style="448" bestFit="1" customWidth="1"/>
    <col min="14" max="16384" width="9.140625" style="45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100"/>
      <c r="L1" s="100"/>
      <c r="M1" s="456"/>
    </row>
    <row r="2" spans="1:14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457"/>
      <c r="N2" s="101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  <c r="M3" s="446"/>
    </row>
    <row r="4" spans="1:14" s="61" customFormat="1" ht="15.75" x14ac:dyDescent="0.2">
      <c r="C4" s="62" t="s">
        <v>300</v>
      </c>
      <c r="D4" s="62"/>
      <c r="E4" s="56"/>
      <c r="F4" s="103"/>
      <c r="G4" s="103"/>
      <c r="H4" s="59"/>
      <c r="I4" s="59"/>
      <c r="J4" s="52"/>
      <c r="K4" s="52"/>
      <c r="L4" s="37"/>
      <c r="M4" s="447"/>
    </row>
    <row r="5" spans="1:14" ht="16.5" thickBot="1" x14ac:dyDescent="0.25">
      <c r="C5" s="154">
        <v>1</v>
      </c>
      <c r="D5" s="62" t="s">
        <v>1232</v>
      </c>
      <c r="E5" s="56"/>
      <c r="F5" s="103"/>
      <c r="G5" s="103"/>
    </row>
    <row r="6" spans="1:14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82" t="s">
        <v>13</v>
      </c>
      <c r="L6" s="72" t="s">
        <v>5</v>
      </c>
      <c r="M6" s="449"/>
    </row>
    <row r="7" spans="1:14" ht="18" customHeight="1" x14ac:dyDescent="0.2">
      <c r="A7" s="32">
        <v>1</v>
      </c>
      <c r="B7" s="17"/>
      <c r="C7" s="18"/>
      <c r="D7" s="19"/>
      <c r="E7" s="143"/>
      <c r="F7" s="21"/>
      <c r="G7" s="21"/>
      <c r="H7" s="21"/>
      <c r="I7" s="98"/>
      <c r="J7" s="118"/>
      <c r="K7" s="27" t="str">
        <f t="shared" ref="K7:K12" si="0">IF(ISBLANK(J7),"",IF(J7&lt;=44,"I JA",IF(J7&lt;=47,"II JA",IF(J7&lt;=49,"III JA"))))</f>
        <v/>
      </c>
      <c r="L7" s="20"/>
    </row>
    <row r="8" spans="1:14" ht="18" customHeight="1" x14ac:dyDescent="0.2">
      <c r="A8" s="32">
        <v>2</v>
      </c>
      <c r="B8" s="17"/>
      <c r="C8" s="18" t="s">
        <v>209</v>
      </c>
      <c r="D8" s="19" t="s">
        <v>935</v>
      </c>
      <c r="E8" s="143">
        <v>37830</v>
      </c>
      <c r="F8" s="21" t="s">
        <v>188</v>
      </c>
      <c r="G8" s="21" t="s">
        <v>185</v>
      </c>
      <c r="H8" s="21"/>
      <c r="I8" s="98"/>
      <c r="J8" s="118">
        <v>47.2</v>
      </c>
      <c r="K8" s="27" t="str">
        <f t="shared" si="0"/>
        <v>III JA</v>
      </c>
      <c r="L8" s="20" t="s">
        <v>211</v>
      </c>
    </row>
    <row r="9" spans="1:14" ht="18" customHeight="1" x14ac:dyDescent="0.25">
      <c r="A9" s="32">
        <v>3</v>
      </c>
      <c r="B9" s="17"/>
      <c r="C9" s="18" t="s">
        <v>399</v>
      </c>
      <c r="D9" s="19" t="s">
        <v>381</v>
      </c>
      <c r="E9" s="143" t="s">
        <v>382</v>
      </c>
      <c r="F9" s="21" t="s">
        <v>38</v>
      </c>
      <c r="G9" s="21" t="s">
        <v>230</v>
      </c>
      <c r="H9" s="21" t="s">
        <v>380</v>
      </c>
      <c r="I9" s="98"/>
      <c r="J9" s="118">
        <v>45.84</v>
      </c>
      <c r="K9" s="27" t="str">
        <f t="shared" si="0"/>
        <v>II JA</v>
      </c>
      <c r="L9" s="20" t="s">
        <v>232</v>
      </c>
      <c r="M9" s="458"/>
    </row>
    <row r="10" spans="1:14" ht="18" customHeight="1" x14ac:dyDescent="0.2">
      <c r="A10" s="32">
        <v>4</v>
      </c>
      <c r="B10" s="17"/>
      <c r="C10" s="18" t="s">
        <v>122</v>
      </c>
      <c r="D10" s="19" t="s">
        <v>938</v>
      </c>
      <c r="E10" s="143">
        <v>37413</v>
      </c>
      <c r="F10" s="21" t="s">
        <v>188</v>
      </c>
      <c r="G10" s="21" t="s">
        <v>185</v>
      </c>
      <c r="H10" s="21"/>
      <c r="I10" s="98"/>
      <c r="J10" s="118">
        <v>45.37</v>
      </c>
      <c r="K10" s="27" t="str">
        <f t="shared" si="0"/>
        <v>II JA</v>
      </c>
      <c r="L10" s="20" t="s">
        <v>256</v>
      </c>
    </row>
    <row r="11" spans="1:14" ht="18" customHeight="1" x14ac:dyDescent="0.2">
      <c r="A11" s="32">
        <v>5</v>
      </c>
      <c r="B11" s="17"/>
      <c r="C11" s="18" t="s">
        <v>1077</v>
      </c>
      <c r="D11" s="19" t="s">
        <v>1078</v>
      </c>
      <c r="E11" s="143" t="s">
        <v>1070</v>
      </c>
      <c r="F11" s="21" t="s">
        <v>1067</v>
      </c>
      <c r="G11" s="21" t="s">
        <v>1069</v>
      </c>
      <c r="H11" s="21"/>
      <c r="I11" s="98"/>
      <c r="J11" s="118">
        <v>44.24</v>
      </c>
      <c r="K11" s="27" t="str">
        <f t="shared" si="0"/>
        <v>II JA</v>
      </c>
      <c r="L11" s="20" t="s">
        <v>1084</v>
      </c>
    </row>
    <row r="12" spans="1:14" ht="18" customHeight="1" x14ac:dyDescent="0.2">
      <c r="A12" s="32">
        <v>6</v>
      </c>
      <c r="B12" s="17"/>
      <c r="C12" s="18"/>
      <c r="D12" s="19"/>
      <c r="E12" s="143"/>
      <c r="F12" s="21"/>
      <c r="G12" s="21"/>
      <c r="H12" s="21"/>
      <c r="I12" s="98"/>
      <c r="J12" s="118"/>
      <c r="K12" s="27" t="str">
        <f t="shared" si="0"/>
        <v/>
      </c>
      <c r="L12" s="20"/>
    </row>
    <row r="13" spans="1:14" ht="16.5" thickBot="1" x14ac:dyDescent="0.25">
      <c r="C13" s="154">
        <v>2</v>
      </c>
      <c r="D13" s="62" t="s">
        <v>1232</v>
      </c>
      <c r="E13" s="56"/>
      <c r="F13" s="103"/>
      <c r="G13" s="103"/>
    </row>
    <row r="14" spans="1:14" s="53" customFormat="1" ht="18" customHeight="1" thickBot="1" x14ac:dyDescent="0.25">
      <c r="A14" s="102" t="s">
        <v>16</v>
      </c>
      <c r="B14" s="132" t="s">
        <v>17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15</v>
      </c>
      <c r="I14" s="70" t="s">
        <v>21</v>
      </c>
      <c r="J14" s="16" t="s">
        <v>4</v>
      </c>
      <c r="K14" s="82" t="s">
        <v>13</v>
      </c>
      <c r="L14" s="72" t="s">
        <v>5</v>
      </c>
      <c r="M14" s="449"/>
    </row>
    <row r="15" spans="1:14" ht="18" customHeight="1" x14ac:dyDescent="0.2">
      <c r="A15" s="32">
        <v>1</v>
      </c>
      <c r="B15" s="17"/>
      <c r="C15" s="18" t="s">
        <v>557</v>
      </c>
      <c r="D15" s="19" t="s">
        <v>739</v>
      </c>
      <c r="E15" s="143" t="s">
        <v>740</v>
      </c>
      <c r="F15" s="21" t="s">
        <v>733</v>
      </c>
      <c r="G15" s="21" t="s">
        <v>734</v>
      </c>
      <c r="H15" s="21" t="s">
        <v>744</v>
      </c>
      <c r="I15" s="155"/>
      <c r="J15" s="118">
        <v>45.29</v>
      </c>
      <c r="K15" s="27" t="str">
        <f t="shared" ref="K15:K20" si="1">IF(ISBLANK(J15),"",IF(J15&lt;=44,"I JA",IF(J15&lt;=47,"II JA",IF(J15&lt;=49,"III JA"))))</f>
        <v>II JA</v>
      </c>
      <c r="L15" s="20" t="s">
        <v>151</v>
      </c>
    </row>
    <row r="16" spans="1:14" ht="18" customHeight="1" x14ac:dyDescent="0.2">
      <c r="A16" s="32">
        <v>2</v>
      </c>
      <c r="B16" s="17"/>
      <c r="C16" s="18" t="s">
        <v>45</v>
      </c>
      <c r="D16" s="19" t="s">
        <v>823</v>
      </c>
      <c r="E16" s="143">
        <v>37388</v>
      </c>
      <c r="F16" s="21" t="s">
        <v>162</v>
      </c>
      <c r="G16" s="21" t="s">
        <v>161</v>
      </c>
      <c r="H16" s="21"/>
      <c r="I16" s="98"/>
      <c r="J16" s="118">
        <v>45.290999999999997</v>
      </c>
      <c r="K16" s="27" t="str">
        <f t="shared" si="1"/>
        <v>II JA</v>
      </c>
      <c r="L16" s="20" t="s">
        <v>829</v>
      </c>
    </row>
    <row r="17" spans="1:13" ht="18" customHeight="1" x14ac:dyDescent="0.2">
      <c r="A17" s="32">
        <v>3</v>
      </c>
      <c r="B17" s="17"/>
      <c r="C17" s="18" t="s">
        <v>1096</v>
      </c>
      <c r="D17" s="19" t="s">
        <v>1097</v>
      </c>
      <c r="E17" s="143" t="s">
        <v>1098</v>
      </c>
      <c r="F17" s="21" t="s">
        <v>24</v>
      </c>
      <c r="G17" s="21" t="s">
        <v>1087</v>
      </c>
      <c r="H17" s="21"/>
      <c r="I17" s="98"/>
      <c r="J17" s="118">
        <v>46.14</v>
      </c>
      <c r="K17" s="27" t="str">
        <f t="shared" si="1"/>
        <v>II JA</v>
      </c>
      <c r="L17" s="20" t="s">
        <v>1092</v>
      </c>
      <c r="M17" s="448">
        <v>48.19</v>
      </c>
    </row>
    <row r="18" spans="1:13" ht="18" customHeight="1" x14ac:dyDescent="0.2">
      <c r="A18" s="32">
        <v>4</v>
      </c>
      <c r="B18" s="17"/>
      <c r="C18" s="18" t="s">
        <v>47</v>
      </c>
      <c r="D18" s="19" t="s">
        <v>953</v>
      </c>
      <c r="E18" s="143" t="s">
        <v>916</v>
      </c>
      <c r="F18" s="21" t="s">
        <v>198</v>
      </c>
      <c r="G18" s="21" t="s">
        <v>197</v>
      </c>
      <c r="H18" s="21"/>
      <c r="I18" s="98"/>
      <c r="J18" s="118">
        <v>46.1</v>
      </c>
      <c r="K18" s="27" t="str">
        <f t="shared" si="1"/>
        <v>II JA</v>
      </c>
      <c r="L18" s="20" t="s">
        <v>196</v>
      </c>
      <c r="M18" s="448">
        <v>48.4</v>
      </c>
    </row>
    <row r="19" spans="1:13" ht="18" customHeight="1" x14ac:dyDescent="0.2">
      <c r="A19" s="32">
        <v>5</v>
      </c>
      <c r="B19" s="17"/>
      <c r="C19" s="18" t="s">
        <v>383</v>
      </c>
      <c r="D19" s="19" t="s">
        <v>384</v>
      </c>
      <c r="E19" s="143" t="s">
        <v>385</v>
      </c>
      <c r="F19" s="21" t="s">
        <v>38</v>
      </c>
      <c r="G19" s="21" t="s">
        <v>230</v>
      </c>
      <c r="H19" s="21" t="s">
        <v>380</v>
      </c>
      <c r="I19" s="98"/>
      <c r="J19" s="118">
        <v>46.6</v>
      </c>
      <c r="K19" s="27" t="str">
        <f t="shared" si="1"/>
        <v>II JA</v>
      </c>
      <c r="L19" s="20" t="s">
        <v>233</v>
      </c>
    </row>
    <row r="20" spans="1:13" ht="18" customHeight="1" x14ac:dyDescent="0.2">
      <c r="A20" s="32">
        <v>6</v>
      </c>
      <c r="B20" s="17"/>
      <c r="C20" s="18"/>
      <c r="D20" s="19"/>
      <c r="E20" s="143"/>
      <c r="F20" s="21"/>
      <c r="G20" s="21"/>
      <c r="H20" s="21"/>
      <c r="I20" s="98"/>
      <c r="J20" s="118"/>
      <c r="K20" s="27" t="str">
        <f t="shared" si="1"/>
        <v/>
      </c>
      <c r="L20" s="20"/>
    </row>
  </sheetData>
  <sortState ref="C7:M15">
    <sortCondition ref="D7:D15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6"/>
  <dimension ref="A1:M15"/>
  <sheetViews>
    <sheetView workbookViewId="0">
      <selection activeCell="A5" sqref="A5"/>
    </sheetView>
  </sheetViews>
  <sheetFormatPr defaultColWidth="9.140625" defaultRowHeight="12.75" x14ac:dyDescent="0.2"/>
  <cols>
    <col min="1" max="1" width="5.42578125" style="45" customWidth="1"/>
    <col min="2" max="2" width="5.7109375" style="45" hidden="1" customWidth="1"/>
    <col min="3" max="3" width="10.28515625" style="45" customWidth="1"/>
    <col min="4" max="4" width="13.7109375" style="45" bestFit="1" customWidth="1"/>
    <col min="5" max="5" width="10.7109375" style="58" customWidth="1"/>
    <col min="6" max="6" width="11.7109375" style="59" bestFit="1" customWidth="1"/>
    <col min="7" max="7" width="12.85546875" style="59" bestFit="1" customWidth="1"/>
    <col min="8" max="8" width="11.28515625" style="59" bestFit="1" customWidth="1"/>
    <col min="9" max="9" width="5.85546875" style="59" bestFit="1" customWidth="1"/>
    <col min="10" max="10" width="9" style="52" bestFit="1" customWidth="1"/>
    <col min="11" max="11" width="4.7109375" style="52" bestFit="1" customWidth="1"/>
    <col min="12" max="12" width="21.140625" style="37" bestFit="1" customWidth="1"/>
    <col min="13" max="16384" width="9.140625" style="45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100"/>
      <c r="L1" s="100"/>
    </row>
    <row r="2" spans="1:13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101"/>
    </row>
    <row r="3" spans="1:13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7"/>
    </row>
    <row r="4" spans="1:13" s="61" customFormat="1" ht="15.75" x14ac:dyDescent="0.2">
      <c r="C4" s="62" t="s">
        <v>300</v>
      </c>
      <c r="D4" s="62"/>
      <c r="E4" s="56"/>
      <c r="F4" s="103"/>
      <c r="G4" s="103"/>
      <c r="H4" s="59"/>
      <c r="I4" s="59"/>
      <c r="J4" s="52"/>
      <c r="K4" s="52"/>
      <c r="L4" s="37"/>
    </row>
    <row r="5" spans="1:13" ht="16.5" thickBot="1" x14ac:dyDescent="0.25">
      <c r="C5" s="154"/>
      <c r="D5" s="62"/>
      <c r="E5" s="56"/>
      <c r="F5" s="103"/>
      <c r="G5" s="103"/>
    </row>
    <row r="6" spans="1:13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82" t="s">
        <v>13</v>
      </c>
      <c r="L6" s="72" t="s">
        <v>5</v>
      </c>
    </row>
    <row r="7" spans="1:13" ht="18" customHeight="1" x14ac:dyDescent="0.2">
      <c r="A7" s="32">
        <v>1</v>
      </c>
      <c r="B7" s="17"/>
      <c r="C7" s="18" t="s">
        <v>1077</v>
      </c>
      <c r="D7" s="19" t="s">
        <v>1078</v>
      </c>
      <c r="E7" s="143" t="s">
        <v>1070</v>
      </c>
      <c r="F7" s="21" t="s">
        <v>1067</v>
      </c>
      <c r="G7" s="21" t="s">
        <v>1069</v>
      </c>
      <c r="H7" s="21"/>
      <c r="I7" s="98">
        <v>18</v>
      </c>
      <c r="J7" s="118">
        <v>44.24</v>
      </c>
      <c r="K7" s="27" t="str">
        <f t="shared" ref="K7:K15" si="0">IF(ISBLANK(J7),"",IF(J7&lt;=44,"I JA",IF(J7&lt;=47,"II JA",IF(J7&lt;=49,"III JA"))))</f>
        <v>II JA</v>
      </c>
      <c r="L7" s="20" t="s">
        <v>1084</v>
      </c>
    </row>
    <row r="8" spans="1:13" ht="18" customHeight="1" x14ac:dyDescent="0.2">
      <c r="A8" s="32">
        <v>2</v>
      </c>
      <c r="B8" s="17"/>
      <c r="C8" s="18" t="s">
        <v>557</v>
      </c>
      <c r="D8" s="19" t="s">
        <v>739</v>
      </c>
      <c r="E8" s="143" t="s">
        <v>740</v>
      </c>
      <c r="F8" s="21" t="s">
        <v>733</v>
      </c>
      <c r="G8" s="21" t="s">
        <v>734</v>
      </c>
      <c r="H8" s="21" t="s">
        <v>744</v>
      </c>
      <c r="I8" s="155">
        <v>16</v>
      </c>
      <c r="J8" s="118">
        <v>45.29</v>
      </c>
      <c r="K8" s="27" t="str">
        <f t="shared" si="0"/>
        <v>II JA</v>
      </c>
      <c r="L8" s="20" t="s">
        <v>151</v>
      </c>
    </row>
    <row r="9" spans="1:13" ht="18" customHeight="1" x14ac:dyDescent="0.2">
      <c r="A9" s="32">
        <v>3</v>
      </c>
      <c r="B9" s="17"/>
      <c r="C9" s="18" t="s">
        <v>45</v>
      </c>
      <c r="D9" s="19" t="s">
        <v>823</v>
      </c>
      <c r="E9" s="143">
        <v>37388</v>
      </c>
      <c r="F9" s="21" t="s">
        <v>162</v>
      </c>
      <c r="G9" s="21" t="s">
        <v>161</v>
      </c>
      <c r="H9" s="21"/>
      <c r="I9" s="98">
        <v>14</v>
      </c>
      <c r="J9" s="118">
        <v>45.290999999999997</v>
      </c>
      <c r="K9" s="27" t="str">
        <f t="shared" si="0"/>
        <v>II JA</v>
      </c>
      <c r="L9" s="20" t="s">
        <v>829</v>
      </c>
    </row>
    <row r="10" spans="1:13" ht="18" customHeight="1" x14ac:dyDescent="0.2">
      <c r="A10" s="32">
        <v>4</v>
      </c>
      <c r="B10" s="17"/>
      <c r="C10" s="18" t="s">
        <v>122</v>
      </c>
      <c r="D10" s="19" t="s">
        <v>938</v>
      </c>
      <c r="E10" s="143">
        <v>37413</v>
      </c>
      <c r="F10" s="21" t="s">
        <v>188</v>
      </c>
      <c r="G10" s="21" t="s">
        <v>185</v>
      </c>
      <c r="H10" s="21"/>
      <c r="I10" s="98">
        <v>13</v>
      </c>
      <c r="J10" s="118">
        <v>45.37</v>
      </c>
      <c r="K10" s="27" t="str">
        <f t="shared" si="0"/>
        <v>II JA</v>
      </c>
      <c r="L10" s="20" t="s">
        <v>256</v>
      </c>
    </row>
    <row r="11" spans="1:13" ht="18" customHeight="1" x14ac:dyDescent="0.2">
      <c r="A11" s="32">
        <v>5</v>
      </c>
      <c r="B11" s="17"/>
      <c r="C11" s="18" t="s">
        <v>399</v>
      </c>
      <c r="D11" s="19" t="s">
        <v>381</v>
      </c>
      <c r="E11" s="143" t="s">
        <v>382</v>
      </c>
      <c r="F11" s="21" t="s">
        <v>38</v>
      </c>
      <c r="G11" s="21" t="s">
        <v>230</v>
      </c>
      <c r="H11" s="21" t="s">
        <v>380</v>
      </c>
      <c r="I11" s="98">
        <v>12</v>
      </c>
      <c r="J11" s="118">
        <v>45.84</v>
      </c>
      <c r="K11" s="27" t="str">
        <f t="shared" si="0"/>
        <v>II JA</v>
      </c>
      <c r="L11" s="20" t="s">
        <v>232</v>
      </c>
    </row>
    <row r="12" spans="1:13" ht="18" customHeight="1" x14ac:dyDescent="0.2">
      <c r="A12" s="32">
        <v>6</v>
      </c>
      <c r="B12" s="17"/>
      <c r="C12" s="18" t="s">
        <v>47</v>
      </c>
      <c r="D12" s="19" t="s">
        <v>953</v>
      </c>
      <c r="E12" s="143" t="s">
        <v>916</v>
      </c>
      <c r="F12" s="21" t="s">
        <v>198</v>
      </c>
      <c r="G12" s="21" t="s">
        <v>197</v>
      </c>
      <c r="H12" s="21"/>
      <c r="I12" s="98">
        <v>11</v>
      </c>
      <c r="J12" s="118">
        <v>46.1</v>
      </c>
      <c r="K12" s="27" t="str">
        <f t="shared" si="0"/>
        <v>II JA</v>
      </c>
      <c r="L12" s="20" t="s">
        <v>196</v>
      </c>
    </row>
    <row r="13" spans="1:13" ht="18" customHeight="1" x14ac:dyDescent="0.2">
      <c r="A13" s="32">
        <v>7</v>
      </c>
      <c r="B13" s="17"/>
      <c r="C13" s="18" t="s">
        <v>1096</v>
      </c>
      <c r="D13" s="19" t="s">
        <v>1097</v>
      </c>
      <c r="E13" s="143" t="s">
        <v>1098</v>
      </c>
      <c r="F13" s="21" t="s">
        <v>24</v>
      </c>
      <c r="G13" s="21" t="s">
        <v>1087</v>
      </c>
      <c r="H13" s="21"/>
      <c r="I13" s="98">
        <v>10</v>
      </c>
      <c r="J13" s="118">
        <v>46.14</v>
      </c>
      <c r="K13" s="27" t="str">
        <f t="shared" si="0"/>
        <v>II JA</v>
      </c>
      <c r="L13" s="20" t="s">
        <v>1092</v>
      </c>
    </row>
    <row r="14" spans="1:13" ht="18" customHeight="1" x14ac:dyDescent="0.2">
      <c r="A14" s="32">
        <v>8</v>
      </c>
      <c r="B14" s="17"/>
      <c r="C14" s="18" t="s">
        <v>383</v>
      </c>
      <c r="D14" s="19" t="s">
        <v>384</v>
      </c>
      <c r="E14" s="143" t="s">
        <v>385</v>
      </c>
      <c r="F14" s="21" t="s">
        <v>38</v>
      </c>
      <c r="G14" s="21" t="s">
        <v>230</v>
      </c>
      <c r="H14" s="21" t="s">
        <v>380</v>
      </c>
      <c r="I14" s="98">
        <v>9</v>
      </c>
      <c r="J14" s="118">
        <v>46.6</v>
      </c>
      <c r="K14" s="27" t="str">
        <f t="shared" si="0"/>
        <v>II JA</v>
      </c>
      <c r="L14" s="20" t="s">
        <v>233</v>
      </c>
    </row>
    <row r="15" spans="1:13" ht="18" customHeight="1" x14ac:dyDescent="0.2">
      <c r="A15" s="32">
        <v>9</v>
      </c>
      <c r="B15" s="17"/>
      <c r="C15" s="18" t="s">
        <v>209</v>
      </c>
      <c r="D15" s="19" t="s">
        <v>935</v>
      </c>
      <c r="E15" s="143">
        <v>37830</v>
      </c>
      <c r="F15" s="21" t="s">
        <v>188</v>
      </c>
      <c r="G15" s="21" t="s">
        <v>185</v>
      </c>
      <c r="H15" s="21"/>
      <c r="I15" s="98">
        <v>8</v>
      </c>
      <c r="J15" s="118">
        <v>47.2</v>
      </c>
      <c r="K15" s="27" t="str">
        <f t="shared" si="0"/>
        <v>III JA</v>
      </c>
      <c r="L15" s="20" t="s">
        <v>211</v>
      </c>
    </row>
  </sheetData>
  <sortState ref="A7:N15">
    <sortCondition ref="J7:J15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7"/>
  <dimension ref="A1:N15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5.42578125" style="22" bestFit="1" customWidth="1"/>
    <col min="5" max="5" width="10.7109375" style="44" customWidth="1"/>
    <col min="6" max="6" width="15" style="46" customWidth="1"/>
    <col min="7" max="7" width="16.140625" style="46" bestFit="1" customWidth="1"/>
    <col min="8" max="8" width="11.28515625" style="46" bestFit="1" customWidth="1"/>
    <col min="9" max="9" width="5" style="46" bestFit="1" customWidth="1"/>
    <col min="10" max="10" width="9.140625" style="25"/>
    <col min="11" max="11" width="4.5703125" style="25" bestFit="1" customWidth="1"/>
    <col min="12" max="12" width="25.85546875" style="24" bestFit="1" customWidth="1"/>
    <col min="13" max="18" width="23" style="22" bestFit="1" customWidth="1"/>
    <col min="19" max="16384" width="9.140625" style="22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4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4" s="38" customFormat="1" ht="15.75" x14ac:dyDescent="0.2">
      <c r="C4" s="62" t="s">
        <v>301</v>
      </c>
      <c r="D4" s="39"/>
      <c r="E4" s="43"/>
      <c r="F4" s="43"/>
      <c r="G4" s="43"/>
      <c r="H4" s="41"/>
      <c r="I4" s="41"/>
      <c r="J4" s="47"/>
      <c r="K4" s="47"/>
    </row>
    <row r="5" spans="1:14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4" s="14" customFormat="1" ht="18" customHeight="1" thickBot="1" x14ac:dyDescent="0.25">
      <c r="A6" s="104" t="s">
        <v>18</v>
      </c>
      <c r="B6" s="124" t="s">
        <v>17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3" t="s">
        <v>4</v>
      </c>
      <c r="K6" s="81" t="s">
        <v>13</v>
      </c>
      <c r="L6" s="49" t="s">
        <v>5</v>
      </c>
    </row>
    <row r="7" spans="1:14" s="45" customFormat="1" ht="18" customHeight="1" x14ac:dyDescent="0.2">
      <c r="A7" s="32">
        <v>1</v>
      </c>
      <c r="B7" s="17">
        <v>39</v>
      </c>
      <c r="C7" s="18" t="s">
        <v>400</v>
      </c>
      <c r="D7" s="19" t="s">
        <v>918</v>
      </c>
      <c r="E7" s="143" t="s">
        <v>919</v>
      </c>
      <c r="F7" s="21" t="s">
        <v>891</v>
      </c>
      <c r="G7" s="21" t="s">
        <v>921</v>
      </c>
      <c r="H7" s="21" t="s">
        <v>920</v>
      </c>
      <c r="I7" s="98" t="s">
        <v>56</v>
      </c>
      <c r="J7" s="117">
        <v>2.3652777777777778E-3</v>
      </c>
      <c r="K7" s="17"/>
      <c r="L7" s="20" t="s">
        <v>923</v>
      </c>
      <c r="M7" s="22"/>
      <c r="N7" s="22"/>
    </row>
    <row r="8" spans="1:14" s="45" customFormat="1" ht="18" customHeight="1" x14ac:dyDescent="0.2">
      <c r="A8" s="32">
        <v>2</v>
      </c>
      <c r="B8" s="17">
        <v>51</v>
      </c>
      <c r="C8" s="18" t="s">
        <v>1027</v>
      </c>
      <c r="D8" s="19" t="s">
        <v>1016</v>
      </c>
      <c r="E8" s="143" t="s">
        <v>1017</v>
      </c>
      <c r="F8" s="21" t="s">
        <v>1023</v>
      </c>
      <c r="G8" s="21" t="s">
        <v>204</v>
      </c>
      <c r="H8" s="21"/>
      <c r="I8" s="98">
        <v>18</v>
      </c>
      <c r="J8" s="117">
        <v>2.5310185185185188E-3</v>
      </c>
      <c r="K8" s="17"/>
      <c r="L8" s="20" t="s">
        <v>205</v>
      </c>
      <c r="M8" s="22"/>
      <c r="N8" s="22"/>
    </row>
    <row r="9" spans="1:14" s="45" customFormat="1" ht="18" customHeight="1" x14ac:dyDescent="0.2">
      <c r="A9" s="32">
        <v>3</v>
      </c>
      <c r="B9" s="17">
        <v>13</v>
      </c>
      <c r="C9" s="18" t="s">
        <v>170</v>
      </c>
      <c r="D9" s="19" t="s">
        <v>1029</v>
      </c>
      <c r="E9" s="143" t="s">
        <v>391</v>
      </c>
      <c r="F9" s="21" t="s">
        <v>38</v>
      </c>
      <c r="G9" s="21" t="s">
        <v>230</v>
      </c>
      <c r="H9" s="21"/>
      <c r="I9" s="98">
        <v>16</v>
      </c>
      <c r="J9" s="117">
        <v>2.5468750000000001E-3</v>
      </c>
      <c r="K9" s="17"/>
      <c r="L9" s="20" t="s">
        <v>231</v>
      </c>
      <c r="M9" s="22"/>
      <c r="N9" s="22"/>
    </row>
    <row r="10" spans="1:14" s="45" customFormat="1" ht="18" customHeight="1" x14ac:dyDescent="0.2">
      <c r="A10" s="32">
        <v>4</v>
      </c>
      <c r="B10" s="17">
        <v>22</v>
      </c>
      <c r="C10" s="18" t="s">
        <v>68</v>
      </c>
      <c r="D10" s="19" t="s">
        <v>241</v>
      </c>
      <c r="E10" s="143" t="s">
        <v>550</v>
      </c>
      <c r="F10" s="21" t="s">
        <v>111</v>
      </c>
      <c r="G10" s="21" t="s">
        <v>109</v>
      </c>
      <c r="H10" s="21"/>
      <c r="I10" s="98">
        <v>14</v>
      </c>
      <c r="J10" s="117">
        <v>2.5510416666666663E-3</v>
      </c>
      <c r="K10" s="17"/>
      <c r="L10" s="20" t="s">
        <v>242</v>
      </c>
      <c r="M10" s="22"/>
      <c r="N10" s="22"/>
    </row>
    <row r="11" spans="1:14" s="45" customFormat="1" ht="18" customHeight="1" x14ac:dyDescent="0.2">
      <c r="A11" s="32">
        <v>5</v>
      </c>
      <c r="B11" s="17">
        <v>35</v>
      </c>
      <c r="C11" s="18" t="s">
        <v>68</v>
      </c>
      <c r="D11" s="19" t="s">
        <v>833</v>
      </c>
      <c r="E11" s="143" t="s">
        <v>834</v>
      </c>
      <c r="F11" s="21" t="s">
        <v>319</v>
      </c>
      <c r="G11" s="21" t="s">
        <v>164</v>
      </c>
      <c r="H11" s="21" t="s">
        <v>165</v>
      </c>
      <c r="I11" s="98">
        <v>12</v>
      </c>
      <c r="J11" s="117">
        <v>2.6166666666666664E-3</v>
      </c>
      <c r="K11" s="17"/>
      <c r="L11" s="20" t="s">
        <v>173</v>
      </c>
      <c r="M11" s="22"/>
      <c r="N11" s="22"/>
    </row>
    <row r="12" spans="1:14" s="45" customFormat="1" ht="18" customHeight="1" x14ac:dyDescent="0.2">
      <c r="A12" s="32">
        <v>6</v>
      </c>
      <c r="B12" s="17">
        <v>31</v>
      </c>
      <c r="C12" s="18" t="s">
        <v>163</v>
      </c>
      <c r="D12" s="19" t="s">
        <v>677</v>
      </c>
      <c r="E12" s="143">
        <v>37319</v>
      </c>
      <c r="F12" s="21" t="s">
        <v>141</v>
      </c>
      <c r="G12" s="21" t="s">
        <v>138</v>
      </c>
      <c r="H12" s="21"/>
      <c r="I12" s="98">
        <v>10</v>
      </c>
      <c r="J12" s="117">
        <v>2.9023148148148146E-3</v>
      </c>
      <c r="K12" s="17"/>
      <c r="L12" s="20" t="s">
        <v>139</v>
      </c>
      <c r="M12" s="22"/>
      <c r="N12" s="22"/>
    </row>
    <row r="13" spans="1:14" s="45" customFormat="1" ht="18" customHeight="1" x14ac:dyDescent="0.2">
      <c r="A13" s="32">
        <v>7</v>
      </c>
      <c r="B13" s="17">
        <v>40</v>
      </c>
      <c r="C13" s="18" t="s">
        <v>910</v>
      </c>
      <c r="D13" s="19" t="s">
        <v>911</v>
      </c>
      <c r="E13" s="143">
        <v>37406</v>
      </c>
      <c r="F13" s="21" t="s">
        <v>35</v>
      </c>
      <c r="G13" s="21" t="s">
        <v>212</v>
      </c>
      <c r="H13" s="21" t="s">
        <v>46</v>
      </c>
      <c r="I13" s="98">
        <v>8</v>
      </c>
      <c r="J13" s="117">
        <v>3.3023148148148152E-3</v>
      </c>
      <c r="K13" s="17"/>
      <c r="L13" s="20" t="s">
        <v>902</v>
      </c>
      <c r="M13" s="22"/>
      <c r="N13" s="22"/>
    </row>
    <row r="14" spans="1:14" x14ac:dyDescent="0.2">
      <c r="K14" s="24"/>
      <c r="L14" s="22"/>
    </row>
    <row r="15" spans="1:14" x14ac:dyDescent="0.2">
      <c r="L15" s="22"/>
    </row>
  </sheetData>
  <sortState ref="A7:O15">
    <sortCondition ref="J7:J15"/>
  </sortState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"/>
  <dimension ref="A1:O63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8.140625" style="54" customWidth="1"/>
    <col min="11" max="11" width="5.140625" style="54" bestFit="1" customWidth="1"/>
    <col min="12" max="12" width="6.85546875" style="52" bestFit="1" customWidth="1"/>
    <col min="13" max="13" width="5.140625" style="52" bestFit="1" customWidth="1"/>
    <col min="14" max="14" width="4.7109375" style="52" bestFit="1" customWidth="1"/>
    <col min="15" max="15" width="23.85546875" style="37" bestFit="1" customWidth="1"/>
    <col min="16" max="16384" width="9.140625" style="45"/>
  </cols>
  <sheetData>
    <row r="1" spans="1:15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5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5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2"/>
      <c r="N3" s="52"/>
      <c r="O3" s="57"/>
    </row>
    <row r="4" spans="1:15" s="61" customFormat="1" ht="15.75" x14ac:dyDescent="0.2">
      <c r="C4" s="62" t="s">
        <v>273</v>
      </c>
      <c r="D4" s="62"/>
      <c r="E4" s="56"/>
      <c r="F4" s="103"/>
      <c r="G4" s="103"/>
      <c r="H4" s="59"/>
      <c r="I4" s="59"/>
      <c r="J4" s="54"/>
      <c r="K4" s="54"/>
      <c r="L4" s="52"/>
      <c r="M4" s="52"/>
      <c r="N4" s="52"/>
      <c r="O4" s="37"/>
    </row>
    <row r="5" spans="1:15" ht="16.5" thickBot="1" x14ac:dyDescent="0.25">
      <c r="C5" s="154" t="s">
        <v>1241</v>
      </c>
      <c r="D5" s="62" t="s">
        <v>1242</v>
      </c>
      <c r="E5" s="56"/>
      <c r="F5" s="103"/>
      <c r="G5" s="103"/>
    </row>
    <row r="6" spans="1:15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6</v>
      </c>
      <c r="K6" s="71" t="s">
        <v>277</v>
      </c>
      <c r="L6" s="71" t="s">
        <v>7</v>
      </c>
      <c r="M6" s="71" t="s">
        <v>277</v>
      </c>
      <c r="N6" s="82" t="s">
        <v>13</v>
      </c>
      <c r="O6" s="72" t="s">
        <v>5</v>
      </c>
    </row>
    <row r="7" spans="1:15" ht="18" customHeight="1" x14ac:dyDescent="0.2">
      <c r="A7" s="32">
        <v>1</v>
      </c>
      <c r="B7" s="17"/>
      <c r="C7" s="18" t="s">
        <v>125</v>
      </c>
      <c r="D7" s="19" t="s">
        <v>748</v>
      </c>
      <c r="E7" s="143">
        <v>37287</v>
      </c>
      <c r="F7" s="21" t="s">
        <v>318</v>
      </c>
      <c r="G7" s="21" t="s">
        <v>746</v>
      </c>
      <c r="H7" s="21"/>
      <c r="I7" s="98">
        <v>18</v>
      </c>
      <c r="J7" s="118">
        <v>12.52</v>
      </c>
      <c r="K7" s="347">
        <v>0</v>
      </c>
      <c r="L7" s="348">
        <v>12.52</v>
      </c>
      <c r="M7" s="27">
        <v>-1.1000000000000001</v>
      </c>
      <c r="N7" s="315" t="str">
        <f t="shared" ref="N7:N14" si="0">IF(ISBLANK(J7),"",IF(J7&lt;=12.4,"KSM",IF(J7&lt;=13.04,"I A",IF(J7&lt;=13.84,"II A",IF(J7&lt;=14.94,"III A",IF(J7&lt;=15.94,"I JA",IF(J7&lt;=16.74,"II JA",IF(J7&lt;=17.44,"III JA"))))))))</f>
        <v>I A</v>
      </c>
      <c r="O7" s="20" t="s">
        <v>749</v>
      </c>
    </row>
    <row r="8" spans="1:15" ht="18" customHeight="1" x14ac:dyDescent="0.2">
      <c r="A8" s="32">
        <v>2</v>
      </c>
      <c r="B8" s="17"/>
      <c r="C8" s="18" t="s">
        <v>455</v>
      </c>
      <c r="D8" s="19" t="s">
        <v>456</v>
      </c>
      <c r="E8" s="143">
        <v>37928</v>
      </c>
      <c r="F8" s="21" t="s">
        <v>25</v>
      </c>
      <c r="G8" s="21" t="s">
        <v>492</v>
      </c>
      <c r="H8" s="21"/>
      <c r="I8" s="98">
        <v>16</v>
      </c>
      <c r="J8" s="118">
        <v>12.66</v>
      </c>
      <c r="K8" s="27">
        <v>0.6</v>
      </c>
      <c r="L8" s="348">
        <v>12.75</v>
      </c>
      <c r="M8" s="27">
        <v>-1.1000000000000001</v>
      </c>
      <c r="N8" s="315" t="str">
        <f t="shared" si="0"/>
        <v>I A</v>
      </c>
      <c r="O8" s="20" t="s">
        <v>457</v>
      </c>
    </row>
    <row r="9" spans="1:15" ht="18" customHeight="1" x14ac:dyDescent="0.2">
      <c r="A9" s="32">
        <v>3</v>
      </c>
      <c r="B9" s="17"/>
      <c r="C9" s="18" t="s">
        <v>248</v>
      </c>
      <c r="D9" s="19" t="s">
        <v>249</v>
      </c>
      <c r="E9" s="143" t="s">
        <v>250</v>
      </c>
      <c r="F9" s="21" t="s">
        <v>144</v>
      </c>
      <c r="G9" s="21" t="s">
        <v>145</v>
      </c>
      <c r="H9" s="21"/>
      <c r="I9" s="98">
        <v>14</v>
      </c>
      <c r="J9" s="348">
        <v>12.93</v>
      </c>
      <c r="K9" s="347">
        <v>0</v>
      </c>
      <c r="L9" s="118">
        <v>12.83</v>
      </c>
      <c r="M9" s="27">
        <v>-1.1000000000000001</v>
      </c>
      <c r="N9" s="315" t="str">
        <f t="shared" si="0"/>
        <v>I A</v>
      </c>
      <c r="O9" s="20" t="s">
        <v>725</v>
      </c>
    </row>
    <row r="10" spans="1:15" ht="18" customHeight="1" x14ac:dyDescent="0.2">
      <c r="A10" s="32">
        <v>4</v>
      </c>
      <c r="B10" s="17"/>
      <c r="C10" s="18" t="s">
        <v>567</v>
      </c>
      <c r="D10" s="19" t="s">
        <v>1117</v>
      </c>
      <c r="E10" s="143" t="s">
        <v>1118</v>
      </c>
      <c r="F10" s="21" t="s">
        <v>24</v>
      </c>
      <c r="G10" s="21" t="s">
        <v>1087</v>
      </c>
      <c r="H10" s="21"/>
      <c r="I10" s="98">
        <v>13</v>
      </c>
      <c r="J10" s="130">
        <v>12.86</v>
      </c>
      <c r="K10" s="347">
        <v>0</v>
      </c>
      <c r="L10" s="348">
        <v>13.01</v>
      </c>
      <c r="M10" s="27">
        <v>-1.1000000000000001</v>
      </c>
      <c r="N10" s="315" t="str">
        <f t="shared" si="0"/>
        <v>I A</v>
      </c>
      <c r="O10" s="20" t="s">
        <v>1116</v>
      </c>
    </row>
    <row r="11" spans="1:15" ht="18" customHeight="1" x14ac:dyDescent="0.2">
      <c r="A11" s="32">
        <v>5</v>
      </c>
      <c r="B11" s="17"/>
      <c r="C11" s="18" t="s">
        <v>50</v>
      </c>
      <c r="D11" s="19" t="s">
        <v>427</v>
      </c>
      <c r="E11" s="143">
        <v>37533</v>
      </c>
      <c r="F11" s="21" t="s">
        <v>25</v>
      </c>
      <c r="G11" s="21" t="s">
        <v>492</v>
      </c>
      <c r="H11" s="21"/>
      <c r="I11" s="98">
        <v>12</v>
      </c>
      <c r="J11" s="118">
        <v>13.18</v>
      </c>
      <c r="K11" s="27">
        <v>1.4</v>
      </c>
      <c r="L11" s="348">
        <v>13.39</v>
      </c>
      <c r="M11" s="27">
        <v>-1.1000000000000001</v>
      </c>
      <c r="N11" s="315" t="str">
        <f t="shared" si="0"/>
        <v>II A</v>
      </c>
      <c r="O11" s="20" t="s">
        <v>428</v>
      </c>
    </row>
    <row r="12" spans="1:15" ht="18" customHeight="1" x14ac:dyDescent="0.2">
      <c r="A12" s="32">
        <v>6</v>
      </c>
      <c r="B12" s="17"/>
      <c r="C12" s="18" t="s">
        <v>126</v>
      </c>
      <c r="D12" s="19" t="s">
        <v>425</v>
      </c>
      <c r="E12" s="143" t="s">
        <v>426</v>
      </c>
      <c r="F12" s="21" t="s">
        <v>25</v>
      </c>
      <c r="G12" s="21" t="s">
        <v>492</v>
      </c>
      <c r="H12" s="21"/>
      <c r="I12" s="98">
        <v>11</v>
      </c>
      <c r="J12" s="130">
        <v>12.94</v>
      </c>
      <c r="K12" s="347">
        <v>0</v>
      </c>
      <c r="L12" s="348">
        <v>13.45</v>
      </c>
      <c r="M12" s="27">
        <v>-1.1000000000000001</v>
      </c>
      <c r="N12" s="315" t="str">
        <f t="shared" si="0"/>
        <v>I A</v>
      </c>
      <c r="O12" s="20" t="s">
        <v>79</v>
      </c>
    </row>
    <row r="13" spans="1:15" ht="18" customHeight="1" x14ac:dyDescent="0.2">
      <c r="A13" s="32">
        <v>7</v>
      </c>
      <c r="B13" s="17"/>
      <c r="C13" s="18" t="s">
        <v>95</v>
      </c>
      <c r="D13" s="19" t="s">
        <v>1089</v>
      </c>
      <c r="E13" s="143" t="s">
        <v>1090</v>
      </c>
      <c r="F13" s="21" t="s">
        <v>24</v>
      </c>
      <c r="G13" s="21" t="s">
        <v>1087</v>
      </c>
      <c r="H13" s="21"/>
      <c r="I13" s="98">
        <v>10</v>
      </c>
      <c r="J13" s="130">
        <v>13.09</v>
      </c>
      <c r="K13" s="27">
        <v>1.4</v>
      </c>
      <c r="L13" s="348">
        <v>13.54</v>
      </c>
      <c r="M13" s="27">
        <v>-1.1000000000000001</v>
      </c>
      <c r="N13" s="315" t="str">
        <f t="shared" si="0"/>
        <v>II A</v>
      </c>
      <c r="O13" s="20" t="s">
        <v>1091</v>
      </c>
    </row>
    <row r="14" spans="1:15" ht="18" customHeight="1" x14ac:dyDescent="0.2">
      <c r="A14" s="32">
        <v>8</v>
      </c>
      <c r="B14" s="17"/>
      <c r="C14" s="18" t="s">
        <v>77</v>
      </c>
      <c r="D14" s="19" t="s">
        <v>463</v>
      </c>
      <c r="E14" s="143" t="s">
        <v>464</v>
      </c>
      <c r="F14" s="21" t="s">
        <v>29</v>
      </c>
      <c r="G14" s="21" t="s">
        <v>492</v>
      </c>
      <c r="H14" s="21"/>
      <c r="I14" s="98">
        <v>9</v>
      </c>
      <c r="J14" s="118">
        <v>13.27</v>
      </c>
      <c r="K14" s="27">
        <v>1.4</v>
      </c>
      <c r="L14" s="348">
        <v>13.62</v>
      </c>
      <c r="M14" s="27">
        <v>-1.1000000000000001</v>
      </c>
      <c r="N14" s="315" t="str">
        <f t="shared" si="0"/>
        <v>II A</v>
      </c>
      <c r="O14" s="20" t="s">
        <v>79</v>
      </c>
    </row>
    <row r="15" spans="1:15" ht="16.5" thickBot="1" x14ac:dyDescent="0.25">
      <c r="C15" s="154" t="s">
        <v>1243</v>
      </c>
      <c r="D15" s="62" t="s">
        <v>1242</v>
      </c>
      <c r="E15" s="56"/>
      <c r="F15" s="103"/>
      <c r="G15" s="103"/>
    </row>
    <row r="16" spans="1:15" s="53" customFormat="1" ht="18" customHeight="1" thickBot="1" x14ac:dyDescent="0.25">
      <c r="A16" s="102" t="s">
        <v>18</v>
      </c>
      <c r="B16" s="132" t="s">
        <v>17</v>
      </c>
      <c r="C16" s="68" t="s">
        <v>0</v>
      </c>
      <c r="D16" s="69" t="s">
        <v>1</v>
      </c>
      <c r="E16" s="71" t="s">
        <v>10</v>
      </c>
      <c r="F16" s="70" t="s">
        <v>2</v>
      </c>
      <c r="G16" s="70" t="s">
        <v>3</v>
      </c>
      <c r="H16" s="70" t="s">
        <v>15</v>
      </c>
      <c r="I16" s="70" t="s">
        <v>21</v>
      </c>
      <c r="J16" s="71" t="s">
        <v>6</v>
      </c>
      <c r="K16" s="71" t="s">
        <v>277</v>
      </c>
      <c r="L16" s="71" t="s">
        <v>7</v>
      </c>
      <c r="M16" s="71" t="s">
        <v>277</v>
      </c>
      <c r="N16" s="82" t="s">
        <v>13</v>
      </c>
      <c r="O16" s="72" t="s">
        <v>5</v>
      </c>
    </row>
    <row r="17" spans="1:15" ht="18" customHeight="1" x14ac:dyDescent="0.2">
      <c r="A17" s="32">
        <v>1</v>
      </c>
      <c r="B17" s="17"/>
      <c r="C17" s="18" t="s">
        <v>818</v>
      </c>
      <c r="D17" s="19" t="s">
        <v>819</v>
      </c>
      <c r="E17" s="143">
        <v>37838</v>
      </c>
      <c r="F17" s="21" t="s">
        <v>162</v>
      </c>
      <c r="G17" s="21" t="s">
        <v>161</v>
      </c>
      <c r="H17" s="21"/>
      <c r="I17" s="98">
        <v>8</v>
      </c>
      <c r="J17" s="118">
        <v>13.27</v>
      </c>
      <c r="K17" s="27">
        <v>-0.3</v>
      </c>
      <c r="L17" s="348">
        <v>13.35</v>
      </c>
      <c r="M17" s="27">
        <v>3.1</v>
      </c>
      <c r="N17" s="315" t="str">
        <f t="shared" ref="N17:N24" si="1">IF(ISBLANK(J17),"",IF(J17&lt;=12.4,"KSM",IF(J17&lt;=13.04,"I A",IF(J17&lt;=13.84,"II A",IF(J17&lt;=14.94,"III A",IF(J17&lt;=15.94,"I JA",IF(J17&lt;=16.74,"II JA",IF(J17&lt;=17.44,"III JA"))))))))</f>
        <v>II A</v>
      </c>
      <c r="O17" s="20" t="s">
        <v>253</v>
      </c>
    </row>
    <row r="18" spans="1:15" ht="18" customHeight="1" x14ac:dyDescent="0.2">
      <c r="A18" s="32">
        <v>2</v>
      </c>
      <c r="B18" s="17"/>
      <c r="C18" s="18" t="s">
        <v>751</v>
      </c>
      <c r="D18" s="19" t="s">
        <v>752</v>
      </c>
      <c r="E18" s="143">
        <v>37485</v>
      </c>
      <c r="F18" s="21" t="s">
        <v>318</v>
      </c>
      <c r="G18" s="21" t="s">
        <v>746</v>
      </c>
      <c r="H18" s="21"/>
      <c r="I18" s="98">
        <v>7</v>
      </c>
      <c r="J18" s="348">
        <v>13.47</v>
      </c>
      <c r="K18" s="347">
        <v>0</v>
      </c>
      <c r="L18" s="118">
        <v>13.45</v>
      </c>
      <c r="M18" s="27">
        <v>3.1</v>
      </c>
      <c r="N18" s="315" t="str">
        <f t="shared" si="1"/>
        <v>II A</v>
      </c>
      <c r="O18" s="20" t="s">
        <v>749</v>
      </c>
    </row>
    <row r="19" spans="1:15" ht="18" customHeight="1" x14ac:dyDescent="0.2">
      <c r="A19" s="32">
        <v>3</v>
      </c>
      <c r="B19" s="17"/>
      <c r="C19" s="18" t="s">
        <v>236</v>
      </c>
      <c r="D19" s="19" t="s">
        <v>681</v>
      </c>
      <c r="E19" s="143" t="s">
        <v>682</v>
      </c>
      <c r="F19" s="21" t="s">
        <v>144</v>
      </c>
      <c r="G19" s="21" t="s">
        <v>145</v>
      </c>
      <c r="H19" s="21"/>
      <c r="I19" s="98">
        <v>6</v>
      </c>
      <c r="J19" s="118">
        <v>13.37</v>
      </c>
      <c r="K19" s="27">
        <v>-0.3</v>
      </c>
      <c r="L19" s="348">
        <v>13.53</v>
      </c>
      <c r="M19" s="27">
        <v>3.1</v>
      </c>
      <c r="N19" s="315" t="str">
        <f t="shared" si="1"/>
        <v>II A</v>
      </c>
      <c r="O19" s="20" t="s">
        <v>726</v>
      </c>
    </row>
    <row r="20" spans="1:15" ht="18" customHeight="1" x14ac:dyDescent="0.2">
      <c r="A20" s="32">
        <v>4</v>
      </c>
      <c r="B20" s="17"/>
      <c r="C20" s="18" t="s">
        <v>61</v>
      </c>
      <c r="D20" s="19" t="s">
        <v>1111</v>
      </c>
      <c r="E20" s="143" t="s">
        <v>372</v>
      </c>
      <c r="F20" s="21" t="s">
        <v>24</v>
      </c>
      <c r="G20" s="21" t="s">
        <v>1087</v>
      </c>
      <c r="H20" s="21"/>
      <c r="I20" s="98">
        <v>5</v>
      </c>
      <c r="J20" s="130">
        <v>13.56</v>
      </c>
      <c r="K20" s="347">
        <v>0</v>
      </c>
      <c r="L20" s="348">
        <v>13.58</v>
      </c>
      <c r="M20" s="27">
        <v>3.1</v>
      </c>
      <c r="N20" s="315" t="str">
        <f t="shared" si="1"/>
        <v>II A</v>
      </c>
      <c r="O20" s="20" t="s">
        <v>1112</v>
      </c>
    </row>
    <row r="21" spans="1:15" ht="18" customHeight="1" x14ac:dyDescent="0.2">
      <c r="A21" s="32">
        <v>5</v>
      </c>
      <c r="B21" s="17"/>
      <c r="C21" s="18" t="s">
        <v>88</v>
      </c>
      <c r="D21" s="19" t="s">
        <v>469</v>
      </c>
      <c r="E21" s="143">
        <v>37910</v>
      </c>
      <c r="F21" s="21" t="s">
        <v>29</v>
      </c>
      <c r="G21" s="21" t="s">
        <v>492</v>
      </c>
      <c r="H21" s="21"/>
      <c r="I21" s="98">
        <v>4</v>
      </c>
      <c r="J21" s="118">
        <v>13.56</v>
      </c>
      <c r="K21" s="27">
        <v>0.6</v>
      </c>
      <c r="L21" s="348">
        <v>13.59</v>
      </c>
      <c r="M21" s="27">
        <v>3.1</v>
      </c>
      <c r="N21" s="315" t="str">
        <f t="shared" si="1"/>
        <v>II A</v>
      </c>
      <c r="O21" s="20" t="s">
        <v>80</v>
      </c>
    </row>
    <row r="22" spans="1:15" ht="18" customHeight="1" x14ac:dyDescent="0.2">
      <c r="A22" s="32">
        <v>6</v>
      </c>
      <c r="B22" s="17"/>
      <c r="C22" s="18" t="s">
        <v>125</v>
      </c>
      <c r="D22" s="19" t="s">
        <v>767</v>
      </c>
      <c r="E22" s="143" t="s">
        <v>768</v>
      </c>
      <c r="F22" s="21" t="s">
        <v>155</v>
      </c>
      <c r="G22" s="21" t="s">
        <v>154</v>
      </c>
      <c r="H22" s="21" t="s">
        <v>789</v>
      </c>
      <c r="I22" s="98">
        <v>3</v>
      </c>
      <c r="J22" s="118">
        <v>13.56</v>
      </c>
      <c r="K22" s="27">
        <v>1.1000000000000001</v>
      </c>
      <c r="L22" s="348">
        <v>13.67</v>
      </c>
      <c r="M22" s="27">
        <v>3.1</v>
      </c>
      <c r="N22" s="315" t="str">
        <f t="shared" si="1"/>
        <v>II A</v>
      </c>
      <c r="O22" s="20" t="s">
        <v>153</v>
      </c>
    </row>
    <row r="23" spans="1:15" ht="18" customHeight="1" x14ac:dyDescent="0.2">
      <c r="A23" s="32">
        <v>7</v>
      </c>
      <c r="B23" s="17"/>
      <c r="C23" s="18" t="s">
        <v>578</v>
      </c>
      <c r="D23" s="19" t="s">
        <v>1031</v>
      </c>
      <c r="E23" s="143" t="s">
        <v>1032</v>
      </c>
      <c r="F23" s="21" t="s">
        <v>1061</v>
      </c>
      <c r="G23" s="21" t="s">
        <v>199</v>
      </c>
      <c r="H23" s="21" t="s">
        <v>200</v>
      </c>
      <c r="I23" s="98">
        <v>2</v>
      </c>
      <c r="J23" s="130">
        <v>13.58</v>
      </c>
      <c r="K23" s="347">
        <v>0</v>
      </c>
      <c r="L23" s="348">
        <v>13.81</v>
      </c>
      <c r="M23" s="27">
        <v>3.1</v>
      </c>
      <c r="N23" s="315" t="str">
        <f t="shared" si="1"/>
        <v>II A</v>
      </c>
      <c r="O23" s="20" t="s">
        <v>202</v>
      </c>
    </row>
    <row r="24" spans="1:15" ht="18" customHeight="1" thickBot="1" x14ac:dyDescent="0.25">
      <c r="A24" s="32">
        <v>8</v>
      </c>
      <c r="B24" s="17"/>
      <c r="C24" s="18" t="s">
        <v>903</v>
      </c>
      <c r="D24" s="19" t="s">
        <v>1172</v>
      </c>
      <c r="E24" s="143" t="s">
        <v>1173</v>
      </c>
      <c r="F24" s="21" t="s">
        <v>30</v>
      </c>
      <c r="G24" s="21" t="s">
        <v>1087</v>
      </c>
      <c r="H24" s="21"/>
      <c r="I24" s="98">
        <v>1</v>
      </c>
      <c r="J24" s="130">
        <v>13.68</v>
      </c>
      <c r="K24" s="27">
        <v>1.4</v>
      </c>
      <c r="L24" s="348">
        <v>13.97</v>
      </c>
      <c r="M24" s="27">
        <v>3.1</v>
      </c>
      <c r="N24" s="315" t="str">
        <f t="shared" si="1"/>
        <v>II A</v>
      </c>
      <c r="O24" s="20" t="s">
        <v>1135</v>
      </c>
    </row>
    <row r="25" spans="1:15" s="53" customFormat="1" ht="18" customHeight="1" thickBot="1" x14ac:dyDescent="0.25">
      <c r="A25" s="102" t="s">
        <v>18</v>
      </c>
      <c r="B25" s="132" t="s">
        <v>17</v>
      </c>
      <c r="C25" s="68" t="s">
        <v>0</v>
      </c>
      <c r="D25" s="69" t="s">
        <v>1</v>
      </c>
      <c r="E25" s="71" t="s">
        <v>10</v>
      </c>
      <c r="F25" s="70" t="s">
        <v>2</v>
      </c>
      <c r="G25" s="70" t="s">
        <v>3</v>
      </c>
      <c r="H25" s="70" t="s">
        <v>15</v>
      </c>
      <c r="I25" s="70" t="s">
        <v>21</v>
      </c>
      <c r="J25" s="71" t="s">
        <v>6</v>
      </c>
      <c r="K25" s="71" t="s">
        <v>277</v>
      </c>
      <c r="L25" s="71" t="s">
        <v>7</v>
      </c>
      <c r="M25" s="71" t="s">
        <v>277</v>
      </c>
      <c r="N25" s="82" t="s">
        <v>13</v>
      </c>
      <c r="O25" s="72" t="s">
        <v>5</v>
      </c>
    </row>
    <row r="26" spans="1:15" ht="18" customHeight="1" x14ac:dyDescent="0.2">
      <c r="A26" s="32">
        <v>17</v>
      </c>
      <c r="B26" s="17"/>
      <c r="C26" s="18" t="s">
        <v>473</v>
      </c>
      <c r="D26" s="19" t="s">
        <v>1159</v>
      </c>
      <c r="E26" s="143" t="s">
        <v>1160</v>
      </c>
      <c r="F26" s="21" t="s">
        <v>30</v>
      </c>
      <c r="G26" s="21" t="s">
        <v>1087</v>
      </c>
      <c r="H26" s="21"/>
      <c r="I26" s="98"/>
      <c r="J26" s="130">
        <v>13.68</v>
      </c>
      <c r="K26" s="347">
        <v>0</v>
      </c>
      <c r="L26" s="118"/>
      <c r="M26" s="27"/>
      <c r="N26" s="315" t="str">
        <f t="shared" ref="N26:N37" si="2">IF(ISBLANK(J26),"",IF(J26&lt;=12.4,"KSM",IF(J26&lt;=13.04,"I A",IF(J26&lt;=13.84,"II A",IF(J26&lt;=14.94,"III A",IF(J26&lt;=15.94,"I JA",IF(J26&lt;=16.74,"II JA",IF(J26&lt;=17.44,"III JA"))))))))</f>
        <v>II A</v>
      </c>
      <c r="O26" s="20" t="s">
        <v>1116</v>
      </c>
    </row>
    <row r="27" spans="1:15" ht="18" customHeight="1" x14ac:dyDescent="0.2">
      <c r="A27" s="32">
        <v>18</v>
      </c>
      <c r="B27" s="17"/>
      <c r="C27" s="18" t="s">
        <v>186</v>
      </c>
      <c r="D27" s="19" t="s">
        <v>527</v>
      </c>
      <c r="E27" s="143" t="s">
        <v>529</v>
      </c>
      <c r="F27" s="21" t="s">
        <v>37</v>
      </c>
      <c r="G27" s="21" t="s">
        <v>103</v>
      </c>
      <c r="H27" s="21"/>
      <c r="I27" s="98"/>
      <c r="J27" s="130">
        <v>13.78</v>
      </c>
      <c r="K27" s="27">
        <v>0.6</v>
      </c>
      <c r="L27" s="118"/>
      <c r="M27" s="27"/>
      <c r="N27" s="315" t="str">
        <f t="shared" si="2"/>
        <v>II A</v>
      </c>
      <c r="O27" s="20" t="s">
        <v>238</v>
      </c>
    </row>
    <row r="28" spans="1:15" ht="18" customHeight="1" x14ac:dyDescent="0.2">
      <c r="A28" s="32">
        <v>19</v>
      </c>
      <c r="B28" s="17"/>
      <c r="C28" s="18" t="s">
        <v>1163</v>
      </c>
      <c r="D28" s="19" t="s">
        <v>1164</v>
      </c>
      <c r="E28" s="143" t="s">
        <v>345</v>
      </c>
      <c r="F28" s="21" t="s">
        <v>30</v>
      </c>
      <c r="G28" s="21" t="s">
        <v>1087</v>
      </c>
      <c r="H28" s="21"/>
      <c r="I28" s="98"/>
      <c r="J28" s="118">
        <v>13.8</v>
      </c>
      <c r="K28" s="347">
        <v>0</v>
      </c>
      <c r="L28" s="118"/>
      <c r="M28" s="27"/>
      <c r="N28" s="315" t="str">
        <f t="shared" si="2"/>
        <v>II A</v>
      </c>
      <c r="O28" s="20" t="s">
        <v>1125</v>
      </c>
    </row>
    <row r="29" spans="1:15" ht="18" customHeight="1" x14ac:dyDescent="0.2">
      <c r="A29" s="32">
        <v>20</v>
      </c>
      <c r="B29" s="17"/>
      <c r="C29" s="18" t="s">
        <v>1141</v>
      </c>
      <c r="D29" s="19" t="s">
        <v>1142</v>
      </c>
      <c r="E29" s="143" t="s">
        <v>1143</v>
      </c>
      <c r="F29" s="21" t="s">
        <v>30</v>
      </c>
      <c r="G29" s="21" t="s">
        <v>1087</v>
      </c>
      <c r="H29" s="21"/>
      <c r="I29" s="98"/>
      <c r="J29" s="130">
        <v>13.84</v>
      </c>
      <c r="K29" s="27">
        <v>-0.3</v>
      </c>
      <c r="L29" s="118"/>
      <c r="M29" s="27"/>
      <c r="N29" s="315" t="str">
        <f t="shared" si="2"/>
        <v>II A</v>
      </c>
      <c r="O29" s="20" t="s">
        <v>1144</v>
      </c>
    </row>
    <row r="30" spans="1:15" ht="18" customHeight="1" x14ac:dyDescent="0.2">
      <c r="A30" s="32">
        <v>21</v>
      </c>
      <c r="B30" s="17"/>
      <c r="C30" s="18" t="s">
        <v>95</v>
      </c>
      <c r="D30" s="19" t="s">
        <v>1050</v>
      </c>
      <c r="E30" s="143">
        <v>37545</v>
      </c>
      <c r="F30" s="21" t="s">
        <v>1061</v>
      </c>
      <c r="G30" s="21" t="s">
        <v>199</v>
      </c>
      <c r="H30" s="21" t="s">
        <v>200</v>
      </c>
      <c r="I30" s="98"/>
      <c r="J30" s="130">
        <v>13.86</v>
      </c>
      <c r="K30" s="27">
        <v>1.4</v>
      </c>
      <c r="L30" s="118"/>
      <c r="M30" s="27"/>
      <c r="N30" s="315" t="str">
        <f t="shared" si="2"/>
        <v>III A</v>
      </c>
      <c r="O30" s="20" t="s">
        <v>203</v>
      </c>
    </row>
    <row r="31" spans="1:15" ht="18" customHeight="1" x14ac:dyDescent="0.2">
      <c r="A31" s="32">
        <v>22</v>
      </c>
      <c r="B31" s="17"/>
      <c r="C31" s="18" t="s">
        <v>125</v>
      </c>
      <c r="D31" s="19" t="s">
        <v>889</v>
      </c>
      <c r="E31" s="143" t="s">
        <v>890</v>
      </c>
      <c r="F31" s="21" t="s">
        <v>891</v>
      </c>
      <c r="G31" s="21" t="s">
        <v>164</v>
      </c>
      <c r="H31" s="21" t="s">
        <v>174</v>
      </c>
      <c r="I31" s="98" t="s">
        <v>56</v>
      </c>
      <c r="J31" s="118">
        <v>13.9</v>
      </c>
      <c r="K31" s="27">
        <v>0.6</v>
      </c>
      <c r="L31" s="118"/>
      <c r="M31" s="27"/>
      <c r="N31" s="315" t="str">
        <f t="shared" si="2"/>
        <v>III A</v>
      </c>
      <c r="O31" s="20" t="s">
        <v>866</v>
      </c>
    </row>
    <row r="32" spans="1:15" ht="18" customHeight="1" x14ac:dyDescent="0.2">
      <c r="A32" s="32">
        <v>23</v>
      </c>
      <c r="B32" s="17"/>
      <c r="C32" s="18" t="s">
        <v>50</v>
      </c>
      <c r="D32" s="19" t="s">
        <v>175</v>
      </c>
      <c r="E32" s="143">
        <v>37320</v>
      </c>
      <c r="F32" s="21" t="s">
        <v>29</v>
      </c>
      <c r="G32" s="21" t="s">
        <v>492</v>
      </c>
      <c r="H32" s="21"/>
      <c r="I32" s="98"/>
      <c r="J32" s="118">
        <v>13.92</v>
      </c>
      <c r="K32" s="347">
        <v>0</v>
      </c>
      <c r="L32" s="118"/>
      <c r="M32" s="27"/>
      <c r="N32" s="315" t="str">
        <f t="shared" si="2"/>
        <v>III A</v>
      </c>
      <c r="O32" s="20" t="s">
        <v>80</v>
      </c>
    </row>
    <row r="33" spans="1:15" ht="18" customHeight="1" x14ac:dyDescent="0.2">
      <c r="A33" s="32">
        <v>24</v>
      </c>
      <c r="B33" s="17"/>
      <c r="C33" s="18" t="s">
        <v>367</v>
      </c>
      <c r="D33" s="19" t="s">
        <v>368</v>
      </c>
      <c r="E33" s="143" t="s">
        <v>369</v>
      </c>
      <c r="F33" s="21" t="s">
        <v>225</v>
      </c>
      <c r="G33" s="21" t="s">
        <v>226</v>
      </c>
      <c r="H33" s="21"/>
      <c r="I33" s="98"/>
      <c r="J33" s="118">
        <v>13.93</v>
      </c>
      <c r="K33" s="347">
        <v>0</v>
      </c>
      <c r="L33" s="118"/>
      <c r="M33" s="27"/>
      <c r="N33" s="315" t="str">
        <f t="shared" si="2"/>
        <v>III A</v>
      </c>
      <c r="O33" s="20" t="s">
        <v>376</v>
      </c>
    </row>
    <row r="34" spans="1:15" ht="18" customHeight="1" x14ac:dyDescent="0.2">
      <c r="A34" s="32">
        <v>25</v>
      </c>
      <c r="B34" s="17"/>
      <c r="C34" s="18" t="s">
        <v>42</v>
      </c>
      <c r="D34" s="19" t="s">
        <v>644</v>
      </c>
      <c r="E34" s="143" t="s">
        <v>645</v>
      </c>
      <c r="F34" s="21" t="s">
        <v>34</v>
      </c>
      <c r="G34" s="21" t="s">
        <v>639</v>
      </c>
      <c r="H34" s="21"/>
      <c r="I34" s="98"/>
      <c r="J34" s="118">
        <v>13.97</v>
      </c>
      <c r="K34" s="27">
        <v>-0.3</v>
      </c>
      <c r="L34" s="118"/>
      <c r="M34" s="27"/>
      <c r="N34" s="315" t="str">
        <f t="shared" si="2"/>
        <v>III A</v>
      </c>
      <c r="O34" s="20" t="s">
        <v>583</v>
      </c>
    </row>
    <row r="35" spans="1:15" ht="18" customHeight="1" x14ac:dyDescent="0.2">
      <c r="A35" s="32">
        <v>26</v>
      </c>
      <c r="B35" s="17"/>
      <c r="C35" s="18" t="s">
        <v>612</v>
      </c>
      <c r="D35" s="19" t="s">
        <v>613</v>
      </c>
      <c r="E35" s="143">
        <v>37868</v>
      </c>
      <c r="F35" s="21" t="s">
        <v>315</v>
      </c>
      <c r="G35" s="21" t="s">
        <v>112</v>
      </c>
      <c r="H35" s="21"/>
      <c r="I35" s="98"/>
      <c r="J35" s="118">
        <v>14.1</v>
      </c>
      <c r="K35" s="27">
        <v>-0.3</v>
      </c>
      <c r="L35" s="118"/>
      <c r="M35" s="27"/>
      <c r="N35" s="315" t="str">
        <f t="shared" si="2"/>
        <v>III A</v>
      </c>
      <c r="O35" s="20" t="s">
        <v>563</v>
      </c>
    </row>
    <row r="36" spans="1:15" ht="18" customHeight="1" x14ac:dyDescent="0.2">
      <c r="A36" s="32">
        <v>27</v>
      </c>
      <c r="B36" s="17"/>
      <c r="C36" s="18" t="s">
        <v>400</v>
      </c>
      <c r="D36" s="19" t="s">
        <v>218</v>
      </c>
      <c r="E36" s="143" t="s">
        <v>390</v>
      </c>
      <c r="F36" s="21" t="s">
        <v>38</v>
      </c>
      <c r="G36" s="21" t="s">
        <v>230</v>
      </c>
      <c r="H36" s="21"/>
      <c r="I36" s="98"/>
      <c r="J36" s="130">
        <v>14.11</v>
      </c>
      <c r="K36" s="27">
        <v>1.1000000000000001</v>
      </c>
      <c r="L36" s="118"/>
      <c r="M36" s="27"/>
      <c r="N36" s="315" t="str">
        <f t="shared" si="2"/>
        <v>III A</v>
      </c>
      <c r="O36" s="20" t="s">
        <v>231</v>
      </c>
    </row>
    <row r="37" spans="1:15" ht="18" customHeight="1" x14ac:dyDescent="0.2">
      <c r="A37" s="32">
        <v>28</v>
      </c>
      <c r="B37" s="17"/>
      <c r="C37" s="18" t="s">
        <v>150</v>
      </c>
      <c r="D37" s="19" t="s">
        <v>857</v>
      </c>
      <c r="E37" s="143" t="s">
        <v>858</v>
      </c>
      <c r="F37" s="21" t="s">
        <v>319</v>
      </c>
      <c r="G37" s="21" t="s">
        <v>164</v>
      </c>
      <c r="H37" s="21"/>
      <c r="I37" s="98"/>
      <c r="J37" s="118">
        <v>14.14</v>
      </c>
      <c r="K37" s="27">
        <v>-0.3</v>
      </c>
      <c r="L37" s="118"/>
      <c r="M37" s="27"/>
      <c r="N37" s="315" t="str">
        <f t="shared" si="2"/>
        <v>III A</v>
      </c>
      <c r="O37" s="20" t="s">
        <v>865</v>
      </c>
    </row>
    <row r="38" spans="1:15" s="62" customFormat="1" ht="15.75" x14ac:dyDescent="0.2">
      <c r="A38" s="62" t="s">
        <v>270</v>
      </c>
      <c r="D38" s="63"/>
      <c r="E38" s="77"/>
      <c r="F38" s="77"/>
      <c r="G38" s="77"/>
      <c r="H38" s="99"/>
      <c r="I38" s="99"/>
      <c r="J38" s="66"/>
      <c r="K38" s="66"/>
      <c r="L38" s="100"/>
      <c r="M38" s="100"/>
      <c r="N38" s="100"/>
    </row>
    <row r="39" spans="1:15" s="62" customFormat="1" ht="15.75" x14ac:dyDescent="0.2">
      <c r="A39" s="62" t="s">
        <v>275</v>
      </c>
      <c r="D39" s="63"/>
      <c r="E39" s="77"/>
      <c r="F39" s="77"/>
      <c r="G39" s="99"/>
      <c r="H39" s="99"/>
      <c r="I39" s="66"/>
      <c r="J39" s="66"/>
      <c r="K39" s="66"/>
      <c r="L39" s="66"/>
      <c r="M39" s="66"/>
      <c r="N39" s="101"/>
    </row>
    <row r="40" spans="1:15" s="37" customFormat="1" ht="12" customHeight="1" x14ac:dyDescent="0.2">
      <c r="A40" s="45"/>
      <c r="B40" s="45"/>
      <c r="C40" s="45"/>
      <c r="D40" s="50"/>
      <c r="E40" s="56"/>
      <c r="F40" s="51"/>
      <c r="G40" s="51"/>
      <c r="H40" s="51"/>
      <c r="I40" s="51"/>
      <c r="J40" s="52"/>
      <c r="K40" s="52"/>
      <c r="L40" s="52"/>
      <c r="M40" s="52"/>
      <c r="N40" s="52"/>
      <c r="O40" s="57"/>
    </row>
    <row r="41" spans="1:15" s="61" customFormat="1" ht="16.5" thickBot="1" x14ac:dyDescent="0.25">
      <c r="C41" s="62" t="s">
        <v>273</v>
      </c>
      <c r="D41" s="62"/>
      <c r="E41" s="56"/>
      <c r="F41" s="103"/>
      <c r="G41" s="103"/>
      <c r="H41" s="59"/>
      <c r="I41" s="59"/>
      <c r="J41" s="54"/>
      <c r="K41" s="54"/>
      <c r="L41" s="52"/>
      <c r="M41" s="52"/>
      <c r="N41" s="52"/>
      <c r="O41" s="37"/>
    </row>
    <row r="42" spans="1:15" s="53" customFormat="1" ht="18" customHeight="1" thickBot="1" x14ac:dyDescent="0.25">
      <c r="A42" s="102" t="s">
        <v>18</v>
      </c>
      <c r="B42" s="132" t="s">
        <v>17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15</v>
      </c>
      <c r="I42" s="70" t="s">
        <v>21</v>
      </c>
      <c r="J42" s="71" t="s">
        <v>6</v>
      </c>
      <c r="K42" s="71" t="s">
        <v>277</v>
      </c>
      <c r="L42" s="71" t="s">
        <v>7</v>
      </c>
      <c r="M42" s="71" t="s">
        <v>277</v>
      </c>
      <c r="N42" s="82" t="s">
        <v>13</v>
      </c>
      <c r="O42" s="72" t="s">
        <v>5</v>
      </c>
    </row>
    <row r="43" spans="1:15" ht="18" customHeight="1" x14ac:dyDescent="0.2">
      <c r="A43" s="27">
        <v>29</v>
      </c>
      <c r="B43" s="17"/>
      <c r="C43" s="18" t="s">
        <v>505</v>
      </c>
      <c r="D43" s="19" t="s">
        <v>506</v>
      </c>
      <c r="E43" s="143" t="s">
        <v>507</v>
      </c>
      <c r="F43" s="21" t="s">
        <v>33</v>
      </c>
      <c r="G43" s="21" t="s">
        <v>102</v>
      </c>
      <c r="H43" s="21"/>
      <c r="I43" s="98"/>
      <c r="J43" s="118">
        <v>14.21</v>
      </c>
      <c r="K43" s="27">
        <v>1.1000000000000001</v>
      </c>
      <c r="L43" s="118"/>
      <c r="M43" s="27"/>
      <c r="N43" s="315" t="str">
        <f t="shared" ref="N43:N60" si="3">IF(ISBLANK(J43),"",IF(J43&lt;=12.4,"KSM",IF(J43&lt;=13.04,"I A",IF(J43&lt;=13.84,"II A",IF(J43&lt;=14.94,"III A",IF(J43&lt;=15.94,"I JA",IF(J43&lt;=16.74,"II JA",IF(J43&lt;=17.44,"III JA"))))))))</f>
        <v>III A</v>
      </c>
      <c r="O43" s="20" t="s">
        <v>508</v>
      </c>
    </row>
    <row r="44" spans="1:15" ht="18" customHeight="1" x14ac:dyDescent="0.2">
      <c r="A44" s="32">
        <v>30</v>
      </c>
      <c r="B44" s="17"/>
      <c r="C44" s="18" t="s">
        <v>58</v>
      </c>
      <c r="D44" s="19" t="s">
        <v>817</v>
      </c>
      <c r="E44" s="143">
        <v>37445</v>
      </c>
      <c r="F44" s="21" t="s">
        <v>162</v>
      </c>
      <c r="G44" s="21" t="s">
        <v>161</v>
      </c>
      <c r="H44" s="21"/>
      <c r="I44" s="98"/>
      <c r="J44" s="130">
        <v>14.24</v>
      </c>
      <c r="K44" s="347">
        <v>0</v>
      </c>
      <c r="L44" s="118"/>
      <c r="M44" s="27"/>
      <c r="N44" s="315" t="str">
        <f t="shared" si="3"/>
        <v>III A</v>
      </c>
      <c r="O44" s="20" t="s">
        <v>253</v>
      </c>
    </row>
    <row r="45" spans="1:15" ht="18" customHeight="1" x14ac:dyDescent="0.2">
      <c r="A45" s="32">
        <v>31</v>
      </c>
      <c r="B45" s="17"/>
      <c r="C45" s="18" t="s">
        <v>1042</v>
      </c>
      <c r="D45" s="19" t="s">
        <v>1043</v>
      </c>
      <c r="E45" s="143" t="s">
        <v>784</v>
      </c>
      <c r="F45" s="21" t="s">
        <v>1061</v>
      </c>
      <c r="G45" s="21" t="s">
        <v>199</v>
      </c>
      <c r="H45" s="21" t="s">
        <v>200</v>
      </c>
      <c r="I45" s="98"/>
      <c r="J45" s="130">
        <v>14.25</v>
      </c>
      <c r="K45" s="27">
        <v>-0.3</v>
      </c>
      <c r="L45" s="118"/>
      <c r="M45" s="27"/>
      <c r="N45" s="315" t="str">
        <f t="shared" si="3"/>
        <v>III A</v>
      </c>
      <c r="O45" s="20" t="s">
        <v>202</v>
      </c>
    </row>
    <row r="46" spans="1:15" ht="18" customHeight="1" x14ac:dyDescent="0.2">
      <c r="A46" s="32">
        <v>32</v>
      </c>
      <c r="B46" s="17"/>
      <c r="C46" s="18" t="s">
        <v>72</v>
      </c>
      <c r="D46" s="19" t="s">
        <v>615</v>
      </c>
      <c r="E46" s="143">
        <v>37551</v>
      </c>
      <c r="F46" s="21" t="s">
        <v>315</v>
      </c>
      <c r="G46" s="21" t="s">
        <v>112</v>
      </c>
      <c r="H46" s="21"/>
      <c r="I46" s="98"/>
      <c r="J46" s="118">
        <v>14.34</v>
      </c>
      <c r="K46" s="27">
        <v>1.4</v>
      </c>
      <c r="L46" s="118"/>
      <c r="M46" s="27"/>
      <c r="N46" s="315" t="str">
        <f t="shared" si="3"/>
        <v>III A</v>
      </c>
      <c r="O46" s="20" t="s">
        <v>113</v>
      </c>
    </row>
    <row r="47" spans="1:15" ht="18" customHeight="1" x14ac:dyDescent="0.2">
      <c r="A47" s="32">
        <v>33</v>
      </c>
      <c r="B47" s="17"/>
      <c r="C47" s="18" t="s">
        <v>85</v>
      </c>
      <c r="D47" s="19" t="s">
        <v>1034</v>
      </c>
      <c r="E47" s="143" t="s">
        <v>1035</v>
      </c>
      <c r="F47" s="21" t="s">
        <v>1061</v>
      </c>
      <c r="G47" s="21" t="s">
        <v>199</v>
      </c>
      <c r="H47" s="21" t="s">
        <v>200</v>
      </c>
      <c r="I47" s="98"/>
      <c r="J47" s="130">
        <v>14.45</v>
      </c>
      <c r="K47" s="27">
        <v>0.6</v>
      </c>
      <c r="L47" s="118"/>
      <c r="M47" s="27"/>
      <c r="N47" s="315" t="str">
        <f t="shared" si="3"/>
        <v>III A</v>
      </c>
      <c r="O47" s="20" t="s">
        <v>202</v>
      </c>
    </row>
    <row r="48" spans="1:15" ht="18" customHeight="1" x14ac:dyDescent="0.2">
      <c r="A48" s="32">
        <v>34</v>
      </c>
      <c r="B48" s="17"/>
      <c r="C48" s="18" t="s">
        <v>106</v>
      </c>
      <c r="D48" s="19" t="s">
        <v>1074</v>
      </c>
      <c r="E48" s="143" t="s">
        <v>1068</v>
      </c>
      <c r="F48" s="21" t="s">
        <v>1067</v>
      </c>
      <c r="G48" s="21" t="s">
        <v>1069</v>
      </c>
      <c r="H48" s="21"/>
      <c r="I48" s="98"/>
      <c r="J48" s="130">
        <v>14.46</v>
      </c>
      <c r="K48" s="27">
        <v>1.1000000000000001</v>
      </c>
      <c r="L48" s="118"/>
      <c r="M48" s="27"/>
      <c r="N48" s="315" t="str">
        <f t="shared" si="3"/>
        <v>III A</v>
      </c>
      <c r="O48" s="20" t="s">
        <v>1084</v>
      </c>
    </row>
    <row r="49" spans="1:15" ht="18" customHeight="1" x14ac:dyDescent="0.2">
      <c r="A49" s="32">
        <v>35</v>
      </c>
      <c r="B49" s="17"/>
      <c r="C49" s="18" t="s">
        <v>1080</v>
      </c>
      <c r="D49" s="19" t="s">
        <v>1081</v>
      </c>
      <c r="E49" s="143" t="s">
        <v>1072</v>
      </c>
      <c r="F49" s="21" t="s">
        <v>1067</v>
      </c>
      <c r="G49" s="21" t="s">
        <v>1069</v>
      </c>
      <c r="H49" s="21"/>
      <c r="I49" s="98"/>
      <c r="J49" s="130">
        <v>14.49</v>
      </c>
      <c r="K49" s="27">
        <v>1.4</v>
      </c>
      <c r="L49" s="118"/>
      <c r="M49" s="27"/>
      <c r="N49" s="315" t="str">
        <f t="shared" si="3"/>
        <v>III A</v>
      </c>
      <c r="O49" s="20" t="s">
        <v>1084</v>
      </c>
    </row>
    <row r="50" spans="1:15" ht="18" customHeight="1" x14ac:dyDescent="0.2">
      <c r="A50" s="32">
        <v>36</v>
      </c>
      <c r="B50" s="17"/>
      <c r="C50" s="18" t="s">
        <v>68</v>
      </c>
      <c r="D50" s="19" t="s">
        <v>1158</v>
      </c>
      <c r="E50" s="143" t="s">
        <v>672</v>
      </c>
      <c r="F50" s="21" t="s">
        <v>30</v>
      </c>
      <c r="G50" s="21" t="s">
        <v>1087</v>
      </c>
      <c r="H50" s="21"/>
      <c r="I50" s="98"/>
      <c r="J50" s="130">
        <v>14.56</v>
      </c>
      <c r="K50" s="27">
        <v>1.1000000000000001</v>
      </c>
      <c r="L50" s="118"/>
      <c r="M50" s="27"/>
      <c r="N50" s="315" t="str">
        <f t="shared" si="3"/>
        <v>III A</v>
      </c>
      <c r="O50" s="20" t="s">
        <v>1116</v>
      </c>
    </row>
    <row r="51" spans="1:15" ht="18" customHeight="1" x14ac:dyDescent="0.2">
      <c r="A51" s="32">
        <v>37</v>
      </c>
      <c r="B51" s="17"/>
      <c r="C51" s="18" t="s">
        <v>975</v>
      </c>
      <c r="D51" s="19" t="s">
        <v>976</v>
      </c>
      <c r="E51" s="143" t="s">
        <v>977</v>
      </c>
      <c r="F51" s="21" t="s">
        <v>985</v>
      </c>
      <c r="G51" s="21" t="s">
        <v>266</v>
      </c>
      <c r="H51" s="21" t="s">
        <v>984</v>
      </c>
      <c r="I51" s="98"/>
      <c r="J51" s="130">
        <v>14.58</v>
      </c>
      <c r="K51" s="347">
        <v>0</v>
      </c>
      <c r="L51" s="118"/>
      <c r="M51" s="27"/>
      <c r="N51" s="315" t="str">
        <f t="shared" si="3"/>
        <v>III A</v>
      </c>
      <c r="O51" s="20" t="s">
        <v>195</v>
      </c>
    </row>
    <row r="52" spans="1:15" ht="18" customHeight="1" x14ac:dyDescent="0.2">
      <c r="A52" s="32">
        <v>38</v>
      </c>
      <c r="B52" s="17"/>
      <c r="C52" s="18" t="s">
        <v>62</v>
      </c>
      <c r="D52" s="19" t="s">
        <v>753</v>
      </c>
      <c r="E52" s="143">
        <v>37663</v>
      </c>
      <c r="F52" s="21" t="s">
        <v>318</v>
      </c>
      <c r="G52" s="21" t="s">
        <v>746</v>
      </c>
      <c r="H52" s="21"/>
      <c r="I52" s="98"/>
      <c r="J52" s="118">
        <v>14.61</v>
      </c>
      <c r="K52" s="27">
        <v>1.1000000000000001</v>
      </c>
      <c r="L52" s="118"/>
      <c r="M52" s="27"/>
      <c r="N52" s="315" t="str">
        <f t="shared" si="3"/>
        <v>III A</v>
      </c>
      <c r="O52" s="20" t="s">
        <v>754</v>
      </c>
    </row>
    <row r="53" spans="1:15" ht="18" customHeight="1" x14ac:dyDescent="0.2">
      <c r="A53" s="32">
        <v>39</v>
      </c>
      <c r="B53" s="17"/>
      <c r="C53" s="18" t="s">
        <v>49</v>
      </c>
      <c r="D53" s="19" t="s">
        <v>825</v>
      </c>
      <c r="E53" s="143">
        <v>38024</v>
      </c>
      <c r="F53" s="21" t="s">
        <v>826</v>
      </c>
      <c r="G53" s="21" t="s">
        <v>161</v>
      </c>
      <c r="H53" s="21"/>
      <c r="I53" s="98" t="s">
        <v>56</v>
      </c>
      <c r="J53" s="346">
        <v>14.64</v>
      </c>
      <c r="K53" s="27">
        <v>0.6</v>
      </c>
      <c r="L53" s="118"/>
      <c r="M53" s="27"/>
      <c r="N53" s="315" t="str">
        <f t="shared" si="3"/>
        <v>III A</v>
      </c>
      <c r="O53" s="20" t="s">
        <v>830</v>
      </c>
    </row>
    <row r="54" spans="1:15" ht="18" customHeight="1" x14ac:dyDescent="0.2">
      <c r="A54" s="32">
        <v>40</v>
      </c>
      <c r="B54" s="17"/>
      <c r="C54" s="18" t="s">
        <v>96</v>
      </c>
      <c r="D54" s="19" t="s">
        <v>533</v>
      </c>
      <c r="E54" s="143" t="s">
        <v>534</v>
      </c>
      <c r="F54" s="21" t="s">
        <v>37</v>
      </c>
      <c r="G54" s="21" t="s">
        <v>103</v>
      </c>
      <c r="H54" s="21"/>
      <c r="I54" s="98"/>
      <c r="J54" s="118">
        <v>14.85</v>
      </c>
      <c r="K54" s="27">
        <v>-0.3</v>
      </c>
      <c r="L54" s="118"/>
      <c r="M54" s="27"/>
      <c r="N54" s="315" t="str">
        <f t="shared" si="3"/>
        <v>III A</v>
      </c>
      <c r="O54" s="20" t="s">
        <v>238</v>
      </c>
    </row>
    <row r="55" spans="1:15" ht="18" customHeight="1" x14ac:dyDescent="0.2">
      <c r="A55" s="32">
        <v>41</v>
      </c>
      <c r="B55" s="17"/>
      <c r="C55" s="18" t="s">
        <v>236</v>
      </c>
      <c r="D55" s="19" t="s">
        <v>806</v>
      </c>
      <c r="E55" s="143" t="s">
        <v>795</v>
      </c>
      <c r="F55" s="21" t="s">
        <v>160</v>
      </c>
      <c r="G55" s="21" t="s">
        <v>157</v>
      </c>
      <c r="H55" s="21"/>
      <c r="I55" s="98"/>
      <c r="J55" s="130">
        <v>14.97</v>
      </c>
      <c r="K55" s="347">
        <v>0</v>
      </c>
      <c r="L55" s="118"/>
      <c r="M55" s="27"/>
      <c r="N55" s="315" t="str">
        <f t="shared" si="3"/>
        <v>I JA</v>
      </c>
      <c r="O55" s="20" t="s">
        <v>159</v>
      </c>
    </row>
    <row r="56" spans="1:15" ht="18" customHeight="1" x14ac:dyDescent="0.2">
      <c r="A56" s="32">
        <v>42</v>
      </c>
      <c r="B56" s="17"/>
      <c r="C56" s="18" t="s">
        <v>473</v>
      </c>
      <c r="D56" s="19" t="s">
        <v>1054</v>
      </c>
      <c r="E56" s="143" t="s">
        <v>1055</v>
      </c>
      <c r="F56" s="21" t="s">
        <v>1061</v>
      </c>
      <c r="G56" s="21" t="s">
        <v>199</v>
      </c>
      <c r="H56" s="21" t="s">
        <v>200</v>
      </c>
      <c r="I56" s="98"/>
      <c r="J56" s="130">
        <v>15.01</v>
      </c>
      <c r="K56" s="347">
        <v>0</v>
      </c>
      <c r="L56" s="118"/>
      <c r="M56" s="27"/>
      <c r="N56" s="315" t="str">
        <f t="shared" si="3"/>
        <v>I JA</v>
      </c>
      <c r="O56" s="20" t="s">
        <v>203</v>
      </c>
    </row>
    <row r="57" spans="1:15" ht="18" customHeight="1" x14ac:dyDescent="0.2">
      <c r="A57" s="32">
        <v>43</v>
      </c>
      <c r="B57" s="17"/>
      <c r="C57" s="18" t="s">
        <v>222</v>
      </c>
      <c r="D57" s="19" t="s">
        <v>535</v>
      </c>
      <c r="E57" s="143" t="s">
        <v>536</v>
      </c>
      <c r="F57" s="21" t="s">
        <v>37</v>
      </c>
      <c r="G57" s="21" t="s">
        <v>103</v>
      </c>
      <c r="H57" s="21"/>
      <c r="I57" s="98"/>
      <c r="J57" s="118">
        <v>15.15</v>
      </c>
      <c r="K57" s="347">
        <v>0</v>
      </c>
      <c r="L57" s="118"/>
      <c r="M57" s="27"/>
      <c r="N57" s="315" t="str">
        <f t="shared" si="3"/>
        <v>I JA</v>
      </c>
      <c r="O57" s="20" t="s">
        <v>238</v>
      </c>
    </row>
    <row r="58" spans="1:15" ht="18" customHeight="1" x14ac:dyDescent="0.2">
      <c r="A58" s="32">
        <v>44</v>
      </c>
      <c r="B58" s="17"/>
      <c r="C58" s="18" t="s">
        <v>50</v>
      </c>
      <c r="D58" s="19" t="s">
        <v>990</v>
      </c>
      <c r="E58" s="143" t="s">
        <v>991</v>
      </c>
      <c r="F58" s="21" t="s">
        <v>198</v>
      </c>
      <c r="G58" s="21" t="s">
        <v>197</v>
      </c>
      <c r="H58" s="21"/>
      <c r="I58" s="98"/>
      <c r="J58" s="130">
        <v>15.74</v>
      </c>
      <c r="K58" s="347">
        <v>0</v>
      </c>
      <c r="L58" s="118"/>
      <c r="M58" s="27"/>
      <c r="N58" s="315" t="str">
        <f t="shared" si="3"/>
        <v>I JA</v>
      </c>
      <c r="O58" s="20" t="s">
        <v>989</v>
      </c>
    </row>
    <row r="59" spans="1:15" ht="18" customHeight="1" x14ac:dyDescent="0.2">
      <c r="A59" s="32">
        <v>45</v>
      </c>
      <c r="B59" s="17"/>
      <c r="C59" s="18" t="s">
        <v>96</v>
      </c>
      <c r="D59" s="19" t="s">
        <v>1056</v>
      </c>
      <c r="E59" s="143" t="s">
        <v>1057</v>
      </c>
      <c r="F59" s="21" t="s">
        <v>1061</v>
      </c>
      <c r="G59" s="21" t="s">
        <v>199</v>
      </c>
      <c r="H59" s="21" t="s">
        <v>200</v>
      </c>
      <c r="I59" s="98"/>
      <c r="J59" s="130">
        <v>15.97</v>
      </c>
      <c r="K59" s="27">
        <v>1.1000000000000001</v>
      </c>
      <c r="L59" s="118"/>
      <c r="M59" s="27"/>
      <c r="N59" s="315" t="str">
        <f t="shared" si="3"/>
        <v>II JA</v>
      </c>
      <c r="O59" s="20" t="s">
        <v>203</v>
      </c>
    </row>
    <row r="60" spans="1:15" ht="18" customHeight="1" x14ac:dyDescent="0.2">
      <c r="A60" s="32">
        <v>46</v>
      </c>
      <c r="B60" s="17"/>
      <c r="C60" s="18" t="s">
        <v>370</v>
      </c>
      <c r="D60" s="19" t="s">
        <v>371</v>
      </c>
      <c r="E60" s="143" t="s">
        <v>372</v>
      </c>
      <c r="F60" s="21" t="s">
        <v>225</v>
      </c>
      <c r="G60" s="21" t="s">
        <v>226</v>
      </c>
      <c r="H60" s="21"/>
      <c r="I60" s="98"/>
      <c r="J60" s="118">
        <v>16.43</v>
      </c>
      <c r="K60" s="347">
        <v>0</v>
      </c>
      <c r="L60" s="118"/>
      <c r="M60" s="27"/>
      <c r="N60" s="315" t="str">
        <f t="shared" si="3"/>
        <v>II JA</v>
      </c>
      <c r="O60" s="20" t="s">
        <v>376</v>
      </c>
    </row>
    <row r="61" spans="1:15" ht="18" customHeight="1" x14ac:dyDescent="0.2">
      <c r="A61" s="32"/>
      <c r="B61" s="17"/>
      <c r="C61" s="18" t="s">
        <v>66</v>
      </c>
      <c r="D61" s="19" t="s">
        <v>669</v>
      </c>
      <c r="E61" s="143">
        <v>37355</v>
      </c>
      <c r="F61" s="21" t="s">
        <v>317</v>
      </c>
      <c r="G61" s="21" t="s">
        <v>668</v>
      </c>
      <c r="H61" s="21"/>
      <c r="I61" s="98"/>
      <c r="J61" s="130" t="s">
        <v>1240</v>
      </c>
      <c r="K61" s="27"/>
      <c r="L61" s="118"/>
      <c r="M61" s="27"/>
      <c r="N61" s="315"/>
      <c r="O61" s="20" t="s">
        <v>670</v>
      </c>
    </row>
    <row r="62" spans="1:15" ht="18" customHeight="1" x14ac:dyDescent="0.2">
      <c r="A62" s="32"/>
      <c r="B62" s="17"/>
      <c r="C62" s="18" t="s">
        <v>61</v>
      </c>
      <c r="D62" s="19" t="s">
        <v>1047</v>
      </c>
      <c r="E62" s="143" t="s">
        <v>1048</v>
      </c>
      <c r="F62" s="21" t="s">
        <v>1061</v>
      </c>
      <c r="G62" s="21" t="s">
        <v>199</v>
      </c>
      <c r="H62" s="21" t="s">
        <v>200</v>
      </c>
      <c r="I62" s="98"/>
      <c r="J62" s="130" t="s">
        <v>1239</v>
      </c>
      <c r="K62" s="27"/>
      <c r="L62" s="118"/>
      <c r="M62" s="27"/>
      <c r="N62" s="315"/>
      <c r="O62" s="20" t="s">
        <v>203</v>
      </c>
    </row>
    <row r="63" spans="1:15" ht="18" customHeight="1" x14ac:dyDescent="0.2">
      <c r="A63" s="32"/>
      <c r="B63" s="17"/>
      <c r="C63" s="18" t="s">
        <v>75</v>
      </c>
      <c r="D63" s="19" t="s">
        <v>973</v>
      </c>
      <c r="E63" s="143" t="s">
        <v>974</v>
      </c>
      <c r="F63" s="21" t="s">
        <v>985</v>
      </c>
      <c r="G63" s="21" t="s">
        <v>266</v>
      </c>
      <c r="H63" s="21" t="s">
        <v>984</v>
      </c>
      <c r="I63" s="98"/>
      <c r="J63" s="130" t="s">
        <v>1239</v>
      </c>
      <c r="K63" s="27"/>
      <c r="L63" s="118"/>
      <c r="M63" s="27"/>
      <c r="N63" s="315"/>
      <c r="O63" s="20" t="s">
        <v>195</v>
      </c>
    </row>
  </sheetData>
  <sortState ref="C17:O24">
    <sortCondition ref="L17:L24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8"/>
  <dimension ref="A1:N16"/>
  <sheetViews>
    <sheetView workbookViewId="0">
      <selection activeCell="A5" sqref="A5"/>
    </sheetView>
  </sheetViews>
  <sheetFormatPr defaultRowHeight="12.75" x14ac:dyDescent="0.2"/>
  <cols>
    <col min="1" max="2" width="5.7109375" style="22" customWidth="1"/>
    <col min="3" max="3" width="11.140625" style="22" customWidth="1"/>
    <col min="4" max="4" width="10.85546875" style="22" bestFit="1" customWidth="1"/>
    <col min="5" max="5" width="10.7109375" style="44" customWidth="1"/>
    <col min="6" max="6" width="16.140625" style="46" bestFit="1" customWidth="1"/>
    <col min="7" max="7" width="12.85546875" style="46" bestFit="1" customWidth="1"/>
    <col min="8" max="8" width="14.140625" style="46" customWidth="1"/>
    <col min="9" max="9" width="5.85546875" style="46" bestFit="1" customWidth="1"/>
    <col min="10" max="10" width="9.140625" style="25"/>
    <col min="11" max="11" width="4.5703125" style="25" bestFit="1" customWidth="1"/>
    <col min="12" max="12" width="19.7109375" style="24" bestFit="1" customWidth="1"/>
    <col min="13" max="18" width="23" style="22" bestFit="1" customWidth="1"/>
    <col min="19" max="16384" width="9.140625" style="22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4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4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4" s="38" customFormat="1" ht="15.75" x14ac:dyDescent="0.2">
      <c r="C4" s="62" t="s">
        <v>302</v>
      </c>
      <c r="D4" s="39"/>
      <c r="E4" s="43"/>
      <c r="F4" s="43"/>
      <c r="G4" s="43"/>
      <c r="H4" s="41"/>
      <c r="I4" s="41"/>
      <c r="J4" s="47"/>
      <c r="K4" s="47"/>
    </row>
    <row r="5" spans="1:14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</row>
    <row r="6" spans="1:14" s="14" customFormat="1" ht="18" customHeight="1" thickBot="1" x14ac:dyDescent="0.25">
      <c r="A6" s="104" t="s">
        <v>18</v>
      </c>
      <c r="B6" s="124" t="s">
        <v>17</v>
      </c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3" t="s">
        <v>4</v>
      </c>
      <c r="K6" s="81" t="s">
        <v>13</v>
      </c>
      <c r="L6" s="49" t="s">
        <v>5</v>
      </c>
    </row>
    <row r="7" spans="1:14" s="45" customFormat="1" ht="18" customHeight="1" x14ac:dyDescent="0.2">
      <c r="A7" s="32">
        <v>1</v>
      </c>
      <c r="B7" s="17">
        <v>134</v>
      </c>
      <c r="C7" s="18" t="s">
        <v>176</v>
      </c>
      <c r="D7" s="19" t="s">
        <v>661</v>
      </c>
      <c r="E7" s="143">
        <v>37759</v>
      </c>
      <c r="F7" s="21" t="s">
        <v>665</v>
      </c>
      <c r="G7" s="21" t="s">
        <v>135</v>
      </c>
      <c r="H7" s="21"/>
      <c r="I7" s="98">
        <v>18</v>
      </c>
      <c r="J7" s="115">
        <v>3.3042824074074073E-3</v>
      </c>
      <c r="K7" s="27" t="str">
        <f t="shared" ref="K7:K16" si="0">IF(ISBLANK(J7),"",IF(J7&lt;=0.00295138888888889,"KSM",IF(J7&lt;=0.00314814814814815,"I A",IF(J7&lt;=0.0033912037037037,"II A",IF(J7&lt;=0.0037037037037037,"III A",IF(J7&lt;=0.00399305555555556,"I JA",IF(J7&lt;=0.00425925925925926,"II JA",IF(J7&lt;=0.00445601851851852,"III JA"))))))))</f>
        <v>II A</v>
      </c>
      <c r="L7" s="20" t="s">
        <v>247</v>
      </c>
      <c r="M7" s="22"/>
      <c r="N7" s="22"/>
    </row>
    <row r="8" spans="1:14" s="45" customFormat="1" ht="18" customHeight="1" x14ac:dyDescent="0.2">
      <c r="A8" s="32">
        <v>2</v>
      </c>
      <c r="B8" s="17">
        <v>153</v>
      </c>
      <c r="C8" s="18" t="s">
        <v>47</v>
      </c>
      <c r="D8" s="19" t="s">
        <v>934</v>
      </c>
      <c r="E8" s="143">
        <v>37436</v>
      </c>
      <c r="F8" s="21" t="s">
        <v>188</v>
      </c>
      <c r="G8" s="21" t="s">
        <v>185</v>
      </c>
      <c r="H8" s="21"/>
      <c r="I8" s="98">
        <v>16</v>
      </c>
      <c r="J8" s="115">
        <v>3.3475694444444447E-3</v>
      </c>
      <c r="K8" s="27" t="str">
        <f t="shared" si="0"/>
        <v>II A</v>
      </c>
      <c r="L8" s="20" t="s">
        <v>211</v>
      </c>
    </row>
    <row r="9" spans="1:14" s="45" customFormat="1" ht="18" customHeight="1" x14ac:dyDescent="0.2">
      <c r="A9" s="32">
        <v>3</v>
      </c>
      <c r="B9" s="17">
        <v>143</v>
      </c>
      <c r="C9" s="18" t="s">
        <v>220</v>
      </c>
      <c r="D9" s="19" t="s">
        <v>824</v>
      </c>
      <c r="E9" s="143">
        <v>37356</v>
      </c>
      <c r="F9" s="21" t="s">
        <v>162</v>
      </c>
      <c r="G9" s="21" t="s">
        <v>161</v>
      </c>
      <c r="H9" s="21"/>
      <c r="I9" s="98">
        <v>14</v>
      </c>
      <c r="J9" s="115">
        <v>3.4085648148148144E-3</v>
      </c>
      <c r="K9" s="27" t="str">
        <f t="shared" si="0"/>
        <v>III A</v>
      </c>
      <c r="L9" s="20" t="s">
        <v>829</v>
      </c>
      <c r="M9" s="22"/>
      <c r="N9" s="22"/>
    </row>
    <row r="10" spans="1:14" s="45" customFormat="1" ht="18" customHeight="1" x14ac:dyDescent="0.2">
      <c r="A10" s="32">
        <v>4</v>
      </c>
      <c r="B10" s="17">
        <v>121</v>
      </c>
      <c r="C10" s="18" t="s">
        <v>81</v>
      </c>
      <c r="D10" s="19" t="s">
        <v>570</v>
      </c>
      <c r="E10" s="143">
        <v>37267</v>
      </c>
      <c r="F10" s="21" t="s">
        <v>316</v>
      </c>
      <c r="G10" s="21" t="s">
        <v>112</v>
      </c>
      <c r="H10" s="21"/>
      <c r="I10" s="98">
        <v>13</v>
      </c>
      <c r="J10" s="115">
        <v>3.4744212962962966E-3</v>
      </c>
      <c r="K10" s="27" t="str">
        <f t="shared" si="0"/>
        <v>III A</v>
      </c>
      <c r="L10" s="20" t="s">
        <v>120</v>
      </c>
      <c r="M10" s="22"/>
      <c r="N10" s="22"/>
    </row>
    <row r="11" spans="1:14" s="45" customFormat="1" ht="18" customHeight="1" x14ac:dyDescent="0.2">
      <c r="A11" s="32">
        <v>5</v>
      </c>
      <c r="B11" s="17">
        <v>163</v>
      </c>
      <c r="C11" s="18" t="s">
        <v>1075</v>
      </c>
      <c r="D11" s="19" t="s">
        <v>1076</v>
      </c>
      <c r="E11" s="143" t="s">
        <v>996</v>
      </c>
      <c r="F11" s="21" t="s">
        <v>1067</v>
      </c>
      <c r="G11" s="21" t="s">
        <v>1069</v>
      </c>
      <c r="H11" s="21"/>
      <c r="I11" s="98">
        <v>12</v>
      </c>
      <c r="J11" s="115">
        <v>3.4797453703703705E-3</v>
      </c>
      <c r="K11" s="27" t="str">
        <f t="shared" si="0"/>
        <v>III A</v>
      </c>
      <c r="L11" s="20" t="s">
        <v>1084</v>
      </c>
      <c r="M11" s="22"/>
      <c r="N11" s="22"/>
    </row>
    <row r="12" spans="1:14" s="45" customFormat="1" ht="18" customHeight="1" x14ac:dyDescent="0.2">
      <c r="A12" s="32">
        <v>6</v>
      </c>
      <c r="B12" s="17">
        <v>142</v>
      </c>
      <c r="C12" s="18" t="s">
        <v>45</v>
      </c>
      <c r="D12" s="19" t="s">
        <v>823</v>
      </c>
      <c r="E12" s="143">
        <v>37388</v>
      </c>
      <c r="F12" s="21" t="s">
        <v>162</v>
      </c>
      <c r="G12" s="21" t="s">
        <v>161</v>
      </c>
      <c r="H12" s="21"/>
      <c r="I12" s="98">
        <v>11</v>
      </c>
      <c r="J12" s="115">
        <v>3.5932870370370372E-3</v>
      </c>
      <c r="K12" s="27" t="str">
        <f t="shared" si="0"/>
        <v>III A</v>
      </c>
      <c r="L12" s="20" t="s">
        <v>829</v>
      </c>
      <c r="M12" s="22"/>
      <c r="N12" s="22"/>
    </row>
    <row r="13" spans="1:14" s="45" customFormat="1" ht="18" customHeight="1" x14ac:dyDescent="0.2">
      <c r="A13" s="32">
        <v>7</v>
      </c>
      <c r="B13" s="17">
        <v>157</v>
      </c>
      <c r="C13" s="18" t="s">
        <v>82</v>
      </c>
      <c r="D13" s="19" t="s">
        <v>1000</v>
      </c>
      <c r="E13" s="143" t="s">
        <v>1001</v>
      </c>
      <c r="F13" s="21" t="s">
        <v>36</v>
      </c>
      <c r="G13" s="21" t="s">
        <v>261</v>
      </c>
      <c r="H13" s="21" t="s">
        <v>262</v>
      </c>
      <c r="I13" s="98">
        <v>10</v>
      </c>
      <c r="J13" s="115">
        <v>3.6429398148148146E-3</v>
      </c>
      <c r="K13" s="27" t="str">
        <f t="shared" si="0"/>
        <v>III A</v>
      </c>
      <c r="L13" s="20" t="s">
        <v>263</v>
      </c>
      <c r="M13" s="22"/>
      <c r="N13" s="22"/>
    </row>
    <row r="14" spans="1:14" s="45" customFormat="1" ht="18" customHeight="1" x14ac:dyDescent="0.2">
      <c r="A14" s="32">
        <v>8</v>
      </c>
      <c r="B14" s="17">
        <v>146</v>
      </c>
      <c r="C14" s="18" t="s">
        <v>57</v>
      </c>
      <c r="D14" s="19" t="s">
        <v>917</v>
      </c>
      <c r="E14" s="143" t="s">
        <v>361</v>
      </c>
      <c r="F14" s="21" t="s">
        <v>891</v>
      </c>
      <c r="G14" s="21" t="s">
        <v>921</v>
      </c>
      <c r="H14" s="21"/>
      <c r="I14" s="98" t="s">
        <v>56</v>
      </c>
      <c r="J14" s="115">
        <v>3.7613425925925926E-3</v>
      </c>
      <c r="K14" s="27" t="str">
        <f t="shared" si="0"/>
        <v>I JA</v>
      </c>
      <c r="L14" s="20" t="s">
        <v>184</v>
      </c>
      <c r="M14" s="22"/>
      <c r="N14" s="22"/>
    </row>
    <row r="15" spans="1:14" s="45" customFormat="1" ht="18" customHeight="1" x14ac:dyDescent="0.2">
      <c r="A15" s="32">
        <v>9</v>
      </c>
      <c r="B15" s="17">
        <v>111</v>
      </c>
      <c r="C15" s="18" t="s">
        <v>383</v>
      </c>
      <c r="D15" s="19" t="s">
        <v>384</v>
      </c>
      <c r="E15" s="143" t="s">
        <v>385</v>
      </c>
      <c r="F15" s="21" t="s">
        <v>38</v>
      </c>
      <c r="G15" s="21" t="s">
        <v>230</v>
      </c>
      <c r="H15" s="21" t="s">
        <v>380</v>
      </c>
      <c r="I15" s="98">
        <v>9</v>
      </c>
      <c r="J15" s="115">
        <v>3.9325231481481477E-3</v>
      </c>
      <c r="K15" s="27" t="str">
        <f t="shared" si="0"/>
        <v>I JA</v>
      </c>
      <c r="L15" s="20" t="s">
        <v>233</v>
      </c>
      <c r="M15" s="22"/>
      <c r="N15" s="22"/>
    </row>
    <row r="16" spans="1:14" s="45" customFormat="1" ht="18" customHeight="1" x14ac:dyDescent="0.2">
      <c r="A16" s="32">
        <v>10</v>
      </c>
      <c r="B16" s="17">
        <v>140</v>
      </c>
      <c r="C16" s="18" t="s">
        <v>782</v>
      </c>
      <c r="D16" s="19" t="s">
        <v>783</v>
      </c>
      <c r="E16" s="143" t="s">
        <v>784</v>
      </c>
      <c r="F16" s="21" t="s">
        <v>155</v>
      </c>
      <c r="G16" s="21" t="s">
        <v>154</v>
      </c>
      <c r="H16" s="21"/>
      <c r="I16" s="98">
        <v>8</v>
      </c>
      <c r="J16" s="115">
        <v>4.1156250000000004E-3</v>
      </c>
      <c r="K16" s="27" t="str">
        <f t="shared" si="0"/>
        <v>II JA</v>
      </c>
      <c r="L16" s="20" t="s">
        <v>780</v>
      </c>
      <c r="M16" s="22"/>
      <c r="N16" s="22"/>
    </row>
  </sheetData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9"/>
  <dimension ref="A1:P13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customWidth="1"/>
    <col min="5" max="5" width="10.7109375" style="44" customWidth="1"/>
    <col min="6" max="6" width="15" style="46" customWidth="1"/>
    <col min="7" max="7" width="12.85546875" style="46" customWidth="1"/>
    <col min="8" max="8" width="11.5703125" style="46" customWidth="1"/>
    <col min="9" max="9" width="5" style="46" customWidth="1"/>
    <col min="10" max="11" width="9.140625" style="25"/>
    <col min="12" max="12" width="5" style="25" customWidth="1"/>
    <col min="13" max="13" width="25.5703125" style="24" customWidth="1"/>
    <col min="14" max="18" width="23" style="22" customWidth="1"/>
    <col min="19" max="16384" width="9.140625" style="22"/>
  </cols>
  <sheetData>
    <row r="1" spans="1:16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6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6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4"/>
      <c r="M3" s="35"/>
    </row>
    <row r="4" spans="1:16" s="38" customFormat="1" ht="15.75" x14ac:dyDescent="0.2">
      <c r="C4" s="39" t="s">
        <v>303</v>
      </c>
      <c r="D4" s="39"/>
      <c r="E4" s="43"/>
      <c r="F4" s="43"/>
      <c r="G4" s="43"/>
      <c r="H4" s="41"/>
      <c r="I4" s="41"/>
      <c r="J4" s="47"/>
      <c r="K4" s="47"/>
      <c r="L4" s="47"/>
    </row>
    <row r="5" spans="1:16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  <c r="L5" s="47"/>
    </row>
    <row r="6" spans="1:16" s="24" customFormat="1" ht="18" customHeight="1" thickBot="1" x14ac:dyDescent="0.25">
      <c r="A6" s="104" t="s">
        <v>18</v>
      </c>
      <c r="B6" s="125" t="s">
        <v>17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131" t="s">
        <v>20</v>
      </c>
      <c r="L6" s="81" t="s">
        <v>13</v>
      </c>
      <c r="M6" s="49" t="s">
        <v>5</v>
      </c>
      <c r="N6" s="14"/>
      <c r="O6" s="14"/>
      <c r="P6" s="14"/>
    </row>
    <row r="7" spans="1:16" s="45" customFormat="1" ht="18" customHeight="1" x14ac:dyDescent="0.2">
      <c r="A7" s="32">
        <v>1</v>
      </c>
      <c r="B7" s="17">
        <v>60</v>
      </c>
      <c r="C7" s="18" t="s">
        <v>541</v>
      </c>
      <c r="D7" s="19" t="s">
        <v>542</v>
      </c>
      <c r="E7" s="143" t="s">
        <v>543</v>
      </c>
      <c r="F7" s="21" t="s">
        <v>37</v>
      </c>
      <c r="G7" s="21" t="s">
        <v>103</v>
      </c>
      <c r="H7" s="21"/>
      <c r="I7" s="98">
        <v>18</v>
      </c>
      <c r="J7" s="115">
        <v>6.9071759259259269E-3</v>
      </c>
      <c r="K7" s="115"/>
      <c r="L7" s="27" t="str">
        <f t="shared" ref="L7:L13" si="0">IF(ISBLANK(J7),"",IF(J7&gt;0.00960648148148148,"",IF(J7&lt;=0.00671296296296296,"I A",IF(J7&lt;=0.00740740740740741,"II A",IF(J7&lt;=0.00815972222222222,"III A",IF(J7&lt;=0.00885416666666667,"I JA",IF(J7&lt;=0.00931712962962963,"II JA",IF(J7&lt;=0.00960648148148148,"III JA"))))))))</f>
        <v>II A</v>
      </c>
      <c r="M7" s="20" t="s">
        <v>516</v>
      </c>
      <c r="N7" s="24"/>
    </row>
    <row r="8" spans="1:16" s="45" customFormat="1" ht="18" customHeight="1" x14ac:dyDescent="0.2">
      <c r="A8" s="32">
        <v>2</v>
      </c>
      <c r="B8" s="17">
        <v>61</v>
      </c>
      <c r="C8" s="18" t="s">
        <v>85</v>
      </c>
      <c r="D8" s="19" t="s">
        <v>544</v>
      </c>
      <c r="E8" s="143" t="s">
        <v>545</v>
      </c>
      <c r="F8" s="21" t="s">
        <v>37</v>
      </c>
      <c r="G8" s="21" t="s">
        <v>103</v>
      </c>
      <c r="H8" s="21"/>
      <c r="I8" s="98">
        <v>16</v>
      </c>
      <c r="J8" s="115">
        <v>7.5222222222222227E-3</v>
      </c>
      <c r="K8" s="115"/>
      <c r="L8" s="27" t="str">
        <f t="shared" si="0"/>
        <v>III A</v>
      </c>
      <c r="M8" s="20" t="s">
        <v>516</v>
      </c>
      <c r="N8" s="24"/>
    </row>
    <row r="9" spans="1:16" s="45" customFormat="1" ht="18" customHeight="1" x14ac:dyDescent="0.2">
      <c r="A9" s="32">
        <v>3</v>
      </c>
      <c r="B9" s="17">
        <v>63</v>
      </c>
      <c r="C9" s="18" t="s">
        <v>96</v>
      </c>
      <c r="D9" s="19" t="s">
        <v>762</v>
      </c>
      <c r="E9" s="143" t="s">
        <v>763</v>
      </c>
      <c r="F9" s="21" t="s">
        <v>142</v>
      </c>
      <c r="G9" s="21" t="s">
        <v>764</v>
      </c>
      <c r="H9" s="21" t="s">
        <v>413</v>
      </c>
      <c r="I9" s="98">
        <v>14</v>
      </c>
      <c r="J9" s="115">
        <v>7.981712962962963E-3</v>
      </c>
      <c r="K9" s="115"/>
      <c r="L9" s="27" t="str">
        <f t="shared" si="0"/>
        <v>III A</v>
      </c>
      <c r="M9" s="20" t="s">
        <v>791</v>
      </c>
      <c r="N9" s="24"/>
    </row>
    <row r="10" spans="1:16" s="45" customFormat="1" ht="18" customHeight="1" x14ac:dyDescent="0.2">
      <c r="A10" s="32">
        <v>4</v>
      </c>
      <c r="B10" s="17">
        <v>57</v>
      </c>
      <c r="C10" s="18" t="s">
        <v>236</v>
      </c>
      <c r="D10" s="19" t="s">
        <v>341</v>
      </c>
      <c r="E10" s="143" t="s">
        <v>342</v>
      </c>
      <c r="F10" s="21" t="s">
        <v>28</v>
      </c>
      <c r="G10" s="21" t="s">
        <v>598</v>
      </c>
      <c r="H10" s="21"/>
      <c r="I10" s="155">
        <v>13</v>
      </c>
      <c r="J10" s="115">
        <v>8.171064814814815E-3</v>
      </c>
      <c r="K10" s="115"/>
      <c r="L10" s="27" t="str">
        <f t="shared" si="0"/>
        <v>I JA</v>
      </c>
      <c r="M10" s="20" t="s">
        <v>52</v>
      </c>
      <c r="N10" s="24"/>
    </row>
    <row r="11" spans="1:16" s="45" customFormat="1" ht="18" customHeight="1" x14ac:dyDescent="0.2">
      <c r="A11" s="32">
        <v>5</v>
      </c>
      <c r="B11" s="17">
        <v>62</v>
      </c>
      <c r="C11" s="18" t="s">
        <v>630</v>
      </c>
      <c r="D11" s="19" t="s">
        <v>631</v>
      </c>
      <c r="E11" s="143">
        <v>39063</v>
      </c>
      <c r="F11" s="21" t="s">
        <v>623</v>
      </c>
      <c r="G11" s="21" t="s">
        <v>112</v>
      </c>
      <c r="H11" s="21"/>
      <c r="I11" s="98" t="s">
        <v>56</v>
      </c>
      <c r="J11" s="115">
        <v>8.3077546296296285E-3</v>
      </c>
      <c r="K11" s="115"/>
      <c r="L11" s="27" t="str">
        <f t="shared" si="0"/>
        <v>I JA</v>
      </c>
      <c r="M11" s="20" t="s">
        <v>1064</v>
      </c>
      <c r="N11" s="24"/>
    </row>
    <row r="12" spans="1:16" s="45" customFormat="1" ht="18" customHeight="1" x14ac:dyDescent="0.2">
      <c r="A12" s="32">
        <v>6</v>
      </c>
      <c r="B12" s="17">
        <v>58</v>
      </c>
      <c r="C12" s="18" t="s">
        <v>343</v>
      </c>
      <c r="D12" s="19" t="s">
        <v>344</v>
      </c>
      <c r="E12" s="143" t="s">
        <v>345</v>
      </c>
      <c r="F12" s="21" t="s">
        <v>28</v>
      </c>
      <c r="G12" s="21" t="s">
        <v>598</v>
      </c>
      <c r="H12" s="21"/>
      <c r="I12" s="98">
        <v>12</v>
      </c>
      <c r="J12" s="115">
        <v>8.4186342592592594E-3</v>
      </c>
      <c r="K12" s="115"/>
      <c r="L12" s="27" t="str">
        <f t="shared" si="0"/>
        <v>I JA</v>
      </c>
      <c r="M12" s="20" t="s">
        <v>52</v>
      </c>
      <c r="N12" s="24"/>
    </row>
    <row r="13" spans="1:16" s="45" customFormat="1" ht="18" customHeight="1" x14ac:dyDescent="0.2">
      <c r="A13" s="32">
        <v>7</v>
      </c>
      <c r="B13" s="17">
        <v>59</v>
      </c>
      <c r="C13" s="18" t="s">
        <v>127</v>
      </c>
      <c r="D13" s="19" t="s">
        <v>418</v>
      </c>
      <c r="E13" s="143" t="s">
        <v>419</v>
      </c>
      <c r="F13" s="21" t="s">
        <v>237</v>
      </c>
      <c r="G13" s="21" t="s">
        <v>234</v>
      </c>
      <c r="H13" s="21" t="s">
        <v>413</v>
      </c>
      <c r="I13" s="98">
        <v>11</v>
      </c>
      <c r="J13" s="115">
        <v>9.1835648148148163E-3</v>
      </c>
      <c r="K13" s="115"/>
      <c r="L13" s="27" t="str">
        <f t="shared" si="0"/>
        <v>II JA</v>
      </c>
      <c r="M13" s="20" t="s">
        <v>414</v>
      </c>
      <c r="N13" s="24"/>
    </row>
  </sheetData>
  <sortState ref="A7:P11">
    <sortCondition ref="J7:J11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0"/>
  <dimension ref="A1:P8"/>
  <sheetViews>
    <sheetView workbookViewId="0">
      <selection activeCell="A5" sqref="A5"/>
    </sheetView>
  </sheetViews>
  <sheetFormatPr defaultColWidth="9.140625" defaultRowHeight="12.75" x14ac:dyDescent="0.2"/>
  <cols>
    <col min="1" max="2" width="5.7109375" style="22" customWidth="1"/>
    <col min="3" max="3" width="11.140625" style="22" customWidth="1"/>
    <col min="4" max="4" width="15.42578125" style="22" customWidth="1"/>
    <col min="5" max="5" width="10.7109375" style="44" customWidth="1"/>
    <col min="6" max="6" width="15" style="46" customWidth="1"/>
    <col min="7" max="7" width="17.5703125" style="46" customWidth="1"/>
    <col min="8" max="8" width="11.28515625" style="46" bestFit="1" customWidth="1"/>
    <col min="9" max="9" width="5.85546875" style="46" bestFit="1" customWidth="1"/>
    <col min="10" max="11" width="9.140625" style="25"/>
    <col min="12" max="12" width="4.28515625" style="25" customWidth="1"/>
    <col min="13" max="13" width="12" style="24" customWidth="1"/>
    <col min="14" max="18" width="23.85546875" style="22" customWidth="1"/>
    <col min="19" max="20" width="21.85546875" style="22" customWidth="1"/>
    <col min="21" max="16384" width="9.140625" style="22"/>
  </cols>
  <sheetData>
    <row r="1" spans="1:16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6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6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4"/>
      <c r="M3" s="35"/>
    </row>
    <row r="4" spans="1:16" s="38" customFormat="1" ht="15.75" x14ac:dyDescent="0.2">
      <c r="C4" s="39" t="s">
        <v>304</v>
      </c>
      <c r="D4" s="39"/>
      <c r="E4" s="43"/>
      <c r="F4" s="43"/>
      <c r="G4" s="43"/>
      <c r="H4" s="41"/>
      <c r="I4" s="41"/>
      <c r="J4" s="47"/>
      <c r="K4" s="47"/>
      <c r="L4" s="47"/>
    </row>
    <row r="5" spans="1:16" s="38" customFormat="1" ht="16.5" thickBot="1" x14ac:dyDescent="0.25">
      <c r="C5" s="39"/>
      <c r="D5" s="39"/>
      <c r="E5" s="43"/>
      <c r="F5" s="43"/>
      <c r="G5" s="43"/>
      <c r="H5" s="41"/>
      <c r="I5" s="41"/>
      <c r="J5" s="47"/>
      <c r="K5" s="47"/>
      <c r="L5" s="47"/>
    </row>
    <row r="6" spans="1:16" s="24" customFormat="1" ht="18" customHeight="1" thickBot="1" x14ac:dyDescent="0.25">
      <c r="A6" s="104" t="s">
        <v>18</v>
      </c>
      <c r="B6" s="125" t="s">
        <v>17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15</v>
      </c>
      <c r="I6" s="70" t="s">
        <v>21</v>
      </c>
      <c r="J6" s="16" t="s">
        <v>4</v>
      </c>
      <c r="K6" s="131" t="s">
        <v>20</v>
      </c>
      <c r="L6" s="81" t="s">
        <v>13</v>
      </c>
      <c r="M6" s="49" t="s">
        <v>5</v>
      </c>
      <c r="N6" s="14"/>
      <c r="O6" s="14"/>
      <c r="P6" s="14"/>
    </row>
    <row r="7" spans="1:16" s="45" customFormat="1" ht="18" customHeight="1" x14ac:dyDescent="0.2">
      <c r="A7" s="32">
        <v>1</v>
      </c>
      <c r="B7" s="17">
        <v>118</v>
      </c>
      <c r="C7" s="18" t="s">
        <v>122</v>
      </c>
      <c r="D7" s="19" t="s">
        <v>539</v>
      </c>
      <c r="E7" s="143" t="s">
        <v>540</v>
      </c>
      <c r="F7" s="21" t="s">
        <v>37</v>
      </c>
      <c r="G7" s="21" t="s">
        <v>103</v>
      </c>
      <c r="H7" s="322"/>
      <c r="I7" s="323">
        <v>18</v>
      </c>
      <c r="J7" s="324">
        <v>1.119398148148148E-2</v>
      </c>
      <c r="K7" s="324"/>
      <c r="L7" s="32" t="str">
        <f>IF(ISBLANK(J7),"",IF(J7&lt;=0.00885416666666667,"KSM",IF(J7&lt;=0.00943287037037037,"I A",IF(J7&lt;=0.0101851851851852,"II A",IF(J7&lt;=0.0109953703703704,"III A",IF(J7&lt;=0.0118055555555556,"I JA",IF(J7&lt;=0.0125,"II JA",IF(J7&lt;=0.0131944444444444,"III JA",))))))))</f>
        <v>I JA</v>
      </c>
      <c r="M7" s="325" t="s">
        <v>516</v>
      </c>
      <c r="N7" s="24"/>
    </row>
    <row r="8" spans="1:16" s="45" customFormat="1" ht="18" customHeight="1" x14ac:dyDescent="0.2">
      <c r="A8" s="32">
        <v>2</v>
      </c>
      <c r="B8" s="17">
        <v>116</v>
      </c>
      <c r="C8" s="18" t="s">
        <v>44</v>
      </c>
      <c r="D8" s="19" t="s">
        <v>514</v>
      </c>
      <c r="E8" s="143" t="s">
        <v>515</v>
      </c>
      <c r="F8" s="21" t="s">
        <v>37</v>
      </c>
      <c r="G8" s="21" t="s">
        <v>103</v>
      </c>
      <c r="H8" s="21"/>
      <c r="I8" s="98">
        <v>16</v>
      </c>
      <c r="J8" s="115">
        <v>1.2299537037037038E-2</v>
      </c>
      <c r="K8" s="115"/>
      <c r="L8" s="27" t="str">
        <f>IF(ISBLANK(J8),"",IF(J8&lt;=0.00885416666666667,"KSM",IF(J8&lt;=0.00943287037037037,"I A",IF(J8&lt;=0.0101851851851852,"II A",IF(J8&lt;=0.0109953703703704,"III A",IF(J8&lt;=0.0118055555555556,"I JA",IF(J8&lt;=0.0125,"II JA",IF(J8&lt;=0.0131944444444444,"III JA",))))))))</f>
        <v>II JA</v>
      </c>
      <c r="M8" s="325" t="s">
        <v>516</v>
      </c>
    </row>
  </sheetData>
  <sortState ref="A7:P14">
    <sortCondition ref="J7:J14"/>
  </sortState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1"/>
  <dimension ref="A1:M125"/>
  <sheetViews>
    <sheetView workbookViewId="0">
      <selection activeCell="A5" sqref="A5"/>
    </sheetView>
  </sheetViews>
  <sheetFormatPr defaultRowHeight="12.75" x14ac:dyDescent="0.2"/>
  <cols>
    <col min="1" max="1" width="5.7109375" style="22" customWidth="1"/>
    <col min="2" max="2" width="5.7109375" style="22" hidden="1" customWidth="1"/>
    <col min="3" max="3" width="13.28515625" style="22" customWidth="1"/>
    <col min="4" max="4" width="16.42578125" style="22" customWidth="1"/>
    <col min="5" max="5" width="10.7109375" style="44" customWidth="1"/>
    <col min="6" max="6" width="15.42578125" style="46" customWidth="1"/>
    <col min="7" max="8" width="12.85546875" style="46" customWidth="1"/>
    <col min="9" max="9" width="11" style="25" bestFit="1" customWidth="1"/>
    <col min="10" max="10" width="24.85546875" style="24" customWidth="1"/>
    <col min="11" max="16" width="25.28515625" style="22" customWidth="1"/>
    <col min="17" max="17" width="24.140625" style="22" customWidth="1"/>
    <col min="18" max="16384" width="9.140625" style="22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100"/>
      <c r="L1" s="100"/>
    </row>
    <row r="2" spans="1:1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101"/>
    </row>
    <row r="3" spans="1:13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4"/>
      <c r="J3" s="35"/>
    </row>
    <row r="4" spans="1:13" s="38" customFormat="1" ht="16.5" customHeight="1" x14ac:dyDescent="0.2">
      <c r="C4" s="39" t="s">
        <v>305</v>
      </c>
      <c r="D4" s="39"/>
      <c r="E4" s="43"/>
      <c r="F4" s="43"/>
      <c r="G4" s="43"/>
      <c r="H4" s="41"/>
      <c r="I4" s="47"/>
    </row>
    <row r="5" spans="1:13" s="38" customFormat="1" ht="16.5" thickBot="1" x14ac:dyDescent="0.25">
      <c r="C5" s="62">
        <v>1</v>
      </c>
      <c r="D5" s="62" t="s">
        <v>1232</v>
      </c>
      <c r="E5" s="43"/>
      <c r="F5" s="43"/>
      <c r="G5" s="43"/>
      <c r="H5" s="41"/>
      <c r="I5" s="47"/>
    </row>
    <row r="6" spans="1:13" s="24" customFormat="1" ht="18" customHeight="1" thickBot="1" x14ac:dyDescent="0.25">
      <c r="A6" s="102" t="s">
        <v>16</v>
      </c>
      <c r="B6" s="125" t="s">
        <v>17</v>
      </c>
      <c r="C6" s="15" t="s">
        <v>0</v>
      </c>
      <c r="D6" s="12" t="s">
        <v>1</v>
      </c>
      <c r="E6" s="16" t="s">
        <v>10</v>
      </c>
      <c r="F6" s="75" t="s">
        <v>2</v>
      </c>
      <c r="G6" s="70" t="s">
        <v>3</v>
      </c>
      <c r="H6" s="70" t="s">
        <v>15</v>
      </c>
      <c r="I6" s="16" t="s">
        <v>4</v>
      </c>
      <c r="J6" s="49" t="s">
        <v>5</v>
      </c>
      <c r="K6" s="14"/>
      <c r="L6" s="14"/>
      <c r="M6" s="14"/>
    </row>
    <row r="7" spans="1:13" ht="18" customHeight="1" x14ac:dyDescent="0.2">
      <c r="A7" s="371">
        <v>2</v>
      </c>
      <c r="B7" s="162"/>
      <c r="C7" s="372" t="s">
        <v>578</v>
      </c>
      <c r="D7" s="373" t="s">
        <v>1031</v>
      </c>
      <c r="E7" s="163" t="s">
        <v>1032</v>
      </c>
      <c r="F7" s="164" t="s">
        <v>1061</v>
      </c>
      <c r="G7" s="164" t="s">
        <v>199</v>
      </c>
      <c r="H7" s="164"/>
      <c r="I7" s="153" t="s">
        <v>1256</v>
      </c>
      <c r="J7" s="165" t="s">
        <v>202</v>
      </c>
    </row>
    <row r="8" spans="1:13" ht="18" customHeight="1" x14ac:dyDescent="0.2">
      <c r="A8" s="375">
        <f>A7</f>
        <v>2</v>
      </c>
      <c r="B8" s="17"/>
      <c r="C8" s="376" t="s">
        <v>170</v>
      </c>
      <c r="D8" s="377" t="s">
        <v>259</v>
      </c>
      <c r="E8" s="143" t="s">
        <v>1041</v>
      </c>
      <c r="F8" s="21" t="s">
        <v>1061</v>
      </c>
      <c r="G8" s="21" t="s">
        <v>199</v>
      </c>
      <c r="H8" s="21"/>
      <c r="I8" s="160" t="str">
        <f t="shared" ref="I8:I10" si="0">I7</f>
        <v>54,35</v>
      </c>
      <c r="J8" s="166" t="s">
        <v>202</v>
      </c>
    </row>
    <row r="9" spans="1:13" ht="18" customHeight="1" x14ac:dyDescent="0.2">
      <c r="A9" s="375">
        <f>A8</f>
        <v>2</v>
      </c>
      <c r="B9" s="17"/>
      <c r="C9" s="376" t="s">
        <v>61</v>
      </c>
      <c r="D9" s="377" t="s">
        <v>1047</v>
      </c>
      <c r="E9" s="143" t="s">
        <v>1048</v>
      </c>
      <c r="F9" s="21" t="s">
        <v>1061</v>
      </c>
      <c r="G9" s="21" t="s">
        <v>199</v>
      </c>
      <c r="H9" s="21"/>
      <c r="I9" s="160" t="str">
        <f t="shared" si="0"/>
        <v>54,35</v>
      </c>
      <c r="J9" s="166" t="s">
        <v>203</v>
      </c>
    </row>
    <row r="10" spans="1:13" ht="18" customHeight="1" thickBot="1" x14ac:dyDescent="0.25">
      <c r="A10" s="379">
        <f>A9</f>
        <v>2</v>
      </c>
      <c r="B10" s="167"/>
      <c r="C10" s="18" t="s">
        <v>95</v>
      </c>
      <c r="D10" s="19" t="s">
        <v>1050</v>
      </c>
      <c r="E10" s="143">
        <v>37545</v>
      </c>
      <c r="F10" s="171" t="s">
        <v>1061</v>
      </c>
      <c r="G10" s="171" t="s">
        <v>199</v>
      </c>
      <c r="H10" s="171"/>
      <c r="I10" s="172" t="str">
        <f t="shared" si="0"/>
        <v>54,35</v>
      </c>
      <c r="J10" s="173" t="s">
        <v>203</v>
      </c>
    </row>
    <row r="11" spans="1:13" ht="18" customHeight="1" x14ac:dyDescent="0.2">
      <c r="A11" s="371">
        <v>3</v>
      </c>
      <c r="B11" s="162"/>
      <c r="C11" s="372" t="s">
        <v>77</v>
      </c>
      <c r="D11" s="373" t="s">
        <v>463</v>
      </c>
      <c r="E11" s="163" t="s">
        <v>464</v>
      </c>
      <c r="F11" s="164" t="s">
        <v>29</v>
      </c>
      <c r="G11" s="164" t="s">
        <v>492</v>
      </c>
      <c r="H11" s="164"/>
      <c r="I11" s="153" t="s">
        <v>1257</v>
      </c>
      <c r="J11" s="165" t="s">
        <v>79</v>
      </c>
    </row>
    <row r="12" spans="1:13" ht="18" customHeight="1" x14ac:dyDescent="0.2">
      <c r="A12" s="375">
        <f>A11</f>
        <v>3</v>
      </c>
      <c r="B12" s="17"/>
      <c r="C12" s="376" t="s">
        <v>467</v>
      </c>
      <c r="D12" s="377" t="s">
        <v>468</v>
      </c>
      <c r="E12" s="143">
        <v>37318</v>
      </c>
      <c r="F12" s="21" t="s">
        <v>29</v>
      </c>
      <c r="G12" s="21" t="s">
        <v>492</v>
      </c>
      <c r="H12" s="21"/>
      <c r="I12" s="160" t="str">
        <f t="shared" ref="I12:I14" si="1">I11</f>
        <v>51,01</v>
      </c>
      <c r="J12" s="166" t="s">
        <v>86</v>
      </c>
    </row>
    <row r="13" spans="1:13" ht="18" customHeight="1" x14ac:dyDescent="0.2">
      <c r="A13" s="375">
        <f>A12</f>
        <v>3</v>
      </c>
      <c r="B13" s="17"/>
      <c r="C13" s="376" t="s">
        <v>455</v>
      </c>
      <c r="D13" s="377" t="s">
        <v>456</v>
      </c>
      <c r="E13" s="143">
        <v>37928</v>
      </c>
      <c r="F13" s="21" t="s">
        <v>25</v>
      </c>
      <c r="G13" s="21" t="s">
        <v>492</v>
      </c>
      <c r="H13" s="21"/>
      <c r="I13" s="160" t="str">
        <f t="shared" si="1"/>
        <v>51,01</v>
      </c>
      <c r="J13" s="166" t="s">
        <v>457</v>
      </c>
    </row>
    <row r="14" spans="1:13" ht="18" customHeight="1" thickBot="1" x14ac:dyDescent="0.25">
      <c r="A14" s="379">
        <f>A13</f>
        <v>3</v>
      </c>
      <c r="B14" s="167"/>
      <c r="C14" s="381" t="s">
        <v>125</v>
      </c>
      <c r="D14" s="382" t="s">
        <v>454</v>
      </c>
      <c r="E14" s="170">
        <v>37318</v>
      </c>
      <c r="F14" s="171" t="s">
        <v>25</v>
      </c>
      <c r="G14" s="171" t="s">
        <v>492</v>
      </c>
      <c r="H14" s="171"/>
      <c r="I14" s="172" t="str">
        <f t="shared" si="1"/>
        <v>51,01</v>
      </c>
      <c r="J14" s="173" t="s">
        <v>79</v>
      </c>
    </row>
    <row r="15" spans="1:13" ht="18" customHeight="1" x14ac:dyDescent="0.2">
      <c r="A15" s="371">
        <v>4</v>
      </c>
      <c r="B15" s="162"/>
      <c r="C15" s="372" t="s">
        <v>186</v>
      </c>
      <c r="D15" s="373" t="s">
        <v>527</v>
      </c>
      <c r="E15" s="163" t="s">
        <v>528</v>
      </c>
      <c r="F15" s="164" t="s">
        <v>37</v>
      </c>
      <c r="G15" s="164" t="s">
        <v>103</v>
      </c>
      <c r="H15" s="164"/>
      <c r="I15" s="153" t="s">
        <v>1258</v>
      </c>
      <c r="J15" s="165" t="s">
        <v>238</v>
      </c>
    </row>
    <row r="16" spans="1:13" ht="18" customHeight="1" x14ac:dyDescent="0.2">
      <c r="A16" s="375">
        <f>A15</f>
        <v>4</v>
      </c>
      <c r="B16" s="17"/>
      <c r="C16" s="376" t="s">
        <v>96</v>
      </c>
      <c r="D16" s="377" t="s">
        <v>533</v>
      </c>
      <c r="E16" s="143" t="s">
        <v>534</v>
      </c>
      <c r="F16" s="21" t="s">
        <v>37</v>
      </c>
      <c r="G16" s="21" t="s">
        <v>103</v>
      </c>
      <c r="H16" s="21"/>
      <c r="I16" s="160" t="str">
        <f t="shared" ref="I16:I18" si="2">I15</f>
        <v>56,29</v>
      </c>
      <c r="J16" s="166" t="s">
        <v>238</v>
      </c>
    </row>
    <row r="17" spans="1:10" ht="18" customHeight="1" x14ac:dyDescent="0.2">
      <c r="A17" s="375">
        <f>A16</f>
        <v>4</v>
      </c>
      <c r="B17" s="17"/>
      <c r="C17" s="376" t="s">
        <v>183</v>
      </c>
      <c r="D17" s="377" t="s">
        <v>525</v>
      </c>
      <c r="E17" s="143" t="s">
        <v>526</v>
      </c>
      <c r="F17" s="21" t="s">
        <v>37</v>
      </c>
      <c r="G17" s="21" t="s">
        <v>103</v>
      </c>
      <c r="H17" s="21"/>
      <c r="I17" s="160" t="str">
        <f t="shared" si="2"/>
        <v>56,29</v>
      </c>
      <c r="J17" s="166" t="s">
        <v>238</v>
      </c>
    </row>
    <row r="18" spans="1:10" ht="18" customHeight="1" thickBot="1" x14ac:dyDescent="0.25">
      <c r="A18" s="379">
        <f>A17</f>
        <v>4</v>
      </c>
      <c r="B18" s="167"/>
      <c r="C18" s="381" t="s">
        <v>158</v>
      </c>
      <c r="D18" s="382" t="s">
        <v>525</v>
      </c>
      <c r="E18" s="170" t="s">
        <v>526</v>
      </c>
      <c r="F18" s="171" t="s">
        <v>37</v>
      </c>
      <c r="G18" s="171" t="s">
        <v>103</v>
      </c>
      <c r="H18" s="171"/>
      <c r="I18" s="172" t="str">
        <f t="shared" si="2"/>
        <v>56,29</v>
      </c>
      <c r="J18" s="173" t="s">
        <v>238</v>
      </c>
    </row>
    <row r="19" spans="1:10" ht="18" customHeight="1" x14ac:dyDescent="0.2">
      <c r="A19" s="371">
        <v>5</v>
      </c>
      <c r="B19" s="162"/>
      <c r="C19" s="372" t="s">
        <v>1132</v>
      </c>
      <c r="D19" s="373" t="s">
        <v>589</v>
      </c>
      <c r="E19" s="163" t="s">
        <v>1133</v>
      </c>
      <c r="F19" s="164" t="s">
        <v>24</v>
      </c>
      <c r="G19" s="164" t="s">
        <v>1087</v>
      </c>
      <c r="H19" s="164"/>
      <c r="I19" s="153" t="s">
        <v>1259</v>
      </c>
      <c r="J19" s="165" t="s">
        <v>1131</v>
      </c>
    </row>
    <row r="20" spans="1:10" ht="18" customHeight="1" x14ac:dyDescent="0.2">
      <c r="A20" s="375">
        <f>A19</f>
        <v>5</v>
      </c>
      <c r="B20" s="17"/>
      <c r="C20" s="376" t="s">
        <v>1166</v>
      </c>
      <c r="D20" s="377" t="s">
        <v>1167</v>
      </c>
      <c r="E20" s="143" t="s">
        <v>1168</v>
      </c>
      <c r="F20" s="21" t="s">
        <v>30</v>
      </c>
      <c r="G20" s="21" t="s">
        <v>1087</v>
      </c>
      <c r="H20" s="21"/>
      <c r="I20" s="160" t="str">
        <f t="shared" ref="I20:I22" si="3">I19</f>
        <v>55,08</v>
      </c>
      <c r="J20" s="166" t="s">
        <v>1131</v>
      </c>
    </row>
    <row r="21" spans="1:10" ht="18" customHeight="1" x14ac:dyDescent="0.2">
      <c r="A21" s="375">
        <f>A20</f>
        <v>5</v>
      </c>
      <c r="B21" s="17"/>
      <c r="C21" s="376" t="s">
        <v>1169</v>
      </c>
      <c r="D21" s="377" t="s">
        <v>1170</v>
      </c>
      <c r="E21" s="143" t="s">
        <v>1171</v>
      </c>
      <c r="F21" s="21" t="s">
        <v>30</v>
      </c>
      <c r="G21" s="21" t="s">
        <v>1087</v>
      </c>
      <c r="H21" s="21"/>
      <c r="I21" s="160" t="str">
        <f t="shared" si="3"/>
        <v>55,08</v>
      </c>
      <c r="J21" s="166" t="s">
        <v>1131</v>
      </c>
    </row>
    <row r="22" spans="1:10" ht="18" customHeight="1" thickBot="1" x14ac:dyDescent="0.25">
      <c r="A22" s="379">
        <f>A21</f>
        <v>5</v>
      </c>
      <c r="B22" s="167"/>
      <c r="C22" s="381" t="s">
        <v>1128</v>
      </c>
      <c r="D22" s="382" t="s">
        <v>1129</v>
      </c>
      <c r="E22" s="170" t="s">
        <v>1130</v>
      </c>
      <c r="F22" s="171" t="s">
        <v>24</v>
      </c>
      <c r="G22" s="171" t="s">
        <v>1087</v>
      </c>
      <c r="H22" s="171"/>
      <c r="I22" s="172" t="str">
        <f t="shared" si="3"/>
        <v>55,08</v>
      </c>
      <c r="J22" s="173" t="s">
        <v>1131</v>
      </c>
    </row>
    <row r="23" spans="1:10" ht="18" customHeight="1" x14ac:dyDescent="0.2">
      <c r="A23" s="383"/>
      <c r="B23" s="148"/>
      <c r="C23" s="29"/>
      <c r="D23" s="30"/>
      <c r="E23" s="332"/>
      <c r="F23" s="28"/>
      <c r="G23" s="28"/>
      <c r="H23" s="28"/>
      <c r="I23" s="384"/>
      <c r="J23" s="31"/>
    </row>
    <row r="24" spans="1:10" ht="18" customHeight="1" x14ac:dyDescent="0.2">
      <c r="A24" s="383"/>
      <c r="B24" s="148"/>
      <c r="C24" s="29"/>
      <c r="D24" s="30"/>
      <c r="E24" s="332"/>
      <c r="F24" s="28"/>
      <c r="G24" s="28"/>
      <c r="H24" s="28"/>
      <c r="I24" s="384"/>
      <c r="J24" s="31"/>
    </row>
    <row r="25" spans="1:10" ht="18" customHeight="1" x14ac:dyDescent="0.2">
      <c r="A25" s="383"/>
      <c r="B25" s="148"/>
      <c r="C25" s="29"/>
      <c r="D25" s="30"/>
      <c r="E25" s="332"/>
      <c r="F25" s="28"/>
      <c r="G25" s="28"/>
      <c r="H25" s="28"/>
      <c r="I25" s="384"/>
      <c r="J25" s="31"/>
    </row>
    <row r="26" spans="1:10" ht="18" customHeight="1" x14ac:dyDescent="0.2">
      <c r="A26" s="383"/>
      <c r="B26" s="148"/>
      <c r="C26" s="29"/>
      <c r="D26" s="30"/>
      <c r="E26" s="332"/>
      <c r="F26" s="28"/>
      <c r="G26" s="28"/>
      <c r="H26" s="28"/>
      <c r="I26" s="384"/>
      <c r="J26" s="31"/>
    </row>
    <row r="27" spans="1:10" x14ac:dyDescent="0.2">
      <c r="A27" s="383"/>
      <c r="B27" s="148"/>
      <c r="C27" s="29"/>
      <c r="D27" s="30"/>
      <c r="E27" s="332"/>
      <c r="F27" s="28"/>
      <c r="G27" s="28"/>
      <c r="H27" s="28"/>
      <c r="I27" s="384"/>
      <c r="J27" s="31"/>
    </row>
    <row r="28" spans="1:10" x14ac:dyDescent="0.2">
      <c r="A28" s="383"/>
      <c r="B28" s="148"/>
      <c r="C28" s="29"/>
      <c r="D28" s="30"/>
      <c r="E28" s="332"/>
      <c r="F28" s="28"/>
      <c r="G28" s="28"/>
      <c r="H28" s="28"/>
      <c r="I28" s="384"/>
      <c r="J28" s="31"/>
    </row>
    <row r="29" spans="1:10" x14ac:dyDescent="0.2">
      <c r="A29" s="383"/>
      <c r="B29" s="148"/>
      <c r="C29" s="29"/>
      <c r="D29" s="30"/>
      <c r="E29" s="332"/>
      <c r="F29" s="28"/>
      <c r="G29" s="28"/>
      <c r="H29" s="28"/>
      <c r="I29" s="384"/>
      <c r="J29" s="31"/>
    </row>
    <row r="30" spans="1:10" x14ac:dyDescent="0.2">
      <c r="A30" s="383"/>
      <c r="B30" s="148"/>
      <c r="C30" s="29"/>
      <c r="D30" s="30"/>
      <c r="E30" s="332"/>
      <c r="F30" s="28"/>
      <c r="G30" s="28"/>
      <c r="H30" s="28"/>
      <c r="I30" s="384"/>
      <c r="J30" s="31"/>
    </row>
    <row r="31" spans="1:10" x14ac:dyDescent="0.2">
      <c r="A31" s="383"/>
      <c r="B31" s="148"/>
      <c r="C31" s="29"/>
      <c r="D31" s="30"/>
      <c r="E31" s="332"/>
      <c r="F31" s="28"/>
      <c r="G31" s="28"/>
      <c r="H31" s="28"/>
      <c r="I31" s="384"/>
      <c r="J31" s="31"/>
    </row>
    <row r="32" spans="1:10" x14ac:dyDescent="0.2">
      <c r="A32" s="383"/>
      <c r="B32" s="148"/>
      <c r="C32" s="29"/>
      <c r="D32" s="30"/>
      <c r="E32" s="332"/>
      <c r="F32" s="28"/>
      <c r="G32" s="28"/>
      <c r="H32" s="28"/>
      <c r="I32" s="384"/>
      <c r="J32" s="31"/>
    </row>
    <row r="33" spans="1:13" x14ac:dyDescent="0.2">
      <c r="A33" s="383"/>
      <c r="B33" s="148"/>
      <c r="C33" s="29"/>
      <c r="D33" s="30"/>
      <c r="E33" s="332"/>
      <c r="F33" s="28"/>
      <c r="G33" s="28"/>
      <c r="H33" s="28"/>
      <c r="I33" s="384"/>
      <c r="J33" s="31"/>
    </row>
    <row r="34" spans="1:13" x14ac:dyDescent="0.2">
      <c r="A34" s="383"/>
      <c r="B34" s="148"/>
      <c r="C34" s="29"/>
      <c r="D34" s="30"/>
      <c r="E34" s="332"/>
      <c r="F34" s="28"/>
      <c r="G34" s="28"/>
      <c r="H34" s="28"/>
      <c r="I34" s="384"/>
      <c r="J34" s="31"/>
    </row>
    <row r="35" spans="1:13" x14ac:dyDescent="0.2">
      <c r="A35" s="383"/>
      <c r="B35" s="148"/>
      <c r="C35" s="29"/>
      <c r="D35" s="30"/>
      <c r="E35" s="332"/>
      <c r="F35" s="28"/>
      <c r="G35" s="28"/>
      <c r="H35" s="28"/>
      <c r="I35" s="384"/>
      <c r="J35" s="31"/>
    </row>
    <row r="36" spans="1:13" x14ac:dyDescent="0.2">
      <c r="A36" s="383"/>
      <c r="B36" s="148"/>
      <c r="C36" s="29"/>
      <c r="D36" s="30"/>
      <c r="E36" s="332"/>
      <c r="F36" s="28"/>
      <c r="G36" s="28"/>
      <c r="H36" s="28"/>
      <c r="I36" s="384"/>
      <c r="J36" s="31"/>
    </row>
    <row r="37" spans="1:13" s="62" customFormat="1" ht="15.75" x14ac:dyDescent="0.2">
      <c r="A37" s="62" t="s">
        <v>270</v>
      </c>
      <c r="D37" s="63"/>
      <c r="E37" s="77"/>
      <c r="F37" s="77"/>
      <c r="G37" s="77"/>
      <c r="H37" s="99"/>
      <c r="I37" s="66"/>
      <c r="J37" s="100"/>
      <c r="K37" s="100"/>
      <c r="L37" s="100"/>
    </row>
    <row r="38" spans="1:13" s="62" customFormat="1" ht="15.75" x14ac:dyDescent="0.2">
      <c r="A38" s="62" t="s">
        <v>275</v>
      </c>
      <c r="D38" s="63"/>
      <c r="E38" s="77"/>
      <c r="F38" s="77"/>
      <c r="G38" s="99"/>
      <c r="H38" s="99"/>
      <c r="I38" s="66"/>
      <c r="J38" s="66"/>
      <c r="K38" s="66"/>
      <c r="L38" s="101"/>
    </row>
    <row r="39" spans="1:13" s="24" customFormat="1" x14ac:dyDescent="0.2">
      <c r="A39" s="22"/>
      <c r="B39" s="22"/>
      <c r="C39" s="22"/>
      <c r="D39" s="23"/>
      <c r="E39" s="36"/>
      <c r="F39" s="33"/>
      <c r="G39" s="33"/>
      <c r="H39" s="33"/>
      <c r="I39" s="34"/>
      <c r="J39" s="35"/>
    </row>
    <row r="40" spans="1:13" s="38" customFormat="1" ht="15.75" x14ac:dyDescent="0.2">
      <c r="C40" s="39" t="s">
        <v>305</v>
      </c>
      <c r="D40" s="39"/>
      <c r="E40" s="43"/>
      <c r="F40" s="43"/>
      <c r="G40" s="43"/>
      <c r="H40" s="41"/>
      <c r="I40" s="47"/>
    </row>
    <row r="41" spans="1:13" s="38" customFormat="1" ht="16.5" thickBot="1" x14ac:dyDescent="0.25">
      <c r="C41" s="62">
        <v>1</v>
      </c>
      <c r="D41" s="62" t="s">
        <v>1232</v>
      </c>
      <c r="E41" s="43"/>
      <c r="F41" s="43"/>
      <c r="G41" s="43"/>
      <c r="H41" s="41"/>
      <c r="I41" s="47"/>
    </row>
    <row r="42" spans="1:13" s="24" customFormat="1" ht="12" thickBot="1" x14ac:dyDescent="0.25">
      <c r="A42" s="102" t="s">
        <v>16</v>
      </c>
      <c r="B42" s="125" t="s">
        <v>17</v>
      </c>
      <c r="C42" s="15" t="s">
        <v>0</v>
      </c>
      <c r="D42" s="12" t="s">
        <v>1</v>
      </c>
      <c r="E42" s="16" t="s">
        <v>10</v>
      </c>
      <c r="F42" s="75" t="s">
        <v>2</v>
      </c>
      <c r="G42" s="70" t="s">
        <v>3</v>
      </c>
      <c r="H42" s="70" t="s">
        <v>15</v>
      </c>
      <c r="I42" s="16" t="s">
        <v>4</v>
      </c>
      <c r="J42" s="49" t="s">
        <v>5</v>
      </c>
      <c r="K42" s="14"/>
      <c r="L42" s="14"/>
      <c r="M42" s="14"/>
    </row>
    <row r="43" spans="1:13" ht="18" customHeight="1" x14ac:dyDescent="0.2">
      <c r="A43" s="371">
        <v>2</v>
      </c>
      <c r="B43" s="162"/>
      <c r="C43" s="372" t="s">
        <v>236</v>
      </c>
      <c r="D43" s="373" t="s">
        <v>681</v>
      </c>
      <c r="E43" s="163" t="s">
        <v>682</v>
      </c>
      <c r="F43" s="164" t="s">
        <v>144</v>
      </c>
      <c r="G43" s="164" t="s">
        <v>145</v>
      </c>
      <c r="H43" s="164"/>
      <c r="I43" s="153" t="s">
        <v>1248</v>
      </c>
      <c r="J43" s="165" t="s">
        <v>726</v>
      </c>
    </row>
    <row r="44" spans="1:13" ht="18" customHeight="1" x14ac:dyDescent="0.2">
      <c r="A44" s="375">
        <f>A43</f>
        <v>2</v>
      </c>
      <c r="B44" s="17"/>
      <c r="C44" s="376" t="s">
        <v>96</v>
      </c>
      <c r="D44" s="377" t="s">
        <v>678</v>
      </c>
      <c r="E44" s="143" t="s">
        <v>679</v>
      </c>
      <c r="F44" s="21" t="s">
        <v>144</v>
      </c>
      <c r="G44" s="21" t="s">
        <v>145</v>
      </c>
      <c r="H44" s="21"/>
      <c r="I44" s="160" t="str">
        <f t="shared" ref="I44:I46" si="4">I43</f>
        <v>51,60</v>
      </c>
      <c r="J44" s="166" t="s">
        <v>149</v>
      </c>
    </row>
    <row r="45" spans="1:13" ht="18" customHeight="1" x14ac:dyDescent="0.2">
      <c r="A45" s="375">
        <f>A44</f>
        <v>2</v>
      </c>
      <c r="B45" s="17"/>
      <c r="C45" s="376" t="s">
        <v>689</v>
      </c>
      <c r="D45" s="377" t="s">
        <v>690</v>
      </c>
      <c r="E45" s="143" t="s">
        <v>691</v>
      </c>
      <c r="F45" s="21" t="s">
        <v>144</v>
      </c>
      <c r="G45" s="21" t="s">
        <v>145</v>
      </c>
      <c r="H45" s="21"/>
      <c r="I45" s="160" t="str">
        <f t="shared" si="4"/>
        <v>51,60</v>
      </c>
      <c r="J45" s="166" t="s">
        <v>148</v>
      </c>
    </row>
    <row r="46" spans="1:13" ht="18" customHeight="1" thickBot="1" x14ac:dyDescent="0.25">
      <c r="A46" s="379">
        <f>A45</f>
        <v>2</v>
      </c>
      <c r="B46" s="167"/>
      <c r="C46" s="18" t="s">
        <v>248</v>
      </c>
      <c r="D46" s="19" t="s">
        <v>249</v>
      </c>
      <c r="E46" s="143" t="s">
        <v>250</v>
      </c>
      <c r="F46" s="171" t="s">
        <v>144</v>
      </c>
      <c r="G46" s="171" t="s">
        <v>145</v>
      </c>
      <c r="H46" s="171"/>
      <c r="I46" s="172" t="str">
        <f t="shared" si="4"/>
        <v>51,60</v>
      </c>
      <c r="J46" s="173" t="s">
        <v>725</v>
      </c>
    </row>
    <row r="47" spans="1:13" ht="18" customHeight="1" x14ac:dyDescent="0.2">
      <c r="A47" s="371">
        <v>3</v>
      </c>
      <c r="B47" s="162"/>
      <c r="C47" s="372" t="s">
        <v>1093</v>
      </c>
      <c r="D47" s="373" t="s">
        <v>1094</v>
      </c>
      <c r="E47" s="163" t="s">
        <v>1095</v>
      </c>
      <c r="F47" s="164" t="s">
        <v>24</v>
      </c>
      <c r="G47" s="164" t="s">
        <v>1087</v>
      </c>
      <c r="H47" s="164"/>
      <c r="I47" s="153" t="s">
        <v>1249</v>
      </c>
      <c r="J47" s="165" t="s">
        <v>1092</v>
      </c>
    </row>
    <row r="48" spans="1:13" ht="18" customHeight="1" x14ac:dyDescent="0.2">
      <c r="A48" s="375">
        <f>A47</f>
        <v>3</v>
      </c>
      <c r="B48" s="17"/>
      <c r="C48" s="376" t="s">
        <v>61</v>
      </c>
      <c r="D48" s="377" t="s">
        <v>1111</v>
      </c>
      <c r="E48" s="143" t="s">
        <v>372</v>
      </c>
      <c r="F48" s="21" t="s">
        <v>24</v>
      </c>
      <c r="G48" s="21" t="s">
        <v>1087</v>
      </c>
      <c r="H48" s="21"/>
      <c r="I48" s="160" t="str">
        <f t="shared" ref="I48:I50" si="5">I47</f>
        <v>51,21</v>
      </c>
      <c r="J48" s="166" t="s">
        <v>1112</v>
      </c>
    </row>
    <row r="49" spans="1:10" ht="18" customHeight="1" x14ac:dyDescent="0.2">
      <c r="A49" s="375">
        <f>A48</f>
        <v>3</v>
      </c>
      <c r="B49" s="17"/>
      <c r="C49" s="376" t="s">
        <v>1113</v>
      </c>
      <c r="D49" s="377" t="s">
        <v>1114</v>
      </c>
      <c r="E49" s="143" t="s">
        <v>1115</v>
      </c>
      <c r="F49" s="21" t="s">
        <v>24</v>
      </c>
      <c r="G49" s="21" t="s">
        <v>1087</v>
      </c>
      <c r="H49" s="21"/>
      <c r="I49" s="160" t="str">
        <f t="shared" si="5"/>
        <v>51,21</v>
      </c>
      <c r="J49" s="166" t="s">
        <v>1116</v>
      </c>
    </row>
    <row r="50" spans="1:10" ht="18" customHeight="1" thickBot="1" x14ac:dyDescent="0.25">
      <c r="A50" s="379">
        <f>A49</f>
        <v>3</v>
      </c>
      <c r="B50" s="167"/>
      <c r="C50" s="18" t="s">
        <v>567</v>
      </c>
      <c r="D50" s="19" t="s">
        <v>1117</v>
      </c>
      <c r="E50" s="143" t="s">
        <v>1118</v>
      </c>
      <c r="F50" s="171" t="s">
        <v>24</v>
      </c>
      <c r="G50" s="171" t="s">
        <v>1087</v>
      </c>
      <c r="H50" s="171"/>
      <c r="I50" s="172" t="str">
        <f t="shared" si="5"/>
        <v>51,21</v>
      </c>
      <c r="J50" s="173" t="s">
        <v>1116</v>
      </c>
    </row>
    <row r="51" spans="1:10" ht="18" customHeight="1" x14ac:dyDescent="0.2">
      <c r="A51" s="371">
        <v>4</v>
      </c>
      <c r="B51" s="162"/>
      <c r="C51" s="372" t="s">
        <v>257</v>
      </c>
      <c r="D51" s="373" t="s">
        <v>584</v>
      </c>
      <c r="E51" s="163">
        <v>37462</v>
      </c>
      <c r="F51" s="164" t="s">
        <v>316</v>
      </c>
      <c r="G51" s="164" t="s">
        <v>112</v>
      </c>
      <c r="H51" s="164"/>
      <c r="I51" s="153" t="s">
        <v>1250</v>
      </c>
      <c r="J51" s="165" t="s">
        <v>113</v>
      </c>
    </row>
    <row r="52" spans="1:10" ht="18" customHeight="1" x14ac:dyDescent="0.2">
      <c r="A52" s="375">
        <f>A51</f>
        <v>4</v>
      </c>
      <c r="B52" s="17"/>
      <c r="C52" s="376" t="s">
        <v>76</v>
      </c>
      <c r="D52" s="377" t="s">
        <v>580</v>
      </c>
      <c r="E52" s="143">
        <v>37866</v>
      </c>
      <c r="F52" s="21" t="s">
        <v>316</v>
      </c>
      <c r="G52" s="21" t="s">
        <v>112</v>
      </c>
      <c r="H52" s="21"/>
      <c r="I52" s="160" t="str">
        <f t="shared" ref="I52:I54" si="6">I51</f>
        <v>53,84</v>
      </c>
      <c r="J52" s="166" t="s">
        <v>581</v>
      </c>
    </row>
    <row r="53" spans="1:10" ht="18" customHeight="1" x14ac:dyDescent="0.2">
      <c r="A53" s="375">
        <f>A52</f>
        <v>4</v>
      </c>
      <c r="B53" s="17"/>
      <c r="C53" s="376" t="s">
        <v>187</v>
      </c>
      <c r="D53" s="377" t="s">
        <v>576</v>
      </c>
      <c r="E53" s="143">
        <v>37453</v>
      </c>
      <c r="F53" s="21" t="s">
        <v>316</v>
      </c>
      <c r="G53" s="21" t="s">
        <v>112</v>
      </c>
      <c r="H53" s="21"/>
      <c r="I53" s="160" t="str">
        <f t="shared" si="6"/>
        <v>53,84</v>
      </c>
      <c r="J53" s="166" t="s">
        <v>1064</v>
      </c>
    </row>
    <row r="54" spans="1:10" ht="18" customHeight="1" thickBot="1" x14ac:dyDescent="0.25">
      <c r="A54" s="379">
        <f>A53</f>
        <v>4</v>
      </c>
      <c r="B54" s="167"/>
      <c r="C54" s="18" t="s">
        <v>125</v>
      </c>
      <c r="D54" s="19" t="s">
        <v>566</v>
      </c>
      <c r="E54" s="143">
        <v>37659</v>
      </c>
      <c r="F54" s="171" t="s">
        <v>316</v>
      </c>
      <c r="G54" s="171" t="s">
        <v>112</v>
      </c>
      <c r="H54" s="171"/>
      <c r="I54" s="172" t="str">
        <f t="shared" si="6"/>
        <v>53,84</v>
      </c>
      <c r="J54" s="173" t="s">
        <v>117</v>
      </c>
    </row>
    <row r="55" spans="1:10" ht="18" customHeight="1" x14ac:dyDescent="0.2">
      <c r="A55" s="371">
        <v>5</v>
      </c>
      <c r="B55" s="162"/>
      <c r="C55" s="372" t="s">
        <v>186</v>
      </c>
      <c r="D55" s="373" t="s">
        <v>995</v>
      </c>
      <c r="E55" s="163" t="s">
        <v>996</v>
      </c>
      <c r="F55" s="164" t="s">
        <v>36</v>
      </c>
      <c r="G55" s="164" t="s">
        <v>261</v>
      </c>
      <c r="H55" s="164" t="s">
        <v>262</v>
      </c>
      <c r="I55" s="388" t="s">
        <v>1251</v>
      </c>
      <c r="J55" s="165" t="s">
        <v>263</v>
      </c>
    </row>
    <row r="56" spans="1:10" ht="18" customHeight="1" x14ac:dyDescent="0.2">
      <c r="A56" s="375">
        <f>A55</f>
        <v>5</v>
      </c>
      <c r="B56" s="17"/>
      <c r="C56" s="376" t="s">
        <v>106</v>
      </c>
      <c r="D56" s="377" t="s">
        <v>999</v>
      </c>
      <c r="E56" s="143" t="s">
        <v>342</v>
      </c>
      <c r="F56" s="21" t="s">
        <v>36</v>
      </c>
      <c r="G56" s="21" t="s">
        <v>261</v>
      </c>
      <c r="H56" s="21" t="s">
        <v>262</v>
      </c>
      <c r="I56" s="160" t="str">
        <f t="shared" ref="I56:I58" si="7">I55</f>
        <v>58,33</v>
      </c>
      <c r="J56" s="166" t="s">
        <v>263</v>
      </c>
    </row>
    <row r="57" spans="1:10" ht="18" customHeight="1" x14ac:dyDescent="0.2">
      <c r="A57" s="375">
        <f>A56</f>
        <v>5</v>
      </c>
      <c r="B57" s="17"/>
      <c r="C57" s="376" t="s">
        <v>489</v>
      </c>
      <c r="D57" s="377" t="s">
        <v>1002</v>
      </c>
      <c r="E57" s="143" t="s">
        <v>994</v>
      </c>
      <c r="F57" s="21" t="s">
        <v>36</v>
      </c>
      <c r="G57" s="21" t="s">
        <v>261</v>
      </c>
      <c r="H57" s="21" t="s">
        <v>262</v>
      </c>
      <c r="I57" s="160" t="str">
        <f t="shared" si="7"/>
        <v>58,33</v>
      </c>
      <c r="J57" s="166" t="s">
        <v>1012</v>
      </c>
    </row>
    <row r="58" spans="1:10" ht="18" customHeight="1" thickBot="1" x14ac:dyDescent="0.25">
      <c r="A58" s="379">
        <f>A57</f>
        <v>5</v>
      </c>
      <c r="B58" s="167"/>
      <c r="C58" s="168" t="s">
        <v>443</v>
      </c>
      <c r="D58" s="169" t="s">
        <v>1003</v>
      </c>
      <c r="E58" s="170" t="s">
        <v>1004</v>
      </c>
      <c r="F58" s="171" t="s">
        <v>36</v>
      </c>
      <c r="G58" s="171" t="s">
        <v>261</v>
      </c>
      <c r="H58" s="171" t="s">
        <v>262</v>
      </c>
      <c r="I58" s="172" t="str">
        <f t="shared" si="7"/>
        <v>58,33</v>
      </c>
      <c r="J58" s="173" t="s">
        <v>1012</v>
      </c>
    </row>
    <row r="59" spans="1:10" x14ac:dyDescent="0.2">
      <c r="A59" s="383"/>
      <c r="B59" s="148"/>
      <c r="C59" s="29"/>
      <c r="D59" s="30"/>
      <c r="E59" s="332"/>
      <c r="F59" s="28"/>
      <c r="G59" s="28"/>
      <c r="H59" s="28"/>
      <c r="I59" s="385"/>
      <c r="J59" s="31"/>
    </row>
    <row r="60" spans="1:10" x14ac:dyDescent="0.2">
      <c r="A60" s="383"/>
      <c r="B60" s="148"/>
      <c r="C60" s="29"/>
      <c r="D60" s="30"/>
      <c r="E60" s="332"/>
      <c r="F60" s="28"/>
      <c r="G60" s="28"/>
      <c r="H60" s="28"/>
      <c r="I60" s="385"/>
      <c r="J60" s="31"/>
    </row>
    <row r="61" spans="1:10" x14ac:dyDescent="0.2">
      <c r="A61" s="383"/>
      <c r="B61" s="148"/>
      <c r="C61" s="29"/>
      <c r="D61" s="30"/>
      <c r="E61" s="332"/>
      <c r="F61" s="28"/>
      <c r="G61" s="28"/>
      <c r="H61" s="28"/>
      <c r="I61" s="385"/>
      <c r="J61" s="31"/>
    </row>
    <row r="62" spans="1:10" x14ac:dyDescent="0.2">
      <c r="A62" s="383"/>
      <c r="B62" s="148"/>
      <c r="C62" s="29"/>
      <c r="D62" s="30"/>
      <c r="E62" s="332"/>
      <c r="F62" s="28"/>
      <c r="G62" s="28"/>
      <c r="H62" s="28"/>
      <c r="I62" s="385"/>
      <c r="J62" s="31"/>
    </row>
    <row r="63" spans="1:10" x14ac:dyDescent="0.2">
      <c r="A63" s="383"/>
      <c r="B63" s="148"/>
      <c r="C63" s="29"/>
      <c r="D63" s="30"/>
      <c r="E63" s="332"/>
      <c r="F63" s="28"/>
      <c r="G63" s="28"/>
      <c r="H63" s="28"/>
      <c r="I63" s="385"/>
      <c r="J63" s="31"/>
    </row>
    <row r="64" spans="1:10" x14ac:dyDescent="0.2">
      <c r="A64" s="383"/>
      <c r="B64" s="148"/>
      <c r="C64" s="29"/>
      <c r="D64" s="30"/>
      <c r="E64" s="332"/>
      <c r="F64" s="28"/>
      <c r="G64" s="28"/>
      <c r="H64" s="28"/>
      <c r="I64" s="385"/>
      <c r="J64" s="31"/>
    </row>
    <row r="65" spans="1:13" x14ac:dyDescent="0.2">
      <c r="A65" s="383"/>
      <c r="B65" s="148"/>
      <c r="C65" s="29"/>
      <c r="D65" s="30"/>
      <c r="E65" s="332"/>
      <c r="F65" s="28"/>
      <c r="G65" s="28"/>
      <c r="H65" s="28"/>
      <c r="I65" s="385"/>
      <c r="J65" s="31"/>
    </row>
    <row r="66" spans="1:13" x14ac:dyDescent="0.2">
      <c r="A66" s="383"/>
      <c r="B66" s="148"/>
      <c r="C66" s="29"/>
      <c r="D66" s="30"/>
      <c r="E66" s="332"/>
      <c r="F66" s="28"/>
      <c r="G66" s="28"/>
      <c r="H66" s="28"/>
      <c r="I66" s="385"/>
      <c r="J66" s="31"/>
    </row>
    <row r="67" spans="1:13" x14ac:dyDescent="0.2">
      <c r="A67" s="383"/>
      <c r="B67" s="148"/>
      <c r="C67" s="29"/>
      <c r="D67" s="30"/>
      <c r="E67" s="332"/>
      <c r="F67" s="28"/>
      <c r="G67" s="28"/>
      <c r="H67" s="28"/>
      <c r="I67" s="385"/>
      <c r="J67" s="31"/>
    </row>
    <row r="68" spans="1:13" x14ac:dyDescent="0.2">
      <c r="A68" s="383"/>
      <c r="B68" s="148"/>
      <c r="C68" s="29"/>
      <c r="D68" s="30"/>
      <c r="E68" s="332"/>
      <c r="F68" s="28"/>
      <c r="G68" s="28"/>
      <c r="H68" s="28"/>
      <c r="I68" s="385"/>
      <c r="J68" s="31"/>
    </row>
    <row r="69" spans="1:13" x14ac:dyDescent="0.2">
      <c r="A69" s="383"/>
      <c r="B69" s="148"/>
      <c r="C69" s="29"/>
      <c r="D69" s="30"/>
      <c r="E69" s="332"/>
      <c r="F69" s="28"/>
      <c r="G69" s="28"/>
      <c r="H69" s="28"/>
      <c r="I69" s="385"/>
      <c r="J69" s="31"/>
    </row>
    <row r="70" spans="1:13" x14ac:dyDescent="0.2">
      <c r="A70" s="383"/>
      <c r="B70" s="148"/>
      <c r="C70" s="29"/>
      <c r="D70" s="30"/>
      <c r="E70" s="332"/>
      <c r="F70" s="28"/>
      <c r="G70" s="28"/>
      <c r="H70" s="28"/>
      <c r="I70" s="385"/>
      <c r="J70" s="31"/>
    </row>
    <row r="71" spans="1:13" x14ac:dyDescent="0.2">
      <c r="A71" s="383"/>
      <c r="B71" s="148"/>
      <c r="C71" s="29"/>
      <c r="D71" s="30"/>
      <c r="E71" s="332"/>
      <c r="F71" s="28"/>
      <c r="G71" s="28"/>
      <c r="H71" s="28"/>
      <c r="I71" s="385"/>
      <c r="J71" s="31"/>
    </row>
    <row r="72" spans="1:13" x14ac:dyDescent="0.2">
      <c r="A72" s="383"/>
      <c r="B72" s="148"/>
      <c r="C72" s="29"/>
      <c r="D72" s="30"/>
      <c r="E72" s="332"/>
      <c r="F72" s="28"/>
      <c r="G72" s="28"/>
      <c r="H72" s="28"/>
      <c r="I72" s="385"/>
      <c r="J72" s="31"/>
    </row>
    <row r="73" spans="1:13" x14ac:dyDescent="0.2">
      <c r="A73" s="383"/>
      <c r="B73" s="148"/>
      <c r="C73" s="29"/>
      <c r="D73" s="30"/>
      <c r="E73" s="332"/>
      <c r="F73" s="28"/>
      <c r="G73" s="28"/>
      <c r="H73" s="28"/>
      <c r="I73" s="385"/>
      <c r="J73" s="31"/>
    </row>
    <row r="74" spans="1:13" x14ac:dyDescent="0.2">
      <c r="A74" s="383"/>
      <c r="B74" s="148"/>
      <c r="C74" s="29"/>
      <c r="D74" s="30"/>
      <c r="E74" s="332"/>
      <c r="F74" s="28"/>
      <c r="G74" s="28"/>
      <c r="H74" s="28"/>
      <c r="I74" s="385"/>
      <c r="J74" s="31"/>
    </row>
    <row r="75" spans="1:13" s="62" customFormat="1" ht="15.75" x14ac:dyDescent="0.2">
      <c r="A75" s="62" t="s">
        <v>270</v>
      </c>
      <c r="D75" s="63"/>
      <c r="E75" s="77"/>
      <c r="F75" s="77"/>
      <c r="G75" s="77"/>
      <c r="H75" s="99"/>
      <c r="I75" s="66"/>
      <c r="J75" s="100"/>
      <c r="K75" s="100"/>
      <c r="L75" s="100"/>
    </row>
    <row r="76" spans="1:13" s="62" customFormat="1" ht="15.75" x14ac:dyDescent="0.2">
      <c r="A76" s="62" t="s">
        <v>275</v>
      </c>
      <c r="D76" s="63"/>
      <c r="E76" s="77"/>
      <c r="F76" s="77"/>
      <c r="G76" s="99"/>
      <c r="H76" s="99"/>
      <c r="I76" s="66"/>
      <c r="J76" s="66"/>
      <c r="K76" s="66"/>
      <c r="L76" s="101"/>
    </row>
    <row r="77" spans="1:13" s="24" customFormat="1" x14ac:dyDescent="0.2">
      <c r="A77" s="22"/>
      <c r="B77" s="22"/>
      <c r="C77" s="22"/>
      <c r="D77" s="23"/>
      <c r="E77" s="36"/>
      <c r="F77" s="33"/>
      <c r="G77" s="33"/>
      <c r="H77" s="33"/>
      <c r="I77" s="34"/>
      <c r="J77" s="35"/>
    </row>
    <row r="78" spans="1:13" s="38" customFormat="1" ht="15.75" x14ac:dyDescent="0.2">
      <c r="C78" s="39" t="s">
        <v>305</v>
      </c>
      <c r="D78" s="39"/>
      <c r="E78" s="43"/>
      <c r="F78" s="43"/>
      <c r="G78" s="43"/>
      <c r="H78" s="41"/>
      <c r="I78" s="47"/>
    </row>
    <row r="79" spans="1:13" s="38" customFormat="1" ht="16.5" thickBot="1" x14ac:dyDescent="0.25">
      <c r="C79" s="62">
        <v>1</v>
      </c>
      <c r="D79" s="62" t="s">
        <v>1232</v>
      </c>
      <c r="E79" s="43"/>
      <c r="F79" s="43"/>
      <c r="G79" s="43"/>
      <c r="H79" s="41"/>
      <c r="I79" s="47"/>
    </row>
    <row r="80" spans="1:13" s="24" customFormat="1" ht="12" thickBot="1" x14ac:dyDescent="0.25">
      <c r="A80" s="102" t="s">
        <v>16</v>
      </c>
      <c r="B80" s="125" t="s">
        <v>17</v>
      </c>
      <c r="C80" s="15" t="s">
        <v>0</v>
      </c>
      <c r="D80" s="12" t="s">
        <v>1</v>
      </c>
      <c r="E80" s="16" t="s">
        <v>10</v>
      </c>
      <c r="F80" s="75" t="s">
        <v>2</v>
      </c>
      <c r="G80" s="70" t="s">
        <v>3</v>
      </c>
      <c r="H80" s="70" t="s">
        <v>15</v>
      </c>
      <c r="I80" s="16" t="s">
        <v>4</v>
      </c>
      <c r="J80" s="49" t="s">
        <v>5</v>
      </c>
      <c r="K80" s="14"/>
      <c r="L80" s="14"/>
      <c r="M80" s="14"/>
    </row>
    <row r="81" spans="1:10" ht="18" customHeight="1" x14ac:dyDescent="0.2">
      <c r="A81" s="371">
        <v>2</v>
      </c>
      <c r="B81" s="162"/>
      <c r="C81" s="372" t="s">
        <v>751</v>
      </c>
      <c r="D81" s="373" t="s">
        <v>752</v>
      </c>
      <c r="E81" s="163">
        <v>37485</v>
      </c>
      <c r="F81" s="164" t="s">
        <v>318</v>
      </c>
      <c r="G81" s="164" t="s">
        <v>746</v>
      </c>
      <c r="H81" s="164"/>
      <c r="I81" s="153" t="s">
        <v>1240</v>
      </c>
      <c r="J81" s="165" t="s">
        <v>749</v>
      </c>
    </row>
    <row r="82" spans="1:10" ht="18" customHeight="1" x14ac:dyDescent="0.2">
      <c r="A82" s="375">
        <f>A81</f>
        <v>2</v>
      </c>
      <c r="B82" s="17"/>
      <c r="C82" s="376" t="s">
        <v>755</v>
      </c>
      <c r="D82" s="377" t="s">
        <v>756</v>
      </c>
      <c r="E82" s="143">
        <v>37342</v>
      </c>
      <c r="F82" s="21" t="s">
        <v>318</v>
      </c>
      <c r="G82" s="21" t="s">
        <v>746</v>
      </c>
      <c r="H82" s="21"/>
      <c r="I82" s="160" t="str">
        <f t="shared" ref="I82:I84" si="8">I81</f>
        <v>DQ</v>
      </c>
      <c r="J82" s="166" t="s">
        <v>754</v>
      </c>
    </row>
    <row r="83" spans="1:10" ht="18" customHeight="1" x14ac:dyDescent="0.2">
      <c r="A83" s="375">
        <f>A82</f>
        <v>2</v>
      </c>
      <c r="B83" s="17"/>
      <c r="C83" s="376" t="s">
        <v>68</v>
      </c>
      <c r="D83" s="377" t="s">
        <v>757</v>
      </c>
      <c r="E83" s="143">
        <v>37417</v>
      </c>
      <c r="F83" s="21" t="s">
        <v>318</v>
      </c>
      <c r="G83" s="21" t="s">
        <v>746</v>
      </c>
      <c r="H83" s="21"/>
      <c r="I83" s="160" t="str">
        <f t="shared" si="8"/>
        <v>DQ</v>
      </c>
      <c r="J83" s="166" t="s">
        <v>754</v>
      </c>
    </row>
    <row r="84" spans="1:10" ht="18" customHeight="1" thickBot="1" x14ac:dyDescent="0.25">
      <c r="A84" s="379">
        <f>A83</f>
        <v>2</v>
      </c>
      <c r="B84" s="167"/>
      <c r="C84" s="18" t="s">
        <v>125</v>
      </c>
      <c r="D84" s="19" t="s">
        <v>748</v>
      </c>
      <c r="E84" s="143">
        <v>37287</v>
      </c>
      <c r="F84" s="171" t="s">
        <v>318</v>
      </c>
      <c r="G84" s="171" t="s">
        <v>746</v>
      </c>
      <c r="H84" s="171"/>
      <c r="I84" s="172" t="str">
        <f t="shared" si="8"/>
        <v>DQ</v>
      </c>
      <c r="J84" s="173" t="s">
        <v>749</v>
      </c>
    </row>
    <row r="85" spans="1:10" ht="18" customHeight="1" x14ac:dyDescent="0.2">
      <c r="A85" s="371">
        <v>3</v>
      </c>
      <c r="B85" s="162"/>
      <c r="C85" s="372" t="s">
        <v>125</v>
      </c>
      <c r="D85" s="373" t="s">
        <v>767</v>
      </c>
      <c r="E85" s="163" t="s">
        <v>768</v>
      </c>
      <c r="F85" s="164" t="s">
        <v>155</v>
      </c>
      <c r="G85" s="164" t="s">
        <v>154</v>
      </c>
      <c r="H85" s="164" t="s">
        <v>789</v>
      </c>
      <c r="I85" s="153" t="s">
        <v>1252</v>
      </c>
      <c r="J85" s="165" t="s">
        <v>153</v>
      </c>
    </row>
    <row r="86" spans="1:10" ht="18" customHeight="1" x14ac:dyDescent="0.2">
      <c r="A86" s="375">
        <f>A85</f>
        <v>3</v>
      </c>
      <c r="B86" s="17"/>
      <c r="C86" s="376" t="s">
        <v>60</v>
      </c>
      <c r="D86" s="377" t="s">
        <v>91</v>
      </c>
      <c r="E86" s="143" t="s">
        <v>773</v>
      </c>
      <c r="F86" s="21" t="s">
        <v>155</v>
      </c>
      <c r="G86" s="21" t="s">
        <v>154</v>
      </c>
      <c r="H86" s="21" t="s">
        <v>789</v>
      </c>
      <c r="I86" s="160" t="str">
        <f t="shared" ref="I86:I88" si="9">I85</f>
        <v>54,97</v>
      </c>
      <c r="J86" s="166" t="s">
        <v>153</v>
      </c>
    </row>
    <row r="87" spans="1:10" ht="18" customHeight="1" x14ac:dyDescent="0.2">
      <c r="A87" s="375">
        <f>A86</f>
        <v>3</v>
      </c>
      <c r="B87" s="17"/>
      <c r="C87" s="376" t="s">
        <v>140</v>
      </c>
      <c r="D87" s="377" t="s">
        <v>776</v>
      </c>
      <c r="E87" s="143" t="s">
        <v>777</v>
      </c>
      <c r="F87" s="21" t="s">
        <v>155</v>
      </c>
      <c r="G87" s="21" t="s">
        <v>154</v>
      </c>
      <c r="H87" s="21" t="s">
        <v>789</v>
      </c>
      <c r="I87" s="160" t="str">
        <f t="shared" si="9"/>
        <v>54,97</v>
      </c>
      <c r="J87" s="166" t="s">
        <v>792</v>
      </c>
    </row>
    <row r="88" spans="1:10" ht="18" customHeight="1" thickBot="1" x14ac:dyDescent="0.25">
      <c r="A88" s="379">
        <f>A87</f>
        <v>3</v>
      </c>
      <c r="B88" s="167"/>
      <c r="C88" s="18" t="s">
        <v>85</v>
      </c>
      <c r="D88" s="19" t="s">
        <v>771</v>
      </c>
      <c r="E88" s="143" t="s">
        <v>772</v>
      </c>
      <c r="F88" s="171" t="s">
        <v>155</v>
      </c>
      <c r="G88" s="171" t="s">
        <v>154</v>
      </c>
      <c r="H88" s="171" t="s">
        <v>789</v>
      </c>
      <c r="I88" s="172" t="str">
        <f t="shared" si="9"/>
        <v>54,97</v>
      </c>
      <c r="J88" s="173" t="s">
        <v>153</v>
      </c>
    </row>
    <row r="89" spans="1:10" ht="18" customHeight="1" x14ac:dyDescent="0.2">
      <c r="A89" s="371">
        <v>4</v>
      </c>
      <c r="B89" s="162"/>
      <c r="C89" s="372" t="s">
        <v>95</v>
      </c>
      <c r="D89" s="373" t="s">
        <v>1089</v>
      </c>
      <c r="E89" s="163" t="s">
        <v>1090</v>
      </c>
      <c r="F89" s="164" t="s">
        <v>24</v>
      </c>
      <c r="G89" s="164" t="s">
        <v>1087</v>
      </c>
      <c r="H89" s="164"/>
      <c r="I89" s="153" t="s">
        <v>1253</v>
      </c>
      <c r="J89" s="165" t="s">
        <v>1091</v>
      </c>
    </row>
    <row r="90" spans="1:10" ht="18" customHeight="1" x14ac:dyDescent="0.2">
      <c r="A90" s="375">
        <f>A89</f>
        <v>4</v>
      </c>
      <c r="B90" s="17"/>
      <c r="C90" s="376" t="s">
        <v>1109</v>
      </c>
      <c r="D90" s="377" t="s">
        <v>1110</v>
      </c>
      <c r="E90" s="143" t="s">
        <v>711</v>
      </c>
      <c r="F90" s="21" t="s">
        <v>24</v>
      </c>
      <c r="G90" s="21" t="s">
        <v>1087</v>
      </c>
      <c r="H90" s="21"/>
      <c r="I90" s="160" t="str">
        <f t="shared" ref="I90:I92" si="10">I89</f>
        <v>54,44</v>
      </c>
      <c r="J90" s="166" t="s">
        <v>1108</v>
      </c>
    </row>
    <row r="91" spans="1:10" ht="18" customHeight="1" x14ac:dyDescent="0.2">
      <c r="A91" s="375">
        <f>A90</f>
        <v>4</v>
      </c>
      <c r="B91" s="17"/>
      <c r="C91" s="376" t="s">
        <v>210</v>
      </c>
      <c r="D91" s="377" t="s">
        <v>1119</v>
      </c>
      <c r="E91" s="143" t="s">
        <v>1120</v>
      </c>
      <c r="F91" s="21" t="s">
        <v>24</v>
      </c>
      <c r="G91" s="21" t="s">
        <v>1087</v>
      </c>
      <c r="H91" s="21"/>
      <c r="I91" s="160" t="str">
        <f t="shared" si="10"/>
        <v>54,44</v>
      </c>
      <c r="J91" s="166" t="s">
        <v>1121</v>
      </c>
    </row>
    <row r="92" spans="1:10" ht="18" customHeight="1" thickBot="1" x14ac:dyDescent="0.25">
      <c r="A92" s="379">
        <f>A91</f>
        <v>4</v>
      </c>
      <c r="B92" s="167"/>
      <c r="C92" s="18" t="s">
        <v>1122</v>
      </c>
      <c r="D92" s="19" t="s">
        <v>1123</v>
      </c>
      <c r="E92" s="143" t="s">
        <v>1124</v>
      </c>
      <c r="F92" s="171" t="s">
        <v>24</v>
      </c>
      <c r="G92" s="171" t="s">
        <v>1087</v>
      </c>
      <c r="H92" s="171"/>
      <c r="I92" s="172" t="str">
        <f t="shared" si="10"/>
        <v>54,44</v>
      </c>
      <c r="J92" s="173" t="s">
        <v>1125</v>
      </c>
    </row>
    <row r="93" spans="1:10" ht="18" customHeight="1" x14ac:dyDescent="0.2">
      <c r="A93" s="371">
        <v>5</v>
      </c>
      <c r="B93" s="162"/>
      <c r="C93" s="372" t="s">
        <v>903</v>
      </c>
      <c r="D93" s="373" t="s">
        <v>1172</v>
      </c>
      <c r="E93" s="163" t="s">
        <v>1173</v>
      </c>
      <c r="F93" s="164" t="s">
        <v>30</v>
      </c>
      <c r="G93" s="164" t="s">
        <v>1087</v>
      </c>
      <c r="H93" s="164"/>
      <c r="I93" s="153" t="s">
        <v>1254</v>
      </c>
      <c r="J93" s="165" t="s">
        <v>1135</v>
      </c>
    </row>
    <row r="94" spans="1:10" ht="18" customHeight="1" x14ac:dyDescent="0.2">
      <c r="A94" s="375">
        <f>A93</f>
        <v>5</v>
      </c>
      <c r="B94" s="17"/>
      <c r="C94" s="376" t="s">
        <v>68</v>
      </c>
      <c r="D94" s="377" t="s">
        <v>1158</v>
      </c>
      <c r="E94" s="143" t="s">
        <v>672</v>
      </c>
      <c r="F94" s="21" t="s">
        <v>30</v>
      </c>
      <c r="G94" s="21" t="s">
        <v>1087</v>
      </c>
      <c r="H94" s="21"/>
      <c r="I94" s="160" t="str">
        <f t="shared" ref="I94:I96" si="11">I93</f>
        <v>54,74</v>
      </c>
      <c r="J94" s="166" t="s">
        <v>1116</v>
      </c>
    </row>
    <row r="95" spans="1:10" ht="18" customHeight="1" x14ac:dyDescent="0.2">
      <c r="A95" s="375">
        <f>A94</f>
        <v>5</v>
      </c>
      <c r="B95" s="17"/>
      <c r="C95" s="376" t="s">
        <v>473</v>
      </c>
      <c r="D95" s="377" t="s">
        <v>1159</v>
      </c>
      <c r="E95" s="143" t="s">
        <v>1160</v>
      </c>
      <c r="F95" s="21" t="s">
        <v>30</v>
      </c>
      <c r="G95" s="21" t="s">
        <v>1087</v>
      </c>
      <c r="H95" s="21"/>
      <c r="I95" s="160" t="str">
        <f t="shared" si="11"/>
        <v>54,74</v>
      </c>
      <c r="J95" s="166" t="s">
        <v>1116</v>
      </c>
    </row>
    <row r="96" spans="1:10" ht="18" customHeight="1" thickBot="1" x14ac:dyDescent="0.25">
      <c r="A96" s="379">
        <f>A95</f>
        <v>5</v>
      </c>
      <c r="B96" s="167"/>
      <c r="C96" s="18" t="s">
        <v>1163</v>
      </c>
      <c r="D96" s="19" t="s">
        <v>1164</v>
      </c>
      <c r="E96" s="143" t="s">
        <v>345</v>
      </c>
      <c r="F96" s="171" t="s">
        <v>30</v>
      </c>
      <c r="G96" s="171" t="s">
        <v>1087</v>
      </c>
      <c r="H96" s="171"/>
      <c r="I96" s="172" t="str">
        <f t="shared" si="11"/>
        <v>54,74</v>
      </c>
      <c r="J96" s="173" t="s">
        <v>1125</v>
      </c>
    </row>
    <row r="97" spans="1:10" ht="18" customHeight="1" x14ac:dyDescent="0.2">
      <c r="A97" s="371">
        <v>6</v>
      </c>
      <c r="B97" s="162"/>
      <c r="C97" s="372" t="s">
        <v>124</v>
      </c>
      <c r="D97" s="373" t="s">
        <v>252</v>
      </c>
      <c r="E97" s="163">
        <v>37333</v>
      </c>
      <c r="F97" s="164" t="s">
        <v>162</v>
      </c>
      <c r="G97" s="164" t="s">
        <v>161</v>
      </c>
      <c r="H97" s="164"/>
      <c r="I97" s="388" t="s">
        <v>1255</v>
      </c>
      <c r="J97" s="165" t="s">
        <v>253</v>
      </c>
    </row>
    <row r="98" spans="1:10" ht="18" customHeight="1" x14ac:dyDescent="0.2">
      <c r="A98" s="375">
        <f>A97</f>
        <v>6</v>
      </c>
      <c r="B98" s="17"/>
      <c r="C98" s="376" t="s">
        <v>58</v>
      </c>
      <c r="D98" s="377" t="s">
        <v>817</v>
      </c>
      <c r="E98" s="143">
        <v>37445</v>
      </c>
      <c r="F98" s="21" t="s">
        <v>162</v>
      </c>
      <c r="G98" s="21" t="s">
        <v>161</v>
      </c>
      <c r="H98" s="21"/>
      <c r="I98" s="160" t="str">
        <f t="shared" ref="I98:I100" si="12">I97</f>
        <v>DNF</v>
      </c>
      <c r="J98" s="166" t="s">
        <v>253</v>
      </c>
    </row>
    <row r="99" spans="1:10" ht="18" customHeight="1" x14ac:dyDescent="0.2">
      <c r="A99" s="375">
        <f>A98</f>
        <v>6</v>
      </c>
      <c r="B99" s="17"/>
      <c r="C99" s="376" t="s">
        <v>818</v>
      </c>
      <c r="D99" s="377" t="s">
        <v>819</v>
      </c>
      <c r="E99" s="143">
        <v>37838</v>
      </c>
      <c r="F99" s="21" t="s">
        <v>162</v>
      </c>
      <c r="G99" s="21" t="s">
        <v>161</v>
      </c>
      <c r="H99" s="21"/>
      <c r="I99" s="160" t="str">
        <f t="shared" si="12"/>
        <v>DNF</v>
      </c>
      <c r="J99" s="166" t="s">
        <v>253</v>
      </c>
    </row>
    <row r="100" spans="1:10" ht="18" customHeight="1" thickBot="1" x14ac:dyDescent="0.25">
      <c r="A100" s="379">
        <f>A99</f>
        <v>6</v>
      </c>
      <c r="B100" s="167"/>
      <c r="C100" s="168" t="s">
        <v>49</v>
      </c>
      <c r="D100" s="169" t="s">
        <v>825</v>
      </c>
      <c r="E100" s="170">
        <v>38024</v>
      </c>
      <c r="F100" s="171" t="s">
        <v>826</v>
      </c>
      <c r="G100" s="171" t="s">
        <v>161</v>
      </c>
      <c r="H100" s="171"/>
      <c r="I100" s="172" t="str">
        <f t="shared" si="12"/>
        <v>DNF</v>
      </c>
      <c r="J100" s="173" t="s">
        <v>830</v>
      </c>
    </row>
    <row r="102" spans="1:10" x14ac:dyDescent="0.2">
      <c r="E102" s="22"/>
      <c r="F102" s="22"/>
      <c r="G102" s="22"/>
      <c r="H102" s="22"/>
      <c r="I102" s="386"/>
      <c r="J102" s="22"/>
    </row>
    <row r="103" spans="1:10" x14ac:dyDescent="0.2">
      <c r="E103" s="22"/>
      <c r="F103" s="22"/>
      <c r="G103" s="22"/>
      <c r="H103" s="22"/>
      <c r="I103" s="386"/>
      <c r="J103" s="22"/>
    </row>
    <row r="104" spans="1:10" x14ac:dyDescent="0.2">
      <c r="E104" s="22"/>
      <c r="F104" s="22"/>
      <c r="G104" s="22"/>
      <c r="H104" s="22"/>
      <c r="I104" s="386"/>
      <c r="J104" s="22"/>
    </row>
    <row r="105" spans="1:10" x14ac:dyDescent="0.2">
      <c r="E105" s="22"/>
      <c r="F105" s="22"/>
      <c r="G105" s="22"/>
      <c r="H105" s="22"/>
      <c r="I105" s="386"/>
      <c r="J105" s="22"/>
    </row>
    <row r="106" spans="1:10" x14ac:dyDescent="0.2">
      <c r="E106" s="22"/>
      <c r="F106" s="22"/>
      <c r="G106" s="22"/>
      <c r="H106" s="22"/>
      <c r="I106" s="386"/>
      <c r="J106" s="22"/>
    </row>
    <row r="107" spans="1:10" x14ac:dyDescent="0.2">
      <c r="E107" s="22"/>
      <c r="F107" s="22"/>
      <c r="G107" s="22"/>
      <c r="H107" s="22"/>
      <c r="I107" s="386"/>
      <c r="J107" s="22"/>
    </row>
    <row r="108" spans="1:10" x14ac:dyDescent="0.2">
      <c r="E108" s="22"/>
      <c r="F108" s="22"/>
      <c r="G108" s="22"/>
      <c r="H108" s="22"/>
      <c r="I108" s="386"/>
      <c r="J108" s="22"/>
    </row>
    <row r="109" spans="1:10" x14ac:dyDescent="0.2">
      <c r="E109" s="22"/>
      <c r="F109" s="22"/>
      <c r="G109" s="22"/>
      <c r="H109" s="22"/>
      <c r="I109" s="386"/>
      <c r="J109" s="22"/>
    </row>
    <row r="110" spans="1:10" x14ac:dyDescent="0.2">
      <c r="E110" s="22"/>
      <c r="F110" s="22"/>
      <c r="G110" s="22"/>
      <c r="H110" s="22"/>
      <c r="I110" s="386"/>
      <c r="J110" s="22"/>
    </row>
    <row r="111" spans="1:10" x14ac:dyDescent="0.2">
      <c r="E111" s="22"/>
      <c r="F111" s="22"/>
      <c r="G111" s="22"/>
      <c r="H111" s="22"/>
      <c r="I111" s="386"/>
      <c r="J111" s="22"/>
    </row>
    <row r="112" spans="1:10" x14ac:dyDescent="0.2">
      <c r="E112" s="22"/>
      <c r="F112" s="22"/>
      <c r="G112" s="22"/>
      <c r="H112" s="22"/>
      <c r="I112" s="386"/>
      <c r="J112" s="22"/>
    </row>
    <row r="113" spans="2:10" x14ac:dyDescent="0.2">
      <c r="E113" s="22"/>
      <c r="F113" s="22"/>
      <c r="G113" s="22"/>
      <c r="H113" s="22"/>
      <c r="I113" s="386"/>
      <c r="J113" s="22"/>
    </row>
    <row r="114" spans="2:10" x14ac:dyDescent="0.2">
      <c r="E114" s="22"/>
      <c r="F114" s="22"/>
      <c r="G114" s="22"/>
      <c r="H114" s="22"/>
      <c r="I114" s="386"/>
      <c r="J114" s="22"/>
    </row>
    <row r="115" spans="2:10" x14ac:dyDescent="0.2">
      <c r="E115" s="22"/>
      <c r="F115" s="22"/>
      <c r="G115" s="22"/>
      <c r="H115" s="22"/>
      <c r="I115" s="386"/>
      <c r="J115" s="22"/>
    </row>
    <row r="116" spans="2:10" x14ac:dyDescent="0.2">
      <c r="E116" s="22"/>
      <c r="F116" s="22"/>
      <c r="G116" s="22"/>
      <c r="H116" s="22"/>
      <c r="I116" s="386"/>
      <c r="J116" s="22"/>
    </row>
    <row r="117" spans="2:10" x14ac:dyDescent="0.2">
      <c r="E117" s="22"/>
      <c r="F117" s="22"/>
      <c r="G117" s="22"/>
      <c r="H117" s="22"/>
      <c r="I117" s="386"/>
      <c r="J117" s="22"/>
    </row>
    <row r="118" spans="2:10" x14ac:dyDescent="0.2">
      <c r="B118" s="46"/>
      <c r="C118" s="46"/>
      <c r="D118" s="25"/>
      <c r="E118" s="25"/>
      <c r="F118" s="24"/>
      <c r="G118" s="22"/>
      <c r="H118" s="22"/>
      <c r="I118" s="386"/>
      <c r="J118" s="22"/>
    </row>
    <row r="119" spans="2:10" x14ac:dyDescent="0.2">
      <c r="B119" s="46"/>
      <c r="C119" s="46"/>
      <c r="D119" s="25"/>
      <c r="E119" s="25"/>
      <c r="F119" s="24"/>
      <c r="G119" s="22"/>
      <c r="H119" s="22"/>
      <c r="I119" s="386"/>
      <c r="J119" s="22"/>
    </row>
    <row r="120" spans="2:10" x14ac:dyDescent="0.2">
      <c r="B120" s="46"/>
      <c r="C120" s="46"/>
      <c r="D120" s="25"/>
      <c r="E120" s="25"/>
      <c r="F120" s="24"/>
      <c r="G120" s="22"/>
      <c r="H120" s="22"/>
      <c r="I120" s="386"/>
      <c r="J120" s="22"/>
    </row>
    <row r="121" spans="2:10" x14ac:dyDescent="0.2">
      <c r="B121" s="46"/>
      <c r="C121" s="46"/>
      <c r="D121" s="25"/>
      <c r="E121" s="25"/>
      <c r="F121" s="24"/>
      <c r="G121" s="22"/>
      <c r="H121" s="22"/>
      <c r="I121" s="386"/>
      <c r="J121" s="22"/>
    </row>
    <row r="122" spans="2:10" x14ac:dyDescent="0.2">
      <c r="B122" s="46"/>
      <c r="C122" s="46"/>
      <c r="D122" s="25"/>
      <c r="E122" s="25"/>
      <c r="F122" s="24"/>
      <c r="G122" s="22"/>
      <c r="H122" s="22"/>
      <c r="I122" s="386"/>
      <c r="J122" s="22"/>
    </row>
    <row r="123" spans="2:10" x14ac:dyDescent="0.2">
      <c r="B123" s="46"/>
      <c r="C123" s="46"/>
      <c r="D123" s="25"/>
      <c r="E123" s="25"/>
      <c r="F123" s="24"/>
      <c r="G123" s="22"/>
      <c r="H123" s="22"/>
      <c r="I123" s="386"/>
      <c r="J123" s="22"/>
    </row>
    <row r="124" spans="2:10" x14ac:dyDescent="0.2">
      <c r="B124" s="46"/>
      <c r="C124" s="46"/>
      <c r="D124" s="25"/>
      <c r="E124" s="25"/>
      <c r="F124" s="24"/>
      <c r="G124" s="22"/>
      <c r="H124" s="22"/>
      <c r="I124" s="386"/>
      <c r="J124" s="22"/>
    </row>
    <row r="125" spans="2:10" x14ac:dyDescent="0.2">
      <c r="B125" s="46"/>
      <c r="C125" s="46"/>
      <c r="D125" s="25"/>
      <c r="E125" s="25"/>
      <c r="F125" s="24"/>
      <c r="G125" s="22"/>
      <c r="H125" s="22"/>
      <c r="I125" s="386"/>
      <c r="J125" s="22"/>
    </row>
  </sheetData>
  <sortState ref="A7:O26">
    <sortCondition ref="I7:I26"/>
  </sortState>
  <printOptions horizontalCentered="1"/>
  <pageMargins left="0.39370078740157483" right="0.39370078740157483" top="0.23622047244094491" bottom="0.15748031496062992" header="0.15748031496062992" footer="0.19685039370078741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2"/>
  <dimension ref="A1:L95"/>
  <sheetViews>
    <sheetView workbookViewId="0">
      <selection activeCell="A5" sqref="A5"/>
    </sheetView>
  </sheetViews>
  <sheetFormatPr defaultRowHeight="12.75" x14ac:dyDescent="0.2"/>
  <cols>
    <col min="1" max="1" width="5.7109375" style="22" customWidth="1"/>
    <col min="2" max="2" width="5.7109375" style="22" hidden="1" customWidth="1"/>
    <col min="3" max="3" width="13.28515625" style="22" customWidth="1"/>
    <col min="4" max="4" width="16.42578125" style="22" customWidth="1"/>
    <col min="5" max="5" width="10.7109375" style="44" customWidth="1"/>
    <col min="6" max="6" width="15.42578125" style="46" customWidth="1"/>
    <col min="7" max="8" width="12.85546875" style="46" customWidth="1"/>
    <col min="9" max="9" width="5.85546875" style="46" customWidth="1"/>
    <col min="10" max="10" width="9" style="25" bestFit="1" customWidth="1"/>
    <col min="11" max="11" width="4.28515625" style="25" customWidth="1"/>
    <col min="12" max="12" width="24.85546875" style="24" customWidth="1"/>
    <col min="13" max="16384" width="9.140625" style="22"/>
  </cols>
  <sheetData>
    <row r="1" spans="1:12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</row>
    <row r="2" spans="1:12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</row>
    <row r="3" spans="1:12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2" s="38" customFormat="1" ht="16.5" customHeight="1" x14ac:dyDescent="0.2">
      <c r="C4" s="39" t="s">
        <v>305</v>
      </c>
      <c r="D4" s="39"/>
      <c r="E4" s="43"/>
      <c r="F4" s="43"/>
      <c r="G4" s="43"/>
      <c r="H4" s="41"/>
      <c r="I4" s="41"/>
      <c r="J4" s="47"/>
      <c r="K4" s="47"/>
    </row>
    <row r="5" spans="1:12" s="38" customFormat="1" ht="16.5" thickBot="1" x14ac:dyDescent="0.25">
      <c r="C5" s="62"/>
      <c r="D5" s="62"/>
      <c r="E5" s="43"/>
      <c r="F5" s="43"/>
      <c r="G5" s="43"/>
      <c r="H5" s="41"/>
      <c r="I5" s="41"/>
      <c r="J5" s="47"/>
      <c r="K5" s="47"/>
    </row>
    <row r="6" spans="1:12" s="24" customFormat="1" ht="18" customHeight="1" thickBot="1" x14ac:dyDescent="0.25">
      <c r="A6" s="389" t="s">
        <v>18</v>
      </c>
      <c r="B6" s="390" t="s">
        <v>17</v>
      </c>
      <c r="C6" s="391" t="s">
        <v>0</v>
      </c>
      <c r="D6" s="392" t="s">
        <v>1</v>
      </c>
      <c r="E6" s="393" t="s">
        <v>10</v>
      </c>
      <c r="F6" s="394" t="s">
        <v>2</v>
      </c>
      <c r="G6" s="395" t="s">
        <v>3</v>
      </c>
      <c r="H6" s="395" t="s">
        <v>15</v>
      </c>
      <c r="I6" s="396" t="s">
        <v>21</v>
      </c>
      <c r="J6" s="393" t="s">
        <v>4</v>
      </c>
      <c r="K6" s="397" t="s">
        <v>13</v>
      </c>
      <c r="L6" s="398" t="s">
        <v>5</v>
      </c>
    </row>
    <row r="7" spans="1:12" ht="18" customHeight="1" x14ac:dyDescent="0.2">
      <c r="A7" s="371">
        <v>1</v>
      </c>
      <c r="B7" s="418"/>
      <c r="C7" s="426" t="s">
        <v>77</v>
      </c>
      <c r="D7" s="427" t="s">
        <v>463</v>
      </c>
      <c r="E7" s="421" t="s">
        <v>464</v>
      </c>
      <c r="F7" s="164" t="s">
        <v>29</v>
      </c>
      <c r="G7" s="164" t="s">
        <v>492</v>
      </c>
      <c r="H7" s="164"/>
      <c r="I7" s="374" t="s">
        <v>56</v>
      </c>
      <c r="J7" s="388" t="s">
        <v>1257</v>
      </c>
      <c r="K7" s="431" t="s">
        <v>1273</v>
      </c>
      <c r="L7" s="165" t="s">
        <v>79</v>
      </c>
    </row>
    <row r="8" spans="1:12" ht="18" customHeight="1" x14ac:dyDescent="0.2">
      <c r="A8" s="375">
        <f>A7</f>
        <v>1</v>
      </c>
      <c r="B8" s="419"/>
      <c r="C8" s="18" t="s">
        <v>467</v>
      </c>
      <c r="D8" s="19" t="s">
        <v>468</v>
      </c>
      <c r="E8" s="422">
        <v>37318</v>
      </c>
      <c r="F8" s="21" t="s">
        <v>29</v>
      </c>
      <c r="G8" s="21" t="s">
        <v>492</v>
      </c>
      <c r="H8" s="21"/>
      <c r="I8" s="160" t="str">
        <f t="shared" ref="I8:J10" si="0">I7</f>
        <v>ind.</v>
      </c>
      <c r="J8" s="160" t="str">
        <f t="shared" si="0"/>
        <v>51,01</v>
      </c>
      <c r="K8" s="378"/>
      <c r="L8" s="166" t="s">
        <v>86</v>
      </c>
    </row>
    <row r="9" spans="1:12" ht="18" customHeight="1" x14ac:dyDescent="0.2">
      <c r="A9" s="375">
        <f>A8</f>
        <v>1</v>
      </c>
      <c r="B9" s="419"/>
      <c r="C9" s="18" t="s">
        <v>455</v>
      </c>
      <c r="D9" s="19" t="s">
        <v>456</v>
      </c>
      <c r="E9" s="422">
        <v>37928</v>
      </c>
      <c r="F9" s="21" t="s">
        <v>25</v>
      </c>
      <c r="G9" s="21" t="s">
        <v>492</v>
      </c>
      <c r="H9" s="21"/>
      <c r="I9" s="160" t="str">
        <f t="shared" si="0"/>
        <v>ind.</v>
      </c>
      <c r="J9" s="160" t="str">
        <f t="shared" si="0"/>
        <v>51,01</v>
      </c>
      <c r="K9" s="378"/>
      <c r="L9" s="166" t="s">
        <v>457</v>
      </c>
    </row>
    <row r="10" spans="1:12" ht="18" customHeight="1" thickBot="1" x14ac:dyDescent="0.25">
      <c r="A10" s="379">
        <f>A9</f>
        <v>1</v>
      </c>
      <c r="B10" s="420"/>
      <c r="C10" s="428" t="s">
        <v>125</v>
      </c>
      <c r="D10" s="429" t="s">
        <v>454</v>
      </c>
      <c r="E10" s="430">
        <v>37318</v>
      </c>
      <c r="F10" s="171" t="s">
        <v>25</v>
      </c>
      <c r="G10" s="171" t="s">
        <v>492</v>
      </c>
      <c r="H10" s="171"/>
      <c r="I10" s="172" t="str">
        <f t="shared" si="0"/>
        <v>ind.</v>
      </c>
      <c r="J10" s="172" t="str">
        <f t="shared" si="0"/>
        <v>51,01</v>
      </c>
      <c r="K10" s="380"/>
      <c r="L10" s="173" t="s">
        <v>79</v>
      </c>
    </row>
    <row r="11" spans="1:12" ht="18" customHeight="1" x14ac:dyDescent="0.2">
      <c r="A11" s="423">
        <v>2</v>
      </c>
      <c r="B11" s="320"/>
      <c r="C11" s="426" t="s">
        <v>1093</v>
      </c>
      <c r="D11" s="427" t="s">
        <v>1094</v>
      </c>
      <c r="E11" s="321" t="s">
        <v>1095</v>
      </c>
      <c r="F11" s="322" t="s">
        <v>24</v>
      </c>
      <c r="G11" s="322" t="s">
        <v>1087</v>
      </c>
      <c r="H11" s="322"/>
      <c r="I11" s="323">
        <v>36</v>
      </c>
      <c r="J11" s="424" t="s">
        <v>1249</v>
      </c>
      <c r="K11" s="431" t="s">
        <v>1274</v>
      </c>
      <c r="L11" s="425" t="s">
        <v>1092</v>
      </c>
    </row>
    <row r="12" spans="1:12" ht="18" customHeight="1" x14ac:dyDescent="0.2">
      <c r="A12" s="375">
        <f t="shared" ref="A12:A14" si="1">A11</f>
        <v>2</v>
      </c>
      <c r="B12" s="17"/>
      <c r="C12" s="18" t="s">
        <v>61</v>
      </c>
      <c r="D12" s="19" t="s">
        <v>1111</v>
      </c>
      <c r="E12" s="143" t="s">
        <v>372</v>
      </c>
      <c r="F12" s="21" t="s">
        <v>24</v>
      </c>
      <c r="G12" s="21" t="s">
        <v>1087</v>
      </c>
      <c r="H12" s="21"/>
      <c r="I12" s="98"/>
      <c r="J12" s="160" t="str">
        <f>J11</f>
        <v>51,21</v>
      </c>
      <c r="K12" s="378"/>
      <c r="L12" s="166" t="s">
        <v>1112</v>
      </c>
    </row>
    <row r="13" spans="1:12" ht="18" customHeight="1" x14ac:dyDescent="0.2">
      <c r="A13" s="375">
        <f t="shared" si="1"/>
        <v>2</v>
      </c>
      <c r="B13" s="17"/>
      <c r="C13" s="18" t="s">
        <v>1113</v>
      </c>
      <c r="D13" s="19" t="s">
        <v>1114</v>
      </c>
      <c r="E13" s="143" t="s">
        <v>1115</v>
      </c>
      <c r="F13" s="21" t="s">
        <v>24</v>
      </c>
      <c r="G13" s="21" t="s">
        <v>1087</v>
      </c>
      <c r="H13" s="21"/>
      <c r="I13" s="98"/>
      <c r="J13" s="160" t="str">
        <f>J12</f>
        <v>51,21</v>
      </c>
      <c r="K13" s="378"/>
      <c r="L13" s="166" t="s">
        <v>1116</v>
      </c>
    </row>
    <row r="14" spans="1:12" ht="18" customHeight="1" thickBot="1" x14ac:dyDescent="0.25">
      <c r="A14" s="379">
        <f t="shared" si="1"/>
        <v>2</v>
      </c>
      <c r="B14" s="167"/>
      <c r="C14" s="428" t="s">
        <v>567</v>
      </c>
      <c r="D14" s="429" t="s">
        <v>1117</v>
      </c>
      <c r="E14" s="170" t="s">
        <v>1118</v>
      </c>
      <c r="F14" s="171" t="s">
        <v>24</v>
      </c>
      <c r="G14" s="171" t="s">
        <v>1087</v>
      </c>
      <c r="H14" s="171"/>
      <c r="I14" s="255"/>
      <c r="J14" s="172" t="str">
        <f>J13</f>
        <v>51,21</v>
      </c>
      <c r="K14" s="380"/>
      <c r="L14" s="173" t="s">
        <v>1116</v>
      </c>
    </row>
    <row r="15" spans="1:12" ht="18" customHeight="1" x14ac:dyDescent="0.2">
      <c r="A15" s="371">
        <v>3</v>
      </c>
      <c r="B15" s="162"/>
      <c r="C15" s="426" t="s">
        <v>236</v>
      </c>
      <c r="D15" s="427" t="s">
        <v>681</v>
      </c>
      <c r="E15" s="163" t="s">
        <v>682</v>
      </c>
      <c r="F15" s="164" t="s">
        <v>144</v>
      </c>
      <c r="G15" s="164" t="s">
        <v>145</v>
      </c>
      <c r="H15" s="164"/>
      <c r="I15" s="374">
        <v>32</v>
      </c>
      <c r="J15" s="153" t="s">
        <v>1248</v>
      </c>
      <c r="K15" s="431" t="s">
        <v>1274</v>
      </c>
      <c r="L15" s="165" t="s">
        <v>726</v>
      </c>
    </row>
    <row r="16" spans="1:12" ht="18" customHeight="1" x14ac:dyDescent="0.2">
      <c r="A16" s="375">
        <f t="shared" ref="A16:A18" si="2">A15</f>
        <v>3</v>
      </c>
      <c r="B16" s="17"/>
      <c r="C16" s="18" t="s">
        <v>96</v>
      </c>
      <c r="D16" s="19" t="s">
        <v>678</v>
      </c>
      <c r="E16" s="143" t="s">
        <v>679</v>
      </c>
      <c r="F16" s="21" t="s">
        <v>144</v>
      </c>
      <c r="G16" s="21" t="s">
        <v>145</v>
      </c>
      <c r="H16" s="21"/>
      <c r="I16" s="98"/>
      <c r="J16" s="160" t="str">
        <f>J15</f>
        <v>51,60</v>
      </c>
      <c r="K16" s="378"/>
      <c r="L16" s="166" t="s">
        <v>149</v>
      </c>
    </row>
    <row r="17" spans="1:12" ht="18" customHeight="1" x14ac:dyDescent="0.2">
      <c r="A17" s="375">
        <f t="shared" si="2"/>
        <v>3</v>
      </c>
      <c r="B17" s="17"/>
      <c r="C17" s="18" t="s">
        <v>689</v>
      </c>
      <c r="D17" s="19" t="s">
        <v>690</v>
      </c>
      <c r="E17" s="143" t="s">
        <v>691</v>
      </c>
      <c r="F17" s="21" t="s">
        <v>144</v>
      </c>
      <c r="G17" s="21" t="s">
        <v>145</v>
      </c>
      <c r="H17" s="21"/>
      <c r="I17" s="98"/>
      <c r="J17" s="160" t="str">
        <f>J16</f>
        <v>51,60</v>
      </c>
      <c r="K17" s="378"/>
      <c r="L17" s="166" t="s">
        <v>148</v>
      </c>
    </row>
    <row r="18" spans="1:12" ht="18" customHeight="1" thickBot="1" x14ac:dyDescent="0.25">
      <c r="A18" s="379">
        <f t="shared" si="2"/>
        <v>3</v>
      </c>
      <c r="B18" s="167"/>
      <c r="C18" s="428" t="s">
        <v>248</v>
      </c>
      <c r="D18" s="429" t="s">
        <v>249</v>
      </c>
      <c r="E18" s="170" t="s">
        <v>250</v>
      </c>
      <c r="F18" s="171" t="s">
        <v>144</v>
      </c>
      <c r="G18" s="171" t="s">
        <v>145</v>
      </c>
      <c r="H18" s="171"/>
      <c r="I18" s="255"/>
      <c r="J18" s="172" t="str">
        <f>J17</f>
        <v>51,60</v>
      </c>
      <c r="K18" s="380"/>
      <c r="L18" s="173" t="s">
        <v>725</v>
      </c>
    </row>
    <row r="19" spans="1:12" ht="18" customHeight="1" x14ac:dyDescent="0.2">
      <c r="A19" s="371">
        <v>4</v>
      </c>
      <c r="B19" s="162"/>
      <c r="C19" s="426" t="s">
        <v>257</v>
      </c>
      <c r="D19" s="427" t="s">
        <v>584</v>
      </c>
      <c r="E19" s="163">
        <v>37462</v>
      </c>
      <c r="F19" s="164" t="s">
        <v>316</v>
      </c>
      <c r="G19" s="164" t="s">
        <v>112</v>
      </c>
      <c r="H19" s="164"/>
      <c r="I19" s="374">
        <v>28</v>
      </c>
      <c r="J19" s="153" t="s">
        <v>1250</v>
      </c>
      <c r="K19" s="431" t="s">
        <v>1274</v>
      </c>
      <c r="L19" s="165" t="s">
        <v>113</v>
      </c>
    </row>
    <row r="20" spans="1:12" ht="18" customHeight="1" x14ac:dyDescent="0.2">
      <c r="A20" s="375">
        <f t="shared" ref="A20:A22" si="3">A19</f>
        <v>4</v>
      </c>
      <c r="B20" s="17"/>
      <c r="C20" s="18" t="s">
        <v>76</v>
      </c>
      <c r="D20" s="19" t="s">
        <v>580</v>
      </c>
      <c r="E20" s="143">
        <v>37866</v>
      </c>
      <c r="F20" s="21" t="s">
        <v>316</v>
      </c>
      <c r="G20" s="21" t="s">
        <v>112</v>
      </c>
      <c r="H20" s="21"/>
      <c r="I20" s="98"/>
      <c r="J20" s="160" t="str">
        <f>J19</f>
        <v>53,84</v>
      </c>
      <c r="K20" s="378"/>
      <c r="L20" s="166" t="s">
        <v>581</v>
      </c>
    </row>
    <row r="21" spans="1:12" ht="18" customHeight="1" x14ac:dyDescent="0.2">
      <c r="A21" s="375">
        <f t="shared" si="3"/>
        <v>4</v>
      </c>
      <c r="B21" s="17"/>
      <c r="C21" s="18" t="s">
        <v>187</v>
      </c>
      <c r="D21" s="19" t="s">
        <v>576</v>
      </c>
      <c r="E21" s="143">
        <v>37453</v>
      </c>
      <c r="F21" s="21" t="s">
        <v>316</v>
      </c>
      <c r="G21" s="21" t="s">
        <v>112</v>
      </c>
      <c r="H21" s="21"/>
      <c r="I21" s="98"/>
      <c r="J21" s="160" t="str">
        <f>J20</f>
        <v>53,84</v>
      </c>
      <c r="K21" s="378"/>
      <c r="L21" s="166" t="s">
        <v>1064</v>
      </c>
    </row>
    <row r="22" spans="1:12" ht="18" customHeight="1" thickBot="1" x14ac:dyDescent="0.25">
      <c r="A22" s="379">
        <f t="shared" si="3"/>
        <v>4</v>
      </c>
      <c r="B22" s="167"/>
      <c r="C22" s="428" t="s">
        <v>125</v>
      </c>
      <c r="D22" s="429" t="s">
        <v>566</v>
      </c>
      <c r="E22" s="170">
        <v>37659</v>
      </c>
      <c r="F22" s="171" t="s">
        <v>316</v>
      </c>
      <c r="G22" s="171" t="s">
        <v>112</v>
      </c>
      <c r="H22" s="171"/>
      <c r="I22" s="255"/>
      <c r="J22" s="172" t="str">
        <f>J21</f>
        <v>53,84</v>
      </c>
      <c r="K22" s="380"/>
      <c r="L22" s="173" t="s">
        <v>117</v>
      </c>
    </row>
    <row r="23" spans="1:12" ht="18" customHeight="1" x14ac:dyDescent="0.2">
      <c r="A23" s="371">
        <v>5</v>
      </c>
      <c r="B23" s="162"/>
      <c r="C23" s="426" t="s">
        <v>578</v>
      </c>
      <c r="D23" s="427" t="s">
        <v>1031</v>
      </c>
      <c r="E23" s="163" t="s">
        <v>1032</v>
      </c>
      <c r="F23" s="164" t="s">
        <v>1061</v>
      </c>
      <c r="G23" s="164" t="s">
        <v>199</v>
      </c>
      <c r="H23" s="164"/>
      <c r="I23" s="374">
        <v>26</v>
      </c>
      <c r="J23" s="153" t="s">
        <v>1256</v>
      </c>
      <c r="K23" s="431" t="s">
        <v>1274</v>
      </c>
      <c r="L23" s="165" t="s">
        <v>202</v>
      </c>
    </row>
    <row r="24" spans="1:12" ht="18" customHeight="1" x14ac:dyDescent="0.2">
      <c r="A24" s="375">
        <f t="shared" ref="A24:A26" si="4">A23</f>
        <v>5</v>
      </c>
      <c r="B24" s="17"/>
      <c r="C24" s="18" t="s">
        <v>170</v>
      </c>
      <c r="D24" s="19" t="s">
        <v>259</v>
      </c>
      <c r="E24" s="143" t="s">
        <v>1041</v>
      </c>
      <c r="F24" s="21" t="s">
        <v>1061</v>
      </c>
      <c r="G24" s="21" t="s">
        <v>199</v>
      </c>
      <c r="H24" s="21"/>
      <c r="I24" s="98"/>
      <c r="J24" s="160" t="str">
        <f t="shared" ref="J24:J26" si="5">J23</f>
        <v>54,35</v>
      </c>
      <c r="K24" s="378"/>
      <c r="L24" s="166" t="s">
        <v>202</v>
      </c>
    </row>
    <row r="25" spans="1:12" ht="18" customHeight="1" x14ac:dyDescent="0.2">
      <c r="A25" s="375">
        <f t="shared" si="4"/>
        <v>5</v>
      </c>
      <c r="B25" s="17"/>
      <c r="C25" s="18" t="s">
        <v>61</v>
      </c>
      <c r="D25" s="19" t="s">
        <v>1047</v>
      </c>
      <c r="E25" s="143" t="s">
        <v>1048</v>
      </c>
      <c r="F25" s="21" t="s">
        <v>1061</v>
      </c>
      <c r="G25" s="21" t="s">
        <v>199</v>
      </c>
      <c r="H25" s="21"/>
      <c r="I25" s="98"/>
      <c r="J25" s="160" t="str">
        <f t="shared" si="5"/>
        <v>54,35</v>
      </c>
      <c r="K25" s="378"/>
      <c r="L25" s="166" t="s">
        <v>203</v>
      </c>
    </row>
    <row r="26" spans="1:12" ht="18" customHeight="1" thickBot="1" x14ac:dyDescent="0.25">
      <c r="A26" s="379">
        <f t="shared" si="4"/>
        <v>5</v>
      </c>
      <c r="B26" s="167"/>
      <c r="C26" s="428" t="s">
        <v>95</v>
      </c>
      <c r="D26" s="429" t="s">
        <v>1050</v>
      </c>
      <c r="E26" s="143">
        <v>37545</v>
      </c>
      <c r="F26" s="171" t="s">
        <v>1061</v>
      </c>
      <c r="G26" s="171" t="s">
        <v>199</v>
      </c>
      <c r="H26" s="171"/>
      <c r="I26" s="255"/>
      <c r="J26" s="172" t="str">
        <f t="shared" si="5"/>
        <v>54,35</v>
      </c>
      <c r="K26" s="380"/>
      <c r="L26" s="173" t="s">
        <v>203</v>
      </c>
    </row>
    <row r="27" spans="1:12" ht="18" customHeight="1" x14ac:dyDescent="0.2">
      <c r="A27" s="371">
        <v>6</v>
      </c>
      <c r="B27" s="162"/>
      <c r="C27" s="426" t="s">
        <v>95</v>
      </c>
      <c r="D27" s="427" t="s">
        <v>1089</v>
      </c>
      <c r="E27" s="163" t="s">
        <v>1090</v>
      </c>
      <c r="F27" s="164" t="s">
        <v>24</v>
      </c>
      <c r="G27" s="164" t="s">
        <v>1087</v>
      </c>
      <c r="H27" s="164"/>
      <c r="I27" s="374">
        <v>24</v>
      </c>
      <c r="J27" s="388" t="s">
        <v>1253</v>
      </c>
      <c r="K27" s="431" t="s">
        <v>1274</v>
      </c>
      <c r="L27" s="165" t="s">
        <v>1091</v>
      </c>
    </row>
    <row r="28" spans="1:12" ht="18" customHeight="1" x14ac:dyDescent="0.2">
      <c r="A28" s="375">
        <f t="shared" ref="A28:A30" si="6">A27</f>
        <v>6</v>
      </c>
      <c r="B28" s="17"/>
      <c r="C28" s="18" t="s">
        <v>1109</v>
      </c>
      <c r="D28" s="19" t="s">
        <v>1110</v>
      </c>
      <c r="E28" s="143" t="s">
        <v>711</v>
      </c>
      <c r="F28" s="21" t="s">
        <v>24</v>
      </c>
      <c r="G28" s="21" t="s">
        <v>1087</v>
      </c>
      <c r="H28" s="21"/>
      <c r="I28" s="98"/>
      <c r="J28" s="160" t="str">
        <f>J27</f>
        <v>54,44</v>
      </c>
      <c r="K28" s="378"/>
      <c r="L28" s="166" t="s">
        <v>1108</v>
      </c>
    </row>
    <row r="29" spans="1:12" ht="18" customHeight="1" x14ac:dyDescent="0.2">
      <c r="A29" s="375">
        <f t="shared" si="6"/>
        <v>6</v>
      </c>
      <c r="B29" s="17"/>
      <c r="C29" s="18" t="s">
        <v>210</v>
      </c>
      <c r="D29" s="19" t="s">
        <v>1119</v>
      </c>
      <c r="E29" s="143" t="s">
        <v>1120</v>
      </c>
      <c r="F29" s="21" t="s">
        <v>24</v>
      </c>
      <c r="G29" s="21" t="s">
        <v>1087</v>
      </c>
      <c r="H29" s="21"/>
      <c r="I29" s="98"/>
      <c r="J29" s="160" t="str">
        <f>J28</f>
        <v>54,44</v>
      </c>
      <c r="K29" s="378"/>
      <c r="L29" s="166" t="s">
        <v>1121</v>
      </c>
    </row>
    <row r="30" spans="1:12" ht="18" customHeight="1" thickBot="1" x14ac:dyDescent="0.25">
      <c r="A30" s="379">
        <f t="shared" si="6"/>
        <v>6</v>
      </c>
      <c r="B30" s="167"/>
      <c r="C30" s="428" t="s">
        <v>1122</v>
      </c>
      <c r="D30" s="429" t="s">
        <v>1123</v>
      </c>
      <c r="E30" s="170" t="s">
        <v>1124</v>
      </c>
      <c r="F30" s="171" t="s">
        <v>24</v>
      </c>
      <c r="G30" s="171" t="s">
        <v>1087</v>
      </c>
      <c r="H30" s="171"/>
      <c r="I30" s="255"/>
      <c r="J30" s="172" t="str">
        <f>J29</f>
        <v>54,44</v>
      </c>
      <c r="K30" s="380"/>
      <c r="L30" s="173" t="s">
        <v>1125</v>
      </c>
    </row>
    <row r="31" spans="1:12" s="62" customFormat="1" ht="15.75" x14ac:dyDescent="0.2">
      <c r="A31" s="62" t="s">
        <v>270</v>
      </c>
      <c r="D31" s="63"/>
      <c r="E31" s="77"/>
      <c r="F31" s="77"/>
      <c r="G31" s="77"/>
      <c r="H31" s="99"/>
      <c r="I31" s="99"/>
      <c r="J31" s="66"/>
      <c r="K31" s="66"/>
      <c r="L31" s="100"/>
    </row>
    <row r="32" spans="1:12" s="62" customFormat="1" ht="15.75" x14ac:dyDescent="0.2">
      <c r="A32" s="62" t="s">
        <v>275</v>
      </c>
      <c r="D32" s="63"/>
      <c r="E32" s="77"/>
      <c r="F32" s="77"/>
      <c r="G32" s="99"/>
      <c r="H32" s="99"/>
      <c r="I32" s="66"/>
      <c r="J32" s="66"/>
      <c r="K32" s="66"/>
      <c r="L32" s="66"/>
    </row>
    <row r="33" spans="1:12" s="24" customFormat="1" ht="12" customHeight="1" x14ac:dyDescent="0.2">
      <c r="A33" s="22"/>
      <c r="B33" s="22"/>
      <c r="C33" s="22"/>
      <c r="D33" s="23"/>
      <c r="E33" s="36"/>
      <c r="F33" s="33"/>
      <c r="G33" s="33"/>
      <c r="H33" s="33"/>
      <c r="I33" s="33"/>
      <c r="J33" s="34"/>
      <c r="K33" s="34"/>
      <c r="L33" s="35"/>
    </row>
    <row r="34" spans="1:12" s="38" customFormat="1" ht="16.5" customHeight="1" x14ac:dyDescent="0.2">
      <c r="C34" s="39" t="s">
        <v>305</v>
      </c>
      <c r="D34" s="39"/>
      <c r="E34" s="43"/>
      <c r="F34" s="43"/>
      <c r="G34" s="43"/>
      <c r="H34" s="41"/>
      <c r="I34" s="41"/>
      <c r="J34" s="47"/>
      <c r="K34" s="47"/>
    </row>
    <row r="35" spans="1:12" s="38" customFormat="1" ht="16.5" thickBot="1" x14ac:dyDescent="0.25">
      <c r="C35" s="62"/>
      <c r="D35" s="62"/>
      <c r="E35" s="43"/>
      <c r="F35" s="43"/>
      <c r="G35" s="43"/>
      <c r="H35" s="41"/>
      <c r="I35" s="41"/>
      <c r="J35" s="47"/>
      <c r="K35" s="47"/>
    </row>
    <row r="36" spans="1:12" s="24" customFormat="1" ht="18" customHeight="1" thickBot="1" x14ac:dyDescent="0.25">
      <c r="A36" s="102" t="s">
        <v>18</v>
      </c>
      <c r="B36" s="125" t="s">
        <v>17</v>
      </c>
      <c r="C36" s="15" t="s">
        <v>0</v>
      </c>
      <c r="D36" s="12" t="s">
        <v>1</v>
      </c>
      <c r="E36" s="16" t="s">
        <v>10</v>
      </c>
      <c r="F36" s="75" t="s">
        <v>2</v>
      </c>
      <c r="G36" s="70" t="s">
        <v>3</v>
      </c>
      <c r="H36" s="70" t="s">
        <v>15</v>
      </c>
      <c r="I36" s="96" t="s">
        <v>21</v>
      </c>
      <c r="J36" s="16" t="s">
        <v>4</v>
      </c>
      <c r="K36" s="81" t="s">
        <v>13</v>
      </c>
      <c r="L36" s="49" t="s">
        <v>5</v>
      </c>
    </row>
    <row r="37" spans="1:12" ht="18" customHeight="1" x14ac:dyDescent="0.2">
      <c r="A37" s="371">
        <v>7</v>
      </c>
      <c r="B37" s="162"/>
      <c r="C37" s="426" t="s">
        <v>903</v>
      </c>
      <c r="D37" s="427" t="s">
        <v>1172</v>
      </c>
      <c r="E37" s="163" t="s">
        <v>1173</v>
      </c>
      <c r="F37" s="164" t="s">
        <v>30</v>
      </c>
      <c r="G37" s="164" t="s">
        <v>1087</v>
      </c>
      <c r="H37" s="164"/>
      <c r="I37" s="374">
        <v>22</v>
      </c>
      <c r="J37" s="153" t="s">
        <v>1254</v>
      </c>
      <c r="K37" s="431" t="s">
        <v>1271</v>
      </c>
      <c r="L37" s="165" t="s">
        <v>1135</v>
      </c>
    </row>
    <row r="38" spans="1:12" ht="18" customHeight="1" x14ac:dyDescent="0.2">
      <c r="A38" s="375">
        <f t="shared" ref="A38:A40" si="7">A37</f>
        <v>7</v>
      </c>
      <c r="B38" s="17"/>
      <c r="C38" s="18" t="s">
        <v>68</v>
      </c>
      <c r="D38" s="19" t="s">
        <v>1158</v>
      </c>
      <c r="E38" s="143" t="s">
        <v>672</v>
      </c>
      <c r="F38" s="21" t="s">
        <v>30</v>
      </c>
      <c r="G38" s="21" t="s">
        <v>1087</v>
      </c>
      <c r="H38" s="21"/>
      <c r="I38" s="98"/>
      <c r="J38" s="160" t="str">
        <f>J37</f>
        <v>54,74</v>
      </c>
      <c r="K38" s="378"/>
      <c r="L38" s="166" t="s">
        <v>1116</v>
      </c>
    </row>
    <row r="39" spans="1:12" ht="18" customHeight="1" x14ac:dyDescent="0.2">
      <c r="A39" s="375">
        <f t="shared" si="7"/>
        <v>7</v>
      </c>
      <c r="B39" s="17"/>
      <c r="C39" s="18" t="s">
        <v>473</v>
      </c>
      <c r="D39" s="19" t="s">
        <v>1159</v>
      </c>
      <c r="E39" s="143" t="s">
        <v>1160</v>
      </c>
      <c r="F39" s="21" t="s">
        <v>30</v>
      </c>
      <c r="G39" s="21" t="s">
        <v>1087</v>
      </c>
      <c r="H39" s="21"/>
      <c r="I39" s="98"/>
      <c r="J39" s="160" t="str">
        <f>J38</f>
        <v>54,74</v>
      </c>
      <c r="K39" s="378"/>
      <c r="L39" s="166" t="s">
        <v>1116</v>
      </c>
    </row>
    <row r="40" spans="1:12" ht="18" customHeight="1" thickBot="1" x14ac:dyDescent="0.25">
      <c r="A40" s="379">
        <f t="shared" si="7"/>
        <v>7</v>
      </c>
      <c r="B40" s="167"/>
      <c r="C40" s="428" t="s">
        <v>1163</v>
      </c>
      <c r="D40" s="429" t="s">
        <v>1164</v>
      </c>
      <c r="E40" s="143" t="s">
        <v>345</v>
      </c>
      <c r="F40" s="171" t="s">
        <v>30</v>
      </c>
      <c r="G40" s="171" t="s">
        <v>1087</v>
      </c>
      <c r="H40" s="171"/>
      <c r="I40" s="255"/>
      <c r="J40" s="172" t="str">
        <f>J39</f>
        <v>54,74</v>
      </c>
      <c r="K40" s="380"/>
      <c r="L40" s="173" t="s">
        <v>1125</v>
      </c>
    </row>
    <row r="41" spans="1:12" ht="18" customHeight="1" x14ac:dyDescent="0.2">
      <c r="A41" s="371">
        <v>8</v>
      </c>
      <c r="B41" s="162"/>
      <c r="C41" s="426" t="s">
        <v>125</v>
      </c>
      <c r="D41" s="427" t="s">
        <v>767</v>
      </c>
      <c r="E41" s="163" t="s">
        <v>768</v>
      </c>
      <c r="F41" s="164" t="s">
        <v>155</v>
      </c>
      <c r="G41" s="164" t="s">
        <v>154</v>
      </c>
      <c r="H41" s="164" t="s">
        <v>789</v>
      </c>
      <c r="I41" s="374">
        <v>20</v>
      </c>
      <c r="J41" s="153" t="s">
        <v>1252</v>
      </c>
      <c r="K41" s="431" t="s">
        <v>1271</v>
      </c>
      <c r="L41" s="165" t="s">
        <v>153</v>
      </c>
    </row>
    <row r="42" spans="1:12" ht="18" customHeight="1" x14ac:dyDescent="0.2">
      <c r="A42" s="375">
        <f t="shared" ref="A42:A44" si="8">A41</f>
        <v>8</v>
      </c>
      <c r="B42" s="17"/>
      <c r="C42" s="18" t="s">
        <v>60</v>
      </c>
      <c r="D42" s="19" t="s">
        <v>91</v>
      </c>
      <c r="E42" s="143" t="s">
        <v>773</v>
      </c>
      <c r="F42" s="21" t="s">
        <v>155</v>
      </c>
      <c r="G42" s="21" t="s">
        <v>154</v>
      </c>
      <c r="H42" s="21" t="s">
        <v>789</v>
      </c>
      <c r="I42" s="98"/>
      <c r="J42" s="160" t="str">
        <f>J41</f>
        <v>54,97</v>
      </c>
      <c r="K42" s="378"/>
      <c r="L42" s="166" t="s">
        <v>153</v>
      </c>
    </row>
    <row r="43" spans="1:12" ht="18" customHeight="1" x14ac:dyDescent="0.2">
      <c r="A43" s="375">
        <f t="shared" si="8"/>
        <v>8</v>
      </c>
      <c r="B43" s="17"/>
      <c r="C43" s="18" t="s">
        <v>140</v>
      </c>
      <c r="D43" s="19" t="s">
        <v>776</v>
      </c>
      <c r="E43" s="143" t="s">
        <v>777</v>
      </c>
      <c r="F43" s="21" t="s">
        <v>155</v>
      </c>
      <c r="G43" s="21" t="s">
        <v>154</v>
      </c>
      <c r="H43" s="21" t="s">
        <v>789</v>
      </c>
      <c r="I43" s="98"/>
      <c r="J43" s="160" t="str">
        <f>J42</f>
        <v>54,97</v>
      </c>
      <c r="K43" s="378"/>
      <c r="L43" s="166" t="s">
        <v>792</v>
      </c>
    </row>
    <row r="44" spans="1:12" ht="18" customHeight="1" thickBot="1" x14ac:dyDescent="0.25">
      <c r="A44" s="379">
        <f t="shared" si="8"/>
        <v>8</v>
      </c>
      <c r="B44" s="167"/>
      <c r="C44" s="428" t="s">
        <v>85</v>
      </c>
      <c r="D44" s="429" t="s">
        <v>771</v>
      </c>
      <c r="E44" s="143" t="s">
        <v>772</v>
      </c>
      <c r="F44" s="171" t="s">
        <v>155</v>
      </c>
      <c r="G44" s="171" t="s">
        <v>154</v>
      </c>
      <c r="H44" s="171" t="s">
        <v>789</v>
      </c>
      <c r="I44" s="255"/>
      <c r="J44" s="172" t="str">
        <f>J43</f>
        <v>54,97</v>
      </c>
      <c r="K44" s="380"/>
      <c r="L44" s="173" t="s">
        <v>153</v>
      </c>
    </row>
    <row r="45" spans="1:12" ht="18" customHeight="1" x14ac:dyDescent="0.2">
      <c r="A45" s="371">
        <v>9</v>
      </c>
      <c r="B45" s="162"/>
      <c r="C45" s="426" t="s">
        <v>1132</v>
      </c>
      <c r="D45" s="427" t="s">
        <v>589</v>
      </c>
      <c r="E45" s="163" t="s">
        <v>1133</v>
      </c>
      <c r="F45" s="164" t="s">
        <v>24</v>
      </c>
      <c r="G45" s="164" t="s">
        <v>1087</v>
      </c>
      <c r="H45" s="164"/>
      <c r="I45" s="374" t="s">
        <v>56</v>
      </c>
      <c r="J45" s="153" t="s">
        <v>1259</v>
      </c>
      <c r="K45" s="431" t="s">
        <v>1271</v>
      </c>
      <c r="L45" s="165" t="s">
        <v>1131</v>
      </c>
    </row>
    <row r="46" spans="1:12" ht="18" customHeight="1" x14ac:dyDescent="0.2">
      <c r="A46" s="375">
        <f t="shared" ref="A46:A48" si="9">A45</f>
        <v>9</v>
      </c>
      <c r="B46" s="17"/>
      <c r="C46" s="18" t="s">
        <v>1166</v>
      </c>
      <c r="D46" s="19" t="s">
        <v>1167</v>
      </c>
      <c r="E46" s="143" t="s">
        <v>1168</v>
      </c>
      <c r="F46" s="21" t="s">
        <v>30</v>
      </c>
      <c r="G46" s="21" t="s">
        <v>1087</v>
      </c>
      <c r="H46" s="21"/>
      <c r="I46" s="98"/>
      <c r="J46" s="160" t="str">
        <f>J45</f>
        <v>55,08</v>
      </c>
      <c r="K46" s="378"/>
      <c r="L46" s="166" t="s">
        <v>1131</v>
      </c>
    </row>
    <row r="47" spans="1:12" ht="18" customHeight="1" x14ac:dyDescent="0.2">
      <c r="A47" s="375">
        <f t="shared" si="9"/>
        <v>9</v>
      </c>
      <c r="B47" s="17"/>
      <c r="C47" s="18" t="s">
        <v>1169</v>
      </c>
      <c r="D47" s="19" t="s">
        <v>1170</v>
      </c>
      <c r="E47" s="143" t="s">
        <v>1171</v>
      </c>
      <c r="F47" s="21" t="s">
        <v>30</v>
      </c>
      <c r="G47" s="21" t="s">
        <v>1087</v>
      </c>
      <c r="H47" s="21"/>
      <c r="I47" s="98"/>
      <c r="J47" s="160" t="str">
        <f>J46</f>
        <v>55,08</v>
      </c>
      <c r="K47" s="378"/>
      <c r="L47" s="166" t="s">
        <v>1131</v>
      </c>
    </row>
    <row r="48" spans="1:12" ht="18" customHeight="1" thickBot="1" x14ac:dyDescent="0.25">
      <c r="A48" s="379">
        <f t="shared" si="9"/>
        <v>9</v>
      </c>
      <c r="B48" s="167"/>
      <c r="C48" s="428" t="s">
        <v>1128</v>
      </c>
      <c r="D48" s="429" t="s">
        <v>1129</v>
      </c>
      <c r="E48" s="143" t="s">
        <v>1130</v>
      </c>
      <c r="F48" s="171" t="s">
        <v>24</v>
      </c>
      <c r="G48" s="171" t="s">
        <v>1087</v>
      </c>
      <c r="H48" s="171"/>
      <c r="I48" s="255"/>
      <c r="J48" s="172" t="str">
        <f>J47</f>
        <v>55,08</v>
      </c>
      <c r="K48" s="380"/>
      <c r="L48" s="173" t="s">
        <v>1131</v>
      </c>
    </row>
    <row r="49" spans="1:12" ht="18" customHeight="1" x14ac:dyDescent="0.2">
      <c r="A49" s="371">
        <v>10</v>
      </c>
      <c r="B49" s="162"/>
      <c r="C49" s="426" t="s">
        <v>186</v>
      </c>
      <c r="D49" s="427" t="s">
        <v>527</v>
      </c>
      <c r="E49" s="163" t="s">
        <v>528</v>
      </c>
      <c r="F49" s="164" t="s">
        <v>37</v>
      </c>
      <c r="G49" s="164" t="s">
        <v>103</v>
      </c>
      <c r="H49" s="164"/>
      <c r="I49" s="374">
        <v>18</v>
      </c>
      <c r="J49" s="153" t="s">
        <v>1258</v>
      </c>
      <c r="K49" s="431" t="s">
        <v>1271</v>
      </c>
      <c r="L49" s="165" t="s">
        <v>238</v>
      </c>
    </row>
    <row r="50" spans="1:12" ht="18" customHeight="1" x14ac:dyDescent="0.2">
      <c r="A50" s="375">
        <f t="shared" ref="A50:A52" si="10">A49</f>
        <v>10</v>
      </c>
      <c r="B50" s="17"/>
      <c r="C50" s="18" t="s">
        <v>96</v>
      </c>
      <c r="D50" s="19" t="s">
        <v>533</v>
      </c>
      <c r="E50" s="143" t="s">
        <v>534</v>
      </c>
      <c r="F50" s="21" t="s">
        <v>37</v>
      </c>
      <c r="G50" s="21" t="s">
        <v>103</v>
      </c>
      <c r="H50" s="21"/>
      <c r="I50" s="98"/>
      <c r="J50" s="160" t="str">
        <f>J49</f>
        <v>56,29</v>
      </c>
      <c r="K50" s="378"/>
      <c r="L50" s="166" t="s">
        <v>238</v>
      </c>
    </row>
    <row r="51" spans="1:12" ht="18" customHeight="1" x14ac:dyDescent="0.2">
      <c r="A51" s="375">
        <f t="shared" si="10"/>
        <v>10</v>
      </c>
      <c r="B51" s="17"/>
      <c r="C51" s="18" t="s">
        <v>183</v>
      </c>
      <c r="D51" s="19" t="s">
        <v>525</v>
      </c>
      <c r="E51" s="143" t="s">
        <v>526</v>
      </c>
      <c r="F51" s="21" t="s">
        <v>37</v>
      </c>
      <c r="G51" s="21" t="s">
        <v>103</v>
      </c>
      <c r="H51" s="21"/>
      <c r="I51" s="98"/>
      <c r="J51" s="160" t="str">
        <f>J50</f>
        <v>56,29</v>
      </c>
      <c r="K51" s="378"/>
      <c r="L51" s="166" t="s">
        <v>238</v>
      </c>
    </row>
    <row r="52" spans="1:12" ht="18" customHeight="1" thickBot="1" x14ac:dyDescent="0.25">
      <c r="A52" s="379">
        <f t="shared" si="10"/>
        <v>10</v>
      </c>
      <c r="B52" s="167"/>
      <c r="C52" s="428" t="s">
        <v>158</v>
      </c>
      <c r="D52" s="429" t="s">
        <v>525</v>
      </c>
      <c r="E52" s="143" t="s">
        <v>526</v>
      </c>
      <c r="F52" s="171" t="s">
        <v>37</v>
      </c>
      <c r="G52" s="171" t="s">
        <v>103</v>
      </c>
      <c r="H52" s="171"/>
      <c r="I52" s="255"/>
      <c r="J52" s="172" t="str">
        <f>J51</f>
        <v>56,29</v>
      </c>
      <c r="K52" s="380"/>
      <c r="L52" s="173" t="s">
        <v>238</v>
      </c>
    </row>
    <row r="53" spans="1:12" ht="18" customHeight="1" x14ac:dyDescent="0.2">
      <c r="A53" s="371">
        <v>11</v>
      </c>
      <c r="B53" s="162"/>
      <c r="C53" s="426" t="s">
        <v>186</v>
      </c>
      <c r="D53" s="427" t="s">
        <v>995</v>
      </c>
      <c r="E53" s="163" t="s">
        <v>996</v>
      </c>
      <c r="F53" s="164" t="s">
        <v>36</v>
      </c>
      <c r="G53" s="164" t="s">
        <v>261</v>
      </c>
      <c r="H53" s="164" t="s">
        <v>262</v>
      </c>
      <c r="I53" s="374">
        <v>16</v>
      </c>
      <c r="J53" s="153" t="s">
        <v>1251</v>
      </c>
      <c r="K53" s="431" t="s">
        <v>1271</v>
      </c>
      <c r="L53" s="165" t="s">
        <v>263</v>
      </c>
    </row>
    <row r="54" spans="1:12" ht="18" customHeight="1" x14ac:dyDescent="0.2">
      <c r="A54" s="375">
        <f t="shared" ref="A54:A56" si="11">A53</f>
        <v>11</v>
      </c>
      <c r="B54" s="17"/>
      <c r="C54" s="18" t="s">
        <v>106</v>
      </c>
      <c r="D54" s="19" t="s">
        <v>999</v>
      </c>
      <c r="E54" s="143" t="s">
        <v>342</v>
      </c>
      <c r="F54" s="21" t="s">
        <v>36</v>
      </c>
      <c r="G54" s="21" t="s">
        <v>261</v>
      </c>
      <c r="H54" s="21" t="s">
        <v>262</v>
      </c>
      <c r="I54" s="98"/>
      <c r="J54" s="160" t="str">
        <f>J53</f>
        <v>58,33</v>
      </c>
      <c r="K54" s="378"/>
      <c r="L54" s="166" t="s">
        <v>263</v>
      </c>
    </row>
    <row r="55" spans="1:12" ht="18" customHeight="1" x14ac:dyDescent="0.2">
      <c r="A55" s="375">
        <f t="shared" si="11"/>
        <v>11</v>
      </c>
      <c r="B55" s="17"/>
      <c r="C55" s="18" t="s">
        <v>489</v>
      </c>
      <c r="D55" s="19" t="s">
        <v>1002</v>
      </c>
      <c r="E55" s="143" t="s">
        <v>994</v>
      </c>
      <c r="F55" s="21" t="s">
        <v>36</v>
      </c>
      <c r="G55" s="21" t="s">
        <v>261</v>
      </c>
      <c r="H55" s="21" t="s">
        <v>262</v>
      </c>
      <c r="I55" s="98"/>
      <c r="J55" s="160" t="str">
        <f>J54</f>
        <v>58,33</v>
      </c>
      <c r="K55" s="378"/>
      <c r="L55" s="166" t="s">
        <v>1012</v>
      </c>
    </row>
    <row r="56" spans="1:12" ht="18" customHeight="1" thickBot="1" x14ac:dyDescent="0.25">
      <c r="A56" s="379">
        <f t="shared" si="11"/>
        <v>11</v>
      </c>
      <c r="B56" s="167"/>
      <c r="C56" s="428" t="s">
        <v>443</v>
      </c>
      <c r="D56" s="429" t="s">
        <v>1003</v>
      </c>
      <c r="E56" s="143" t="s">
        <v>1004</v>
      </c>
      <c r="F56" s="171" t="s">
        <v>36</v>
      </c>
      <c r="G56" s="171" t="s">
        <v>261</v>
      </c>
      <c r="H56" s="171" t="s">
        <v>262</v>
      </c>
      <c r="I56" s="255"/>
      <c r="J56" s="172" t="str">
        <f>J55</f>
        <v>58,33</v>
      </c>
      <c r="K56" s="380"/>
      <c r="L56" s="173" t="s">
        <v>1012</v>
      </c>
    </row>
    <row r="57" spans="1:12" ht="18" customHeight="1" x14ac:dyDescent="0.2">
      <c r="A57" s="371"/>
      <c r="B57" s="162"/>
      <c r="C57" s="426" t="s">
        <v>751</v>
      </c>
      <c r="D57" s="427" t="s">
        <v>752</v>
      </c>
      <c r="E57" s="163">
        <v>37485</v>
      </c>
      <c r="F57" s="164" t="s">
        <v>318</v>
      </c>
      <c r="G57" s="164" t="s">
        <v>746</v>
      </c>
      <c r="H57" s="164"/>
      <c r="I57" s="374"/>
      <c r="J57" s="388" t="s">
        <v>1240</v>
      </c>
      <c r="K57" s="387"/>
      <c r="L57" s="165" t="s">
        <v>749</v>
      </c>
    </row>
    <row r="58" spans="1:12" ht="18" customHeight="1" x14ac:dyDescent="0.2">
      <c r="A58" s="375"/>
      <c r="B58" s="17"/>
      <c r="C58" s="18" t="s">
        <v>755</v>
      </c>
      <c r="D58" s="19" t="s">
        <v>756</v>
      </c>
      <c r="E58" s="143">
        <v>37342</v>
      </c>
      <c r="F58" s="21" t="s">
        <v>318</v>
      </c>
      <c r="G58" s="21" t="s">
        <v>746</v>
      </c>
      <c r="H58" s="21"/>
      <c r="I58" s="98"/>
      <c r="J58" s="160" t="str">
        <f>J57</f>
        <v>DQ</v>
      </c>
      <c r="K58" s="378"/>
      <c r="L58" s="166" t="s">
        <v>754</v>
      </c>
    </row>
    <row r="59" spans="1:12" ht="18" customHeight="1" x14ac:dyDescent="0.2">
      <c r="A59" s="375"/>
      <c r="B59" s="17"/>
      <c r="C59" s="18" t="s">
        <v>68</v>
      </c>
      <c r="D59" s="19" t="s">
        <v>757</v>
      </c>
      <c r="E59" s="143">
        <v>37417</v>
      </c>
      <c r="F59" s="21" t="s">
        <v>318</v>
      </c>
      <c r="G59" s="21" t="s">
        <v>746</v>
      </c>
      <c r="H59" s="21"/>
      <c r="I59" s="98"/>
      <c r="J59" s="160" t="str">
        <f>J58</f>
        <v>DQ</v>
      </c>
      <c r="K59" s="378"/>
      <c r="L59" s="166" t="s">
        <v>754</v>
      </c>
    </row>
    <row r="60" spans="1:12" ht="18" customHeight="1" thickBot="1" x14ac:dyDescent="0.25">
      <c r="A60" s="379"/>
      <c r="B60" s="167"/>
      <c r="C60" s="428" t="s">
        <v>125</v>
      </c>
      <c r="D60" s="429" t="s">
        <v>748</v>
      </c>
      <c r="E60" s="170">
        <v>37287</v>
      </c>
      <c r="F60" s="171" t="s">
        <v>318</v>
      </c>
      <c r="G60" s="171" t="s">
        <v>746</v>
      </c>
      <c r="H60" s="171"/>
      <c r="I60" s="255"/>
      <c r="J60" s="172" t="str">
        <f>J59</f>
        <v>DQ</v>
      </c>
      <c r="K60" s="380"/>
      <c r="L60" s="173" t="s">
        <v>749</v>
      </c>
    </row>
    <row r="61" spans="1:12" s="62" customFormat="1" ht="15.75" x14ac:dyDescent="0.2">
      <c r="A61" s="62" t="s">
        <v>270</v>
      </c>
      <c r="D61" s="63"/>
      <c r="E61" s="77"/>
      <c r="F61" s="77"/>
      <c r="G61" s="77"/>
      <c r="H61" s="99"/>
      <c r="I61" s="99"/>
      <c r="J61" s="66"/>
      <c r="K61" s="66"/>
      <c r="L61" s="100"/>
    </row>
    <row r="62" spans="1:12" s="62" customFormat="1" ht="15.75" x14ac:dyDescent="0.2">
      <c r="A62" s="62" t="s">
        <v>275</v>
      </c>
      <c r="D62" s="63"/>
      <c r="E62" s="77"/>
      <c r="F62" s="77"/>
      <c r="G62" s="99"/>
      <c r="H62" s="99"/>
      <c r="I62" s="66"/>
      <c r="J62" s="66"/>
      <c r="K62" s="66"/>
      <c r="L62" s="66"/>
    </row>
    <row r="63" spans="1:12" s="24" customFormat="1" ht="12" customHeight="1" x14ac:dyDescent="0.2">
      <c r="A63" s="22"/>
      <c r="B63" s="22"/>
      <c r="C63" s="22"/>
      <c r="D63" s="23"/>
      <c r="E63" s="36"/>
      <c r="F63" s="33"/>
      <c r="G63" s="33"/>
      <c r="H63" s="33"/>
      <c r="I63" s="33"/>
      <c r="J63" s="34"/>
      <c r="K63" s="34"/>
      <c r="L63" s="35"/>
    </row>
    <row r="64" spans="1:12" s="38" customFormat="1" ht="16.5" customHeight="1" x14ac:dyDescent="0.2">
      <c r="C64" s="39" t="s">
        <v>305</v>
      </c>
      <c r="D64" s="39"/>
      <c r="E64" s="43"/>
      <c r="F64" s="43"/>
      <c r="G64" s="43"/>
      <c r="H64" s="41"/>
      <c r="I64" s="41"/>
      <c r="J64" s="47"/>
      <c r="K64" s="47"/>
    </row>
    <row r="65" spans="1:12" s="38" customFormat="1" ht="16.5" thickBot="1" x14ac:dyDescent="0.25">
      <c r="C65" s="39"/>
      <c r="D65" s="39"/>
      <c r="E65" s="43"/>
      <c r="F65" s="43"/>
      <c r="G65" s="43"/>
      <c r="H65" s="41"/>
      <c r="I65" s="41"/>
      <c r="J65" s="47"/>
      <c r="K65" s="47"/>
    </row>
    <row r="66" spans="1:12" s="24" customFormat="1" ht="18" customHeight="1" thickBot="1" x14ac:dyDescent="0.25">
      <c r="A66" s="102" t="s">
        <v>18</v>
      </c>
      <c r="B66" s="125" t="s">
        <v>17</v>
      </c>
      <c r="C66" s="15" t="s">
        <v>0</v>
      </c>
      <c r="D66" s="12" t="s">
        <v>1</v>
      </c>
      <c r="E66" s="16" t="s">
        <v>10</v>
      </c>
      <c r="F66" s="75" t="s">
        <v>2</v>
      </c>
      <c r="G66" s="70" t="s">
        <v>3</v>
      </c>
      <c r="H66" s="70" t="s">
        <v>15</v>
      </c>
      <c r="I66" s="96" t="s">
        <v>21</v>
      </c>
      <c r="J66" s="16" t="s">
        <v>4</v>
      </c>
      <c r="K66" s="81" t="s">
        <v>13</v>
      </c>
      <c r="L66" s="49" t="s">
        <v>5</v>
      </c>
    </row>
    <row r="67" spans="1:12" ht="18" customHeight="1" x14ac:dyDescent="0.2">
      <c r="A67" s="371"/>
      <c r="B67" s="162"/>
      <c r="C67" s="426" t="s">
        <v>124</v>
      </c>
      <c r="D67" s="427" t="s">
        <v>252</v>
      </c>
      <c r="E67" s="163">
        <v>37333</v>
      </c>
      <c r="F67" s="164" t="s">
        <v>162</v>
      </c>
      <c r="G67" s="164" t="s">
        <v>161</v>
      </c>
      <c r="H67" s="164"/>
      <c r="I67" s="374"/>
      <c r="J67" s="388" t="s">
        <v>1255</v>
      </c>
      <c r="K67" s="387"/>
      <c r="L67" s="165" t="s">
        <v>253</v>
      </c>
    </row>
    <row r="68" spans="1:12" ht="18" customHeight="1" x14ac:dyDescent="0.2">
      <c r="A68" s="375"/>
      <c r="B68" s="17"/>
      <c r="C68" s="18" t="s">
        <v>58</v>
      </c>
      <c r="D68" s="19" t="s">
        <v>817</v>
      </c>
      <c r="E68" s="143">
        <v>37445</v>
      </c>
      <c r="F68" s="21" t="s">
        <v>162</v>
      </c>
      <c r="G68" s="21" t="s">
        <v>161</v>
      </c>
      <c r="H68" s="21"/>
      <c r="I68" s="98"/>
      <c r="J68" s="160" t="str">
        <f t="shared" ref="J68:K70" si="12">J67</f>
        <v>DNF</v>
      </c>
      <c r="K68" s="378">
        <f t="shared" si="12"/>
        <v>0</v>
      </c>
      <c r="L68" s="166" t="s">
        <v>253</v>
      </c>
    </row>
    <row r="69" spans="1:12" ht="18" customHeight="1" x14ac:dyDescent="0.2">
      <c r="A69" s="375"/>
      <c r="B69" s="17"/>
      <c r="C69" s="18" t="s">
        <v>818</v>
      </c>
      <c r="D69" s="19" t="s">
        <v>819</v>
      </c>
      <c r="E69" s="143">
        <v>37838</v>
      </c>
      <c r="F69" s="21" t="s">
        <v>162</v>
      </c>
      <c r="G69" s="21" t="s">
        <v>161</v>
      </c>
      <c r="H69" s="21"/>
      <c r="I69" s="98"/>
      <c r="J69" s="160" t="str">
        <f t="shared" si="12"/>
        <v>DNF</v>
      </c>
      <c r="K69" s="378">
        <f t="shared" si="12"/>
        <v>0</v>
      </c>
      <c r="L69" s="166" t="s">
        <v>253</v>
      </c>
    </row>
    <row r="70" spans="1:12" ht="18" customHeight="1" thickBot="1" x14ac:dyDescent="0.25">
      <c r="A70" s="379"/>
      <c r="B70" s="167"/>
      <c r="C70" s="428" t="s">
        <v>49</v>
      </c>
      <c r="D70" s="429" t="s">
        <v>825</v>
      </c>
      <c r="E70" s="170">
        <v>38024</v>
      </c>
      <c r="F70" s="171" t="s">
        <v>826</v>
      </c>
      <c r="G70" s="171" t="s">
        <v>161</v>
      </c>
      <c r="H70" s="171"/>
      <c r="I70" s="255"/>
      <c r="J70" s="172" t="str">
        <f t="shared" si="12"/>
        <v>DNF</v>
      </c>
      <c r="K70" s="380">
        <f t="shared" si="12"/>
        <v>0</v>
      </c>
      <c r="L70" s="173" t="s">
        <v>830</v>
      </c>
    </row>
    <row r="72" spans="1:12" x14ac:dyDescent="0.2">
      <c r="E72" s="22"/>
      <c r="F72" s="22"/>
      <c r="G72" s="22"/>
      <c r="H72" s="22"/>
      <c r="I72" s="22"/>
      <c r="J72" s="386"/>
      <c r="K72" s="22"/>
      <c r="L72" s="22"/>
    </row>
    <row r="73" spans="1:12" x14ac:dyDescent="0.2">
      <c r="E73" s="22"/>
      <c r="F73" s="22"/>
      <c r="G73" s="22"/>
      <c r="H73" s="22"/>
      <c r="I73" s="22"/>
      <c r="J73" s="386"/>
      <c r="K73" s="22"/>
      <c r="L73" s="22"/>
    </row>
    <row r="74" spans="1:12" x14ac:dyDescent="0.2">
      <c r="E74" s="22"/>
      <c r="F74" s="22"/>
      <c r="G74" s="22"/>
      <c r="H74" s="22"/>
      <c r="I74" s="22"/>
      <c r="J74" s="386"/>
      <c r="K74" s="22"/>
      <c r="L74" s="22"/>
    </row>
    <row r="75" spans="1:12" x14ac:dyDescent="0.2">
      <c r="E75" s="22"/>
      <c r="F75" s="22"/>
      <c r="G75" s="22"/>
      <c r="H75" s="22"/>
      <c r="I75" s="22"/>
      <c r="J75" s="386"/>
      <c r="K75" s="22"/>
      <c r="L75" s="22"/>
    </row>
    <row r="76" spans="1:12" x14ac:dyDescent="0.2">
      <c r="E76" s="22"/>
      <c r="F76" s="22"/>
      <c r="G76" s="22"/>
      <c r="H76" s="22"/>
      <c r="I76" s="22"/>
      <c r="J76" s="386"/>
      <c r="K76" s="22"/>
      <c r="L76" s="22"/>
    </row>
    <row r="77" spans="1:12" x14ac:dyDescent="0.2">
      <c r="E77" s="22"/>
      <c r="F77" s="22"/>
      <c r="G77" s="22"/>
      <c r="H77" s="22"/>
      <c r="I77" s="22"/>
      <c r="J77" s="386"/>
      <c r="K77" s="22"/>
      <c r="L77" s="22"/>
    </row>
    <row r="78" spans="1:12" x14ac:dyDescent="0.2">
      <c r="E78" s="22"/>
      <c r="F78" s="22"/>
      <c r="G78" s="22"/>
      <c r="H78" s="22"/>
      <c r="I78" s="22"/>
      <c r="J78" s="386"/>
      <c r="K78" s="22"/>
      <c r="L78" s="22"/>
    </row>
    <row r="79" spans="1:12" x14ac:dyDescent="0.2">
      <c r="E79" s="22"/>
      <c r="F79" s="22"/>
      <c r="G79" s="22"/>
      <c r="H79" s="22"/>
      <c r="I79" s="22"/>
      <c r="J79" s="386"/>
      <c r="K79" s="22"/>
      <c r="L79" s="22"/>
    </row>
    <row r="80" spans="1:12" x14ac:dyDescent="0.2">
      <c r="E80" s="22"/>
      <c r="F80" s="22"/>
      <c r="G80" s="22"/>
      <c r="H80" s="22"/>
      <c r="I80" s="22"/>
      <c r="J80" s="386"/>
      <c r="K80" s="22"/>
      <c r="L80" s="22"/>
    </row>
    <row r="81" spans="2:12" x14ac:dyDescent="0.2">
      <c r="E81" s="22"/>
      <c r="F81" s="22"/>
      <c r="G81" s="22"/>
      <c r="H81" s="22"/>
      <c r="I81" s="22"/>
      <c r="J81" s="386"/>
      <c r="K81" s="22"/>
      <c r="L81" s="22"/>
    </row>
    <row r="82" spans="2:12" x14ac:dyDescent="0.2">
      <c r="E82" s="22"/>
      <c r="F82" s="22"/>
      <c r="G82" s="22"/>
      <c r="H82" s="22"/>
      <c r="I82" s="22"/>
      <c r="J82" s="386"/>
      <c r="K82" s="22"/>
      <c r="L82" s="22"/>
    </row>
    <row r="83" spans="2:12" x14ac:dyDescent="0.2">
      <c r="E83" s="22"/>
      <c r="F83" s="22"/>
      <c r="G83" s="22"/>
      <c r="H83" s="22"/>
      <c r="I83" s="22"/>
      <c r="J83" s="386"/>
      <c r="K83" s="22"/>
      <c r="L83" s="22"/>
    </row>
    <row r="84" spans="2:12" x14ac:dyDescent="0.2">
      <c r="E84" s="22"/>
      <c r="F84" s="22"/>
      <c r="G84" s="22"/>
      <c r="H84" s="22"/>
      <c r="I84" s="22"/>
      <c r="J84" s="386"/>
      <c r="K84" s="22"/>
      <c r="L84" s="22"/>
    </row>
    <row r="85" spans="2:12" x14ac:dyDescent="0.2">
      <c r="E85" s="22"/>
      <c r="F85" s="22"/>
      <c r="G85" s="22"/>
      <c r="H85" s="22"/>
      <c r="I85" s="22"/>
      <c r="J85" s="386"/>
      <c r="K85" s="22"/>
      <c r="L85" s="22"/>
    </row>
    <row r="86" spans="2:12" x14ac:dyDescent="0.2">
      <c r="E86" s="22"/>
      <c r="F86" s="22"/>
      <c r="G86" s="22"/>
      <c r="H86" s="22"/>
      <c r="I86" s="22"/>
      <c r="J86" s="386"/>
      <c r="K86" s="22"/>
      <c r="L86" s="22"/>
    </row>
    <row r="87" spans="2:12" x14ac:dyDescent="0.2">
      <c r="E87" s="22"/>
      <c r="F87" s="22"/>
      <c r="G87" s="22"/>
      <c r="H87" s="22"/>
      <c r="I87" s="22"/>
      <c r="J87" s="386"/>
      <c r="K87" s="22"/>
      <c r="L87" s="22"/>
    </row>
    <row r="88" spans="2:12" x14ac:dyDescent="0.2">
      <c r="B88" s="46"/>
      <c r="C88" s="46"/>
      <c r="D88" s="25"/>
      <c r="E88" s="25"/>
      <c r="F88" s="24"/>
      <c r="G88" s="22"/>
      <c r="H88" s="22"/>
      <c r="I88" s="22"/>
      <c r="J88" s="386"/>
      <c r="K88" s="22"/>
      <c r="L88" s="22"/>
    </row>
    <row r="89" spans="2:12" x14ac:dyDescent="0.2">
      <c r="B89" s="46"/>
      <c r="C89" s="46"/>
      <c r="D89" s="25"/>
      <c r="E89" s="25"/>
      <c r="F89" s="24"/>
      <c r="G89" s="22"/>
      <c r="H89" s="22"/>
      <c r="I89" s="22"/>
      <c r="J89" s="386"/>
      <c r="K89" s="22"/>
      <c r="L89" s="22"/>
    </row>
    <row r="90" spans="2:12" x14ac:dyDescent="0.2">
      <c r="B90" s="46"/>
      <c r="C90" s="46"/>
      <c r="D90" s="25"/>
      <c r="E90" s="25"/>
      <c r="F90" s="24"/>
      <c r="G90" s="22"/>
      <c r="H90" s="22"/>
      <c r="I90" s="22"/>
      <c r="J90" s="386"/>
      <c r="K90" s="22"/>
      <c r="L90" s="22"/>
    </row>
    <row r="91" spans="2:12" x14ac:dyDescent="0.2">
      <c r="B91" s="46"/>
      <c r="C91" s="46"/>
      <c r="D91" s="25"/>
      <c r="E91" s="25"/>
      <c r="F91" s="24"/>
      <c r="G91" s="22"/>
      <c r="H91" s="22"/>
      <c r="I91" s="22"/>
      <c r="J91" s="386"/>
      <c r="K91" s="22"/>
      <c r="L91" s="22"/>
    </row>
    <row r="92" spans="2:12" x14ac:dyDescent="0.2">
      <c r="B92" s="46"/>
      <c r="C92" s="46"/>
      <c r="D92" s="25"/>
      <c r="E92" s="25"/>
      <c r="F92" s="24"/>
      <c r="G92" s="22"/>
      <c r="H92" s="22"/>
      <c r="I92" s="22"/>
      <c r="J92" s="386"/>
      <c r="K92" s="22"/>
      <c r="L92" s="22"/>
    </row>
    <row r="93" spans="2:12" x14ac:dyDescent="0.2">
      <c r="B93" s="46"/>
      <c r="C93" s="46"/>
      <c r="D93" s="25"/>
      <c r="E93" s="25"/>
      <c r="F93" s="24"/>
      <c r="G93" s="22"/>
      <c r="H93" s="22"/>
      <c r="I93" s="22"/>
      <c r="J93" s="386"/>
      <c r="K93" s="22"/>
      <c r="L93" s="22"/>
    </row>
    <row r="94" spans="2:12" x14ac:dyDescent="0.2">
      <c r="B94" s="46"/>
      <c r="C94" s="46"/>
      <c r="D94" s="25"/>
      <c r="E94" s="25"/>
      <c r="F94" s="24"/>
      <c r="G94" s="22"/>
      <c r="H94" s="22"/>
      <c r="I94" s="22"/>
      <c r="J94" s="386"/>
      <c r="K94" s="22"/>
      <c r="L94" s="22"/>
    </row>
    <row r="95" spans="2:12" x14ac:dyDescent="0.2">
      <c r="B95" s="46"/>
      <c r="C95" s="46"/>
      <c r="D95" s="25"/>
      <c r="E95" s="25"/>
      <c r="F95" s="24"/>
      <c r="G95" s="22"/>
      <c r="H95" s="22"/>
      <c r="I95" s="22"/>
      <c r="J95" s="386"/>
      <c r="K95" s="22"/>
      <c r="L95" s="22"/>
    </row>
  </sheetData>
  <sortState ref="A7:O58">
    <sortCondition ref="J7:J58"/>
  </sortState>
  <printOptions horizontalCentered="1"/>
  <pageMargins left="0.39370078740157483" right="0.39370078740157483" top="0.62992125984251968" bottom="0.43307086614173229" header="0.15748031496062992" footer="0.19685039370078741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3"/>
  <dimension ref="A1:M86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22" customWidth="1"/>
    <col min="2" max="2" width="5.7109375" style="22" hidden="1" customWidth="1"/>
    <col min="3" max="3" width="11.140625" style="22" customWidth="1"/>
    <col min="4" max="4" width="14.140625" style="22" customWidth="1"/>
    <col min="5" max="5" width="10.7109375" style="44" customWidth="1"/>
    <col min="6" max="6" width="12.140625" style="46" customWidth="1"/>
    <col min="7" max="7" width="12.85546875" style="46" customWidth="1"/>
    <col min="8" max="8" width="14.140625" style="46" customWidth="1"/>
    <col min="9" max="9" width="9.140625" style="52"/>
    <col min="10" max="10" width="22.5703125" style="24" customWidth="1"/>
    <col min="11" max="16" width="24.140625" style="22" customWidth="1"/>
    <col min="17" max="16384" width="9.140625" style="22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100"/>
      <c r="K1" s="100"/>
      <c r="L1" s="100"/>
    </row>
    <row r="2" spans="1:1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101"/>
    </row>
    <row r="3" spans="1:13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52"/>
      <c r="J3" s="35"/>
    </row>
    <row r="4" spans="1:13" s="38" customFormat="1" ht="15.75" x14ac:dyDescent="0.2">
      <c r="C4" s="39" t="s">
        <v>306</v>
      </c>
      <c r="D4" s="39"/>
      <c r="E4" s="43"/>
      <c r="F4" s="43"/>
      <c r="G4" s="43"/>
      <c r="H4" s="41"/>
      <c r="I4" s="66"/>
    </row>
    <row r="5" spans="1:13" s="38" customFormat="1" ht="16.5" thickBot="1" x14ac:dyDescent="0.25">
      <c r="C5" s="62">
        <v>1</v>
      </c>
      <c r="D5" s="62" t="s">
        <v>1232</v>
      </c>
      <c r="E5" s="43"/>
      <c r="F5" s="43"/>
      <c r="G5" s="43"/>
      <c r="H5" s="41"/>
      <c r="I5" s="66"/>
    </row>
    <row r="6" spans="1:13" s="24" customFormat="1" ht="18" customHeight="1" thickBot="1" x14ac:dyDescent="0.25">
      <c r="A6" s="389" t="s">
        <v>16</v>
      </c>
      <c r="B6" s="390" t="s">
        <v>17</v>
      </c>
      <c r="C6" s="391" t="s">
        <v>0</v>
      </c>
      <c r="D6" s="392" t="s">
        <v>1</v>
      </c>
      <c r="E6" s="393" t="s">
        <v>10</v>
      </c>
      <c r="F6" s="394" t="s">
        <v>2</v>
      </c>
      <c r="G6" s="395" t="s">
        <v>3</v>
      </c>
      <c r="H6" s="395" t="s">
        <v>15</v>
      </c>
      <c r="I6" s="469" t="s">
        <v>4</v>
      </c>
      <c r="J6" s="398" t="s">
        <v>5</v>
      </c>
      <c r="K6" s="14"/>
      <c r="L6" s="14"/>
      <c r="M6" s="14"/>
    </row>
    <row r="7" spans="1:13" s="45" customFormat="1" ht="18" customHeight="1" x14ac:dyDescent="0.2">
      <c r="A7" s="161">
        <v>2</v>
      </c>
      <c r="B7" s="162"/>
      <c r="C7" s="372" t="s">
        <v>92</v>
      </c>
      <c r="D7" s="373" t="s">
        <v>931</v>
      </c>
      <c r="E7" s="163">
        <v>37341</v>
      </c>
      <c r="F7" s="164" t="s">
        <v>188</v>
      </c>
      <c r="G7" s="164" t="s">
        <v>185</v>
      </c>
      <c r="H7" s="164"/>
      <c r="I7" s="388" t="s">
        <v>1263</v>
      </c>
      <c r="J7" s="165" t="s">
        <v>211</v>
      </c>
      <c r="K7" s="144"/>
    </row>
    <row r="8" spans="1:13" s="45" customFormat="1" ht="18" customHeight="1" x14ac:dyDescent="0.2">
      <c r="A8" s="401">
        <f>A7</f>
        <v>2</v>
      </c>
      <c r="B8" s="17"/>
      <c r="C8" s="376" t="s">
        <v>177</v>
      </c>
      <c r="D8" s="377" t="s">
        <v>255</v>
      </c>
      <c r="E8" s="143">
        <v>37473</v>
      </c>
      <c r="F8" s="21" t="s">
        <v>188</v>
      </c>
      <c r="G8" s="21" t="s">
        <v>185</v>
      </c>
      <c r="H8" s="21"/>
      <c r="I8" s="153"/>
      <c r="J8" s="166" t="s">
        <v>211</v>
      </c>
      <c r="K8" s="148"/>
    </row>
    <row r="9" spans="1:13" s="45" customFormat="1" ht="18" customHeight="1" x14ac:dyDescent="0.2">
      <c r="A9" s="401">
        <f>A8</f>
        <v>2</v>
      </c>
      <c r="B9" s="17"/>
      <c r="C9" s="376" t="s">
        <v>47</v>
      </c>
      <c r="D9" s="377" t="s">
        <v>934</v>
      </c>
      <c r="E9" s="143">
        <v>37436</v>
      </c>
      <c r="F9" s="21" t="s">
        <v>188</v>
      </c>
      <c r="G9" s="21" t="s">
        <v>185</v>
      </c>
      <c r="H9" s="21"/>
      <c r="I9" s="153"/>
      <c r="J9" s="166" t="s">
        <v>211</v>
      </c>
      <c r="K9" s="148"/>
    </row>
    <row r="10" spans="1:13" s="45" customFormat="1" ht="18" customHeight="1" thickBot="1" x14ac:dyDescent="0.25">
      <c r="A10" s="403">
        <f>A9</f>
        <v>2</v>
      </c>
      <c r="B10" s="404"/>
      <c r="C10" s="405" t="s">
        <v>209</v>
      </c>
      <c r="D10" s="406" t="s">
        <v>935</v>
      </c>
      <c r="E10" s="407">
        <v>37830</v>
      </c>
      <c r="F10" s="408" t="s">
        <v>188</v>
      </c>
      <c r="G10" s="408" t="s">
        <v>185</v>
      </c>
      <c r="H10" s="408"/>
      <c r="I10" s="470"/>
      <c r="J10" s="409" t="s">
        <v>211</v>
      </c>
      <c r="K10" s="144"/>
    </row>
    <row r="11" spans="1:13" s="45" customFormat="1" ht="18" customHeight="1" x14ac:dyDescent="0.2">
      <c r="A11" s="161">
        <v>3</v>
      </c>
      <c r="B11" s="162"/>
      <c r="C11" s="372" t="s">
        <v>70</v>
      </c>
      <c r="D11" s="373" t="s">
        <v>458</v>
      </c>
      <c r="E11" s="163">
        <v>37385</v>
      </c>
      <c r="F11" s="164" t="s">
        <v>25</v>
      </c>
      <c r="G11" s="164" t="s">
        <v>492</v>
      </c>
      <c r="H11" s="164"/>
      <c r="I11" s="388" t="s">
        <v>1264</v>
      </c>
      <c r="J11" s="165" t="s">
        <v>84</v>
      </c>
      <c r="K11" s="144"/>
    </row>
    <row r="12" spans="1:13" s="45" customFormat="1" ht="18" customHeight="1" x14ac:dyDescent="0.2">
      <c r="A12" s="401">
        <f>A11</f>
        <v>3</v>
      </c>
      <c r="B12" s="17"/>
      <c r="C12" s="376" t="s">
        <v>128</v>
      </c>
      <c r="D12" s="377" t="s">
        <v>431</v>
      </c>
      <c r="E12" s="143">
        <v>37285</v>
      </c>
      <c r="F12" s="21" t="s">
        <v>25</v>
      </c>
      <c r="G12" s="21" t="s">
        <v>492</v>
      </c>
      <c r="H12" s="21"/>
      <c r="I12" s="153"/>
      <c r="J12" s="166" t="s">
        <v>79</v>
      </c>
      <c r="K12" s="148"/>
    </row>
    <row r="13" spans="1:13" s="45" customFormat="1" ht="18" customHeight="1" x14ac:dyDescent="0.2">
      <c r="A13" s="401">
        <f>A12</f>
        <v>3</v>
      </c>
      <c r="B13" s="17"/>
      <c r="C13" s="376" t="s">
        <v>46</v>
      </c>
      <c r="D13" s="377" t="s">
        <v>133</v>
      </c>
      <c r="E13" s="143">
        <v>37391</v>
      </c>
      <c r="F13" s="21" t="s">
        <v>25</v>
      </c>
      <c r="G13" s="21" t="s">
        <v>492</v>
      </c>
      <c r="H13" s="21"/>
      <c r="I13" s="153"/>
      <c r="J13" s="166" t="s">
        <v>83</v>
      </c>
      <c r="K13" s="148"/>
    </row>
    <row r="14" spans="1:13" s="45" customFormat="1" ht="18" customHeight="1" thickBot="1" x14ac:dyDescent="0.25">
      <c r="A14" s="403">
        <f>A13</f>
        <v>3</v>
      </c>
      <c r="B14" s="167"/>
      <c r="C14" s="381" t="s">
        <v>87</v>
      </c>
      <c r="D14" s="382" t="s">
        <v>429</v>
      </c>
      <c r="E14" s="170">
        <v>37600</v>
      </c>
      <c r="F14" s="171" t="s">
        <v>25</v>
      </c>
      <c r="G14" s="171" t="s">
        <v>492</v>
      </c>
      <c r="H14" s="171"/>
      <c r="I14" s="471"/>
      <c r="J14" s="173" t="s">
        <v>430</v>
      </c>
      <c r="K14" s="144"/>
    </row>
    <row r="15" spans="1:13" s="45" customFormat="1" ht="18" customHeight="1" x14ac:dyDescent="0.2">
      <c r="A15" s="161">
        <v>4</v>
      </c>
      <c r="B15" s="162"/>
      <c r="C15" s="372" t="s">
        <v>1007</v>
      </c>
      <c r="D15" s="373" t="s">
        <v>180</v>
      </c>
      <c r="E15" s="163" t="s">
        <v>1008</v>
      </c>
      <c r="F15" s="164" t="s">
        <v>36</v>
      </c>
      <c r="G15" s="164" t="s">
        <v>261</v>
      </c>
      <c r="H15" s="164" t="s">
        <v>262</v>
      </c>
      <c r="I15" s="388" t="s">
        <v>1265</v>
      </c>
      <c r="J15" s="165" t="s">
        <v>1012</v>
      </c>
      <c r="K15" s="144"/>
    </row>
    <row r="16" spans="1:13" s="45" customFormat="1" ht="18" customHeight="1" x14ac:dyDescent="0.2">
      <c r="A16" s="401">
        <f>A15</f>
        <v>4</v>
      </c>
      <c r="B16" s="17"/>
      <c r="C16" s="376" t="s">
        <v>655</v>
      </c>
      <c r="D16" s="377" t="s">
        <v>1009</v>
      </c>
      <c r="E16" s="143" t="s">
        <v>1010</v>
      </c>
      <c r="F16" s="21" t="s">
        <v>36</v>
      </c>
      <c r="G16" s="21" t="s">
        <v>261</v>
      </c>
      <c r="H16" s="21" t="s">
        <v>262</v>
      </c>
      <c r="I16" s="153"/>
      <c r="J16" s="166" t="s">
        <v>1012</v>
      </c>
      <c r="K16" s="148"/>
    </row>
    <row r="17" spans="1:11" s="45" customFormat="1" ht="18" customHeight="1" x14ac:dyDescent="0.2">
      <c r="A17" s="401">
        <f>A16</f>
        <v>4</v>
      </c>
      <c r="B17" s="17"/>
      <c r="C17" s="376" t="s">
        <v>82</v>
      </c>
      <c r="D17" s="377" t="s">
        <v>1000</v>
      </c>
      <c r="E17" s="143" t="s">
        <v>1001</v>
      </c>
      <c r="F17" s="21" t="s">
        <v>36</v>
      </c>
      <c r="G17" s="21" t="s">
        <v>261</v>
      </c>
      <c r="H17" s="21" t="s">
        <v>262</v>
      </c>
      <c r="I17" s="153"/>
      <c r="J17" s="166" t="s">
        <v>263</v>
      </c>
      <c r="K17" s="148"/>
    </row>
    <row r="18" spans="1:11" s="45" customFormat="1" ht="18" customHeight="1" thickBot="1" x14ac:dyDescent="0.25">
      <c r="A18" s="403">
        <f>A17</f>
        <v>4</v>
      </c>
      <c r="B18" s="167"/>
      <c r="C18" s="381" t="s">
        <v>216</v>
      </c>
      <c r="D18" s="382" t="s">
        <v>1005</v>
      </c>
      <c r="E18" s="170" t="s">
        <v>1006</v>
      </c>
      <c r="F18" s="171" t="s">
        <v>36</v>
      </c>
      <c r="G18" s="171" t="s">
        <v>261</v>
      </c>
      <c r="H18" s="171" t="s">
        <v>262</v>
      </c>
      <c r="I18" s="471"/>
      <c r="J18" s="173" t="s">
        <v>1012</v>
      </c>
      <c r="K18" s="144"/>
    </row>
    <row r="19" spans="1:11" s="45" customFormat="1" ht="18" customHeight="1" x14ac:dyDescent="0.2">
      <c r="A19" s="161">
        <v>5</v>
      </c>
      <c r="B19" s="162"/>
      <c r="C19" s="372" t="s">
        <v>557</v>
      </c>
      <c r="D19" s="373" t="s">
        <v>1134</v>
      </c>
      <c r="E19" s="163" t="s">
        <v>417</v>
      </c>
      <c r="F19" s="164" t="s">
        <v>24</v>
      </c>
      <c r="G19" s="164" t="s">
        <v>1087</v>
      </c>
      <c r="H19" s="164"/>
      <c r="I19" s="388" t="s">
        <v>1255</v>
      </c>
      <c r="J19" s="165" t="s">
        <v>1135</v>
      </c>
      <c r="K19" s="144"/>
    </row>
    <row r="20" spans="1:11" s="45" customFormat="1" ht="18" customHeight="1" x14ac:dyDescent="0.2">
      <c r="A20" s="401">
        <f>A19</f>
        <v>5</v>
      </c>
      <c r="B20" s="17"/>
      <c r="C20" s="376" t="s">
        <v>176</v>
      </c>
      <c r="D20" s="377" t="s">
        <v>1099</v>
      </c>
      <c r="E20" s="143" t="s">
        <v>519</v>
      </c>
      <c r="F20" s="21" t="s">
        <v>24</v>
      </c>
      <c r="G20" s="21" t="s">
        <v>1087</v>
      </c>
      <c r="H20" s="21"/>
      <c r="I20" s="153"/>
      <c r="J20" s="166" t="s">
        <v>1100</v>
      </c>
      <c r="K20" s="148"/>
    </row>
    <row r="21" spans="1:11" s="45" customFormat="1" ht="18" customHeight="1" x14ac:dyDescent="0.2">
      <c r="A21" s="401">
        <f>A20</f>
        <v>5</v>
      </c>
      <c r="B21" s="17"/>
      <c r="C21" s="376" t="s">
        <v>330</v>
      </c>
      <c r="D21" s="377" t="s">
        <v>1101</v>
      </c>
      <c r="E21" s="143" t="s">
        <v>1102</v>
      </c>
      <c r="F21" s="21" t="s">
        <v>24</v>
      </c>
      <c r="G21" s="21" t="s">
        <v>1087</v>
      </c>
      <c r="H21" s="21"/>
      <c r="I21" s="153"/>
      <c r="J21" s="166" t="s">
        <v>1100</v>
      </c>
      <c r="K21" s="148"/>
    </row>
    <row r="22" spans="1:11" s="45" customFormat="1" ht="18" customHeight="1" thickBot="1" x14ac:dyDescent="0.25">
      <c r="A22" s="403">
        <f>A21</f>
        <v>5</v>
      </c>
      <c r="B22" s="167"/>
      <c r="C22" s="381" t="s">
        <v>119</v>
      </c>
      <c r="D22" s="382" t="s">
        <v>1086</v>
      </c>
      <c r="E22" s="170" t="s">
        <v>777</v>
      </c>
      <c r="F22" s="171" t="s">
        <v>24</v>
      </c>
      <c r="G22" s="171" t="s">
        <v>1087</v>
      </c>
      <c r="H22" s="171"/>
      <c r="I22" s="471"/>
      <c r="J22" s="173" t="s">
        <v>1088</v>
      </c>
      <c r="K22" s="144"/>
    </row>
    <row r="23" spans="1:11" s="45" customFormat="1" ht="18" customHeight="1" x14ac:dyDescent="0.2">
      <c r="A23" s="412"/>
      <c r="B23" s="148"/>
      <c r="C23" s="29"/>
      <c r="D23" s="30"/>
      <c r="E23" s="332"/>
      <c r="F23" s="28"/>
      <c r="G23" s="28"/>
      <c r="H23" s="28"/>
      <c r="I23" s="451"/>
      <c r="J23" s="31"/>
      <c r="K23" s="144"/>
    </row>
    <row r="24" spans="1:11" s="45" customFormat="1" ht="18" customHeight="1" x14ac:dyDescent="0.2">
      <c r="A24" s="412"/>
      <c r="B24" s="148"/>
      <c r="C24" s="29"/>
      <c r="D24" s="30"/>
      <c r="E24" s="332"/>
      <c r="F24" s="28"/>
      <c r="G24" s="28"/>
      <c r="H24" s="28"/>
      <c r="I24" s="451"/>
      <c r="J24" s="31"/>
      <c r="K24" s="144"/>
    </row>
    <row r="25" spans="1:11" s="45" customFormat="1" ht="18" customHeight="1" x14ac:dyDescent="0.2">
      <c r="A25" s="412"/>
      <c r="B25" s="148"/>
      <c r="C25" s="29"/>
      <c r="D25" s="30"/>
      <c r="E25" s="332"/>
      <c r="F25" s="28"/>
      <c r="G25" s="28"/>
      <c r="H25" s="28"/>
      <c r="I25" s="451"/>
      <c r="J25" s="31"/>
      <c r="K25" s="144"/>
    </row>
    <row r="26" spans="1:11" s="45" customFormat="1" ht="18" customHeight="1" x14ac:dyDescent="0.2">
      <c r="A26" s="412"/>
      <c r="B26" s="148"/>
      <c r="C26" s="29"/>
      <c r="D26" s="30"/>
      <c r="E26" s="332"/>
      <c r="F26" s="28"/>
      <c r="G26" s="28"/>
      <c r="H26" s="28"/>
      <c r="I26" s="451"/>
      <c r="J26" s="31"/>
      <c r="K26" s="144"/>
    </row>
    <row r="27" spans="1:11" s="45" customFormat="1" ht="18" customHeight="1" x14ac:dyDescent="0.2">
      <c r="A27" s="412"/>
      <c r="B27" s="148"/>
      <c r="C27" s="29"/>
      <c r="D27" s="30"/>
      <c r="E27" s="332"/>
      <c r="F27" s="28"/>
      <c r="G27" s="28"/>
      <c r="H27" s="28"/>
      <c r="I27" s="451"/>
      <c r="J27" s="31"/>
      <c r="K27" s="144"/>
    </row>
    <row r="28" spans="1:11" s="45" customFormat="1" ht="18" customHeight="1" x14ac:dyDescent="0.2">
      <c r="A28" s="412"/>
      <c r="B28" s="148"/>
      <c r="C28" s="29"/>
      <c r="D28" s="30"/>
      <c r="E28" s="332"/>
      <c r="F28" s="28"/>
      <c r="G28" s="28"/>
      <c r="H28" s="28"/>
      <c r="I28" s="451"/>
      <c r="J28" s="31"/>
      <c r="K28" s="144"/>
    </row>
    <row r="29" spans="1:11" s="45" customFormat="1" ht="18" customHeight="1" x14ac:dyDescent="0.2">
      <c r="A29" s="412"/>
      <c r="B29" s="148"/>
      <c r="C29" s="29"/>
      <c r="D29" s="30"/>
      <c r="E29" s="332"/>
      <c r="F29" s="28"/>
      <c r="G29" s="28"/>
      <c r="H29" s="28"/>
      <c r="I29" s="451"/>
      <c r="J29" s="31"/>
      <c r="K29" s="144"/>
    </row>
    <row r="30" spans="1:11" s="45" customFormat="1" ht="18" customHeight="1" x14ac:dyDescent="0.2">
      <c r="A30" s="412"/>
      <c r="B30" s="148"/>
      <c r="C30" s="29"/>
      <c r="D30" s="30"/>
      <c r="E30" s="332"/>
      <c r="F30" s="28"/>
      <c r="G30" s="28"/>
      <c r="H30" s="28"/>
      <c r="I30" s="451"/>
      <c r="J30" s="31"/>
      <c r="K30" s="144"/>
    </row>
    <row r="31" spans="1:11" s="45" customFormat="1" ht="18" customHeight="1" x14ac:dyDescent="0.2">
      <c r="A31" s="412"/>
      <c r="B31" s="148"/>
      <c r="C31" s="29"/>
      <c r="D31" s="30"/>
      <c r="E31" s="332"/>
      <c r="F31" s="28"/>
      <c r="G31" s="28"/>
      <c r="H31" s="28"/>
      <c r="I31" s="451"/>
      <c r="J31" s="31"/>
      <c r="K31" s="144"/>
    </row>
    <row r="32" spans="1:11" s="45" customFormat="1" ht="18" customHeight="1" x14ac:dyDescent="0.2">
      <c r="A32" s="412"/>
      <c r="B32" s="148"/>
      <c r="C32" s="29"/>
      <c r="D32" s="30"/>
      <c r="E32" s="332"/>
      <c r="F32" s="28"/>
      <c r="G32" s="28"/>
      <c r="H32" s="28"/>
      <c r="I32" s="451"/>
      <c r="J32" s="31"/>
      <c r="K32" s="144"/>
    </row>
    <row r="33" spans="1:13" s="45" customFormat="1" ht="18" customHeight="1" x14ac:dyDescent="0.2">
      <c r="A33" s="412"/>
      <c r="B33" s="148"/>
      <c r="C33" s="29"/>
      <c r="D33" s="30"/>
      <c r="E33" s="332"/>
      <c r="F33" s="28"/>
      <c r="G33" s="28"/>
      <c r="H33" s="28"/>
      <c r="I33" s="451"/>
      <c r="J33" s="31"/>
      <c r="K33" s="144"/>
    </row>
    <row r="34" spans="1:13" s="45" customFormat="1" ht="18" customHeight="1" x14ac:dyDescent="0.2">
      <c r="A34" s="412"/>
      <c r="B34" s="148"/>
      <c r="C34" s="29"/>
      <c r="D34" s="30"/>
      <c r="E34" s="332"/>
      <c r="F34" s="28"/>
      <c r="G34" s="28"/>
      <c r="H34" s="28"/>
      <c r="I34" s="451"/>
      <c r="J34" s="31"/>
      <c r="K34" s="144"/>
    </row>
    <row r="35" spans="1:13" s="45" customFormat="1" ht="18" customHeight="1" x14ac:dyDescent="0.2">
      <c r="A35" s="412"/>
      <c r="B35" s="148"/>
      <c r="C35" s="29"/>
      <c r="D35" s="30"/>
      <c r="E35" s="332"/>
      <c r="F35" s="28"/>
      <c r="G35" s="28"/>
      <c r="H35" s="28"/>
      <c r="I35" s="451"/>
      <c r="J35" s="31"/>
      <c r="K35" s="144"/>
    </row>
    <row r="36" spans="1:13" s="45" customFormat="1" ht="18" customHeight="1" x14ac:dyDescent="0.2">
      <c r="A36" s="412"/>
      <c r="B36" s="148"/>
      <c r="C36" s="29"/>
      <c r="D36" s="30"/>
      <c r="E36" s="332"/>
      <c r="F36" s="28"/>
      <c r="G36" s="28"/>
      <c r="H36" s="28"/>
      <c r="I36" s="451"/>
      <c r="J36" s="31"/>
      <c r="K36" s="144"/>
    </row>
    <row r="37" spans="1:13" s="45" customFormat="1" ht="18" customHeight="1" x14ac:dyDescent="0.2">
      <c r="A37" s="412"/>
      <c r="B37" s="148"/>
      <c r="C37" s="29"/>
      <c r="D37" s="30"/>
      <c r="E37" s="332"/>
      <c r="F37" s="28"/>
      <c r="G37" s="28"/>
      <c r="H37" s="28"/>
      <c r="I37" s="451"/>
      <c r="J37" s="31"/>
      <c r="K37" s="144"/>
    </row>
    <row r="38" spans="1:13" s="45" customFormat="1" ht="18" customHeight="1" x14ac:dyDescent="0.2">
      <c r="A38" s="412"/>
      <c r="B38" s="148"/>
      <c r="C38" s="29"/>
      <c r="D38" s="30"/>
      <c r="E38" s="332"/>
      <c r="F38" s="28"/>
      <c r="G38" s="28"/>
      <c r="H38" s="28"/>
      <c r="I38" s="451"/>
      <c r="J38" s="31"/>
      <c r="K38" s="144"/>
    </row>
    <row r="39" spans="1:13" s="62" customFormat="1" ht="15.75" x14ac:dyDescent="0.2">
      <c r="A39" s="62" t="s">
        <v>270</v>
      </c>
      <c r="D39" s="63"/>
      <c r="E39" s="77"/>
      <c r="F39" s="77"/>
      <c r="G39" s="77"/>
      <c r="H39" s="99"/>
      <c r="I39" s="66"/>
      <c r="J39" s="100"/>
      <c r="K39" s="100"/>
      <c r="L39" s="100"/>
    </row>
    <row r="40" spans="1:13" s="62" customFormat="1" ht="15.75" x14ac:dyDescent="0.2">
      <c r="A40" s="62" t="s">
        <v>275</v>
      </c>
      <c r="D40" s="63"/>
      <c r="E40" s="77"/>
      <c r="F40" s="77"/>
      <c r="G40" s="99"/>
      <c r="H40" s="99"/>
      <c r="I40" s="66"/>
      <c r="J40" s="66"/>
      <c r="K40" s="66"/>
      <c r="L40" s="101"/>
    </row>
    <row r="41" spans="1:13" s="24" customFormat="1" x14ac:dyDescent="0.2">
      <c r="A41" s="22"/>
      <c r="B41" s="22"/>
      <c r="C41" s="22"/>
      <c r="D41" s="23"/>
      <c r="E41" s="36"/>
      <c r="F41" s="33"/>
      <c r="G41" s="33"/>
      <c r="H41" s="33"/>
      <c r="I41" s="52"/>
      <c r="J41" s="35"/>
    </row>
    <row r="42" spans="1:13" s="38" customFormat="1" ht="15.75" x14ac:dyDescent="0.2">
      <c r="C42" s="39" t="s">
        <v>306</v>
      </c>
      <c r="D42" s="39"/>
      <c r="E42" s="43"/>
      <c r="F42" s="43"/>
      <c r="G42" s="43"/>
      <c r="H42" s="41"/>
      <c r="I42" s="66"/>
    </row>
    <row r="43" spans="1:13" s="38" customFormat="1" ht="16.5" thickBot="1" x14ac:dyDescent="0.25">
      <c r="C43" s="62">
        <v>2</v>
      </c>
      <c r="D43" s="62" t="s">
        <v>1232</v>
      </c>
      <c r="E43" s="43"/>
      <c r="F43" s="43"/>
      <c r="G43" s="43"/>
      <c r="H43" s="41"/>
      <c r="I43" s="66"/>
    </row>
    <row r="44" spans="1:13" s="24" customFormat="1" ht="12" thickBot="1" x14ac:dyDescent="0.25">
      <c r="A44" s="389" t="s">
        <v>16</v>
      </c>
      <c r="B44" s="390" t="s">
        <v>17</v>
      </c>
      <c r="C44" s="391" t="s">
        <v>0</v>
      </c>
      <c r="D44" s="392" t="s">
        <v>1</v>
      </c>
      <c r="E44" s="393" t="s">
        <v>10</v>
      </c>
      <c r="F44" s="394" t="s">
        <v>2</v>
      </c>
      <c r="G44" s="395" t="s">
        <v>3</v>
      </c>
      <c r="H44" s="395" t="s">
        <v>15</v>
      </c>
      <c r="I44" s="469" t="s">
        <v>4</v>
      </c>
      <c r="J44" s="398" t="s">
        <v>5</v>
      </c>
      <c r="K44" s="14"/>
      <c r="L44" s="14"/>
      <c r="M44" s="14"/>
    </row>
    <row r="45" spans="1:13" s="45" customFormat="1" ht="18" customHeight="1" x14ac:dyDescent="0.2">
      <c r="A45" s="161">
        <v>2</v>
      </c>
      <c r="B45" s="162"/>
      <c r="C45" s="372" t="s">
        <v>169</v>
      </c>
      <c r="D45" s="373" t="s">
        <v>653</v>
      </c>
      <c r="E45" s="163">
        <v>37280</v>
      </c>
      <c r="F45" s="164" t="s">
        <v>26</v>
      </c>
      <c r="G45" s="164" t="s">
        <v>135</v>
      </c>
      <c r="H45" s="164"/>
      <c r="I45" s="388" t="s">
        <v>1266</v>
      </c>
      <c r="J45" s="165" t="s">
        <v>136</v>
      </c>
      <c r="K45" s="144"/>
    </row>
    <row r="46" spans="1:13" s="45" customFormat="1" ht="18" customHeight="1" x14ac:dyDescent="0.2">
      <c r="A46" s="401">
        <f>A45</f>
        <v>2</v>
      </c>
      <c r="B46" s="17"/>
      <c r="C46" s="376" t="s">
        <v>40</v>
      </c>
      <c r="D46" s="377" t="s">
        <v>654</v>
      </c>
      <c r="E46" s="143">
        <v>37560</v>
      </c>
      <c r="F46" s="21" t="s">
        <v>26</v>
      </c>
      <c r="G46" s="21" t="s">
        <v>135</v>
      </c>
      <c r="H46" s="21"/>
      <c r="I46" s="153"/>
      <c r="J46" s="166" t="s">
        <v>136</v>
      </c>
      <c r="K46" s="148"/>
    </row>
    <row r="47" spans="1:13" s="45" customFormat="1" ht="18" customHeight="1" x14ac:dyDescent="0.2">
      <c r="A47" s="401">
        <f>A46</f>
        <v>2</v>
      </c>
      <c r="B47" s="17"/>
      <c r="C47" s="376" t="s">
        <v>496</v>
      </c>
      <c r="D47" s="377" t="s">
        <v>659</v>
      </c>
      <c r="E47" s="143">
        <v>37371</v>
      </c>
      <c r="F47" s="21" t="s">
        <v>26</v>
      </c>
      <c r="G47" s="21" t="s">
        <v>135</v>
      </c>
      <c r="H47" s="21"/>
      <c r="I47" s="153"/>
      <c r="J47" s="166" t="s">
        <v>246</v>
      </c>
      <c r="K47" s="148"/>
    </row>
    <row r="48" spans="1:13" s="45" customFormat="1" ht="18" customHeight="1" thickBot="1" x14ac:dyDescent="0.25">
      <c r="A48" s="403">
        <f>A47</f>
        <v>2</v>
      </c>
      <c r="B48" s="167"/>
      <c r="C48" s="381" t="s">
        <v>650</v>
      </c>
      <c r="D48" s="382" t="s">
        <v>657</v>
      </c>
      <c r="E48" s="170">
        <v>37645</v>
      </c>
      <c r="F48" s="171" t="s">
        <v>26</v>
      </c>
      <c r="G48" s="171" t="s">
        <v>135</v>
      </c>
      <c r="H48" s="171"/>
      <c r="I48" s="471"/>
      <c r="J48" s="173" t="s">
        <v>136</v>
      </c>
      <c r="K48" s="144"/>
    </row>
    <row r="49" spans="1:11" s="45" customFormat="1" ht="18" customHeight="1" x14ac:dyDescent="0.2">
      <c r="A49" s="161">
        <v>3</v>
      </c>
      <c r="B49" s="162"/>
      <c r="C49" s="372" t="s">
        <v>105</v>
      </c>
      <c r="D49" s="373" t="s">
        <v>325</v>
      </c>
      <c r="E49" s="163" t="s">
        <v>326</v>
      </c>
      <c r="F49" s="164" t="s">
        <v>28</v>
      </c>
      <c r="G49" s="164" t="s">
        <v>598</v>
      </c>
      <c r="H49" s="164"/>
      <c r="I49" s="388" t="s">
        <v>1267</v>
      </c>
      <c r="J49" s="165" t="s">
        <v>51</v>
      </c>
      <c r="K49" s="144"/>
    </row>
    <row r="50" spans="1:11" s="45" customFormat="1" ht="18" customHeight="1" x14ac:dyDescent="0.2">
      <c r="A50" s="401">
        <f>A49</f>
        <v>3</v>
      </c>
      <c r="B50" s="17"/>
      <c r="C50" s="376" t="s">
        <v>330</v>
      </c>
      <c r="D50" s="377" t="s">
        <v>331</v>
      </c>
      <c r="E50" s="143" t="s">
        <v>332</v>
      </c>
      <c r="F50" s="21" t="s">
        <v>28</v>
      </c>
      <c r="G50" s="21" t="s">
        <v>598</v>
      </c>
      <c r="H50" s="21"/>
      <c r="I50" s="153"/>
      <c r="J50" s="166" t="s">
        <v>51</v>
      </c>
      <c r="K50" s="148"/>
    </row>
    <row r="51" spans="1:11" s="45" customFormat="1" ht="18" customHeight="1" x14ac:dyDescent="0.2">
      <c r="A51" s="401">
        <f>A50</f>
        <v>3</v>
      </c>
      <c r="B51" s="17"/>
      <c r="C51" s="376" t="s">
        <v>119</v>
      </c>
      <c r="D51" s="377" t="s">
        <v>339</v>
      </c>
      <c r="E51" s="143" t="s">
        <v>340</v>
      </c>
      <c r="F51" s="21" t="s">
        <v>28</v>
      </c>
      <c r="G51" s="21" t="s">
        <v>598</v>
      </c>
      <c r="H51" s="21"/>
      <c r="I51" s="153"/>
      <c r="J51" s="166" t="s">
        <v>359</v>
      </c>
      <c r="K51" s="148"/>
    </row>
    <row r="52" spans="1:11" s="45" customFormat="1" ht="18" customHeight="1" thickBot="1" x14ac:dyDescent="0.25">
      <c r="A52" s="403">
        <f>A51</f>
        <v>3</v>
      </c>
      <c r="B52" s="167"/>
      <c r="C52" s="381" t="s">
        <v>327</v>
      </c>
      <c r="D52" s="382" t="s">
        <v>328</v>
      </c>
      <c r="E52" s="170" t="s">
        <v>329</v>
      </c>
      <c r="F52" s="171" t="s">
        <v>28</v>
      </c>
      <c r="G52" s="171" t="s">
        <v>598</v>
      </c>
      <c r="H52" s="171"/>
      <c r="I52" s="471"/>
      <c r="J52" s="173" t="s">
        <v>51</v>
      </c>
      <c r="K52" s="144"/>
    </row>
    <row r="53" spans="1:11" s="45" customFormat="1" ht="18" customHeight="1" x14ac:dyDescent="0.2">
      <c r="A53" s="161">
        <v>4</v>
      </c>
      <c r="B53" s="162"/>
      <c r="C53" s="372" t="s">
        <v>131</v>
      </c>
      <c r="D53" s="373" t="s">
        <v>714</v>
      </c>
      <c r="E53" s="163" t="s">
        <v>709</v>
      </c>
      <c r="F53" s="164" t="s">
        <v>144</v>
      </c>
      <c r="G53" s="164" t="s">
        <v>145</v>
      </c>
      <c r="H53" s="164"/>
      <c r="I53" s="388" t="s">
        <v>1268</v>
      </c>
      <c r="J53" s="165" t="s">
        <v>728</v>
      </c>
      <c r="K53" s="144"/>
    </row>
    <row r="54" spans="1:11" s="45" customFormat="1" ht="18" customHeight="1" x14ac:dyDescent="0.2">
      <c r="A54" s="401">
        <f>A53</f>
        <v>4</v>
      </c>
      <c r="B54" s="17"/>
      <c r="C54" s="376" t="s">
        <v>702</v>
      </c>
      <c r="D54" s="377" t="s">
        <v>703</v>
      </c>
      <c r="E54" s="143" t="s">
        <v>704</v>
      </c>
      <c r="F54" s="21" t="s">
        <v>144</v>
      </c>
      <c r="G54" s="21" t="s">
        <v>145</v>
      </c>
      <c r="H54" s="21"/>
      <c r="I54" s="153"/>
      <c r="J54" s="166" t="s">
        <v>148</v>
      </c>
      <c r="K54" s="148"/>
    </row>
    <row r="55" spans="1:11" s="45" customFormat="1" ht="18" customHeight="1" x14ac:dyDescent="0.2">
      <c r="A55" s="401">
        <f>A54</f>
        <v>4</v>
      </c>
      <c r="B55" s="17"/>
      <c r="C55" s="376" t="s">
        <v>707</v>
      </c>
      <c r="D55" s="377" t="s">
        <v>708</v>
      </c>
      <c r="E55" s="143" t="s">
        <v>709</v>
      </c>
      <c r="F55" s="21" t="s">
        <v>144</v>
      </c>
      <c r="G55" s="21" t="s">
        <v>145</v>
      </c>
      <c r="H55" s="21"/>
      <c r="I55" s="153"/>
      <c r="J55" s="166" t="s">
        <v>146</v>
      </c>
      <c r="K55" s="148"/>
    </row>
    <row r="56" spans="1:11" s="45" customFormat="1" ht="18" customHeight="1" thickBot="1" x14ac:dyDescent="0.25">
      <c r="A56" s="403">
        <f>A55</f>
        <v>4</v>
      </c>
      <c r="B56" s="167"/>
      <c r="C56" s="381" t="s">
        <v>260</v>
      </c>
      <c r="D56" s="382" t="s">
        <v>698</v>
      </c>
      <c r="E56" s="170" t="s">
        <v>699</v>
      </c>
      <c r="F56" s="171" t="s">
        <v>144</v>
      </c>
      <c r="G56" s="171" t="s">
        <v>145</v>
      </c>
      <c r="H56" s="171"/>
      <c r="I56" s="471"/>
      <c r="J56" s="173" t="s">
        <v>148</v>
      </c>
      <c r="K56" s="144"/>
    </row>
    <row r="57" spans="1:11" s="45" customFormat="1" ht="18" customHeight="1" x14ac:dyDescent="0.2">
      <c r="A57" s="161">
        <v>5</v>
      </c>
      <c r="B57" s="162"/>
      <c r="C57" s="372" t="s">
        <v>592</v>
      </c>
      <c r="D57" s="373" t="s">
        <v>593</v>
      </c>
      <c r="E57" s="163">
        <v>37664</v>
      </c>
      <c r="F57" s="164" t="s">
        <v>316</v>
      </c>
      <c r="G57" s="164" t="s">
        <v>112</v>
      </c>
      <c r="H57" s="164"/>
      <c r="I57" s="388" t="s">
        <v>1269</v>
      </c>
      <c r="J57" s="165" t="s">
        <v>563</v>
      </c>
      <c r="K57" s="144"/>
    </row>
    <row r="58" spans="1:11" s="45" customFormat="1" ht="18" customHeight="1" x14ac:dyDescent="0.2">
      <c r="A58" s="401">
        <f>A57</f>
        <v>5</v>
      </c>
      <c r="B58" s="17"/>
      <c r="C58" s="376" t="s">
        <v>45</v>
      </c>
      <c r="D58" s="377" t="s">
        <v>614</v>
      </c>
      <c r="E58" s="143">
        <v>37755</v>
      </c>
      <c r="F58" s="21" t="s">
        <v>315</v>
      </c>
      <c r="G58" s="21" t="s">
        <v>112</v>
      </c>
      <c r="H58" s="21"/>
      <c r="I58" s="153"/>
      <c r="J58" s="166" t="s">
        <v>569</v>
      </c>
      <c r="K58" s="148"/>
    </row>
    <row r="59" spans="1:11" s="45" customFormat="1" ht="18" customHeight="1" x14ac:dyDescent="0.2">
      <c r="A59" s="401">
        <f>A58</f>
        <v>5</v>
      </c>
      <c r="B59" s="17"/>
      <c r="C59" s="376" t="s">
        <v>496</v>
      </c>
      <c r="D59" s="377" t="s">
        <v>611</v>
      </c>
      <c r="E59" s="143">
        <v>37371</v>
      </c>
      <c r="F59" s="21" t="s">
        <v>315</v>
      </c>
      <c r="G59" s="21" t="s">
        <v>112</v>
      </c>
      <c r="H59" s="21"/>
      <c r="I59" s="153"/>
      <c r="J59" s="166" t="s">
        <v>113</v>
      </c>
      <c r="K59" s="148"/>
    </row>
    <row r="60" spans="1:11" s="45" customFormat="1" ht="18" customHeight="1" thickBot="1" x14ac:dyDescent="0.25">
      <c r="A60" s="403">
        <f>A59</f>
        <v>5</v>
      </c>
      <c r="B60" s="167"/>
      <c r="C60" s="381" t="s">
        <v>46</v>
      </c>
      <c r="D60" s="382" t="s">
        <v>597</v>
      </c>
      <c r="E60" s="170">
        <v>37324</v>
      </c>
      <c r="F60" s="171" t="s">
        <v>316</v>
      </c>
      <c r="G60" s="171" t="s">
        <v>112</v>
      </c>
      <c r="H60" s="171"/>
      <c r="I60" s="471"/>
      <c r="J60" s="173" t="s">
        <v>117</v>
      </c>
      <c r="K60" s="144"/>
    </row>
    <row r="62" spans="1:11" x14ac:dyDescent="0.2">
      <c r="E62" s="22"/>
      <c r="F62" s="22"/>
      <c r="G62" s="22"/>
      <c r="H62" s="22"/>
      <c r="I62" s="50"/>
      <c r="J62" s="22"/>
    </row>
    <row r="63" spans="1:11" x14ac:dyDescent="0.2">
      <c r="E63" s="22"/>
      <c r="F63" s="22"/>
      <c r="G63" s="22"/>
      <c r="H63" s="22"/>
      <c r="I63" s="50"/>
      <c r="J63" s="22"/>
    </row>
    <row r="64" spans="1:11" x14ac:dyDescent="0.2">
      <c r="E64" s="22"/>
      <c r="F64" s="22"/>
      <c r="G64" s="22"/>
      <c r="H64" s="22"/>
      <c r="I64" s="50"/>
      <c r="J64" s="22"/>
    </row>
    <row r="65" spans="5:10" x14ac:dyDescent="0.2">
      <c r="E65" s="22"/>
      <c r="F65" s="22"/>
      <c r="G65" s="22"/>
      <c r="H65" s="22"/>
      <c r="I65" s="50"/>
      <c r="J65" s="22"/>
    </row>
    <row r="66" spans="5:10" x14ac:dyDescent="0.2">
      <c r="E66" s="22"/>
      <c r="F66" s="22"/>
      <c r="G66" s="22"/>
      <c r="H66" s="22"/>
      <c r="I66" s="50"/>
      <c r="J66" s="22"/>
    </row>
    <row r="67" spans="5:10" x14ac:dyDescent="0.2">
      <c r="E67" s="22"/>
      <c r="F67" s="22"/>
      <c r="G67" s="22"/>
      <c r="H67" s="22"/>
      <c r="I67" s="50"/>
      <c r="J67" s="22"/>
    </row>
    <row r="68" spans="5:10" x14ac:dyDescent="0.2">
      <c r="E68" s="22"/>
      <c r="F68" s="22"/>
      <c r="G68" s="22"/>
      <c r="H68" s="22"/>
      <c r="I68" s="50"/>
      <c r="J68" s="22"/>
    </row>
    <row r="69" spans="5:10" x14ac:dyDescent="0.2">
      <c r="E69" s="22"/>
      <c r="F69" s="22"/>
      <c r="G69" s="22"/>
      <c r="H69" s="22"/>
      <c r="I69" s="50"/>
      <c r="J69" s="22"/>
    </row>
    <row r="70" spans="5:10" x14ac:dyDescent="0.2">
      <c r="E70" s="22"/>
      <c r="F70" s="22"/>
      <c r="G70" s="22"/>
      <c r="H70" s="22"/>
      <c r="I70" s="50"/>
      <c r="J70" s="22"/>
    </row>
    <row r="71" spans="5:10" x14ac:dyDescent="0.2">
      <c r="E71" s="22"/>
      <c r="F71" s="22"/>
      <c r="G71" s="22"/>
      <c r="H71" s="22"/>
      <c r="I71" s="50"/>
      <c r="J71" s="22"/>
    </row>
    <row r="72" spans="5:10" x14ac:dyDescent="0.2">
      <c r="E72" s="22"/>
      <c r="F72" s="22"/>
      <c r="G72" s="22"/>
      <c r="H72" s="22"/>
      <c r="I72" s="50"/>
      <c r="J72" s="22"/>
    </row>
    <row r="73" spans="5:10" x14ac:dyDescent="0.2">
      <c r="E73" s="22"/>
      <c r="F73" s="22"/>
      <c r="G73" s="22"/>
      <c r="H73" s="22"/>
      <c r="I73" s="50"/>
      <c r="J73" s="22"/>
    </row>
    <row r="74" spans="5:10" x14ac:dyDescent="0.2">
      <c r="E74" s="22"/>
      <c r="F74" s="22"/>
      <c r="G74" s="22"/>
      <c r="H74" s="22"/>
      <c r="I74" s="50"/>
      <c r="J74" s="22"/>
    </row>
    <row r="75" spans="5:10" x14ac:dyDescent="0.2">
      <c r="E75" s="22"/>
      <c r="F75" s="22"/>
      <c r="G75" s="22"/>
      <c r="H75" s="22"/>
      <c r="I75" s="50"/>
      <c r="J75" s="22"/>
    </row>
    <row r="76" spans="5:10" x14ac:dyDescent="0.2">
      <c r="E76" s="22"/>
      <c r="F76" s="22"/>
      <c r="G76" s="22"/>
      <c r="H76" s="22"/>
      <c r="I76" s="50"/>
      <c r="J76" s="22"/>
    </row>
    <row r="77" spans="5:10" x14ac:dyDescent="0.2">
      <c r="E77" s="22"/>
      <c r="F77" s="22"/>
      <c r="G77" s="22"/>
      <c r="H77" s="22"/>
      <c r="I77" s="50"/>
      <c r="J77" s="22"/>
    </row>
    <row r="78" spans="5:10" x14ac:dyDescent="0.2">
      <c r="E78" s="22"/>
      <c r="F78" s="22"/>
      <c r="G78" s="22"/>
      <c r="H78" s="22"/>
      <c r="I78" s="50"/>
      <c r="J78" s="22"/>
    </row>
    <row r="79" spans="5:10" x14ac:dyDescent="0.2">
      <c r="E79" s="22"/>
      <c r="F79" s="22"/>
      <c r="G79" s="22"/>
      <c r="H79" s="22"/>
      <c r="I79" s="50"/>
      <c r="J79" s="22"/>
    </row>
    <row r="80" spans="5:10" x14ac:dyDescent="0.2">
      <c r="E80" s="22"/>
      <c r="F80" s="22"/>
      <c r="G80" s="22"/>
      <c r="H80" s="22"/>
      <c r="I80" s="50"/>
      <c r="J80" s="22"/>
    </row>
    <row r="81" spans="5:10" x14ac:dyDescent="0.2">
      <c r="E81" s="22"/>
      <c r="F81" s="22"/>
      <c r="G81" s="22"/>
      <c r="H81" s="22"/>
      <c r="I81" s="50"/>
      <c r="J81" s="22"/>
    </row>
    <row r="82" spans="5:10" x14ac:dyDescent="0.2">
      <c r="E82" s="22"/>
      <c r="F82" s="22"/>
      <c r="G82" s="22"/>
      <c r="H82" s="22"/>
      <c r="I82" s="50"/>
      <c r="J82" s="22"/>
    </row>
    <row r="83" spans="5:10" x14ac:dyDescent="0.2">
      <c r="E83" s="22"/>
      <c r="F83" s="22"/>
      <c r="G83" s="22"/>
      <c r="H83" s="22"/>
      <c r="I83" s="50"/>
      <c r="J83" s="22"/>
    </row>
    <row r="84" spans="5:10" x14ac:dyDescent="0.2">
      <c r="E84" s="22"/>
      <c r="F84" s="22"/>
      <c r="G84" s="22"/>
      <c r="H84" s="22"/>
      <c r="I84" s="50"/>
      <c r="J84" s="22"/>
    </row>
    <row r="85" spans="5:10" x14ac:dyDescent="0.2">
      <c r="E85" s="22"/>
      <c r="F85" s="22"/>
      <c r="G85" s="22"/>
      <c r="H85" s="22"/>
      <c r="I85" s="50"/>
      <c r="J85" s="22"/>
    </row>
    <row r="86" spans="5:10" x14ac:dyDescent="0.2">
      <c r="E86" s="22"/>
      <c r="F86" s="22"/>
      <c r="G86" s="22"/>
      <c r="H86" s="22"/>
      <c r="I86" s="50"/>
      <c r="J86" s="22"/>
    </row>
  </sheetData>
  <sortState ref="A7:O34">
    <sortCondition ref="I7:I34"/>
  </sortState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4"/>
  <dimension ref="A1:L6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22" customWidth="1"/>
    <col min="2" max="2" width="5.7109375" style="22" hidden="1" customWidth="1"/>
    <col min="3" max="3" width="11.140625" style="22" customWidth="1"/>
    <col min="4" max="4" width="14.140625" style="22" customWidth="1"/>
    <col min="5" max="5" width="10.7109375" style="44" customWidth="1"/>
    <col min="6" max="6" width="13.7109375" style="46" bestFit="1" customWidth="1"/>
    <col min="7" max="7" width="12.85546875" style="46" customWidth="1"/>
    <col min="8" max="8" width="14.140625" style="46" customWidth="1"/>
    <col min="9" max="9" width="5.85546875" style="46" bestFit="1" customWidth="1"/>
    <col min="10" max="10" width="9" style="25" bestFit="1" customWidth="1"/>
    <col min="11" max="11" width="5.42578125" style="25" customWidth="1"/>
    <col min="12" max="12" width="22.5703125" style="24" customWidth="1"/>
    <col min="13" max="14" width="24.140625" style="22" customWidth="1"/>
    <col min="15" max="16384" width="9.140625" style="22"/>
  </cols>
  <sheetData>
    <row r="1" spans="1:12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</row>
    <row r="2" spans="1:12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</row>
    <row r="3" spans="1:12" s="24" customFormat="1" ht="12" customHeight="1" x14ac:dyDescent="0.2">
      <c r="A3" s="22"/>
      <c r="B3" s="22"/>
      <c r="C3" s="22"/>
      <c r="D3" s="23"/>
      <c r="E3" s="36"/>
      <c r="F3" s="33"/>
      <c r="G3" s="33"/>
      <c r="H3" s="33"/>
      <c r="I3" s="33"/>
      <c r="J3" s="34"/>
      <c r="K3" s="34"/>
      <c r="L3" s="35"/>
    </row>
    <row r="4" spans="1:12" s="38" customFormat="1" ht="15.75" x14ac:dyDescent="0.2">
      <c r="C4" s="39" t="s">
        <v>306</v>
      </c>
      <c r="D4" s="39"/>
      <c r="E4" s="43"/>
      <c r="F4" s="43"/>
      <c r="G4" s="43"/>
      <c r="H4" s="41"/>
      <c r="I4" s="41"/>
      <c r="J4" s="47"/>
      <c r="K4" s="47"/>
    </row>
    <row r="5" spans="1:12" s="38" customFormat="1" ht="16.5" thickBot="1" x14ac:dyDescent="0.25">
      <c r="C5" s="23"/>
      <c r="D5" s="23"/>
      <c r="E5" s="43"/>
      <c r="F5" s="43"/>
      <c r="G5" s="43"/>
      <c r="H5" s="41"/>
      <c r="I5" s="41"/>
      <c r="J5" s="47"/>
      <c r="K5" s="47"/>
    </row>
    <row r="6" spans="1:12" s="24" customFormat="1" ht="18" customHeight="1" thickBot="1" x14ac:dyDescent="0.25">
      <c r="A6" s="389" t="s">
        <v>18</v>
      </c>
      <c r="B6" s="390" t="s">
        <v>17</v>
      </c>
      <c r="C6" s="391" t="s">
        <v>0</v>
      </c>
      <c r="D6" s="392" t="s">
        <v>1</v>
      </c>
      <c r="E6" s="393" t="s">
        <v>10</v>
      </c>
      <c r="F6" s="394" t="s">
        <v>2</v>
      </c>
      <c r="G6" s="395" t="s">
        <v>3</v>
      </c>
      <c r="H6" s="395" t="s">
        <v>15</v>
      </c>
      <c r="I6" s="396" t="s">
        <v>21</v>
      </c>
      <c r="J6" s="393" t="s">
        <v>4</v>
      </c>
      <c r="K6" s="397" t="s">
        <v>13</v>
      </c>
      <c r="L6" s="398" t="s">
        <v>5</v>
      </c>
    </row>
    <row r="7" spans="1:12" s="45" customFormat="1" ht="18" customHeight="1" x14ac:dyDescent="0.2">
      <c r="A7" s="161">
        <v>1</v>
      </c>
      <c r="B7" s="162"/>
      <c r="C7" s="426" t="s">
        <v>70</v>
      </c>
      <c r="D7" s="427" t="s">
        <v>458</v>
      </c>
      <c r="E7" s="163">
        <v>37385</v>
      </c>
      <c r="F7" s="164" t="s">
        <v>25</v>
      </c>
      <c r="G7" s="164" t="s">
        <v>492</v>
      </c>
      <c r="H7" s="164"/>
      <c r="I7" s="374">
        <v>36</v>
      </c>
      <c r="J7" s="388" t="s">
        <v>1264</v>
      </c>
      <c r="K7" s="431" t="s">
        <v>1271</v>
      </c>
      <c r="L7" s="165" t="s">
        <v>84</v>
      </c>
    </row>
    <row r="8" spans="1:12" s="45" customFormat="1" ht="18" customHeight="1" x14ac:dyDescent="0.2">
      <c r="A8" s="401">
        <f>A7</f>
        <v>1</v>
      </c>
      <c r="B8" s="17"/>
      <c r="C8" s="18" t="s">
        <v>128</v>
      </c>
      <c r="D8" s="19" t="s">
        <v>431</v>
      </c>
      <c r="E8" s="143">
        <v>37285</v>
      </c>
      <c r="F8" s="21" t="s">
        <v>25</v>
      </c>
      <c r="G8" s="21" t="s">
        <v>492</v>
      </c>
      <c r="H8" s="21"/>
      <c r="I8" s="160">
        <f t="shared" ref="I8:I10" si="0">I7</f>
        <v>36</v>
      </c>
      <c r="J8" s="160" t="str">
        <f>J7</f>
        <v>48,00</v>
      </c>
      <c r="K8" s="378"/>
      <c r="L8" s="166" t="s">
        <v>79</v>
      </c>
    </row>
    <row r="9" spans="1:12" s="45" customFormat="1" ht="18" customHeight="1" x14ac:dyDescent="0.2">
      <c r="A9" s="401">
        <f>A8</f>
        <v>1</v>
      </c>
      <c r="B9" s="17"/>
      <c r="C9" s="18" t="s">
        <v>46</v>
      </c>
      <c r="D9" s="19" t="s">
        <v>133</v>
      </c>
      <c r="E9" s="143">
        <v>37391</v>
      </c>
      <c r="F9" s="21" t="s">
        <v>25</v>
      </c>
      <c r="G9" s="21" t="s">
        <v>492</v>
      </c>
      <c r="H9" s="21"/>
      <c r="I9" s="160">
        <f t="shared" si="0"/>
        <v>36</v>
      </c>
      <c r="J9" s="160" t="str">
        <f>J8</f>
        <v>48,00</v>
      </c>
      <c r="K9" s="378"/>
      <c r="L9" s="166" t="s">
        <v>83</v>
      </c>
    </row>
    <row r="10" spans="1:12" s="45" customFormat="1" ht="18" customHeight="1" thickBot="1" x14ac:dyDescent="0.25">
      <c r="A10" s="403">
        <f>A9</f>
        <v>1</v>
      </c>
      <c r="B10" s="404"/>
      <c r="C10" s="428" t="s">
        <v>87</v>
      </c>
      <c r="D10" s="429" t="s">
        <v>429</v>
      </c>
      <c r="E10" s="407">
        <v>37600</v>
      </c>
      <c r="F10" s="408" t="s">
        <v>25</v>
      </c>
      <c r="G10" s="408" t="s">
        <v>492</v>
      </c>
      <c r="H10" s="408"/>
      <c r="I10" s="172">
        <f t="shared" si="0"/>
        <v>36</v>
      </c>
      <c r="J10" s="172" t="str">
        <f>J9</f>
        <v>48,00</v>
      </c>
      <c r="K10" s="380"/>
      <c r="L10" s="409" t="s">
        <v>430</v>
      </c>
    </row>
    <row r="11" spans="1:12" s="45" customFormat="1" ht="18" customHeight="1" x14ac:dyDescent="0.2">
      <c r="A11" s="161">
        <v>2</v>
      </c>
      <c r="B11" s="162"/>
      <c r="C11" s="426" t="s">
        <v>105</v>
      </c>
      <c r="D11" s="427" t="s">
        <v>325</v>
      </c>
      <c r="E11" s="163" t="s">
        <v>326</v>
      </c>
      <c r="F11" s="164" t="s">
        <v>28</v>
      </c>
      <c r="G11" s="164" t="s">
        <v>598</v>
      </c>
      <c r="H11" s="164"/>
      <c r="I11" s="323">
        <v>32</v>
      </c>
      <c r="J11" s="388" t="s">
        <v>1267</v>
      </c>
      <c r="K11" s="431" t="s">
        <v>1271</v>
      </c>
      <c r="L11" s="165" t="s">
        <v>51</v>
      </c>
    </row>
    <row r="12" spans="1:12" s="45" customFormat="1" ht="18" customHeight="1" x14ac:dyDescent="0.2">
      <c r="A12" s="401">
        <f t="shared" ref="A12:A14" si="1">A11</f>
        <v>2</v>
      </c>
      <c r="B12" s="17"/>
      <c r="C12" s="18" t="s">
        <v>330</v>
      </c>
      <c r="D12" s="19" t="s">
        <v>331</v>
      </c>
      <c r="E12" s="143" t="s">
        <v>332</v>
      </c>
      <c r="F12" s="21" t="s">
        <v>28</v>
      </c>
      <c r="G12" s="21" t="s">
        <v>598</v>
      </c>
      <c r="H12" s="21"/>
      <c r="I12" s="98"/>
      <c r="J12" s="160" t="str">
        <f>J11</f>
        <v>48,80</v>
      </c>
      <c r="K12" s="378"/>
      <c r="L12" s="166" t="s">
        <v>51</v>
      </c>
    </row>
    <row r="13" spans="1:12" s="45" customFormat="1" ht="18" customHeight="1" x14ac:dyDescent="0.2">
      <c r="A13" s="401">
        <f t="shared" si="1"/>
        <v>2</v>
      </c>
      <c r="B13" s="17"/>
      <c r="C13" s="18" t="s">
        <v>119</v>
      </c>
      <c r="D13" s="19" t="s">
        <v>339</v>
      </c>
      <c r="E13" s="143" t="s">
        <v>340</v>
      </c>
      <c r="F13" s="21" t="s">
        <v>28</v>
      </c>
      <c r="G13" s="21" t="s">
        <v>598</v>
      </c>
      <c r="H13" s="21"/>
      <c r="I13" s="98"/>
      <c r="J13" s="160" t="str">
        <f>J12</f>
        <v>48,80</v>
      </c>
      <c r="K13" s="378"/>
      <c r="L13" s="166" t="s">
        <v>359</v>
      </c>
    </row>
    <row r="14" spans="1:12" s="45" customFormat="1" ht="18" customHeight="1" thickBot="1" x14ac:dyDescent="0.25">
      <c r="A14" s="403">
        <f t="shared" si="1"/>
        <v>2</v>
      </c>
      <c r="B14" s="167"/>
      <c r="C14" s="428" t="s">
        <v>327</v>
      </c>
      <c r="D14" s="429" t="s">
        <v>328</v>
      </c>
      <c r="E14" s="170" t="s">
        <v>329</v>
      </c>
      <c r="F14" s="171" t="s">
        <v>28</v>
      </c>
      <c r="G14" s="171" t="s">
        <v>598</v>
      </c>
      <c r="H14" s="171"/>
      <c r="I14" s="255"/>
      <c r="J14" s="172" t="str">
        <f>J13</f>
        <v>48,80</v>
      </c>
      <c r="K14" s="380"/>
      <c r="L14" s="173" t="s">
        <v>51</v>
      </c>
    </row>
    <row r="15" spans="1:12" s="45" customFormat="1" ht="18" customHeight="1" x14ac:dyDescent="0.2">
      <c r="A15" s="161">
        <v>3</v>
      </c>
      <c r="B15" s="162"/>
      <c r="C15" s="426" t="s">
        <v>131</v>
      </c>
      <c r="D15" s="427" t="s">
        <v>714</v>
      </c>
      <c r="E15" s="163" t="s">
        <v>709</v>
      </c>
      <c r="F15" s="164" t="s">
        <v>144</v>
      </c>
      <c r="G15" s="164" t="s">
        <v>145</v>
      </c>
      <c r="H15" s="164"/>
      <c r="I15" s="374">
        <v>28</v>
      </c>
      <c r="J15" s="388" t="s">
        <v>1268</v>
      </c>
      <c r="K15" s="431" t="s">
        <v>1271</v>
      </c>
      <c r="L15" s="165" t="s">
        <v>728</v>
      </c>
    </row>
    <row r="16" spans="1:12" s="45" customFormat="1" ht="18" customHeight="1" x14ac:dyDescent="0.2">
      <c r="A16" s="401">
        <f t="shared" ref="A16:A18" si="2">A15</f>
        <v>3</v>
      </c>
      <c r="B16" s="17"/>
      <c r="C16" s="18" t="s">
        <v>702</v>
      </c>
      <c r="D16" s="19" t="s">
        <v>703</v>
      </c>
      <c r="E16" s="143" t="s">
        <v>704</v>
      </c>
      <c r="F16" s="21" t="s">
        <v>144</v>
      </c>
      <c r="G16" s="21" t="s">
        <v>145</v>
      </c>
      <c r="H16" s="21"/>
      <c r="I16" s="98"/>
      <c r="J16" s="160" t="str">
        <f>J15</f>
        <v>48,86</v>
      </c>
      <c r="K16" s="378"/>
      <c r="L16" s="166" t="s">
        <v>148</v>
      </c>
    </row>
    <row r="17" spans="1:12" s="45" customFormat="1" ht="18" customHeight="1" x14ac:dyDescent="0.2">
      <c r="A17" s="401">
        <f t="shared" si="2"/>
        <v>3</v>
      </c>
      <c r="B17" s="17"/>
      <c r="C17" s="18" t="s">
        <v>707</v>
      </c>
      <c r="D17" s="19" t="s">
        <v>708</v>
      </c>
      <c r="E17" s="143" t="s">
        <v>709</v>
      </c>
      <c r="F17" s="21" t="s">
        <v>144</v>
      </c>
      <c r="G17" s="21" t="s">
        <v>145</v>
      </c>
      <c r="H17" s="21"/>
      <c r="I17" s="98"/>
      <c r="J17" s="160" t="str">
        <f>J16</f>
        <v>48,86</v>
      </c>
      <c r="K17" s="378"/>
      <c r="L17" s="166" t="s">
        <v>146</v>
      </c>
    </row>
    <row r="18" spans="1:12" s="45" customFormat="1" ht="18" customHeight="1" thickBot="1" x14ac:dyDescent="0.25">
      <c r="A18" s="403">
        <f t="shared" si="2"/>
        <v>3</v>
      </c>
      <c r="B18" s="167"/>
      <c r="C18" s="428" t="s">
        <v>260</v>
      </c>
      <c r="D18" s="429" t="s">
        <v>698</v>
      </c>
      <c r="E18" s="170" t="s">
        <v>699</v>
      </c>
      <c r="F18" s="171" t="s">
        <v>144</v>
      </c>
      <c r="G18" s="171" t="s">
        <v>145</v>
      </c>
      <c r="H18" s="171"/>
      <c r="I18" s="255"/>
      <c r="J18" s="172" t="str">
        <f>J17</f>
        <v>48,86</v>
      </c>
      <c r="K18" s="380"/>
      <c r="L18" s="173" t="s">
        <v>148</v>
      </c>
    </row>
    <row r="19" spans="1:12" s="45" customFormat="1" ht="18" customHeight="1" x14ac:dyDescent="0.2">
      <c r="A19" s="161">
        <v>4</v>
      </c>
      <c r="B19" s="162"/>
      <c r="C19" s="426" t="s">
        <v>169</v>
      </c>
      <c r="D19" s="427" t="s">
        <v>653</v>
      </c>
      <c r="E19" s="163">
        <v>37280</v>
      </c>
      <c r="F19" s="164" t="s">
        <v>26</v>
      </c>
      <c r="G19" s="164" t="s">
        <v>135</v>
      </c>
      <c r="H19" s="164"/>
      <c r="I19" s="374">
        <v>26</v>
      </c>
      <c r="J19" s="388" t="s">
        <v>1266</v>
      </c>
      <c r="K19" s="431" t="s">
        <v>1271</v>
      </c>
      <c r="L19" s="165" t="s">
        <v>136</v>
      </c>
    </row>
    <row r="20" spans="1:12" s="45" customFormat="1" ht="18" customHeight="1" x14ac:dyDescent="0.2">
      <c r="A20" s="401">
        <f t="shared" ref="A20:A22" si="3">A19</f>
        <v>4</v>
      </c>
      <c r="B20" s="17"/>
      <c r="C20" s="18" t="s">
        <v>40</v>
      </c>
      <c r="D20" s="19" t="s">
        <v>654</v>
      </c>
      <c r="E20" s="143">
        <v>37560</v>
      </c>
      <c r="F20" s="21" t="s">
        <v>26</v>
      </c>
      <c r="G20" s="21" t="s">
        <v>135</v>
      </c>
      <c r="H20" s="21"/>
      <c r="I20" s="98"/>
      <c r="J20" s="160" t="str">
        <f>J19</f>
        <v>49,11</v>
      </c>
      <c r="K20" s="378"/>
      <c r="L20" s="166" t="s">
        <v>136</v>
      </c>
    </row>
    <row r="21" spans="1:12" s="45" customFormat="1" ht="18" customHeight="1" x14ac:dyDescent="0.2">
      <c r="A21" s="401">
        <f t="shared" si="3"/>
        <v>4</v>
      </c>
      <c r="B21" s="17"/>
      <c r="C21" s="18" t="s">
        <v>496</v>
      </c>
      <c r="D21" s="19" t="s">
        <v>659</v>
      </c>
      <c r="E21" s="143">
        <v>37371</v>
      </c>
      <c r="F21" s="21" t="s">
        <v>26</v>
      </c>
      <c r="G21" s="21" t="s">
        <v>135</v>
      </c>
      <c r="H21" s="21"/>
      <c r="I21" s="98"/>
      <c r="J21" s="160" t="str">
        <f>J20</f>
        <v>49,11</v>
      </c>
      <c r="K21" s="378"/>
      <c r="L21" s="166" t="s">
        <v>246</v>
      </c>
    </row>
    <row r="22" spans="1:12" s="45" customFormat="1" ht="18" customHeight="1" thickBot="1" x14ac:dyDescent="0.25">
      <c r="A22" s="403">
        <f t="shared" si="3"/>
        <v>4</v>
      </c>
      <c r="B22" s="167"/>
      <c r="C22" s="428" t="s">
        <v>650</v>
      </c>
      <c r="D22" s="429" t="s">
        <v>657</v>
      </c>
      <c r="E22" s="170">
        <v>37645</v>
      </c>
      <c r="F22" s="171" t="s">
        <v>26</v>
      </c>
      <c r="G22" s="171" t="s">
        <v>135</v>
      </c>
      <c r="H22" s="171"/>
      <c r="I22" s="255"/>
      <c r="J22" s="172" t="str">
        <f>J21</f>
        <v>49,11</v>
      </c>
      <c r="K22" s="380"/>
      <c r="L22" s="173" t="s">
        <v>136</v>
      </c>
    </row>
    <row r="23" spans="1:12" s="45" customFormat="1" ht="18" customHeight="1" x14ac:dyDescent="0.2">
      <c r="A23" s="161">
        <v>5</v>
      </c>
      <c r="B23" s="162"/>
      <c r="C23" s="426" t="s">
        <v>92</v>
      </c>
      <c r="D23" s="427" t="s">
        <v>931</v>
      </c>
      <c r="E23" s="163">
        <v>37341</v>
      </c>
      <c r="F23" s="164" t="s">
        <v>188</v>
      </c>
      <c r="G23" s="164" t="s">
        <v>185</v>
      </c>
      <c r="H23" s="164"/>
      <c r="I23" s="374">
        <v>24</v>
      </c>
      <c r="J23" s="388" t="s">
        <v>1263</v>
      </c>
      <c r="K23" s="431" t="s">
        <v>1270</v>
      </c>
      <c r="L23" s="165" t="s">
        <v>211</v>
      </c>
    </row>
    <row r="24" spans="1:12" s="45" customFormat="1" ht="18" customHeight="1" x14ac:dyDescent="0.2">
      <c r="A24" s="401">
        <f t="shared" ref="A24:A26" si="4">A23</f>
        <v>5</v>
      </c>
      <c r="B24" s="17"/>
      <c r="C24" s="18" t="s">
        <v>177</v>
      </c>
      <c r="D24" s="19" t="s">
        <v>255</v>
      </c>
      <c r="E24" s="143">
        <v>37473</v>
      </c>
      <c r="F24" s="21" t="s">
        <v>188</v>
      </c>
      <c r="G24" s="21" t="s">
        <v>185</v>
      </c>
      <c r="H24" s="21"/>
      <c r="I24" s="98"/>
      <c r="J24" s="160" t="str">
        <f>J23</f>
        <v>50,18</v>
      </c>
      <c r="K24" s="378"/>
      <c r="L24" s="166" t="s">
        <v>211</v>
      </c>
    </row>
    <row r="25" spans="1:12" s="45" customFormat="1" ht="18" customHeight="1" x14ac:dyDescent="0.2">
      <c r="A25" s="401">
        <f t="shared" si="4"/>
        <v>5</v>
      </c>
      <c r="B25" s="17"/>
      <c r="C25" s="18" t="s">
        <v>47</v>
      </c>
      <c r="D25" s="19" t="s">
        <v>934</v>
      </c>
      <c r="E25" s="143">
        <v>37436</v>
      </c>
      <c r="F25" s="21" t="s">
        <v>188</v>
      </c>
      <c r="G25" s="21" t="s">
        <v>185</v>
      </c>
      <c r="H25" s="21"/>
      <c r="I25" s="98"/>
      <c r="J25" s="160" t="str">
        <f>J24</f>
        <v>50,18</v>
      </c>
      <c r="K25" s="378"/>
      <c r="L25" s="166" t="s">
        <v>211</v>
      </c>
    </row>
    <row r="26" spans="1:12" s="45" customFormat="1" ht="18" customHeight="1" thickBot="1" x14ac:dyDescent="0.25">
      <c r="A26" s="403">
        <f t="shared" si="4"/>
        <v>5</v>
      </c>
      <c r="B26" s="167"/>
      <c r="C26" s="428" t="s">
        <v>209</v>
      </c>
      <c r="D26" s="429" t="s">
        <v>935</v>
      </c>
      <c r="E26" s="170">
        <v>37830</v>
      </c>
      <c r="F26" s="171" t="s">
        <v>188</v>
      </c>
      <c r="G26" s="171" t="s">
        <v>185</v>
      </c>
      <c r="H26" s="171"/>
      <c r="I26" s="255"/>
      <c r="J26" s="172" t="str">
        <f>J25</f>
        <v>50,18</v>
      </c>
      <c r="K26" s="380"/>
      <c r="L26" s="173" t="s">
        <v>211</v>
      </c>
    </row>
    <row r="27" spans="1:12" s="45" customFormat="1" ht="18" customHeight="1" x14ac:dyDescent="0.2">
      <c r="A27" s="161">
        <v>6</v>
      </c>
      <c r="B27" s="162"/>
      <c r="C27" s="426" t="s">
        <v>592</v>
      </c>
      <c r="D27" s="427" t="s">
        <v>593</v>
      </c>
      <c r="E27" s="163">
        <v>37664</v>
      </c>
      <c r="F27" s="164" t="s">
        <v>316</v>
      </c>
      <c r="G27" s="164" t="s">
        <v>112</v>
      </c>
      <c r="H27" s="164"/>
      <c r="I27" s="374" t="s">
        <v>56</v>
      </c>
      <c r="J27" s="388" t="s">
        <v>1269</v>
      </c>
      <c r="K27" s="431" t="s">
        <v>1270</v>
      </c>
      <c r="L27" s="165" t="s">
        <v>563</v>
      </c>
    </row>
    <row r="28" spans="1:12" s="45" customFormat="1" ht="18" customHeight="1" x14ac:dyDescent="0.2">
      <c r="A28" s="401">
        <f t="shared" ref="A28:A30" si="5">A27</f>
        <v>6</v>
      </c>
      <c r="B28" s="17"/>
      <c r="C28" s="18" t="s">
        <v>45</v>
      </c>
      <c r="D28" s="19" t="s">
        <v>614</v>
      </c>
      <c r="E28" s="143">
        <v>37755</v>
      </c>
      <c r="F28" s="21" t="s">
        <v>315</v>
      </c>
      <c r="G28" s="21" t="s">
        <v>112</v>
      </c>
      <c r="H28" s="21"/>
      <c r="I28" s="98"/>
      <c r="J28" s="160" t="str">
        <f>J27</f>
        <v>51,12</v>
      </c>
      <c r="K28" s="378"/>
      <c r="L28" s="166" t="s">
        <v>569</v>
      </c>
    </row>
    <row r="29" spans="1:12" s="45" customFormat="1" ht="18" customHeight="1" x14ac:dyDescent="0.2">
      <c r="A29" s="401">
        <f t="shared" si="5"/>
        <v>6</v>
      </c>
      <c r="B29" s="17"/>
      <c r="C29" s="18" t="s">
        <v>496</v>
      </c>
      <c r="D29" s="19" t="s">
        <v>611</v>
      </c>
      <c r="E29" s="143">
        <v>37371</v>
      </c>
      <c r="F29" s="21" t="s">
        <v>315</v>
      </c>
      <c r="G29" s="21" t="s">
        <v>112</v>
      </c>
      <c r="H29" s="21"/>
      <c r="I29" s="98"/>
      <c r="J29" s="160" t="str">
        <f>J28</f>
        <v>51,12</v>
      </c>
      <c r="K29" s="378"/>
      <c r="L29" s="166" t="s">
        <v>113</v>
      </c>
    </row>
    <row r="30" spans="1:12" s="45" customFormat="1" ht="18" customHeight="1" thickBot="1" x14ac:dyDescent="0.25">
      <c r="A30" s="403">
        <f t="shared" si="5"/>
        <v>6</v>
      </c>
      <c r="B30" s="167"/>
      <c r="C30" s="428" t="s">
        <v>46</v>
      </c>
      <c r="D30" s="429" t="s">
        <v>597</v>
      </c>
      <c r="E30" s="170">
        <v>37324</v>
      </c>
      <c r="F30" s="171" t="s">
        <v>316</v>
      </c>
      <c r="G30" s="171" t="s">
        <v>112</v>
      </c>
      <c r="H30" s="171"/>
      <c r="I30" s="255"/>
      <c r="J30" s="172" t="str">
        <f>J29</f>
        <v>51,12</v>
      </c>
      <c r="K30" s="380"/>
      <c r="L30" s="173" t="s">
        <v>117</v>
      </c>
    </row>
    <row r="31" spans="1:12" s="45" customFormat="1" ht="18" customHeight="1" x14ac:dyDescent="0.2">
      <c r="A31" s="161">
        <v>7</v>
      </c>
      <c r="B31" s="162"/>
      <c r="C31" s="426" t="s">
        <v>1007</v>
      </c>
      <c r="D31" s="427" t="s">
        <v>180</v>
      </c>
      <c r="E31" s="163" t="s">
        <v>1008</v>
      </c>
      <c r="F31" s="164" t="s">
        <v>36</v>
      </c>
      <c r="G31" s="164" t="s">
        <v>261</v>
      </c>
      <c r="H31" s="164" t="s">
        <v>262</v>
      </c>
      <c r="I31" s="374">
        <v>22</v>
      </c>
      <c r="J31" s="388" t="s">
        <v>1265</v>
      </c>
      <c r="K31" s="431" t="s">
        <v>1272</v>
      </c>
      <c r="L31" s="165" t="s">
        <v>1012</v>
      </c>
    </row>
    <row r="32" spans="1:12" s="45" customFormat="1" ht="18" customHeight="1" x14ac:dyDescent="0.2">
      <c r="A32" s="401">
        <f t="shared" ref="A32:A34" si="6">A31</f>
        <v>7</v>
      </c>
      <c r="B32" s="17"/>
      <c r="C32" s="18" t="s">
        <v>655</v>
      </c>
      <c r="D32" s="19" t="s">
        <v>1009</v>
      </c>
      <c r="E32" s="143" t="s">
        <v>1010</v>
      </c>
      <c r="F32" s="21" t="s">
        <v>36</v>
      </c>
      <c r="G32" s="21" t="s">
        <v>261</v>
      </c>
      <c r="H32" s="21" t="s">
        <v>262</v>
      </c>
      <c r="I32" s="331"/>
      <c r="J32" s="160" t="str">
        <f>J31</f>
        <v>52,52</v>
      </c>
      <c r="K32" s="378"/>
      <c r="L32" s="166" t="s">
        <v>1012</v>
      </c>
    </row>
    <row r="33" spans="1:12" s="45" customFormat="1" ht="18" customHeight="1" x14ac:dyDescent="0.2">
      <c r="A33" s="401">
        <f t="shared" si="6"/>
        <v>7</v>
      </c>
      <c r="B33" s="17"/>
      <c r="C33" s="18" t="s">
        <v>82</v>
      </c>
      <c r="D33" s="19" t="s">
        <v>1000</v>
      </c>
      <c r="E33" s="143" t="s">
        <v>1001</v>
      </c>
      <c r="F33" s="21" t="s">
        <v>36</v>
      </c>
      <c r="G33" s="21" t="s">
        <v>261</v>
      </c>
      <c r="H33" s="21" t="s">
        <v>262</v>
      </c>
      <c r="I33" s="331"/>
      <c r="J33" s="160" t="str">
        <f>J32</f>
        <v>52,52</v>
      </c>
      <c r="K33" s="378"/>
      <c r="L33" s="166" t="s">
        <v>263</v>
      </c>
    </row>
    <row r="34" spans="1:12" s="45" customFormat="1" ht="18" customHeight="1" thickBot="1" x14ac:dyDescent="0.25">
      <c r="A34" s="403">
        <f t="shared" si="6"/>
        <v>7</v>
      </c>
      <c r="B34" s="167"/>
      <c r="C34" s="428" t="s">
        <v>216</v>
      </c>
      <c r="D34" s="429" t="s">
        <v>1005</v>
      </c>
      <c r="E34" s="170" t="s">
        <v>1006</v>
      </c>
      <c r="F34" s="171" t="s">
        <v>36</v>
      </c>
      <c r="G34" s="171" t="s">
        <v>261</v>
      </c>
      <c r="H34" s="171" t="s">
        <v>262</v>
      </c>
      <c r="I34" s="410"/>
      <c r="J34" s="172" t="str">
        <f>J33</f>
        <v>52,52</v>
      </c>
      <c r="K34" s="380"/>
      <c r="L34" s="173" t="s">
        <v>1012</v>
      </c>
    </row>
    <row r="35" spans="1:12" s="45" customFormat="1" ht="18" customHeight="1" x14ac:dyDescent="0.2">
      <c r="A35" s="161"/>
      <c r="B35" s="162"/>
      <c r="C35" s="426" t="s">
        <v>557</v>
      </c>
      <c r="D35" s="427" t="s">
        <v>1134</v>
      </c>
      <c r="E35" s="163" t="s">
        <v>417</v>
      </c>
      <c r="F35" s="164" t="s">
        <v>24</v>
      </c>
      <c r="G35" s="164" t="s">
        <v>1087</v>
      </c>
      <c r="H35" s="164"/>
      <c r="I35" s="399"/>
      <c r="J35" s="388" t="s">
        <v>1255</v>
      </c>
      <c r="K35" s="400"/>
      <c r="L35" s="165" t="s">
        <v>1135</v>
      </c>
    </row>
    <row r="36" spans="1:12" s="45" customFormat="1" ht="18" customHeight="1" x14ac:dyDescent="0.2">
      <c r="A36" s="401">
        <f t="shared" ref="A36:A38" si="7">A35</f>
        <v>0</v>
      </c>
      <c r="B36" s="17"/>
      <c r="C36" s="18" t="s">
        <v>176</v>
      </c>
      <c r="D36" s="19" t="s">
        <v>1099</v>
      </c>
      <c r="E36" s="143" t="s">
        <v>519</v>
      </c>
      <c r="F36" s="21" t="s">
        <v>24</v>
      </c>
      <c r="G36" s="21" t="s">
        <v>1087</v>
      </c>
      <c r="H36" s="21"/>
      <c r="I36" s="331"/>
      <c r="J36" s="160" t="str">
        <f>J35</f>
        <v>DNF</v>
      </c>
      <c r="K36" s="402"/>
      <c r="L36" s="166" t="s">
        <v>1100</v>
      </c>
    </row>
    <row r="37" spans="1:12" s="45" customFormat="1" ht="18" customHeight="1" x14ac:dyDescent="0.2">
      <c r="A37" s="401">
        <f t="shared" si="7"/>
        <v>0</v>
      </c>
      <c r="B37" s="17"/>
      <c r="C37" s="18" t="s">
        <v>330</v>
      </c>
      <c r="D37" s="19" t="s">
        <v>1101</v>
      </c>
      <c r="E37" s="143" t="s">
        <v>1102</v>
      </c>
      <c r="F37" s="21" t="s">
        <v>24</v>
      </c>
      <c r="G37" s="21" t="s">
        <v>1087</v>
      </c>
      <c r="H37" s="21"/>
      <c r="I37" s="331"/>
      <c r="J37" s="160" t="str">
        <f>J36</f>
        <v>DNF</v>
      </c>
      <c r="K37" s="402"/>
      <c r="L37" s="166" t="s">
        <v>1100</v>
      </c>
    </row>
    <row r="38" spans="1:12" s="45" customFormat="1" ht="18" customHeight="1" thickBot="1" x14ac:dyDescent="0.25">
      <c r="A38" s="403">
        <f t="shared" si="7"/>
        <v>0</v>
      </c>
      <c r="B38" s="167"/>
      <c r="C38" s="428" t="s">
        <v>119</v>
      </c>
      <c r="D38" s="429" t="s">
        <v>1086</v>
      </c>
      <c r="E38" s="170" t="s">
        <v>777</v>
      </c>
      <c r="F38" s="171" t="s">
        <v>24</v>
      </c>
      <c r="G38" s="171" t="s">
        <v>1087</v>
      </c>
      <c r="H38" s="171"/>
      <c r="I38" s="410"/>
      <c r="J38" s="172" t="str">
        <f>J37</f>
        <v>DNF</v>
      </c>
      <c r="K38" s="411"/>
      <c r="L38" s="173" t="s">
        <v>1088</v>
      </c>
    </row>
    <row r="40" spans="1:12" x14ac:dyDescent="0.2">
      <c r="E40" s="22"/>
      <c r="F40" s="22"/>
      <c r="G40" s="22"/>
      <c r="H40" s="22"/>
      <c r="I40" s="22"/>
      <c r="J40" s="22"/>
      <c r="K40" s="22"/>
      <c r="L40" s="22"/>
    </row>
    <row r="41" spans="1:12" x14ac:dyDescent="0.2">
      <c r="E41" s="22"/>
      <c r="F41" s="22"/>
      <c r="G41" s="22"/>
      <c r="H41" s="22"/>
      <c r="I41" s="22"/>
      <c r="J41" s="22"/>
      <c r="K41" s="22"/>
      <c r="L41" s="22"/>
    </row>
    <row r="42" spans="1:12" x14ac:dyDescent="0.2">
      <c r="E42" s="22"/>
      <c r="F42" s="22"/>
      <c r="G42" s="22"/>
      <c r="H42" s="22"/>
      <c r="I42" s="22"/>
      <c r="J42" s="22"/>
      <c r="K42" s="22"/>
      <c r="L42" s="22"/>
    </row>
    <row r="43" spans="1:12" x14ac:dyDescent="0.2">
      <c r="E43" s="22"/>
      <c r="F43" s="22"/>
      <c r="G43" s="22"/>
      <c r="H43" s="22"/>
      <c r="I43" s="22"/>
      <c r="J43" s="22"/>
      <c r="K43" s="22"/>
      <c r="L43" s="22"/>
    </row>
    <row r="44" spans="1:12" x14ac:dyDescent="0.2">
      <c r="E44" s="22"/>
      <c r="F44" s="22"/>
      <c r="G44" s="22"/>
      <c r="H44" s="22"/>
      <c r="I44" s="22"/>
      <c r="J44" s="22"/>
      <c r="K44" s="22"/>
      <c r="L44" s="22"/>
    </row>
    <row r="45" spans="1:12" x14ac:dyDescent="0.2">
      <c r="E45" s="22"/>
      <c r="F45" s="22"/>
      <c r="G45" s="22"/>
      <c r="H45" s="22"/>
      <c r="I45" s="22"/>
      <c r="J45" s="22"/>
      <c r="K45" s="22"/>
      <c r="L45" s="22"/>
    </row>
    <row r="46" spans="1:12" x14ac:dyDescent="0.2">
      <c r="E46" s="22"/>
      <c r="F46" s="22"/>
      <c r="G46" s="22"/>
      <c r="H46" s="22"/>
      <c r="I46" s="22"/>
      <c r="J46" s="22"/>
      <c r="K46" s="22"/>
      <c r="L46" s="22"/>
    </row>
    <row r="47" spans="1:12" x14ac:dyDescent="0.2">
      <c r="E47" s="22"/>
      <c r="F47" s="22"/>
      <c r="G47" s="22"/>
      <c r="H47" s="22"/>
      <c r="I47" s="22"/>
      <c r="J47" s="22"/>
      <c r="K47" s="22"/>
      <c r="L47" s="22"/>
    </row>
    <row r="48" spans="1:12" x14ac:dyDescent="0.2">
      <c r="E48" s="22"/>
      <c r="F48" s="22"/>
      <c r="G48" s="22"/>
      <c r="H48" s="22"/>
      <c r="I48" s="22"/>
      <c r="J48" s="22"/>
      <c r="K48" s="22"/>
      <c r="L48" s="22"/>
    </row>
    <row r="49" spans="5:12" x14ac:dyDescent="0.2">
      <c r="E49" s="22"/>
      <c r="F49" s="22"/>
      <c r="G49" s="22"/>
      <c r="H49" s="22"/>
      <c r="I49" s="22"/>
      <c r="J49" s="22"/>
      <c r="K49" s="22"/>
      <c r="L49" s="22"/>
    </row>
    <row r="50" spans="5:12" x14ac:dyDescent="0.2">
      <c r="E50" s="22"/>
      <c r="F50" s="22"/>
      <c r="G50" s="22"/>
      <c r="H50" s="22"/>
      <c r="I50" s="22"/>
      <c r="J50" s="22"/>
      <c r="K50" s="22"/>
      <c r="L50" s="22"/>
    </row>
    <row r="51" spans="5:12" x14ac:dyDescent="0.2">
      <c r="E51" s="22"/>
      <c r="F51" s="22"/>
      <c r="G51" s="22"/>
      <c r="H51" s="22"/>
      <c r="I51" s="22"/>
      <c r="J51" s="22"/>
      <c r="K51" s="22"/>
      <c r="L51" s="22"/>
    </row>
    <row r="52" spans="5:12" x14ac:dyDescent="0.2">
      <c r="E52" s="22"/>
      <c r="F52" s="22"/>
      <c r="G52" s="22"/>
      <c r="H52" s="22"/>
      <c r="I52" s="22"/>
      <c r="J52" s="22"/>
      <c r="K52" s="22"/>
      <c r="L52" s="22"/>
    </row>
    <row r="53" spans="5:12" x14ac:dyDescent="0.2">
      <c r="E53" s="22"/>
      <c r="F53" s="22"/>
      <c r="G53" s="22"/>
      <c r="H53" s="22"/>
      <c r="I53" s="22"/>
      <c r="J53" s="22"/>
      <c r="K53" s="22"/>
      <c r="L53" s="22"/>
    </row>
    <row r="54" spans="5:12" x14ac:dyDescent="0.2">
      <c r="E54" s="22"/>
      <c r="F54" s="22"/>
      <c r="G54" s="22"/>
      <c r="H54" s="22"/>
      <c r="I54" s="22"/>
      <c r="J54" s="22"/>
      <c r="K54" s="22"/>
      <c r="L54" s="22"/>
    </row>
    <row r="55" spans="5:12" x14ac:dyDescent="0.2">
      <c r="E55" s="22"/>
      <c r="F55" s="22"/>
      <c r="G55" s="22"/>
      <c r="H55" s="22"/>
      <c r="I55" s="22"/>
      <c r="J55" s="22"/>
      <c r="K55" s="22"/>
      <c r="L55" s="22"/>
    </row>
    <row r="56" spans="5:12" x14ac:dyDescent="0.2">
      <c r="E56" s="22"/>
      <c r="F56" s="22"/>
      <c r="G56" s="22"/>
      <c r="H56" s="22"/>
      <c r="I56" s="22"/>
      <c r="J56" s="22"/>
      <c r="K56" s="22"/>
      <c r="L56" s="22"/>
    </row>
    <row r="57" spans="5:12" x14ac:dyDescent="0.2">
      <c r="E57" s="22"/>
      <c r="F57" s="22"/>
      <c r="G57" s="22"/>
      <c r="H57" s="22"/>
      <c r="I57" s="22"/>
      <c r="J57" s="22"/>
      <c r="K57" s="22"/>
      <c r="L57" s="22"/>
    </row>
    <row r="58" spans="5:12" x14ac:dyDescent="0.2">
      <c r="E58" s="22"/>
      <c r="F58" s="22"/>
      <c r="G58" s="22"/>
      <c r="H58" s="22"/>
      <c r="I58" s="22"/>
      <c r="J58" s="22"/>
      <c r="K58" s="22"/>
      <c r="L58" s="22"/>
    </row>
    <row r="59" spans="5:12" x14ac:dyDescent="0.2">
      <c r="E59" s="22"/>
      <c r="F59" s="22"/>
      <c r="G59" s="22"/>
      <c r="H59" s="22"/>
      <c r="I59" s="22"/>
      <c r="J59" s="22"/>
      <c r="K59" s="22"/>
      <c r="L59" s="22"/>
    </row>
    <row r="60" spans="5:12" x14ac:dyDescent="0.2">
      <c r="E60" s="22"/>
      <c r="F60" s="22"/>
      <c r="G60" s="22"/>
      <c r="H60" s="22"/>
      <c r="I60" s="22"/>
      <c r="J60" s="22"/>
      <c r="K60" s="22"/>
      <c r="L60" s="22"/>
    </row>
    <row r="61" spans="5:12" x14ac:dyDescent="0.2">
      <c r="E61" s="22"/>
      <c r="F61" s="22"/>
      <c r="G61" s="22"/>
      <c r="H61" s="22"/>
      <c r="I61" s="22"/>
      <c r="J61" s="22"/>
      <c r="K61" s="22"/>
      <c r="L61" s="22"/>
    </row>
    <row r="62" spans="5:12" x14ac:dyDescent="0.2">
      <c r="E62" s="22"/>
      <c r="F62" s="22"/>
      <c r="G62" s="22"/>
      <c r="H62" s="22"/>
      <c r="I62" s="22"/>
      <c r="J62" s="22"/>
      <c r="K62" s="22"/>
      <c r="L62" s="22"/>
    </row>
    <row r="63" spans="5:12" x14ac:dyDescent="0.2">
      <c r="E63" s="22"/>
      <c r="F63" s="22"/>
      <c r="G63" s="22"/>
      <c r="H63" s="22"/>
      <c r="I63" s="22"/>
      <c r="J63" s="22"/>
      <c r="K63" s="22"/>
      <c r="L63" s="22"/>
    </row>
    <row r="64" spans="5:12" x14ac:dyDescent="0.2">
      <c r="E64" s="22"/>
      <c r="F64" s="22"/>
      <c r="G64" s="22"/>
      <c r="H64" s="22"/>
      <c r="I64" s="22"/>
      <c r="J64" s="22"/>
      <c r="K64" s="22"/>
      <c r="L64" s="22"/>
    </row>
  </sheetData>
  <sortState ref="A7:O38">
    <sortCondition ref="J7:J38"/>
  </sortState>
  <printOptions horizontalCentered="1"/>
  <pageMargins left="0.39370078740157483" right="0.39370078740157483" top="0.35433070866141736" bottom="0.23622047244094491" header="0.15748031496062992" footer="0.19685039370078741"/>
  <pageSetup paperSize="9" scale="85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5"/>
  <dimension ref="A1:HS28"/>
  <sheetViews>
    <sheetView workbookViewId="0">
      <selection activeCell="A5" sqref="A5"/>
    </sheetView>
  </sheetViews>
  <sheetFormatPr defaultRowHeight="12.75" x14ac:dyDescent="0.2"/>
  <cols>
    <col min="1" max="1" width="5.42578125" style="275" customWidth="1"/>
    <col min="2" max="2" width="5.42578125" style="275" hidden="1" customWidth="1"/>
    <col min="3" max="3" width="9.140625" style="276"/>
    <col min="4" max="4" width="12.42578125" style="276" bestFit="1" customWidth="1"/>
    <col min="5" max="5" width="10.7109375" style="298" customWidth="1"/>
    <col min="6" max="6" width="12" style="281" customWidth="1"/>
    <col min="7" max="7" width="12.85546875" style="281" customWidth="1"/>
    <col min="8" max="8" width="12.140625" style="278" customWidth="1"/>
    <col min="9" max="9" width="5.85546875" style="76" customWidth="1"/>
    <col min="10" max="21" width="4.7109375" style="276" customWidth="1"/>
    <col min="22" max="22" width="7" style="276" customWidth="1"/>
    <col min="23" max="23" width="5.85546875" style="276" customWidth="1"/>
    <col min="24" max="24" width="11.5703125" style="276" customWidth="1"/>
    <col min="25" max="227" width="9.140625" style="276"/>
    <col min="228" max="260" width="9.140625" style="299"/>
    <col min="261" max="261" width="5.42578125" style="299" customWidth="1"/>
    <col min="262" max="262" width="9.140625" style="299"/>
    <col min="263" max="263" width="13.28515625" style="299" customWidth="1"/>
    <col min="264" max="264" width="10.7109375" style="299" customWidth="1"/>
    <col min="265" max="265" width="12" style="299" customWidth="1"/>
    <col min="266" max="267" width="12.85546875" style="299" customWidth="1"/>
    <col min="268" max="277" width="4.7109375" style="299" customWidth="1"/>
    <col min="278" max="278" width="7" style="299" customWidth="1"/>
    <col min="279" max="279" width="5.85546875" style="299" customWidth="1"/>
    <col min="280" max="280" width="11.5703125" style="299" customWidth="1"/>
    <col min="281" max="516" width="9.140625" style="299"/>
    <col min="517" max="517" width="5.42578125" style="299" customWidth="1"/>
    <col min="518" max="518" width="9.140625" style="299"/>
    <col min="519" max="519" width="13.28515625" style="299" customWidth="1"/>
    <col min="520" max="520" width="10.7109375" style="299" customWidth="1"/>
    <col min="521" max="521" width="12" style="299" customWidth="1"/>
    <col min="522" max="523" width="12.85546875" style="299" customWidth="1"/>
    <col min="524" max="533" width="4.7109375" style="299" customWidth="1"/>
    <col min="534" max="534" width="7" style="299" customWidth="1"/>
    <col min="535" max="535" width="5.85546875" style="299" customWidth="1"/>
    <col min="536" max="536" width="11.5703125" style="299" customWidth="1"/>
    <col min="537" max="772" width="9.140625" style="299"/>
    <col min="773" max="773" width="5.42578125" style="299" customWidth="1"/>
    <col min="774" max="774" width="9.140625" style="299"/>
    <col min="775" max="775" width="13.28515625" style="299" customWidth="1"/>
    <col min="776" max="776" width="10.7109375" style="299" customWidth="1"/>
    <col min="777" max="777" width="12" style="299" customWidth="1"/>
    <col min="778" max="779" width="12.85546875" style="299" customWidth="1"/>
    <col min="780" max="789" width="4.7109375" style="299" customWidth="1"/>
    <col min="790" max="790" width="7" style="299" customWidth="1"/>
    <col min="791" max="791" width="5.85546875" style="299" customWidth="1"/>
    <col min="792" max="792" width="11.5703125" style="299" customWidth="1"/>
    <col min="793" max="1028" width="9.140625" style="299"/>
    <col min="1029" max="1029" width="5.42578125" style="299" customWidth="1"/>
    <col min="1030" max="1030" width="9.140625" style="299"/>
    <col min="1031" max="1031" width="13.28515625" style="299" customWidth="1"/>
    <col min="1032" max="1032" width="10.7109375" style="299" customWidth="1"/>
    <col min="1033" max="1033" width="12" style="299" customWidth="1"/>
    <col min="1034" max="1035" width="12.85546875" style="299" customWidth="1"/>
    <col min="1036" max="1045" width="4.7109375" style="299" customWidth="1"/>
    <col min="1046" max="1046" width="7" style="299" customWidth="1"/>
    <col min="1047" max="1047" width="5.85546875" style="299" customWidth="1"/>
    <col min="1048" max="1048" width="11.5703125" style="299" customWidth="1"/>
    <col min="1049" max="1284" width="9.140625" style="299"/>
    <col min="1285" max="1285" width="5.42578125" style="299" customWidth="1"/>
    <col min="1286" max="1286" width="9.140625" style="299"/>
    <col min="1287" max="1287" width="13.28515625" style="299" customWidth="1"/>
    <col min="1288" max="1288" width="10.7109375" style="299" customWidth="1"/>
    <col min="1289" max="1289" width="12" style="299" customWidth="1"/>
    <col min="1290" max="1291" width="12.85546875" style="299" customWidth="1"/>
    <col min="1292" max="1301" width="4.7109375" style="299" customWidth="1"/>
    <col min="1302" max="1302" width="7" style="299" customWidth="1"/>
    <col min="1303" max="1303" width="5.85546875" style="299" customWidth="1"/>
    <col min="1304" max="1304" width="11.5703125" style="299" customWidth="1"/>
    <col min="1305" max="1540" width="9.140625" style="299"/>
    <col min="1541" max="1541" width="5.42578125" style="299" customWidth="1"/>
    <col min="1542" max="1542" width="9.140625" style="299"/>
    <col min="1543" max="1543" width="13.28515625" style="299" customWidth="1"/>
    <col min="1544" max="1544" width="10.7109375" style="299" customWidth="1"/>
    <col min="1545" max="1545" width="12" style="299" customWidth="1"/>
    <col min="1546" max="1547" width="12.85546875" style="299" customWidth="1"/>
    <col min="1548" max="1557" width="4.7109375" style="299" customWidth="1"/>
    <col min="1558" max="1558" width="7" style="299" customWidth="1"/>
    <col min="1559" max="1559" width="5.85546875" style="299" customWidth="1"/>
    <col min="1560" max="1560" width="11.5703125" style="299" customWidth="1"/>
    <col min="1561" max="1796" width="9.140625" style="299"/>
    <col min="1797" max="1797" width="5.42578125" style="299" customWidth="1"/>
    <col min="1798" max="1798" width="9.140625" style="299"/>
    <col min="1799" max="1799" width="13.28515625" style="299" customWidth="1"/>
    <col min="1800" max="1800" width="10.7109375" style="299" customWidth="1"/>
    <col min="1801" max="1801" width="12" style="299" customWidth="1"/>
    <col min="1802" max="1803" width="12.85546875" style="299" customWidth="1"/>
    <col min="1804" max="1813" width="4.7109375" style="299" customWidth="1"/>
    <col min="1814" max="1814" width="7" style="299" customWidth="1"/>
    <col min="1815" max="1815" width="5.85546875" style="299" customWidth="1"/>
    <col min="1816" max="1816" width="11.5703125" style="299" customWidth="1"/>
    <col min="1817" max="2052" width="9.140625" style="299"/>
    <col min="2053" max="2053" width="5.42578125" style="299" customWidth="1"/>
    <col min="2054" max="2054" width="9.140625" style="299"/>
    <col min="2055" max="2055" width="13.28515625" style="299" customWidth="1"/>
    <col min="2056" max="2056" width="10.7109375" style="299" customWidth="1"/>
    <col min="2057" max="2057" width="12" style="299" customWidth="1"/>
    <col min="2058" max="2059" width="12.85546875" style="299" customWidth="1"/>
    <col min="2060" max="2069" width="4.7109375" style="299" customWidth="1"/>
    <col min="2070" max="2070" width="7" style="299" customWidth="1"/>
    <col min="2071" max="2071" width="5.85546875" style="299" customWidth="1"/>
    <col min="2072" max="2072" width="11.5703125" style="299" customWidth="1"/>
    <col min="2073" max="2308" width="9.140625" style="299"/>
    <col min="2309" max="2309" width="5.42578125" style="299" customWidth="1"/>
    <col min="2310" max="2310" width="9.140625" style="299"/>
    <col min="2311" max="2311" width="13.28515625" style="299" customWidth="1"/>
    <col min="2312" max="2312" width="10.7109375" style="299" customWidth="1"/>
    <col min="2313" max="2313" width="12" style="299" customWidth="1"/>
    <col min="2314" max="2315" width="12.85546875" style="299" customWidth="1"/>
    <col min="2316" max="2325" width="4.7109375" style="299" customWidth="1"/>
    <col min="2326" max="2326" width="7" style="299" customWidth="1"/>
    <col min="2327" max="2327" width="5.85546875" style="299" customWidth="1"/>
    <col min="2328" max="2328" width="11.5703125" style="299" customWidth="1"/>
    <col min="2329" max="2564" width="9.140625" style="299"/>
    <col min="2565" max="2565" width="5.42578125" style="299" customWidth="1"/>
    <col min="2566" max="2566" width="9.140625" style="299"/>
    <col min="2567" max="2567" width="13.28515625" style="299" customWidth="1"/>
    <col min="2568" max="2568" width="10.7109375" style="299" customWidth="1"/>
    <col min="2569" max="2569" width="12" style="299" customWidth="1"/>
    <col min="2570" max="2571" width="12.85546875" style="299" customWidth="1"/>
    <col min="2572" max="2581" width="4.7109375" style="299" customWidth="1"/>
    <col min="2582" max="2582" width="7" style="299" customWidth="1"/>
    <col min="2583" max="2583" width="5.85546875" style="299" customWidth="1"/>
    <col min="2584" max="2584" width="11.5703125" style="299" customWidth="1"/>
    <col min="2585" max="2820" width="9.140625" style="299"/>
    <col min="2821" max="2821" width="5.42578125" style="299" customWidth="1"/>
    <col min="2822" max="2822" width="9.140625" style="299"/>
    <col min="2823" max="2823" width="13.28515625" style="299" customWidth="1"/>
    <col min="2824" max="2824" width="10.7109375" style="299" customWidth="1"/>
    <col min="2825" max="2825" width="12" style="299" customWidth="1"/>
    <col min="2826" max="2827" width="12.85546875" style="299" customWidth="1"/>
    <col min="2828" max="2837" width="4.7109375" style="299" customWidth="1"/>
    <col min="2838" max="2838" width="7" style="299" customWidth="1"/>
    <col min="2839" max="2839" width="5.85546875" style="299" customWidth="1"/>
    <col min="2840" max="2840" width="11.5703125" style="299" customWidth="1"/>
    <col min="2841" max="3076" width="9.140625" style="299"/>
    <col min="3077" max="3077" width="5.42578125" style="299" customWidth="1"/>
    <col min="3078" max="3078" width="9.140625" style="299"/>
    <col min="3079" max="3079" width="13.28515625" style="299" customWidth="1"/>
    <col min="3080" max="3080" width="10.7109375" style="299" customWidth="1"/>
    <col min="3081" max="3081" width="12" style="299" customWidth="1"/>
    <col min="3082" max="3083" width="12.85546875" style="299" customWidth="1"/>
    <col min="3084" max="3093" width="4.7109375" style="299" customWidth="1"/>
    <col min="3094" max="3094" width="7" style="299" customWidth="1"/>
    <col min="3095" max="3095" width="5.85546875" style="299" customWidth="1"/>
    <col min="3096" max="3096" width="11.5703125" style="299" customWidth="1"/>
    <col min="3097" max="3332" width="9.140625" style="299"/>
    <col min="3333" max="3333" width="5.42578125" style="299" customWidth="1"/>
    <col min="3334" max="3334" width="9.140625" style="299"/>
    <col min="3335" max="3335" width="13.28515625" style="299" customWidth="1"/>
    <col min="3336" max="3336" width="10.7109375" style="299" customWidth="1"/>
    <col min="3337" max="3337" width="12" style="299" customWidth="1"/>
    <col min="3338" max="3339" width="12.85546875" style="299" customWidth="1"/>
    <col min="3340" max="3349" width="4.7109375" style="299" customWidth="1"/>
    <col min="3350" max="3350" width="7" style="299" customWidth="1"/>
    <col min="3351" max="3351" width="5.85546875" style="299" customWidth="1"/>
    <col min="3352" max="3352" width="11.5703125" style="299" customWidth="1"/>
    <col min="3353" max="3588" width="9.140625" style="299"/>
    <col min="3589" max="3589" width="5.42578125" style="299" customWidth="1"/>
    <col min="3590" max="3590" width="9.140625" style="299"/>
    <col min="3591" max="3591" width="13.28515625" style="299" customWidth="1"/>
    <col min="3592" max="3592" width="10.7109375" style="299" customWidth="1"/>
    <col min="3593" max="3593" width="12" style="299" customWidth="1"/>
    <col min="3594" max="3595" width="12.85546875" style="299" customWidth="1"/>
    <col min="3596" max="3605" width="4.7109375" style="299" customWidth="1"/>
    <col min="3606" max="3606" width="7" style="299" customWidth="1"/>
    <col min="3607" max="3607" width="5.85546875" style="299" customWidth="1"/>
    <col min="3608" max="3608" width="11.5703125" style="299" customWidth="1"/>
    <col min="3609" max="3844" width="9.140625" style="299"/>
    <col min="3845" max="3845" width="5.42578125" style="299" customWidth="1"/>
    <col min="3846" max="3846" width="9.140625" style="299"/>
    <col min="3847" max="3847" width="13.28515625" style="299" customWidth="1"/>
    <col min="3848" max="3848" width="10.7109375" style="299" customWidth="1"/>
    <col min="3849" max="3849" width="12" style="299" customWidth="1"/>
    <col min="3850" max="3851" width="12.85546875" style="299" customWidth="1"/>
    <col min="3852" max="3861" width="4.7109375" style="299" customWidth="1"/>
    <col min="3862" max="3862" width="7" style="299" customWidth="1"/>
    <col min="3863" max="3863" width="5.85546875" style="299" customWidth="1"/>
    <col min="3864" max="3864" width="11.5703125" style="299" customWidth="1"/>
    <col min="3865" max="4100" width="9.140625" style="299"/>
    <col min="4101" max="4101" width="5.42578125" style="299" customWidth="1"/>
    <col min="4102" max="4102" width="9.140625" style="299"/>
    <col min="4103" max="4103" width="13.28515625" style="299" customWidth="1"/>
    <col min="4104" max="4104" width="10.7109375" style="299" customWidth="1"/>
    <col min="4105" max="4105" width="12" style="299" customWidth="1"/>
    <col min="4106" max="4107" width="12.85546875" style="299" customWidth="1"/>
    <col min="4108" max="4117" width="4.7109375" style="299" customWidth="1"/>
    <col min="4118" max="4118" width="7" style="299" customWidth="1"/>
    <col min="4119" max="4119" width="5.85546875" style="299" customWidth="1"/>
    <col min="4120" max="4120" width="11.5703125" style="299" customWidth="1"/>
    <col min="4121" max="4356" width="9.140625" style="299"/>
    <col min="4357" max="4357" width="5.42578125" style="299" customWidth="1"/>
    <col min="4358" max="4358" width="9.140625" style="299"/>
    <col min="4359" max="4359" width="13.28515625" style="299" customWidth="1"/>
    <col min="4360" max="4360" width="10.7109375" style="299" customWidth="1"/>
    <col min="4361" max="4361" width="12" style="299" customWidth="1"/>
    <col min="4362" max="4363" width="12.85546875" style="299" customWidth="1"/>
    <col min="4364" max="4373" width="4.7109375" style="299" customWidth="1"/>
    <col min="4374" max="4374" width="7" style="299" customWidth="1"/>
    <col min="4375" max="4375" width="5.85546875" style="299" customWidth="1"/>
    <col min="4376" max="4376" width="11.5703125" style="299" customWidth="1"/>
    <col min="4377" max="4612" width="9.140625" style="299"/>
    <col min="4613" max="4613" width="5.42578125" style="299" customWidth="1"/>
    <col min="4614" max="4614" width="9.140625" style="299"/>
    <col min="4615" max="4615" width="13.28515625" style="299" customWidth="1"/>
    <col min="4616" max="4616" width="10.7109375" style="299" customWidth="1"/>
    <col min="4617" max="4617" width="12" style="299" customWidth="1"/>
    <col min="4618" max="4619" width="12.85546875" style="299" customWidth="1"/>
    <col min="4620" max="4629" width="4.7109375" style="299" customWidth="1"/>
    <col min="4630" max="4630" width="7" style="299" customWidth="1"/>
    <col min="4631" max="4631" width="5.85546875" style="299" customWidth="1"/>
    <col min="4632" max="4632" width="11.5703125" style="299" customWidth="1"/>
    <col min="4633" max="4868" width="9.140625" style="299"/>
    <col min="4869" max="4869" width="5.42578125" style="299" customWidth="1"/>
    <col min="4870" max="4870" width="9.140625" style="299"/>
    <col min="4871" max="4871" width="13.28515625" style="299" customWidth="1"/>
    <col min="4872" max="4872" width="10.7109375" style="299" customWidth="1"/>
    <col min="4873" max="4873" width="12" style="299" customWidth="1"/>
    <col min="4874" max="4875" width="12.85546875" style="299" customWidth="1"/>
    <col min="4876" max="4885" width="4.7109375" style="299" customWidth="1"/>
    <col min="4886" max="4886" width="7" style="299" customWidth="1"/>
    <col min="4887" max="4887" width="5.85546875" style="299" customWidth="1"/>
    <col min="4888" max="4888" width="11.5703125" style="299" customWidth="1"/>
    <col min="4889" max="5124" width="9.140625" style="299"/>
    <col min="5125" max="5125" width="5.42578125" style="299" customWidth="1"/>
    <col min="5126" max="5126" width="9.140625" style="299"/>
    <col min="5127" max="5127" width="13.28515625" style="299" customWidth="1"/>
    <col min="5128" max="5128" width="10.7109375" style="299" customWidth="1"/>
    <col min="5129" max="5129" width="12" style="299" customWidth="1"/>
    <col min="5130" max="5131" width="12.85546875" style="299" customWidth="1"/>
    <col min="5132" max="5141" width="4.7109375" style="299" customWidth="1"/>
    <col min="5142" max="5142" width="7" style="299" customWidth="1"/>
    <col min="5143" max="5143" width="5.85546875" style="299" customWidth="1"/>
    <col min="5144" max="5144" width="11.5703125" style="299" customWidth="1"/>
    <col min="5145" max="5380" width="9.140625" style="299"/>
    <col min="5381" max="5381" width="5.42578125" style="299" customWidth="1"/>
    <col min="5382" max="5382" width="9.140625" style="299"/>
    <col min="5383" max="5383" width="13.28515625" style="299" customWidth="1"/>
    <col min="5384" max="5384" width="10.7109375" style="299" customWidth="1"/>
    <col min="5385" max="5385" width="12" style="299" customWidth="1"/>
    <col min="5386" max="5387" width="12.85546875" style="299" customWidth="1"/>
    <col min="5388" max="5397" width="4.7109375" style="299" customWidth="1"/>
    <col min="5398" max="5398" width="7" style="299" customWidth="1"/>
    <col min="5399" max="5399" width="5.85546875" style="299" customWidth="1"/>
    <col min="5400" max="5400" width="11.5703125" style="299" customWidth="1"/>
    <col min="5401" max="5636" width="9.140625" style="299"/>
    <col min="5637" max="5637" width="5.42578125" style="299" customWidth="1"/>
    <col min="5638" max="5638" width="9.140625" style="299"/>
    <col min="5639" max="5639" width="13.28515625" style="299" customWidth="1"/>
    <col min="5640" max="5640" width="10.7109375" style="299" customWidth="1"/>
    <col min="5641" max="5641" width="12" style="299" customWidth="1"/>
    <col min="5642" max="5643" width="12.85546875" style="299" customWidth="1"/>
    <col min="5644" max="5653" width="4.7109375" style="299" customWidth="1"/>
    <col min="5654" max="5654" width="7" style="299" customWidth="1"/>
    <col min="5655" max="5655" width="5.85546875" style="299" customWidth="1"/>
    <col min="5656" max="5656" width="11.5703125" style="299" customWidth="1"/>
    <col min="5657" max="5892" width="9.140625" style="299"/>
    <col min="5893" max="5893" width="5.42578125" style="299" customWidth="1"/>
    <col min="5894" max="5894" width="9.140625" style="299"/>
    <col min="5895" max="5895" width="13.28515625" style="299" customWidth="1"/>
    <col min="5896" max="5896" width="10.7109375" style="299" customWidth="1"/>
    <col min="5897" max="5897" width="12" style="299" customWidth="1"/>
    <col min="5898" max="5899" width="12.85546875" style="299" customWidth="1"/>
    <col min="5900" max="5909" width="4.7109375" style="299" customWidth="1"/>
    <col min="5910" max="5910" width="7" style="299" customWidth="1"/>
    <col min="5911" max="5911" width="5.85546875" style="299" customWidth="1"/>
    <col min="5912" max="5912" width="11.5703125" style="299" customWidth="1"/>
    <col min="5913" max="6148" width="9.140625" style="299"/>
    <col min="6149" max="6149" width="5.42578125" style="299" customWidth="1"/>
    <col min="6150" max="6150" width="9.140625" style="299"/>
    <col min="6151" max="6151" width="13.28515625" style="299" customWidth="1"/>
    <col min="6152" max="6152" width="10.7109375" style="299" customWidth="1"/>
    <col min="6153" max="6153" width="12" style="299" customWidth="1"/>
    <col min="6154" max="6155" width="12.85546875" style="299" customWidth="1"/>
    <col min="6156" max="6165" width="4.7109375" style="299" customWidth="1"/>
    <col min="6166" max="6166" width="7" style="299" customWidth="1"/>
    <col min="6167" max="6167" width="5.85546875" style="299" customWidth="1"/>
    <col min="6168" max="6168" width="11.5703125" style="299" customWidth="1"/>
    <col min="6169" max="6404" width="9.140625" style="299"/>
    <col min="6405" max="6405" width="5.42578125" style="299" customWidth="1"/>
    <col min="6406" max="6406" width="9.140625" style="299"/>
    <col min="6407" max="6407" width="13.28515625" style="299" customWidth="1"/>
    <col min="6408" max="6408" width="10.7109375" style="299" customWidth="1"/>
    <col min="6409" max="6409" width="12" style="299" customWidth="1"/>
    <col min="6410" max="6411" width="12.85546875" style="299" customWidth="1"/>
    <col min="6412" max="6421" width="4.7109375" style="299" customWidth="1"/>
    <col min="6422" max="6422" width="7" style="299" customWidth="1"/>
    <col min="6423" max="6423" width="5.85546875" style="299" customWidth="1"/>
    <col min="6424" max="6424" width="11.5703125" style="299" customWidth="1"/>
    <col min="6425" max="6660" width="9.140625" style="299"/>
    <col min="6661" max="6661" width="5.42578125" style="299" customWidth="1"/>
    <col min="6662" max="6662" width="9.140625" style="299"/>
    <col min="6663" max="6663" width="13.28515625" style="299" customWidth="1"/>
    <col min="6664" max="6664" width="10.7109375" style="299" customWidth="1"/>
    <col min="6665" max="6665" width="12" style="299" customWidth="1"/>
    <col min="6666" max="6667" width="12.85546875" style="299" customWidth="1"/>
    <col min="6668" max="6677" width="4.7109375" style="299" customWidth="1"/>
    <col min="6678" max="6678" width="7" style="299" customWidth="1"/>
    <col min="6679" max="6679" width="5.85546875" style="299" customWidth="1"/>
    <col min="6680" max="6680" width="11.5703125" style="299" customWidth="1"/>
    <col min="6681" max="6916" width="9.140625" style="299"/>
    <col min="6917" max="6917" width="5.42578125" style="299" customWidth="1"/>
    <col min="6918" max="6918" width="9.140625" style="299"/>
    <col min="6919" max="6919" width="13.28515625" style="299" customWidth="1"/>
    <col min="6920" max="6920" width="10.7109375" style="299" customWidth="1"/>
    <col min="6921" max="6921" width="12" style="299" customWidth="1"/>
    <col min="6922" max="6923" width="12.85546875" style="299" customWidth="1"/>
    <col min="6924" max="6933" width="4.7109375" style="299" customWidth="1"/>
    <col min="6934" max="6934" width="7" style="299" customWidth="1"/>
    <col min="6935" max="6935" width="5.85546875" style="299" customWidth="1"/>
    <col min="6936" max="6936" width="11.5703125" style="299" customWidth="1"/>
    <col min="6937" max="7172" width="9.140625" style="299"/>
    <col min="7173" max="7173" width="5.42578125" style="299" customWidth="1"/>
    <col min="7174" max="7174" width="9.140625" style="299"/>
    <col min="7175" max="7175" width="13.28515625" style="299" customWidth="1"/>
    <col min="7176" max="7176" width="10.7109375" style="299" customWidth="1"/>
    <col min="7177" max="7177" width="12" style="299" customWidth="1"/>
    <col min="7178" max="7179" width="12.85546875" style="299" customWidth="1"/>
    <col min="7180" max="7189" width="4.7109375" style="299" customWidth="1"/>
    <col min="7190" max="7190" width="7" style="299" customWidth="1"/>
    <col min="7191" max="7191" width="5.85546875" style="299" customWidth="1"/>
    <col min="7192" max="7192" width="11.5703125" style="299" customWidth="1"/>
    <col min="7193" max="7428" width="9.140625" style="299"/>
    <col min="7429" max="7429" width="5.42578125" style="299" customWidth="1"/>
    <col min="7430" max="7430" width="9.140625" style="299"/>
    <col min="7431" max="7431" width="13.28515625" style="299" customWidth="1"/>
    <col min="7432" max="7432" width="10.7109375" style="299" customWidth="1"/>
    <col min="7433" max="7433" width="12" style="299" customWidth="1"/>
    <col min="7434" max="7435" width="12.85546875" style="299" customWidth="1"/>
    <col min="7436" max="7445" width="4.7109375" style="299" customWidth="1"/>
    <col min="7446" max="7446" width="7" style="299" customWidth="1"/>
    <col min="7447" max="7447" width="5.85546875" style="299" customWidth="1"/>
    <col min="7448" max="7448" width="11.5703125" style="299" customWidth="1"/>
    <col min="7449" max="7684" width="9.140625" style="299"/>
    <col min="7685" max="7685" width="5.42578125" style="299" customWidth="1"/>
    <col min="7686" max="7686" width="9.140625" style="299"/>
    <col min="7687" max="7687" width="13.28515625" style="299" customWidth="1"/>
    <col min="7688" max="7688" width="10.7109375" style="299" customWidth="1"/>
    <col min="7689" max="7689" width="12" style="299" customWidth="1"/>
    <col min="7690" max="7691" width="12.85546875" style="299" customWidth="1"/>
    <col min="7692" max="7701" width="4.7109375" style="299" customWidth="1"/>
    <col min="7702" max="7702" width="7" style="299" customWidth="1"/>
    <col min="7703" max="7703" width="5.85546875" style="299" customWidth="1"/>
    <col min="7704" max="7704" width="11.5703125" style="299" customWidth="1"/>
    <col min="7705" max="7940" width="9.140625" style="299"/>
    <col min="7941" max="7941" width="5.42578125" style="299" customWidth="1"/>
    <col min="7942" max="7942" width="9.140625" style="299"/>
    <col min="7943" max="7943" width="13.28515625" style="299" customWidth="1"/>
    <col min="7944" max="7944" width="10.7109375" style="299" customWidth="1"/>
    <col min="7945" max="7945" width="12" style="299" customWidth="1"/>
    <col min="7946" max="7947" width="12.85546875" style="299" customWidth="1"/>
    <col min="7948" max="7957" width="4.7109375" style="299" customWidth="1"/>
    <col min="7958" max="7958" width="7" style="299" customWidth="1"/>
    <col min="7959" max="7959" width="5.85546875" style="299" customWidth="1"/>
    <col min="7960" max="7960" width="11.5703125" style="299" customWidth="1"/>
    <col min="7961" max="8196" width="9.140625" style="299"/>
    <col min="8197" max="8197" width="5.42578125" style="299" customWidth="1"/>
    <col min="8198" max="8198" width="9.140625" style="299"/>
    <col min="8199" max="8199" width="13.28515625" style="299" customWidth="1"/>
    <col min="8200" max="8200" width="10.7109375" style="299" customWidth="1"/>
    <col min="8201" max="8201" width="12" style="299" customWidth="1"/>
    <col min="8202" max="8203" width="12.85546875" style="299" customWidth="1"/>
    <col min="8204" max="8213" width="4.7109375" style="299" customWidth="1"/>
    <col min="8214" max="8214" width="7" style="299" customWidth="1"/>
    <col min="8215" max="8215" width="5.85546875" style="299" customWidth="1"/>
    <col min="8216" max="8216" width="11.5703125" style="299" customWidth="1"/>
    <col min="8217" max="8452" width="9.140625" style="299"/>
    <col min="8453" max="8453" width="5.42578125" style="299" customWidth="1"/>
    <col min="8454" max="8454" width="9.140625" style="299"/>
    <col min="8455" max="8455" width="13.28515625" style="299" customWidth="1"/>
    <col min="8456" max="8456" width="10.7109375" style="299" customWidth="1"/>
    <col min="8457" max="8457" width="12" style="299" customWidth="1"/>
    <col min="8458" max="8459" width="12.85546875" style="299" customWidth="1"/>
    <col min="8460" max="8469" width="4.7109375" style="299" customWidth="1"/>
    <col min="8470" max="8470" width="7" style="299" customWidth="1"/>
    <col min="8471" max="8471" width="5.85546875" style="299" customWidth="1"/>
    <col min="8472" max="8472" width="11.5703125" style="299" customWidth="1"/>
    <col min="8473" max="8708" width="9.140625" style="299"/>
    <col min="8709" max="8709" width="5.42578125" style="299" customWidth="1"/>
    <col min="8710" max="8710" width="9.140625" style="299"/>
    <col min="8711" max="8711" width="13.28515625" style="299" customWidth="1"/>
    <col min="8712" max="8712" width="10.7109375" style="299" customWidth="1"/>
    <col min="8713" max="8713" width="12" style="299" customWidth="1"/>
    <col min="8714" max="8715" width="12.85546875" style="299" customWidth="1"/>
    <col min="8716" max="8725" width="4.7109375" style="299" customWidth="1"/>
    <col min="8726" max="8726" width="7" style="299" customWidth="1"/>
    <col min="8727" max="8727" width="5.85546875" style="299" customWidth="1"/>
    <col min="8728" max="8728" width="11.5703125" style="299" customWidth="1"/>
    <col min="8729" max="8964" width="9.140625" style="299"/>
    <col min="8965" max="8965" width="5.42578125" style="299" customWidth="1"/>
    <col min="8966" max="8966" width="9.140625" style="299"/>
    <col min="8967" max="8967" width="13.28515625" style="299" customWidth="1"/>
    <col min="8968" max="8968" width="10.7109375" style="299" customWidth="1"/>
    <col min="8969" max="8969" width="12" style="299" customWidth="1"/>
    <col min="8970" max="8971" width="12.85546875" style="299" customWidth="1"/>
    <col min="8972" max="8981" width="4.7109375" style="299" customWidth="1"/>
    <col min="8982" max="8982" width="7" style="299" customWidth="1"/>
    <col min="8983" max="8983" width="5.85546875" style="299" customWidth="1"/>
    <col min="8984" max="8984" width="11.5703125" style="299" customWidth="1"/>
    <col min="8985" max="9220" width="9.140625" style="299"/>
    <col min="9221" max="9221" width="5.42578125" style="299" customWidth="1"/>
    <col min="9222" max="9222" width="9.140625" style="299"/>
    <col min="9223" max="9223" width="13.28515625" style="299" customWidth="1"/>
    <col min="9224" max="9224" width="10.7109375" style="299" customWidth="1"/>
    <col min="9225" max="9225" width="12" style="299" customWidth="1"/>
    <col min="9226" max="9227" width="12.85546875" style="299" customWidth="1"/>
    <col min="9228" max="9237" width="4.7109375" style="299" customWidth="1"/>
    <col min="9238" max="9238" width="7" style="299" customWidth="1"/>
    <col min="9239" max="9239" width="5.85546875" style="299" customWidth="1"/>
    <col min="9240" max="9240" width="11.5703125" style="299" customWidth="1"/>
    <col min="9241" max="9476" width="9.140625" style="299"/>
    <col min="9477" max="9477" width="5.42578125" style="299" customWidth="1"/>
    <col min="9478" max="9478" width="9.140625" style="299"/>
    <col min="9479" max="9479" width="13.28515625" style="299" customWidth="1"/>
    <col min="9480" max="9480" width="10.7109375" style="299" customWidth="1"/>
    <col min="9481" max="9481" width="12" style="299" customWidth="1"/>
    <col min="9482" max="9483" width="12.85546875" style="299" customWidth="1"/>
    <col min="9484" max="9493" width="4.7109375" style="299" customWidth="1"/>
    <col min="9494" max="9494" width="7" style="299" customWidth="1"/>
    <col min="9495" max="9495" width="5.85546875" style="299" customWidth="1"/>
    <col min="9496" max="9496" width="11.5703125" style="299" customWidth="1"/>
    <col min="9497" max="9732" width="9.140625" style="299"/>
    <col min="9733" max="9733" width="5.42578125" style="299" customWidth="1"/>
    <col min="9734" max="9734" width="9.140625" style="299"/>
    <col min="9735" max="9735" width="13.28515625" style="299" customWidth="1"/>
    <col min="9736" max="9736" width="10.7109375" style="299" customWidth="1"/>
    <col min="9737" max="9737" width="12" style="299" customWidth="1"/>
    <col min="9738" max="9739" width="12.85546875" style="299" customWidth="1"/>
    <col min="9740" max="9749" width="4.7109375" style="299" customWidth="1"/>
    <col min="9750" max="9750" width="7" style="299" customWidth="1"/>
    <col min="9751" max="9751" width="5.85546875" style="299" customWidth="1"/>
    <col min="9752" max="9752" width="11.5703125" style="299" customWidth="1"/>
    <col min="9753" max="9988" width="9.140625" style="299"/>
    <col min="9989" max="9989" width="5.42578125" style="299" customWidth="1"/>
    <col min="9990" max="9990" width="9.140625" style="299"/>
    <col min="9991" max="9991" width="13.28515625" style="299" customWidth="1"/>
    <col min="9992" max="9992" width="10.7109375" style="299" customWidth="1"/>
    <col min="9993" max="9993" width="12" style="299" customWidth="1"/>
    <col min="9994" max="9995" width="12.85546875" style="299" customWidth="1"/>
    <col min="9996" max="10005" width="4.7109375" style="299" customWidth="1"/>
    <col min="10006" max="10006" width="7" style="299" customWidth="1"/>
    <col min="10007" max="10007" width="5.85546875" style="299" customWidth="1"/>
    <col min="10008" max="10008" width="11.5703125" style="299" customWidth="1"/>
    <col min="10009" max="10244" width="9.140625" style="299"/>
    <col min="10245" max="10245" width="5.42578125" style="299" customWidth="1"/>
    <col min="10246" max="10246" width="9.140625" style="299"/>
    <col min="10247" max="10247" width="13.28515625" style="299" customWidth="1"/>
    <col min="10248" max="10248" width="10.7109375" style="299" customWidth="1"/>
    <col min="10249" max="10249" width="12" style="299" customWidth="1"/>
    <col min="10250" max="10251" width="12.85546875" style="299" customWidth="1"/>
    <col min="10252" max="10261" width="4.7109375" style="299" customWidth="1"/>
    <col min="10262" max="10262" width="7" style="299" customWidth="1"/>
    <col min="10263" max="10263" width="5.85546875" style="299" customWidth="1"/>
    <col min="10264" max="10264" width="11.5703125" style="299" customWidth="1"/>
    <col min="10265" max="10500" width="9.140625" style="299"/>
    <col min="10501" max="10501" width="5.42578125" style="299" customWidth="1"/>
    <col min="10502" max="10502" width="9.140625" style="299"/>
    <col min="10503" max="10503" width="13.28515625" style="299" customWidth="1"/>
    <col min="10504" max="10504" width="10.7109375" style="299" customWidth="1"/>
    <col min="10505" max="10505" width="12" style="299" customWidth="1"/>
    <col min="10506" max="10507" width="12.85546875" style="299" customWidth="1"/>
    <col min="10508" max="10517" width="4.7109375" style="299" customWidth="1"/>
    <col min="10518" max="10518" width="7" style="299" customWidth="1"/>
    <col min="10519" max="10519" width="5.85546875" style="299" customWidth="1"/>
    <col min="10520" max="10520" width="11.5703125" style="299" customWidth="1"/>
    <col min="10521" max="10756" width="9.140625" style="299"/>
    <col min="10757" max="10757" width="5.42578125" style="299" customWidth="1"/>
    <col min="10758" max="10758" width="9.140625" style="299"/>
    <col min="10759" max="10759" width="13.28515625" style="299" customWidth="1"/>
    <col min="10760" max="10760" width="10.7109375" style="299" customWidth="1"/>
    <col min="10761" max="10761" width="12" style="299" customWidth="1"/>
    <col min="10762" max="10763" width="12.85546875" style="299" customWidth="1"/>
    <col min="10764" max="10773" width="4.7109375" style="299" customWidth="1"/>
    <col min="10774" max="10774" width="7" style="299" customWidth="1"/>
    <col min="10775" max="10775" width="5.85546875" style="299" customWidth="1"/>
    <col min="10776" max="10776" width="11.5703125" style="299" customWidth="1"/>
    <col min="10777" max="11012" width="9.140625" style="299"/>
    <col min="11013" max="11013" width="5.42578125" style="299" customWidth="1"/>
    <col min="11014" max="11014" width="9.140625" style="299"/>
    <col min="11015" max="11015" width="13.28515625" style="299" customWidth="1"/>
    <col min="11016" max="11016" width="10.7109375" style="299" customWidth="1"/>
    <col min="11017" max="11017" width="12" style="299" customWidth="1"/>
    <col min="11018" max="11019" width="12.85546875" style="299" customWidth="1"/>
    <col min="11020" max="11029" width="4.7109375" style="299" customWidth="1"/>
    <col min="11030" max="11030" width="7" style="299" customWidth="1"/>
    <col min="11031" max="11031" width="5.85546875" style="299" customWidth="1"/>
    <col min="11032" max="11032" width="11.5703125" style="299" customWidth="1"/>
    <col min="11033" max="11268" width="9.140625" style="299"/>
    <col min="11269" max="11269" width="5.42578125" style="299" customWidth="1"/>
    <col min="11270" max="11270" width="9.140625" style="299"/>
    <col min="11271" max="11271" width="13.28515625" style="299" customWidth="1"/>
    <col min="11272" max="11272" width="10.7109375" style="299" customWidth="1"/>
    <col min="11273" max="11273" width="12" style="299" customWidth="1"/>
    <col min="11274" max="11275" width="12.85546875" style="299" customWidth="1"/>
    <col min="11276" max="11285" width="4.7109375" style="299" customWidth="1"/>
    <col min="11286" max="11286" width="7" style="299" customWidth="1"/>
    <col min="11287" max="11287" width="5.85546875" style="299" customWidth="1"/>
    <col min="11288" max="11288" width="11.5703125" style="299" customWidth="1"/>
    <col min="11289" max="11524" width="9.140625" style="299"/>
    <col min="11525" max="11525" width="5.42578125" style="299" customWidth="1"/>
    <col min="11526" max="11526" width="9.140625" style="299"/>
    <col min="11527" max="11527" width="13.28515625" style="299" customWidth="1"/>
    <col min="11528" max="11528" width="10.7109375" style="299" customWidth="1"/>
    <col min="11529" max="11529" width="12" style="299" customWidth="1"/>
    <col min="11530" max="11531" width="12.85546875" style="299" customWidth="1"/>
    <col min="11532" max="11541" width="4.7109375" style="299" customWidth="1"/>
    <col min="11542" max="11542" width="7" style="299" customWidth="1"/>
    <col min="11543" max="11543" width="5.85546875" style="299" customWidth="1"/>
    <col min="11544" max="11544" width="11.5703125" style="299" customWidth="1"/>
    <col min="11545" max="11780" width="9.140625" style="299"/>
    <col min="11781" max="11781" width="5.42578125" style="299" customWidth="1"/>
    <col min="11782" max="11782" width="9.140625" style="299"/>
    <col min="11783" max="11783" width="13.28515625" style="299" customWidth="1"/>
    <col min="11784" max="11784" width="10.7109375" style="299" customWidth="1"/>
    <col min="11785" max="11785" width="12" style="299" customWidth="1"/>
    <col min="11786" max="11787" width="12.85546875" style="299" customWidth="1"/>
    <col min="11788" max="11797" width="4.7109375" style="299" customWidth="1"/>
    <col min="11798" max="11798" width="7" style="299" customWidth="1"/>
    <col min="11799" max="11799" width="5.85546875" style="299" customWidth="1"/>
    <col min="11800" max="11800" width="11.5703125" style="299" customWidth="1"/>
    <col min="11801" max="12036" width="9.140625" style="299"/>
    <col min="12037" max="12037" width="5.42578125" style="299" customWidth="1"/>
    <col min="12038" max="12038" width="9.140625" style="299"/>
    <col min="12039" max="12039" width="13.28515625" style="299" customWidth="1"/>
    <col min="12040" max="12040" width="10.7109375" style="299" customWidth="1"/>
    <col min="12041" max="12041" width="12" style="299" customWidth="1"/>
    <col min="12042" max="12043" width="12.85546875" style="299" customWidth="1"/>
    <col min="12044" max="12053" width="4.7109375" style="299" customWidth="1"/>
    <col min="12054" max="12054" width="7" style="299" customWidth="1"/>
    <col min="12055" max="12055" width="5.85546875" style="299" customWidth="1"/>
    <col min="12056" max="12056" width="11.5703125" style="299" customWidth="1"/>
    <col min="12057" max="12292" width="9.140625" style="299"/>
    <col min="12293" max="12293" width="5.42578125" style="299" customWidth="1"/>
    <col min="12294" max="12294" width="9.140625" style="299"/>
    <col min="12295" max="12295" width="13.28515625" style="299" customWidth="1"/>
    <col min="12296" max="12296" width="10.7109375" style="299" customWidth="1"/>
    <col min="12297" max="12297" width="12" style="299" customWidth="1"/>
    <col min="12298" max="12299" width="12.85546875" style="299" customWidth="1"/>
    <col min="12300" max="12309" width="4.7109375" style="299" customWidth="1"/>
    <col min="12310" max="12310" width="7" style="299" customWidth="1"/>
    <col min="12311" max="12311" width="5.85546875" style="299" customWidth="1"/>
    <col min="12312" max="12312" width="11.5703125" style="299" customWidth="1"/>
    <col min="12313" max="12548" width="9.140625" style="299"/>
    <col min="12549" max="12549" width="5.42578125" style="299" customWidth="1"/>
    <col min="12550" max="12550" width="9.140625" style="299"/>
    <col min="12551" max="12551" width="13.28515625" style="299" customWidth="1"/>
    <col min="12552" max="12552" width="10.7109375" style="299" customWidth="1"/>
    <col min="12553" max="12553" width="12" style="299" customWidth="1"/>
    <col min="12554" max="12555" width="12.85546875" style="299" customWidth="1"/>
    <col min="12556" max="12565" width="4.7109375" style="299" customWidth="1"/>
    <col min="12566" max="12566" width="7" style="299" customWidth="1"/>
    <col min="12567" max="12567" width="5.85546875" style="299" customWidth="1"/>
    <col min="12568" max="12568" width="11.5703125" style="299" customWidth="1"/>
    <col min="12569" max="12804" width="9.140625" style="299"/>
    <col min="12805" max="12805" width="5.42578125" style="299" customWidth="1"/>
    <col min="12806" max="12806" width="9.140625" style="299"/>
    <col min="12807" max="12807" width="13.28515625" style="299" customWidth="1"/>
    <col min="12808" max="12808" width="10.7109375" style="299" customWidth="1"/>
    <col min="12809" max="12809" width="12" style="299" customWidth="1"/>
    <col min="12810" max="12811" width="12.85546875" style="299" customWidth="1"/>
    <col min="12812" max="12821" width="4.7109375" style="299" customWidth="1"/>
    <col min="12822" max="12822" width="7" style="299" customWidth="1"/>
    <col min="12823" max="12823" width="5.85546875" style="299" customWidth="1"/>
    <col min="12824" max="12824" width="11.5703125" style="299" customWidth="1"/>
    <col min="12825" max="13060" width="9.140625" style="299"/>
    <col min="13061" max="13061" width="5.42578125" style="299" customWidth="1"/>
    <col min="13062" max="13062" width="9.140625" style="299"/>
    <col min="13063" max="13063" width="13.28515625" style="299" customWidth="1"/>
    <col min="13064" max="13064" width="10.7109375" style="299" customWidth="1"/>
    <col min="13065" max="13065" width="12" style="299" customWidth="1"/>
    <col min="13066" max="13067" width="12.85546875" style="299" customWidth="1"/>
    <col min="13068" max="13077" width="4.7109375" style="299" customWidth="1"/>
    <col min="13078" max="13078" width="7" style="299" customWidth="1"/>
    <col min="13079" max="13079" width="5.85546875" style="299" customWidth="1"/>
    <col min="13080" max="13080" width="11.5703125" style="299" customWidth="1"/>
    <col min="13081" max="13316" width="9.140625" style="299"/>
    <col min="13317" max="13317" width="5.42578125" style="299" customWidth="1"/>
    <col min="13318" max="13318" width="9.140625" style="299"/>
    <col min="13319" max="13319" width="13.28515625" style="299" customWidth="1"/>
    <col min="13320" max="13320" width="10.7109375" style="299" customWidth="1"/>
    <col min="13321" max="13321" width="12" style="299" customWidth="1"/>
    <col min="13322" max="13323" width="12.85546875" style="299" customWidth="1"/>
    <col min="13324" max="13333" width="4.7109375" style="299" customWidth="1"/>
    <col min="13334" max="13334" width="7" style="299" customWidth="1"/>
    <col min="13335" max="13335" width="5.85546875" style="299" customWidth="1"/>
    <col min="13336" max="13336" width="11.5703125" style="299" customWidth="1"/>
    <col min="13337" max="13572" width="9.140625" style="299"/>
    <col min="13573" max="13573" width="5.42578125" style="299" customWidth="1"/>
    <col min="13574" max="13574" width="9.140625" style="299"/>
    <col min="13575" max="13575" width="13.28515625" style="299" customWidth="1"/>
    <col min="13576" max="13576" width="10.7109375" style="299" customWidth="1"/>
    <col min="13577" max="13577" width="12" style="299" customWidth="1"/>
    <col min="13578" max="13579" width="12.85546875" style="299" customWidth="1"/>
    <col min="13580" max="13589" width="4.7109375" style="299" customWidth="1"/>
    <col min="13590" max="13590" width="7" style="299" customWidth="1"/>
    <col min="13591" max="13591" width="5.85546875" style="299" customWidth="1"/>
    <col min="13592" max="13592" width="11.5703125" style="299" customWidth="1"/>
    <col min="13593" max="13828" width="9.140625" style="299"/>
    <col min="13829" max="13829" width="5.42578125" style="299" customWidth="1"/>
    <col min="13830" max="13830" width="9.140625" style="299"/>
    <col min="13831" max="13831" width="13.28515625" style="299" customWidth="1"/>
    <col min="13832" max="13832" width="10.7109375" style="299" customWidth="1"/>
    <col min="13833" max="13833" width="12" style="299" customWidth="1"/>
    <col min="13834" max="13835" width="12.85546875" style="299" customWidth="1"/>
    <col min="13836" max="13845" width="4.7109375" style="299" customWidth="1"/>
    <col min="13846" max="13846" width="7" style="299" customWidth="1"/>
    <col min="13847" max="13847" width="5.85546875" style="299" customWidth="1"/>
    <col min="13848" max="13848" width="11.5703125" style="299" customWidth="1"/>
    <col min="13849" max="14084" width="9.140625" style="299"/>
    <col min="14085" max="14085" width="5.42578125" style="299" customWidth="1"/>
    <col min="14086" max="14086" width="9.140625" style="299"/>
    <col min="14087" max="14087" width="13.28515625" style="299" customWidth="1"/>
    <col min="14088" max="14088" width="10.7109375" style="299" customWidth="1"/>
    <col min="14089" max="14089" width="12" style="299" customWidth="1"/>
    <col min="14090" max="14091" width="12.85546875" style="299" customWidth="1"/>
    <col min="14092" max="14101" width="4.7109375" style="299" customWidth="1"/>
    <col min="14102" max="14102" width="7" style="299" customWidth="1"/>
    <col min="14103" max="14103" width="5.85546875" style="299" customWidth="1"/>
    <col min="14104" max="14104" width="11.5703125" style="299" customWidth="1"/>
    <col min="14105" max="14340" width="9.140625" style="299"/>
    <col min="14341" max="14341" width="5.42578125" style="299" customWidth="1"/>
    <col min="14342" max="14342" width="9.140625" style="299"/>
    <col min="14343" max="14343" width="13.28515625" style="299" customWidth="1"/>
    <col min="14344" max="14344" width="10.7109375" style="299" customWidth="1"/>
    <col min="14345" max="14345" width="12" style="299" customWidth="1"/>
    <col min="14346" max="14347" width="12.85546875" style="299" customWidth="1"/>
    <col min="14348" max="14357" width="4.7109375" style="299" customWidth="1"/>
    <col min="14358" max="14358" width="7" style="299" customWidth="1"/>
    <col min="14359" max="14359" width="5.85546875" style="299" customWidth="1"/>
    <col min="14360" max="14360" width="11.5703125" style="299" customWidth="1"/>
    <col min="14361" max="14596" width="9.140625" style="299"/>
    <col min="14597" max="14597" width="5.42578125" style="299" customWidth="1"/>
    <col min="14598" max="14598" width="9.140625" style="299"/>
    <col min="14599" max="14599" width="13.28515625" style="299" customWidth="1"/>
    <col min="14600" max="14600" width="10.7109375" style="299" customWidth="1"/>
    <col min="14601" max="14601" width="12" style="299" customWidth="1"/>
    <col min="14602" max="14603" width="12.85546875" style="299" customWidth="1"/>
    <col min="14604" max="14613" width="4.7109375" style="299" customWidth="1"/>
    <col min="14614" max="14614" width="7" style="299" customWidth="1"/>
    <col min="14615" max="14615" width="5.85546875" style="299" customWidth="1"/>
    <col min="14616" max="14616" width="11.5703125" style="299" customWidth="1"/>
    <col min="14617" max="14852" width="9.140625" style="299"/>
    <col min="14853" max="14853" width="5.42578125" style="299" customWidth="1"/>
    <col min="14854" max="14854" width="9.140625" style="299"/>
    <col min="14855" max="14855" width="13.28515625" style="299" customWidth="1"/>
    <col min="14856" max="14856" width="10.7109375" style="299" customWidth="1"/>
    <col min="14857" max="14857" width="12" style="299" customWidth="1"/>
    <col min="14858" max="14859" width="12.85546875" style="299" customWidth="1"/>
    <col min="14860" max="14869" width="4.7109375" style="299" customWidth="1"/>
    <col min="14870" max="14870" width="7" style="299" customWidth="1"/>
    <col min="14871" max="14871" width="5.85546875" style="299" customWidth="1"/>
    <col min="14872" max="14872" width="11.5703125" style="299" customWidth="1"/>
    <col min="14873" max="15108" width="9.140625" style="299"/>
    <col min="15109" max="15109" width="5.42578125" style="299" customWidth="1"/>
    <col min="15110" max="15110" width="9.140625" style="299"/>
    <col min="15111" max="15111" width="13.28515625" style="299" customWidth="1"/>
    <col min="15112" max="15112" width="10.7109375" style="299" customWidth="1"/>
    <col min="15113" max="15113" width="12" style="299" customWidth="1"/>
    <col min="15114" max="15115" width="12.85546875" style="299" customWidth="1"/>
    <col min="15116" max="15125" width="4.7109375" style="299" customWidth="1"/>
    <col min="15126" max="15126" width="7" style="299" customWidth="1"/>
    <col min="15127" max="15127" width="5.85546875" style="299" customWidth="1"/>
    <col min="15128" max="15128" width="11.5703125" style="299" customWidth="1"/>
    <col min="15129" max="15364" width="9.140625" style="299"/>
    <col min="15365" max="15365" width="5.42578125" style="299" customWidth="1"/>
    <col min="15366" max="15366" width="9.140625" style="299"/>
    <col min="15367" max="15367" width="13.28515625" style="299" customWidth="1"/>
    <col min="15368" max="15368" width="10.7109375" style="299" customWidth="1"/>
    <col min="15369" max="15369" width="12" style="299" customWidth="1"/>
    <col min="15370" max="15371" width="12.85546875" style="299" customWidth="1"/>
    <col min="15372" max="15381" width="4.7109375" style="299" customWidth="1"/>
    <col min="15382" max="15382" width="7" style="299" customWidth="1"/>
    <col min="15383" max="15383" width="5.85546875" style="299" customWidth="1"/>
    <col min="15384" max="15384" width="11.5703125" style="299" customWidth="1"/>
    <col min="15385" max="15620" width="9.140625" style="299"/>
    <col min="15621" max="15621" width="5.42578125" style="299" customWidth="1"/>
    <col min="15622" max="15622" width="9.140625" style="299"/>
    <col min="15623" max="15623" width="13.28515625" style="299" customWidth="1"/>
    <col min="15624" max="15624" width="10.7109375" style="299" customWidth="1"/>
    <col min="15625" max="15625" width="12" style="299" customWidth="1"/>
    <col min="15626" max="15627" width="12.85546875" style="299" customWidth="1"/>
    <col min="15628" max="15637" width="4.7109375" style="299" customWidth="1"/>
    <col min="15638" max="15638" width="7" style="299" customWidth="1"/>
    <col min="15639" max="15639" width="5.85546875" style="299" customWidth="1"/>
    <col min="15640" max="15640" width="11.5703125" style="299" customWidth="1"/>
    <col min="15641" max="15876" width="9.140625" style="299"/>
    <col min="15877" max="15877" width="5.42578125" style="299" customWidth="1"/>
    <col min="15878" max="15878" width="9.140625" style="299"/>
    <col min="15879" max="15879" width="13.28515625" style="299" customWidth="1"/>
    <col min="15880" max="15880" width="10.7109375" style="299" customWidth="1"/>
    <col min="15881" max="15881" width="12" style="299" customWidth="1"/>
    <col min="15882" max="15883" width="12.85546875" style="299" customWidth="1"/>
    <col min="15884" max="15893" width="4.7109375" style="299" customWidth="1"/>
    <col min="15894" max="15894" width="7" style="299" customWidth="1"/>
    <col min="15895" max="15895" width="5.85546875" style="299" customWidth="1"/>
    <col min="15896" max="15896" width="11.5703125" style="299" customWidth="1"/>
    <col min="15897" max="16132" width="9.140625" style="299"/>
    <col min="16133" max="16133" width="5.42578125" style="299" customWidth="1"/>
    <col min="16134" max="16134" width="9.140625" style="299"/>
    <col min="16135" max="16135" width="13.28515625" style="299" customWidth="1"/>
    <col min="16136" max="16136" width="10.7109375" style="299" customWidth="1"/>
    <col min="16137" max="16137" width="12" style="299" customWidth="1"/>
    <col min="16138" max="16139" width="12.85546875" style="299" customWidth="1"/>
    <col min="16140" max="16149" width="4.7109375" style="299" customWidth="1"/>
    <col min="16150" max="16150" width="7" style="299" customWidth="1"/>
    <col min="16151" max="16151" width="5.85546875" style="299" customWidth="1"/>
    <col min="16152" max="16152" width="11.5703125" style="299" customWidth="1"/>
    <col min="16153" max="16384" width="9.140625" style="299"/>
  </cols>
  <sheetData>
    <row r="1" spans="1:36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36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36" s="37" customFormat="1" ht="12" customHeight="1" x14ac:dyDescent="0.2">
      <c r="A3" s="83"/>
      <c r="B3" s="83"/>
      <c r="C3" s="45"/>
      <c r="D3" s="50"/>
      <c r="E3" s="56"/>
      <c r="F3" s="51"/>
      <c r="G3" s="51"/>
      <c r="H3" s="76"/>
      <c r="I3" s="76"/>
      <c r="J3" s="7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</row>
    <row r="4" spans="1:36" s="61" customFormat="1" ht="16.5" thickBot="1" x14ac:dyDescent="0.25">
      <c r="A4" s="78"/>
      <c r="B4" s="78"/>
      <c r="C4" s="62" t="s">
        <v>278</v>
      </c>
      <c r="D4" s="62"/>
      <c r="E4" s="63"/>
      <c r="F4" s="77"/>
      <c r="G4" s="64"/>
      <c r="H4" s="78"/>
      <c r="I4" s="78"/>
      <c r="J4" s="78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</row>
    <row r="5" spans="1:36" s="279" customFormat="1" ht="18" customHeight="1" thickBot="1" x14ac:dyDescent="0.25">
      <c r="C5" s="274"/>
      <c r="D5" s="274"/>
      <c r="E5" s="277"/>
      <c r="F5" s="280"/>
      <c r="G5" s="280"/>
      <c r="H5" s="281"/>
      <c r="I5" s="59"/>
      <c r="J5" s="472" t="s">
        <v>9</v>
      </c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4"/>
    </row>
    <row r="6" spans="1:36" s="292" customFormat="1" ht="18" customHeight="1" thickBot="1" x14ac:dyDescent="0.25">
      <c r="A6" s="104" t="s">
        <v>18</v>
      </c>
      <c r="B6" s="300"/>
      <c r="C6" s="282" t="s">
        <v>0</v>
      </c>
      <c r="D6" s="283" t="s">
        <v>1</v>
      </c>
      <c r="E6" s="284" t="s">
        <v>10</v>
      </c>
      <c r="F6" s="285" t="s">
        <v>2</v>
      </c>
      <c r="G6" s="285" t="s">
        <v>3</v>
      </c>
      <c r="H6" s="286" t="s">
        <v>15</v>
      </c>
      <c r="I6" s="303" t="s">
        <v>21</v>
      </c>
      <c r="J6" s="413">
        <v>120</v>
      </c>
      <c r="K6" s="413">
        <v>125</v>
      </c>
      <c r="L6" s="413">
        <v>130</v>
      </c>
      <c r="M6" s="413">
        <v>135</v>
      </c>
      <c r="N6" s="413">
        <v>140</v>
      </c>
      <c r="O6" s="413">
        <v>145</v>
      </c>
      <c r="P6" s="413">
        <v>150</v>
      </c>
      <c r="Q6" s="413">
        <v>155</v>
      </c>
      <c r="R6" s="413">
        <v>160</v>
      </c>
      <c r="S6" s="413">
        <v>165</v>
      </c>
      <c r="T6" s="413">
        <v>170</v>
      </c>
      <c r="U6" s="413">
        <v>172</v>
      </c>
      <c r="V6" s="414" t="s">
        <v>8</v>
      </c>
      <c r="W6" s="415" t="s">
        <v>13</v>
      </c>
      <c r="X6" s="291" t="s">
        <v>5</v>
      </c>
    </row>
    <row r="7" spans="1:36" s="297" customFormat="1" ht="18" customHeight="1" x14ac:dyDescent="0.2">
      <c r="A7" s="293">
        <v>1</v>
      </c>
      <c r="B7" s="301"/>
      <c r="C7" s="18" t="s">
        <v>874</v>
      </c>
      <c r="D7" s="19" t="s">
        <v>875</v>
      </c>
      <c r="E7" s="143" t="s">
        <v>250</v>
      </c>
      <c r="F7" s="21" t="s">
        <v>319</v>
      </c>
      <c r="G7" s="21" t="s">
        <v>164</v>
      </c>
      <c r="H7" s="416" t="s">
        <v>171</v>
      </c>
      <c r="I7" s="304">
        <v>18</v>
      </c>
      <c r="J7" s="302"/>
      <c r="K7" s="294"/>
      <c r="L7" s="294"/>
      <c r="M7" s="294"/>
      <c r="N7" s="294"/>
      <c r="O7" s="294"/>
      <c r="P7" s="294" t="s">
        <v>1244</v>
      </c>
      <c r="Q7" s="294" t="s">
        <v>1244</v>
      </c>
      <c r="R7" s="294" t="s">
        <v>1244</v>
      </c>
      <c r="S7" s="294" t="s">
        <v>1244</v>
      </c>
      <c r="T7" s="294" t="s">
        <v>1244</v>
      </c>
      <c r="U7" s="294" t="s">
        <v>1246</v>
      </c>
      <c r="V7" s="295">
        <v>1.7</v>
      </c>
      <c r="W7" s="296" t="str">
        <f t="shared" ref="W7:W23" si="0">IF(ISBLANK(V7),"",IF(V7&gt;=1.75,"KSM",IF(V7&gt;=1.65,"I A",IF(V7&gt;=1.5,"II A",IF(V7&gt;=1.39,"III A",IF(V7&gt;=1.3,"I JA",IF(V7&gt;=1.22,"II JA",IF(V7&gt;=1.15,"III JA"))))))))</f>
        <v>I A</v>
      </c>
      <c r="X7" s="20" t="s">
        <v>178</v>
      </c>
    </row>
    <row r="8" spans="1:36" s="297" customFormat="1" ht="18" customHeight="1" x14ac:dyDescent="0.2">
      <c r="A8" s="293">
        <v>2</v>
      </c>
      <c r="B8" s="301"/>
      <c r="C8" s="18" t="s">
        <v>132</v>
      </c>
      <c r="D8" s="19" t="s">
        <v>758</v>
      </c>
      <c r="E8" s="143">
        <v>37439</v>
      </c>
      <c r="F8" s="21" t="s">
        <v>318</v>
      </c>
      <c r="G8" s="21" t="s">
        <v>746</v>
      </c>
      <c r="H8" s="21"/>
      <c r="I8" s="305">
        <v>16</v>
      </c>
      <c r="J8" s="302"/>
      <c r="K8" s="294"/>
      <c r="L8" s="294"/>
      <c r="M8" s="294"/>
      <c r="N8" s="294"/>
      <c r="O8" s="294" t="s">
        <v>1244</v>
      </c>
      <c r="P8" s="294" t="s">
        <v>1244</v>
      </c>
      <c r="Q8" s="294" t="s">
        <v>1244</v>
      </c>
      <c r="R8" s="294" t="s">
        <v>1244</v>
      </c>
      <c r="S8" s="294" t="s">
        <v>1244</v>
      </c>
      <c r="T8" s="294" t="s">
        <v>1246</v>
      </c>
      <c r="U8" s="294"/>
      <c r="V8" s="295">
        <v>1.65</v>
      </c>
      <c r="W8" s="296" t="str">
        <f t="shared" si="0"/>
        <v>I A</v>
      </c>
      <c r="X8" s="20" t="s">
        <v>754</v>
      </c>
    </row>
    <row r="9" spans="1:36" s="297" customFormat="1" ht="18" customHeight="1" x14ac:dyDescent="0.2">
      <c r="A9" s="293">
        <v>3</v>
      </c>
      <c r="B9" s="301"/>
      <c r="C9" s="18" t="s">
        <v>42</v>
      </c>
      <c r="D9" s="19" t="s">
        <v>562</v>
      </c>
      <c r="E9" s="143">
        <v>37843</v>
      </c>
      <c r="F9" s="21" t="s">
        <v>316</v>
      </c>
      <c r="G9" s="21" t="s">
        <v>112</v>
      </c>
      <c r="H9" s="21"/>
      <c r="I9" s="305">
        <v>14</v>
      </c>
      <c r="J9" s="302"/>
      <c r="K9" s="294"/>
      <c r="L9" s="294"/>
      <c r="M9" s="294" t="s">
        <v>1244</v>
      </c>
      <c r="N9" s="294" t="s">
        <v>1244</v>
      </c>
      <c r="O9" s="294" t="s">
        <v>1244</v>
      </c>
      <c r="P9" s="294" t="s">
        <v>1244</v>
      </c>
      <c r="Q9" s="294" t="s">
        <v>1244</v>
      </c>
      <c r="R9" s="294" t="s">
        <v>1245</v>
      </c>
      <c r="S9" s="294" t="s">
        <v>1260</v>
      </c>
      <c r="T9" s="294" t="s">
        <v>1247</v>
      </c>
      <c r="U9" s="294"/>
      <c r="V9" s="295">
        <v>1.65</v>
      </c>
      <c r="W9" s="296" t="str">
        <f t="shared" si="0"/>
        <v>I A</v>
      </c>
      <c r="X9" s="20" t="s">
        <v>563</v>
      </c>
    </row>
    <row r="10" spans="1:36" s="297" customFormat="1" ht="18" customHeight="1" x14ac:dyDescent="0.2">
      <c r="A10" s="293">
        <v>4</v>
      </c>
      <c r="B10" s="301"/>
      <c r="C10" s="18" t="s">
        <v>1128</v>
      </c>
      <c r="D10" s="19" t="s">
        <v>1129</v>
      </c>
      <c r="E10" s="143" t="s">
        <v>1130</v>
      </c>
      <c r="F10" s="21" t="s">
        <v>24</v>
      </c>
      <c r="G10" s="21" t="s">
        <v>1087</v>
      </c>
      <c r="H10" s="21"/>
      <c r="I10" s="305">
        <v>13</v>
      </c>
      <c r="J10" s="302"/>
      <c r="K10" s="294"/>
      <c r="L10" s="294"/>
      <c r="M10" s="294"/>
      <c r="N10" s="294" t="s">
        <v>1244</v>
      </c>
      <c r="O10" s="294" t="s">
        <v>1244</v>
      </c>
      <c r="P10" s="294" t="s">
        <v>1244</v>
      </c>
      <c r="Q10" s="294" t="s">
        <v>1244</v>
      </c>
      <c r="R10" s="294" t="s">
        <v>1246</v>
      </c>
      <c r="S10" s="294"/>
      <c r="T10" s="294"/>
      <c r="U10" s="294"/>
      <c r="V10" s="295">
        <v>1.55</v>
      </c>
      <c r="W10" s="296" t="str">
        <f t="shared" si="0"/>
        <v>II A</v>
      </c>
      <c r="X10" s="20" t="s">
        <v>1131</v>
      </c>
    </row>
    <row r="11" spans="1:36" s="297" customFormat="1" ht="18" customHeight="1" x14ac:dyDescent="0.2">
      <c r="A11" s="293">
        <v>5</v>
      </c>
      <c r="B11" s="301"/>
      <c r="C11" s="18" t="s">
        <v>373</v>
      </c>
      <c r="D11" s="19" t="s">
        <v>807</v>
      </c>
      <c r="E11" s="143" t="s">
        <v>796</v>
      </c>
      <c r="F11" s="21" t="s">
        <v>160</v>
      </c>
      <c r="G11" s="21" t="s">
        <v>157</v>
      </c>
      <c r="H11" s="21"/>
      <c r="I11" s="305">
        <v>12</v>
      </c>
      <c r="J11" s="302"/>
      <c r="K11" s="294"/>
      <c r="L11" s="294"/>
      <c r="M11" s="294" t="s">
        <v>1244</v>
      </c>
      <c r="N11" s="294" t="s">
        <v>1244</v>
      </c>
      <c r="O11" s="294" t="s">
        <v>1244</v>
      </c>
      <c r="P11" s="294" t="s">
        <v>1245</v>
      </c>
      <c r="Q11" s="294" t="s">
        <v>1245</v>
      </c>
      <c r="R11" s="294" t="s">
        <v>1246</v>
      </c>
      <c r="S11" s="294"/>
      <c r="T11" s="294"/>
      <c r="U11" s="294"/>
      <c r="V11" s="295">
        <v>1.55</v>
      </c>
      <c r="W11" s="296" t="str">
        <f t="shared" si="0"/>
        <v>II A</v>
      </c>
      <c r="X11" s="20" t="s">
        <v>159</v>
      </c>
    </row>
    <row r="12" spans="1:36" s="297" customFormat="1" ht="18" customHeight="1" x14ac:dyDescent="0.2">
      <c r="A12" s="293">
        <v>6</v>
      </c>
      <c r="B12" s="301"/>
      <c r="C12" s="18" t="s">
        <v>68</v>
      </c>
      <c r="D12" s="19" t="s">
        <v>757</v>
      </c>
      <c r="E12" s="143">
        <v>37417</v>
      </c>
      <c r="F12" s="21" t="s">
        <v>318</v>
      </c>
      <c r="G12" s="21" t="s">
        <v>746</v>
      </c>
      <c r="H12" s="21"/>
      <c r="I12" s="305">
        <v>11</v>
      </c>
      <c r="J12" s="302"/>
      <c r="K12" s="294"/>
      <c r="L12" s="294"/>
      <c r="M12" s="294" t="s">
        <v>1244</v>
      </c>
      <c r="N12" s="294" t="s">
        <v>1244</v>
      </c>
      <c r="O12" s="294" t="s">
        <v>1244</v>
      </c>
      <c r="P12" s="294" t="s">
        <v>1244</v>
      </c>
      <c r="Q12" s="294" t="s">
        <v>1246</v>
      </c>
      <c r="R12" s="294"/>
      <c r="S12" s="294"/>
      <c r="T12" s="294"/>
      <c r="U12" s="294"/>
      <c r="V12" s="295">
        <v>1.5</v>
      </c>
      <c r="W12" s="296" t="str">
        <f t="shared" si="0"/>
        <v>II A</v>
      </c>
      <c r="X12" s="20" t="s">
        <v>754</v>
      </c>
    </row>
    <row r="13" spans="1:36" s="297" customFormat="1" ht="18" customHeight="1" x14ac:dyDescent="0.2">
      <c r="A13" s="293">
        <v>7</v>
      </c>
      <c r="B13" s="301"/>
      <c r="C13" s="18" t="s">
        <v>440</v>
      </c>
      <c r="D13" s="19" t="s">
        <v>441</v>
      </c>
      <c r="E13" s="143" t="s">
        <v>442</v>
      </c>
      <c r="F13" s="21" t="s">
        <v>25</v>
      </c>
      <c r="G13" s="21" t="s">
        <v>492</v>
      </c>
      <c r="H13" s="21"/>
      <c r="I13" s="305">
        <v>10</v>
      </c>
      <c r="J13" s="302"/>
      <c r="K13" s="294"/>
      <c r="L13" s="294"/>
      <c r="M13" s="294"/>
      <c r="N13" s="294" t="s">
        <v>1244</v>
      </c>
      <c r="O13" s="294" t="s">
        <v>1245</v>
      </c>
      <c r="P13" s="294" t="s">
        <v>1244</v>
      </c>
      <c r="Q13" s="294" t="s">
        <v>1246</v>
      </c>
      <c r="R13" s="294"/>
      <c r="S13" s="294"/>
      <c r="T13" s="294"/>
      <c r="U13" s="294"/>
      <c r="V13" s="295">
        <v>1.5</v>
      </c>
      <c r="W13" s="296" t="str">
        <f t="shared" si="0"/>
        <v>II A</v>
      </c>
      <c r="X13" s="20" t="s">
        <v>71</v>
      </c>
    </row>
    <row r="14" spans="1:36" s="297" customFormat="1" ht="18" customHeight="1" x14ac:dyDescent="0.2">
      <c r="A14" s="293">
        <v>8</v>
      </c>
      <c r="B14" s="301"/>
      <c r="C14" s="18" t="s">
        <v>257</v>
      </c>
      <c r="D14" s="19" t="s">
        <v>835</v>
      </c>
      <c r="E14" s="143" t="s">
        <v>836</v>
      </c>
      <c r="F14" s="21" t="s">
        <v>319</v>
      </c>
      <c r="G14" s="21" t="s">
        <v>164</v>
      </c>
      <c r="H14" s="21" t="s">
        <v>167</v>
      </c>
      <c r="I14" s="305">
        <v>8.5</v>
      </c>
      <c r="J14" s="302" t="s">
        <v>1244</v>
      </c>
      <c r="K14" s="294" t="s">
        <v>1244</v>
      </c>
      <c r="L14" s="294" t="s">
        <v>1244</v>
      </c>
      <c r="M14" s="294" t="s">
        <v>1245</v>
      </c>
      <c r="N14" s="294" t="s">
        <v>1244</v>
      </c>
      <c r="O14" s="294" t="s">
        <v>1244</v>
      </c>
      <c r="P14" s="294" t="s">
        <v>1246</v>
      </c>
      <c r="Q14" s="294"/>
      <c r="R14" s="294"/>
      <c r="S14" s="294"/>
      <c r="T14" s="294"/>
      <c r="U14" s="294"/>
      <c r="V14" s="295">
        <v>1.45</v>
      </c>
      <c r="W14" s="296" t="str">
        <f t="shared" si="0"/>
        <v>III A</v>
      </c>
      <c r="X14" s="20" t="s">
        <v>168</v>
      </c>
    </row>
    <row r="15" spans="1:36" s="297" customFormat="1" ht="18" customHeight="1" x14ac:dyDescent="0.2">
      <c r="A15" s="293">
        <v>8</v>
      </c>
      <c r="B15" s="301"/>
      <c r="C15" s="18" t="s">
        <v>443</v>
      </c>
      <c r="D15" s="19" t="s">
        <v>444</v>
      </c>
      <c r="E15" s="143">
        <v>37577</v>
      </c>
      <c r="F15" s="21" t="s">
        <v>25</v>
      </c>
      <c r="G15" s="21" t="s">
        <v>492</v>
      </c>
      <c r="H15" s="21"/>
      <c r="I15" s="305">
        <v>8.5</v>
      </c>
      <c r="J15" s="302"/>
      <c r="K15" s="294"/>
      <c r="L15" s="294"/>
      <c r="M15" s="294" t="s">
        <v>1245</v>
      </c>
      <c r="N15" s="294" t="s">
        <v>1244</v>
      </c>
      <c r="O15" s="294" t="s">
        <v>1244</v>
      </c>
      <c r="P15" s="294" t="s">
        <v>1246</v>
      </c>
      <c r="Q15" s="294"/>
      <c r="R15" s="294"/>
      <c r="S15" s="294"/>
      <c r="T15" s="294"/>
      <c r="U15" s="294"/>
      <c r="V15" s="295">
        <v>1.45</v>
      </c>
      <c r="W15" s="296" t="str">
        <f t="shared" ref="W15:W20" si="1">IF(ISBLANK(V15),"",IF(V15&gt;=1.75,"KSM",IF(V15&gt;=1.65,"I A",IF(V15&gt;=1.5,"II A",IF(V15&gt;=1.39,"III A",IF(V15&gt;=1.3,"I JA",IF(V15&gt;=1.22,"II JA",IF(V15&gt;=1.15,"III JA"))))))))</f>
        <v>III A</v>
      </c>
      <c r="X15" s="20" t="s">
        <v>428</v>
      </c>
    </row>
    <row r="16" spans="1:36" s="297" customFormat="1" ht="18" customHeight="1" x14ac:dyDescent="0.2">
      <c r="A16" s="293">
        <v>10</v>
      </c>
      <c r="B16" s="301"/>
      <c r="C16" s="18" t="s">
        <v>1122</v>
      </c>
      <c r="D16" s="19" t="s">
        <v>1123</v>
      </c>
      <c r="E16" s="143" t="s">
        <v>1124</v>
      </c>
      <c r="F16" s="21" t="s">
        <v>24</v>
      </c>
      <c r="G16" s="21" t="s">
        <v>1087</v>
      </c>
      <c r="H16" s="21"/>
      <c r="I16" s="305">
        <v>7</v>
      </c>
      <c r="J16" s="302"/>
      <c r="K16" s="294"/>
      <c r="L16" s="294"/>
      <c r="M16" s="294" t="s">
        <v>1244</v>
      </c>
      <c r="N16" s="294" t="s">
        <v>1244</v>
      </c>
      <c r="O16" s="294" t="s">
        <v>1245</v>
      </c>
      <c r="P16" s="294" t="s">
        <v>1246</v>
      </c>
      <c r="Q16" s="294"/>
      <c r="R16" s="294"/>
      <c r="S16" s="294"/>
      <c r="T16" s="294"/>
      <c r="U16" s="294"/>
      <c r="V16" s="295">
        <v>1.45</v>
      </c>
      <c r="W16" s="296" t="str">
        <f t="shared" si="1"/>
        <v>III A</v>
      </c>
      <c r="X16" s="20" t="s">
        <v>1125</v>
      </c>
    </row>
    <row r="17" spans="1:24" s="297" customFormat="1" ht="18" customHeight="1" x14ac:dyDescent="0.2">
      <c r="A17" s="293">
        <v>11</v>
      </c>
      <c r="B17" s="301"/>
      <c r="C17" s="18" t="s">
        <v>42</v>
      </c>
      <c r="D17" s="19" t="s">
        <v>223</v>
      </c>
      <c r="E17" s="143" t="s">
        <v>337</v>
      </c>
      <c r="F17" s="21" t="s">
        <v>323</v>
      </c>
      <c r="G17" s="21" t="s">
        <v>598</v>
      </c>
      <c r="H17" s="21"/>
      <c r="I17" s="305" t="s">
        <v>56</v>
      </c>
      <c r="J17" s="302"/>
      <c r="K17" s="294"/>
      <c r="L17" s="294" t="s">
        <v>1244</v>
      </c>
      <c r="M17" s="294" t="s">
        <v>1245</v>
      </c>
      <c r="N17" s="294" t="s">
        <v>1244</v>
      </c>
      <c r="O17" s="294" t="s">
        <v>1245</v>
      </c>
      <c r="P17" s="294" t="s">
        <v>1246</v>
      </c>
      <c r="Q17" s="294"/>
      <c r="R17" s="294"/>
      <c r="S17" s="294"/>
      <c r="T17" s="294"/>
      <c r="U17" s="294"/>
      <c r="V17" s="295">
        <v>1.45</v>
      </c>
      <c r="W17" s="296" t="str">
        <f t="shared" si="1"/>
        <v>III A</v>
      </c>
      <c r="X17" s="20" t="s">
        <v>54</v>
      </c>
    </row>
    <row r="18" spans="1:24" s="297" customFormat="1" ht="18" customHeight="1" x14ac:dyDescent="0.2">
      <c r="A18" s="293">
        <v>11</v>
      </c>
      <c r="B18" s="301"/>
      <c r="C18" s="18" t="s">
        <v>1169</v>
      </c>
      <c r="D18" s="19" t="s">
        <v>1170</v>
      </c>
      <c r="E18" s="143" t="s">
        <v>1171</v>
      </c>
      <c r="F18" s="21" t="s">
        <v>30</v>
      </c>
      <c r="G18" s="21" t="s">
        <v>1087</v>
      </c>
      <c r="H18" s="21"/>
      <c r="I18" s="305">
        <v>6</v>
      </c>
      <c r="J18" s="302"/>
      <c r="K18" s="294"/>
      <c r="L18" s="294"/>
      <c r="M18" s="294" t="s">
        <v>1245</v>
      </c>
      <c r="N18" s="294" t="s">
        <v>1244</v>
      </c>
      <c r="O18" s="294" t="s">
        <v>1245</v>
      </c>
      <c r="P18" s="294" t="s">
        <v>1246</v>
      </c>
      <c r="Q18" s="294"/>
      <c r="R18" s="294"/>
      <c r="S18" s="294"/>
      <c r="T18" s="294"/>
      <c r="U18" s="294"/>
      <c r="V18" s="295">
        <v>1.45</v>
      </c>
      <c r="W18" s="296" t="str">
        <f t="shared" si="1"/>
        <v>III A</v>
      </c>
      <c r="X18" s="20" t="s">
        <v>1131</v>
      </c>
    </row>
    <row r="19" spans="1:24" s="297" customFormat="1" ht="18" customHeight="1" x14ac:dyDescent="0.2">
      <c r="A19" s="293">
        <v>13</v>
      </c>
      <c r="B19" s="301"/>
      <c r="C19" s="18" t="s">
        <v>50</v>
      </c>
      <c r="D19" s="19" t="s">
        <v>1187</v>
      </c>
      <c r="E19" s="143" t="s">
        <v>1162</v>
      </c>
      <c r="F19" s="21" t="s">
        <v>32</v>
      </c>
      <c r="G19" s="21" t="s">
        <v>65</v>
      </c>
      <c r="H19" s="21"/>
      <c r="I19" s="305">
        <v>5</v>
      </c>
      <c r="J19" s="302"/>
      <c r="K19" s="294"/>
      <c r="L19" s="294" t="s">
        <v>1244</v>
      </c>
      <c r="M19" s="294" t="s">
        <v>1244</v>
      </c>
      <c r="N19" s="294" t="s">
        <v>1244</v>
      </c>
      <c r="O19" s="294" t="s">
        <v>1260</v>
      </c>
      <c r="P19" s="294" t="s">
        <v>1246</v>
      </c>
      <c r="Q19" s="294"/>
      <c r="R19" s="294"/>
      <c r="S19" s="294"/>
      <c r="T19" s="294"/>
      <c r="U19" s="294"/>
      <c r="V19" s="295">
        <v>1.45</v>
      </c>
      <c r="W19" s="296" t="str">
        <f t="shared" si="1"/>
        <v>III A</v>
      </c>
      <c r="X19" s="20" t="s">
        <v>1201</v>
      </c>
    </row>
    <row r="20" spans="1:24" s="297" customFormat="1" ht="18" customHeight="1" x14ac:dyDescent="0.2">
      <c r="A20" s="293">
        <v>14</v>
      </c>
      <c r="B20" s="301"/>
      <c r="C20" s="18" t="s">
        <v>48</v>
      </c>
      <c r="D20" s="19" t="s">
        <v>582</v>
      </c>
      <c r="E20" s="143">
        <v>37825</v>
      </c>
      <c r="F20" s="21" t="s">
        <v>316</v>
      </c>
      <c r="G20" s="21" t="s">
        <v>112</v>
      </c>
      <c r="H20" s="21"/>
      <c r="I20" s="305">
        <v>4</v>
      </c>
      <c r="J20" s="302"/>
      <c r="K20" s="294" t="s">
        <v>1244</v>
      </c>
      <c r="L20" s="294" t="s">
        <v>1244</v>
      </c>
      <c r="M20" s="294" t="s">
        <v>1244</v>
      </c>
      <c r="N20" s="294" t="s">
        <v>1245</v>
      </c>
      <c r="O20" s="294" t="s">
        <v>1260</v>
      </c>
      <c r="P20" s="294" t="s">
        <v>1246</v>
      </c>
      <c r="Q20" s="294"/>
      <c r="R20" s="294"/>
      <c r="S20" s="294"/>
      <c r="T20" s="294"/>
      <c r="U20" s="294"/>
      <c r="V20" s="295">
        <v>1.45</v>
      </c>
      <c r="W20" s="296" t="str">
        <f t="shared" si="1"/>
        <v>III A</v>
      </c>
      <c r="X20" s="20" t="s">
        <v>583</v>
      </c>
    </row>
    <row r="21" spans="1:24" s="297" customFormat="1" ht="18" customHeight="1" x14ac:dyDescent="0.2">
      <c r="A21" s="293">
        <v>15</v>
      </c>
      <c r="B21" s="301"/>
      <c r="C21" s="18" t="s">
        <v>521</v>
      </c>
      <c r="D21" s="19" t="s">
        <v>522</v>
      </c>
      <c r="E21" s="143" t="s">
        <v>523</v>
      </c>
      <c r="F21" s="21" t="s">
        <v>37</v>
      </c>
      <c r="G21" s="21" t="s">
        <v>103</v>
      </c>
      <c r="H21" s="21"/>
      <c r="I21" s="305">
        <v>2.5</v>
      </c>
      <c r="J21" s="302"/>
      <c r="K21" s="294"/>
      <c r="L21" s="294" t="s">
        <v>1244</v>
      </c>
      <c r="M21" s="294" t="s">
        <v>1244</v>
      </c>
      <c r="N21" s="294" t="s">
        <v>1244</v>
      </c>
      <c r="O21" s="294" t="s">
        <v>1246</v>
      </c>
      <c r="P21" s="294"/>
      <c r="Q21" s="294"/>
      <c r="R21" s="294"/>
      <c r="S21" s="294"/>
      <c r="T21" s="294"/>
      <c r="U21" s="294"/>
      <c r="V21" s="295">
        <v>1.4</v>
      </c>
      <c r="W21" s="296" t="str">
        <f t="shared" si="0"/>
        <v>III A</v>
      </c>
      <c r="X21" s="20" t="s">
        <v>240</v>
      </c>
    </row>
    <row r="22" spans="1:24" s="297" customFormat="1" ht="18" customHeight="1" x14ac:dyDescent="0.2">
      <c r="A22" s="293">
        <v>15</v>
      </c>
      <c r="B22" s="301"/>
      <c r="C22" s="18" t="s">
        <v>77</v>
      </c>
      <c r="D22" s="19" t="s">
        <v>873</v>
      </c>
      <c r="E22" s="143" t="s">
        <v>552</v>
      </c>
      <c r="F22" s="21" t="s">
        <v>320</v>
      </c>
      <c r="G22" s="21" t="s">
        <v>164</v>
      </c>
      <c r="H22" s="416" t="s">
        <v>171</v>
      </c>
      <c r="I22" s="305">
        <v>2.5</v>
      </c>
      <c r="J22" s="302"/>
      <c r="K22" s="294"/>
      <c r="L22" s="294" t="s">
        <v>1244</v>
      </c>
      <c r="M22" s="294" t="s">
        <v>1244</v>
      </c>
      <c r="N22" s="294" t="s">
        <v>1244</v>
      </c>
      <c r="O22" s="294" t="s">
        <v>1246</v>
      </c>
      <c r="P22" s="294"/>
      <c r="Q22" s="294"/>
      <c r="R22" s="294"/>
      <c r="S22" s="294"/>
      <c r="T22" s="294"/>
      <c r="U22" s="294"/>
      <c r="V22" s="295">
        <v>1.4</v>
      </c>
      <c r="W22" s="296" t="str">
        <f t="shared" si="0"/>
        <v>III A</v>
      </c>
      <c r="X22" s="20" t="s">
        <v>178</v>
      </c>
    </row>
    <row r="23" spans="1:24" s="297" customFormat="1" ht="18" customHeight="1" x14ac:dyDescent="0.2">
      <c r="A23" s="293">
        <v>17</v>
      </c>
      <c r="B23" s="301"/>
      <c r="C23" s="18" t="s">
        <v>473</v>
      </c>
      <c r="D23" s="19" t="s">
        <v>474</v>
      </c>
      <c r="E23" s="143">
        <v>37709</v>
      </c>
      <c r="F23" s="21" t="s">
        <v>29</v>
      </c>
      <c r="G23" s="21" t="s">
        <v>492</v>
      </c>
      <c r="H23" s="21"/>
      <c r="I23" s="305">
        <v>1</v>
      </c>
      <c r="J23" s="302"/>
      <c r="K23" s="294"/>
      <c r="L23" s="294" t="s">
        <v>1245</v>
      </c>
      <c r="M23" s="294" t="s">
        <v>1244</v>
      </c>
      <c r="N23" s="294" t="s">
        <v>1246</v>
      </c>
      <c r="O23" s="294"/>
      <c r="P23" s="294"/>
      <c r="Q23" s="294"/>
      <c r="R23" s="294"/>
      <c r="S23" s="294"/>
      <c r="T23" s="294"/>
      <c r="U23" s="294"/>
      <c r="V23" s="295">
        <v>1.35</v>
      </c>
      <c r="W23" s="296" t="str">
        <f t="shared" si="0"/>
        <v>I JA</v>
      </c>
      <c r="X23" s="20" t="s">
        <v>84</v>
      </c>
    </row>
    <row r="24" spans="1:24" s="297" customFormat="1" ht="18" customHeight="1" x14ac:dyDescent="0.2">
      <c r="A24" s="293">
        <v>18</v>
      </c>
      <c r="B24" s="301"/>
      <c r="C24" s="18" t="s">
        <v>210</v>
      </c>
      <c r="D24" s="19" t="s">
        <v>607</v>
      </c>
      <c r="E24" s="143">
        <v>37721</v>
      </c>
      <c r="F24" s="21" t="s">
        <v>315</v>
      </c>
      <c r="G24" s="21" t="s">
        <v>112</v>
      </c>
      <c r="H24" s="21"/>
      <c r="I24" s="305"/>
      <c r="J24" s="302"/>
      <c r="K24" s="294"/>
      <c r="L24" s="294" t="s">
        <v>1244</v>
      </c>
      <c r="M24" s="294" t="s">
        <v>1260</v>
      </c>
      <c r="N24" s="294" t="s">
        <v>1246</v>
      </c>
      <c r="O24" s="294"/>
      <c r="P24" s="294"/>
      <c r="Q24" s="294"/>
      <c r="R24" s="294"/>
      <c r="S24" s="294"/>
      <c r="T24" s="294"/>
      <c r="U24" s="294"/>
      <c r="V24" s="295">
        <v>1.35</v>
      </c>
      <c r="W24" s="296" t="str">
        <f>IF(ISBLANK(V24),"",IF(V24&gt;=1.75,"KSM",IF(V24&gt;=1.65,"I A",IF(V24&gt;=1.5,"II A",IF(V24&gt;=1.39,"III A",IF(V24&gt;=1.3,"I JA",IF(V24&gt;=1.22,"II JA",IF(V24&gt;=1.15,"III JA"))))))))</f>
        <v>I JA</v>
      </c>
      <c r="X24" s="20" t="s">
        <v>608</v>
      </c>
    </row>
    <row r="25" spans="1:24" s="297" customFormat="1" ht="18" customHeight="1" x14ac:dyDescent="0.2">
      <c r="A25" s="293">
        <v>19</v>
      </c>
      <c r="B25" s="301"/>
      <c r="C25" s="18" t="s">
        <v>49</v>
      </c>
      <c r="D25" s="19" t="s">
        <v>335</v>
      </c>
      <c r="E25" s="143" t="s">
        <v>336</v>
      </c>
      <c r="F25" s="21" t="s">
        <v>28</v>
      </c>
      <c r="G25" s="21" t="s">
        <v>598</v>
      </c>
      <c r="H25" s="21"/>
      <c r="I25" s="305"/>
      <c r="J25" s="302"/>
      <c r="K25" s="294"/>
      <c r="L25" s="294" t="s">
        <v>1245</v>
      </c>
      <c r="M25" s="294" t="s">
        <v>1260</v>
      </c>
      <c r="N25" s="294" t="s">
        <v>1246</v>
      </c>
      <c r="O25" s="294"/>
      <c r="P25" s="294"/>
      <c r="Q25" s="294"/>
      <c r="R25" s="294"/>
      <c r="S25" s="294"/>
      <c r="T25" s="294"/>
      <c r="U25" s="294"/>
      <c r="V25" s="295">
        <v>1.35</v>
      </c>
      <c r="W25" s="296" t="str">
        <f>IF(ISBLANK(V25),"",IF(V25&gt;=1.75,"KSM",IF(V25&gt;=1.65,"I A",IF(V25&gt;=1.5,"II A",IF(V25&gt;=1.39,"III A",IF(V25&gt;=1.3,"I JA",IF(V25&gt;=1.22,"II JA",IF(V25&gt;=1.15,"III JA"))))))))</f>
        <v>I JA</v>
      </c>
      <c r="X25" s="20" t="s">
        <v>54</v>
      </c>
    </row>
    <row r="26" spans="1:24" s="297" customFormat="1" ht="18" customHeight="1" x14ac:dyDescent="0.2">
      <c r="A26" s="293">
        <v>20</v>
      </c>
      <c r="B26" s="301"/>
      <c r="C26" s="18" t="s">
        <v>183</v>
      </c>
      <c r="D26" s="19" t="s">
        <v>525</v>
      </c>
      <c r="E26" s="143" t="s">
        <v>526</v>
      </c>
      <c r="F26" s="21" t="s">
        <v>37</v>
      </c>
      <c r="G26" s="21" t="s">
        <v>103</v>
      </c>
      <c r="H26" s="21"/>
      <c r="I26" s="305"/>
      <c r="J26" s="302"/>
      <c r="K26" s="294" t="s">
        <v>1260</v>
      </c>
      <c r="L26" s="294" t="s">
        <v>1244</v>
      </c>
      <c r="M26" s="294" t="s">
        <v>1260</v>
      </c>
      <c r="N26" s="294" t="s">
        <v>1246</v>
      </c>
      <c r="O26" s="294"/>
      <c r="P26" s="294"/>
      <c r="Q26" s="294"/>
      <c r="R26" s="294"/>
      <c r="S26" s="294"/>
      <c r="T26" s="294"/>
      <c r="U26" s="294"/>
      <c r="V26" s="295">
        <v>1.35</v>
      </c>
      <c r="W26" s="296" t="str">
        <f>IF(ISBLANK(V26),"",IF(V26&gt;=1.75,"KSM",IF(V26&gt;=1.65,"I A",IF(V26&gt;=1.5,"II A",IF(V26&gt;=1.39,"III A",IF(V26&gt;=1.3,"I JA",IF(V26&gt;=1.22,"II JA",IF(V26&gt;=1.15,"III JA"))))))))</f>
        <v>I JA</v>
      </c>
      <c r="X26" s="20" t="s">
        <v>238</v>
      </c>
    </row>
    <row r="27" spans="1:24" s="297" customFormat="1" ht="18" customHeight="1" x14ac:dyDescent="0.2">
      <c r="A27" s="293"/>
      <c r="B27" s="301"/>
      <c r="C27" s="18" t="s">
        <v>609</v>
      </c>
      <c r="D27" s="19" t="s">
        <v>610</v>
      </c>
      <c r="E27" s="143">
        <v>37960</v>
      </c>
      <c r="F27" s="21" t="s">
        <v>315</v>
      </c>
      <c r="G27" s="21" t="s">
        <v>112</v>
      </c>
      <c r="H27" s="21"/>
      <c r="I27" s="305"/>
      <c r="J27" s="302"/>
      <c r="K27" s="294"/>
      <c r="L27" s="294" t="s">
        <v>1246</v>
      </c>
      <c r="M27" s="294"/>
      <c r="N27" s="294"/>
      <c r="O27" s="294"/>
      <c r="P27" s="294"/>
      <c r="Q27" s="294"/>
      <c r="R27" s="294"/>
      <c r="S27" s="294"/>
      <c r="T27" s="294"/>
      <c r="U27" s="294"/>
      <c r="V27" s="295" t="s">
        <v>1276</v>
      </c>
      <c r="W27" s="296"/>
      <c r="X27" s="20" t="s">
        <v>118</v>
      </c>
    </row>
    <row r="28" spans="1:24" s="297" customFormat="1" ht="18" customHeight="1" x14ac:dyDescent="0.2">
      <c r="A28" s="293"/>
      <c r="B28" s="301"/>
      <c r="C28" s="18" t="s">
        <v>42</v>
      </c>
      <c r="D28" s="19" t="s">
        <v>632</v>
      </c>
      <c r="E28" s="143">
        <v>38181</v>
      </c>
      <c r="F28" s="21" t="s">
        <v>623</v>
      </c>
      <c r="G28" s="21" t="s">
        <v>112</v>
      </c>
      <c r="H28" s="21"/>
      <c r="I28" s="305" t="s">
        <v>56</v>
      </c>
      <c r="J28" s="302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/>
      <c r="V28" s="295" t="s">
        <v>1239</v>
      </c>
      <c r="W28" s="296"/>
      <c r="X28" s="20" t="s">
        <v>608</v>
      </c>
    </row>
  </sheetData>
  <sortState ref="A25:HS26">
    <sortCondition descending="1" ref="A25"/>
  </sortState>
  <mergeCells count="1">
    <mergeCell ref="J5:U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6"/>
  <dimension ref="A1:IB19"/>
  <sheetViews>
    <sheetView workbookViewId="0">
      <selection activeCell="A5" sqref="A5"/>
    </sheetView>
  </sheetViews>
  <sheetFormatPr defaultRowHeight="12.75" x14ac:dyDescent="0.2"/>
  <cols>
    <col min="1" max="1" width="5.42578125" style="275" customWidth="1"/>
    <col min="2" max="2" width="5.42578125" style="275" hidden="1" customWidth="1"/>
    <col min="3" max="3" width="9.140625" style="276"/>
    <col min="4" max="4" width="10.85546875" style="276" bestFit="1" customWidth="1"/>
    <col min="5" max="5" width="10.7109375" style="298" customWidth="1"/>
    <col min="6" max="6" width="12" style="281" bestFit="1" customWidth="1"/>
    <col min="7" max="7" width="12.85546875" style="281" bestFit="1" customWidth="1"/>
    <col min="8" max="8" width="11.28515625" style="278" bestFit="1" customWidth="1"/>
    <col min="9" max="9" width="5.85546875" style="76" bestFit="1" customWidth="1"/>
    <col min="10" max="20" width="4.7109375" style="276" customWidth="1"/>
    <col min="21" max="21" width="7" style="276" customWidth="1"/>
    <col min="22" max="22" width="4.7109375" style="276" bestFit="1" customWidth="1"/>
    <col min="23" max="23" width="13.5703125" style="276" bestFit="1" customWidth="1"/>
    <col min="24" max="236" width="9.140625" style="276"/>
    <col min="237" max="259" width="9.140625" style="299"/>
    <col min="260" max="260" width="5.42578125" style="299" customWidth="1"/>
    <col min="261" max="261" width="9.140625" style="299"/>
    <col min="262" max="262" width="13.28515625" style="299" customWidth="1"/>
    <col min="263" max="263" width="10.7109375" style="299" customWidth="1"/>
    <col min="264" max="264" width="12" style="299" bestFit="1" customWidth="1"/>
    <col min="265" max="266" width="12.85546875" style="299" bestFit="1" customWidth="1"/>
    <col min="267" max="276" width="4.7109375" style="299" customWidth="1"/>
    <col min="277" max="277" width="7" style="299" customWidth="1"/>
    <col min="278" max="278" width="4.7109375" style="299" bestFit="1" customWidth="1"/>
    <col min="279" max="279" width="11.42578125" style="299" bestFit="1" customWidth="1"/>
    <col min="280" max="515" width="9.140625" style="299"/>
    <col min="516" max="516" width="5.42578125" style="299" customWidth="1"/>
    <col min="517" max="517" width="9.140625" style="299"/>
    <col min="518" max="518" width="13.28515625" style="299" customWidth="1"/>
    <col min="519" max="519" width="10.7109375" style="299" customWidth="1"/>
    <col min="520" max="520" width="12" style="299" bestFit="1" customWidth="1"/>
    <col min="521" max="522" width="12.85546875" style="299" bestFit="1" customWidth="1"/>
    <col min="523" max="532" width="4.7109375" style="299" customWidth="1"/>
    <col min="533" max="533" width="7" style="299" customWidth="1"/>
    <col min="534" max="534" width="4.7109375" style="299" bestFit="1" customWidth="1"/>
    <col min="535" max="535" width="11.42578125" style="299" bestFit="1" customWidth="1"/>
    <col min="536" max="771" width="9.140625" style="299"/>
    <col min="772" max="772" width="5.42578125" style="299" customWidth="1"/>
    <col min="773" max="773" width="9.140625" style="299"/>
    <col min="774" max="774" width="13.28515625" style="299" customWidth="1"/>
    <col min="775" max="775" width="10.7109375" style="299" customWidth="1"/>
    <col min="776" max="776" width="12" style="299" bestFit="1" customWidth="1"/>
    <col min="777" max="778" width="12.85546875" style="299" bestFit="1" customWidth="1"/>
    <col min="779" max="788" width="4.7109375" style="299" customWidth="1"/>
    <col min="789" max="789" width="7" style="299" customWidth="1"/>
    <col min="790" max="790" width="4.7109375" style="299" bestFit="1" customWidth="1"/>
    <col min="791" max="791" width="11.42578125" style="299" bestFit="1" customWidth="1"/>
    <col min="792" max="1027" width="9.140625" style="299"/>
    <col min="1028" max="1028" width="5.42578125" style="299" customWidth="1"/>
    <col min="1029" max="1029" width="9.140625" style="299"/>
    <col min="1030" max="1030" width="13.28515625" style="299" customWidth="1"/>
    <col min="1031" max="1031" width="10.7109375" style="299" customWidth="1"/>
    <col min="1032" max="1032" width="12" style="299" bestFit="1" customWidth="1"/>
    <col min="1033" max="1034" width="12.85546875" style="299" bestFit="1" customWidth="1"/>
    <col min="1035" max="1044" width="4.7109375" style="299" customWidth="1"/>
    <col min="1045" max="1045" width="7" style="299" customWidth="1"/>
    <col min="1046" max="1046" width="4.7109375" style="299" bestFit="1" customWidth="1"/>
    <col min="1047" max="1047" width="11.42578125" style="299" bestFit="1" customWidth="1"/>
    <col min="1048" max="1283" width="9.140625" style="299"/>
    <col min="1284" max="1284" width="5.42578125" style="299" customWidth="1"/>
    <col min="1285" max="1285" width="9.140625" style="299"/>
    <col min="1286" max="1286" width="13.28515625" style="299" customWidth="1"/>
    <col min="1287" max="1287" width="10.7109375" style="299" customWidth="1"/>
    <col min="1288" max="1288" width="12" style="299" bestFit="1" customWidth="1"/>
    <col min="1289" max="1290" width="12.85546875" style="299" bestFit="1" customWidth="1"/>
    <col min="1291" max="1300" width="4.7109375" style="299" customWidth="1"/>
    <col min="1301" max="1301" width="7" style="299" customWidth="1"/>
    <col min="1302" max="1302" width="4.7109375" style="299" bestFit="1" customWidth="1"/>
    <col min="1303" max="1303" width="11.42578125" style="299" bestFit="1" customWidth="1"/>
    <col min="1304" max="1539" width="9.140625" style="299"/>
    <col min="1540" max="1540" width="5.42578125" style="299" customWidth="1"/>
    <col min="1541" max="1541" width="9.140625" style="299"/>
    <col min="1542" max="1542" width="13.28515625" style="299" customWidth="1"/>
    <col min="1543" max="1543" width="10.7109375" style="299" customWidth="1"/>
    <col min="1544" max="1544" width="12" style="299" bestFit="1" customWidth="1"/>
    <col min="1545" max="1546" width="12.85546875" style="299" bestFit="1" customWidth="1"/>
    <col min="1547" max="1556" width="4.7109375" style="299" customWidth="1"/>
    <col min="1557" max="1557" width="7" style="299" customWidth="1"/>
    <col min="1558" max="1558" width="4.7109375" style="299" bestFit="1" customWidth="1"/>
    <col min="1559" max="1559" width="11.42578125" style="299" bestFit="1" customWidth="1"/>
    <col min="1560" max="1795" width="9.140625" style="299"/>
    <col min="1796" max="1796" width="5.42578125" style="299" customWidth="1"/>
    <col min="1797" max="1797" width="9.140625" style="299"/>
    <col min="1798" max="1798" width="13.28515625" style="299" customWidth="1"/>
    <col min="1799" max="1799" width="10.7109375" style="299" customWidth="1"/>
    <col min="1800" max="1800" width="12" style="299" bestFit="1" customWidth="1"/>
    <col min="1801" max="1802" width="12.85546875" style="299" bestFit="1" customWidth="1"/>
    <col min="1803" max="1812" width="4.7109375" style="299" customWidth="1"/>
    <col min="1813" max="1813" width="7" style="299" customWidth="1"/>
    <col min="1814" max="1814" width="4.7109375" style="299" bestFit="1" customWidth="1"/>
    <col min="1815" max="1815" width="11.42578125" style="299" bestFit="1" customWidth="1"/>
    <col min="1816" max="2051" width="9.140625" style="299"/>
    <col min="2052" max="2052" width="5.42578125" style="299" customWidth="1"/>
    <col min="2053" max="2053" width="9.140625" style="299"/>
    <col min="2054" max="2054" width="13.28515625" style="299" customWidth="1"/>
    <col min="2055" max="2055" width="10.7109375" style="299" customWidth="1"/>
    <col min="2056" max="2056" width="12" style="299" bestFit="1" customWidth="1"/>
    <col min="2057" max="2058" width="12.85546875" style="299" bestFit="1" customWidth="1"/>
    <col min="2059" max="2068" width="4.7109375" style="299" customWidth="1"/>
    <col min="2069" max="2069" width="7" style="299" customWidth="1"/>
    <col min="2070" max="2070" width="4.7109375" style="299" bestFit="1" customWidth="1"/>
    <col min="2071" max="2071" width="11.42578125" style="299" bestFit="1" customWidth="1"/>
    <col min="2072" max="2307" width="9.140625" style="299"/>
    <col min="2308" max="2308" width="5.42578125" style="299" customWidth="1"/>
    <col min="2309" max="2309" width="9.140625" style="299"/>
    <col min="2310" max="2310" width="13.28515625" style="299" customWidth="1"/>
    <col min="2311" max="2311" width="10.7109375" style="299" customWidth="1"/>
    <col min="2312" max="2312" width="12" style="299" bestFit="1" customWidth="1"/>
    <col min="2313" max="2314" width="12.85546875" style="299" bestFit="1" customWidth="1"/>
    <col min="2315" max="2324" width="4.7109375" style="299" customWidth="1"/>
    <col min="2325" max="2325" width="7" style="299" customWidth="1"/>
    <col min="2326" max="2326" width="4.7109375" style="299" bestFit="1" customWidth="1"/>
    <col min="2327" max="2327" width="11.42578125" style="299" bestFit="1" customWidth="1"/>
    <col min="2328" max="2563" width="9.140625" style="299"/>
    <col min="2564" max="2564" width="5.42578125" style="299" customWidth="1"/>
    <col min="2565" max="2565" width="9.140625" style="299"/>
    <col min="2566" max="2566" width="13.28515625" style="299" customWidth="1"/>
    <col min="2567" max="2567" width="10.7109375" style="299" customWidth="1"/>
    <col min="2568" max="2568" width="12" style="299" bestFit="1" customWidth="1"/>
    <col min="2569" max="2570" width="12.85546875" style="299" bestFit="1" customWidth="1"/>
    <col min="2571" max="2580" width="4.7109375" style="299" customWidth="1"/>
    <col min="2581" max="2581" width="7" style="299" customWidth="1"/>
    <col min="2582" max="2582" width="4.7109375" style="299" bestFit="1" customWidth="1"/>
    <col min="2583" max="2583" width="11.42578125" style="299" bestFit="1" customWidth="1"/>
    <col min="2584" max="2819" width="9.140625" style="299"/>
    <col min="2820" max="2820" width="5.42578125" style="299" customWidth="1"/>
    <col min="2821" max="2821" width="9.140625" style="299"/>
    <col min="2822" max="2822" width="13.28515625" style="299" customWidth="1"/>
    <col min="2823" max="2823" width="10.7109375" style="299" customWidth="1"/>
    <col min="2824" max="2824" width="12" style="299" bestFit="1" customWidth="1"/>
    <col min="2825" max="2826" width="12.85546875" style="299" bestFit="1" customWidth="1"/>
    <col min="2827" max="2836" width="4.7109375" style="299" customWidth="1"/>
    <col min="2837" max="2837" width="7" style="299" customWidth="1"/>
    <col min="2838" max="2838" width="4.7109375" style="299" bestFit="1" customWidth="1"/>
    <col min="2839" max="2839" width="11.42578125" style="299" bestFit="1" customWidth="1"/>
    <col min="2840" max="3075" width="9.140625" style="299"/>
    <col min="3076" max="3076" width="5.42578125" style="299" customWidth="1"/>
    <col min="3077" max="3077" width="9.140625" style="299"/>
    <col min="3078" max="3078" width="13.28515625" style="299" customWidth="1"/>
    <col min="3079" max="3079" width="10.7109375" style="299" customWidth="1"/>
    <col min="3080" max="3080" width="12" style="299" bestFit="1" customWidth="1"/>
    <col min="3081" max="3082" width="12.85546875" style="299" bestFit="1" customWidth="1"/>
    <col min="3083" max="3092" width="4.7109375" style="299" customWidth="1"/>
    <col min="3093" max="3093" width="7" style="299" customWidth="1"/>
    <col min="3094" max="3094" width="4.7109375" style="299" bestFit="1" customWidth="1"/>
    <col min="3095" max="3095" width="11.42578125" style="299" bestFit="1" customWidth="1"/>
    <col min="3096" max="3331" width="9.140625" style="299"/>
    <col min="3332" max="3332" width="5.42578125" style="299" customWidth="1"/>
    <col min="3333" max="3333" width="9.140625" style="299"/>
    <col min="3334" max="3334" width="13.28515625" style="299" customWidth="1"/>
    <col min="3335" max="3335" width="10.7109375" style="299" customWidth="1"/>
    <col min="3336" max="3336" width="12" style="299" bestFit="1" customWidth="1"/>
    <col min="3337" max="3338" width="12.85546875" style="299" bestFit="1" customWidth="1"/>
    <col min="3339" max="3348" width="4.7109375" style="299" customWidth="1"/>
    <col min="3349" max="3349" width="7" style="299" customWidth="1"/>
    <col min="3350" max="3350" width="4.7109375" style="299" bestFit="1" customWidth="1"/>
    <col min="3351" max="3351" width="11.42578125" style="299" bestFit="1" customWidth="1"/>
    <col min="3352" max="3587" width="9.140625" style="299"/>
    <col min="3588" max="3588" width="5.42578125" style="299" customWidth="1"/>
    <col min="3589" max="3589" width="9.140625" style="299"/>
    <col min="3590" max="3590" width="13.28515625" style="299" customWidth="1"/>
    <col min="3591" max="3591" width="10.7109375" style="299" customWidth="1"/>
    <col min="3592" max="3592" width="12" style="299" bestFit="1" customWidth="1"/>
    <col min="3593" max="3594" width="12.85546875" style="299" bestFit="1" customWidth="1"/>
    <col min="3595" max="3604" width="4.7109375" style="299" customWidth="1"/>
    <col min="3605" max="3605" width="7" style="299" customWidth="1"/>
    <col min="3606" max="3606" width="4.7109375" style="299" bestFit="1" customWidth="1"/>
    <col min="3607" max="3607" width="11.42578125" style="299" bestFit="1" customWidth="1"/>
    <col min="3608" max="3843" width="9.140625" style="299"/>
    <col min="3844" max="3844" width="5.42578125" style="299" customWidth="1"/>
    <col min="3845" max="3845" width="9.140625" style="299"/>
    <col min="3846" max="3846" width="13.28515625" style="299" customWidth="1"/>
    <col min="3847" max="3847" width="10.7109375" style="299" customWidth="1"/>
    <col min="3848" max="3848" width="12" style="299" bestFit="1" customWidth="1"/>
    <col min="3849" max="3850" width="12.85546875" style="299" bestFit="1" customWidth="1"/>
    <col min="3851" max="3860" width="4.7109375" style="299" customWidth="1"/>
    <col min="3861" max="3861" width="7" style="299" customWidth="1"/>
    <col min="3862" max="3862" width="4.7109375" style="299" bestFit="1" customWidth="1"/>
    <col min="3863" max="3863" width="11.42578125" style="299" bestFit="1" customWidth="1"/>
    <col min="3864" max="4099" width="9.140625" style="299"/>
    <col min="4100" max="4100" width="5.42578125" style="299" customWidth="1"/>
    <col min="4101" max="4101" width="9.140625" style="299"/>
    <col min="4102" max="4102" width="13.28515625" style="299" customWidth="1"/>
    <col min="4103" max="4103" width="10.7109375" style="299" customWidth="1"/>
    <col min="4104" max="4104" width="12" style="299" bestFit="1" customWidth="1"/>
    <col min="4105" max="4106" width="12.85546875" style="299" bestFit="1" customWidth="1"/>
    <col min="4107" max="4116" width="4.7109375" style="299" customWidth="1"/>
    <col min="4117" max="4117" width="7" style="299" customWidth="1"/>
    <col min="4118" max="4118" width="4.7109375" style="299" bestFit="1" customWidth="1"/>
    <col min="4119" max="4119" width="11.42578125" style="299" bestFit="1" customWidth="1"/>
    <col min="4120" max="4355" width="9.140625" style="299"/>
    <col min="4356" max="4356" width="5.42578125" style="299" customWidth="1"/>
    <col min="4357" max="4357" width="9.140625" style="299"/>
    <col min="4358" max="4358" width="13.28515625" style="299" customWidth="1"/>
    <col min="4359" max="4359" width="10.7109375" style="299" customWidth="1"/>
    <col min="4360" max="4360" width="12" style="299" bestFit="1" customWidth="1"/>
    <col min="4361" max="4362" width="12.85546875" style="299" bestFit="1" customWidth="1"/>
    <col min="4363" max="4372" width="4.7109375" style="299" customWidth="1"/>
    <col min="4373" max="4373" width="7" style="299" customWidth="1"/>
    <col min="4374" max="4374" width="4.7109375" style="299" bestFit="1" customWidth="1"/>
    <col min="4375" max="4375" width="11.42578125" style="299" bestFit="1" customWidth="1"/>
    <col min="4376" max="4611" width="9.140625" style="299"/>
    <col min="4612" max="4612" width="5.42578125" style="299" customWidth="1"/>
    <col min="4613" max="4613" width="9.140625" style="299"/>
    <col min="4614" max="4614" width="13.28515625" style="299" customWidth="1"/>
    <col min="4615" max="4615" width="10.7109375" style="299" customWidth="1"/>
    <col min="4616" max="4616" width="12" style="299" bestFit="1" customWidth="1"/>
    <col min="4617" max="4618" width="12.85546875" style="299" bestFit="1" customWidth="1"/>
    <col min="4619" max="4628" width="4.7109375" style="299" customWidth="1"/>
    <col min="4629" max="4629" width="7" style="299" customWidth="1"/>
    <col min="4630" max="4630" width="4.7109375" style="299" bestFit="1" customWidth="1"/>
    <col min="4631" max="4631" width="11.42578125" style="299" bestFit="1" customWidth="1"/>
    <col min="4632" max="4867" width="9.140625" style="299"/>
    <col min="4868" max="4868" width="5.42578125" style="299" customWidth="1"/>
    <col min="4869" max="4869" width="9.140625" style="299"/>
    <col min="4870" max="4870" width="13.28515625" style="299" customWidth="1"/>
    <col min="4871" max="4871" width="10.7109375" style="299" customWidth="1"/>
    <col min="4872" max="4872" width="12" style="299" bestFit="1" customWidth="1"/>
    <col min="4873" max="4874" width="12.85546875" style="299" bestFit="1" customWidth="1"/>
    <col min="4875" max="4884" width="4.7109375" style="299" customWidth="1"/>
    <col min="4885" max="4885" width="7" style="299" customWidth="1"/>
    <col min="4886" max="4886" width="4.7109375" style="299" bestFit="1" customWidth="1"/>
    <col min="4887" max="4887" width="11.42578125" style="299" bestFit="1" customWidth="1"/>
    <col min="4888" max="5123" width="9.140625" style="299"/>
    <col min="5124" max="5124" width="5.42578125" style="299" customWidth="1"/>
    <col min="5125" max="5125" width="9.140625" style="299"/>
    <col min="5126" max="5126" width="13.28515625" style="299" customWidth="1"/>
    <col min="5127" max="5127" width="10.7109375" style="299" customWidth="1"/>
    <col min="5128" max="5128" width="12" style="299" bestFit="1" customWidth="1"/>
    <col min="5129" max="5130" width="12.85546875" style="299" bestFit="1" customWidth="1"/>
    <col min="5131" max="5140" width="4.7109375" style="299" customWidth="1"/>
    <col min="5141" max="5141" width="7" style="299" customWidth="1"/>
    <col min="5142" max="5142" width="4.7109375" style="299" bestFit="1" customWidth="1"/>
    <col min="5143" max="5143" width="11.42578125" style="299" bestFit="1" customWidth="1"/>
    <col min="5144" max="5379" width="9.140625" style="299"/>
    <col min="5380" max="5380" width="5.42578125" style="299" customWidth="1"/>
    <col min="5381" max="5381" width="9.140625" style="299"/>
    <col min="5382" max="5382" width="13.28515625" style="299" customWidth="1"/>
    <col min="5383" max="5383" width="10.7109375" style="299" customWidth="1"/>
    <col min="5384" max="5384" width="12" style="299" bestFit="1" customWidth="1"/>
    <col min="5385" max="5386" width="12.85546875" style="299" bestFit="1" customWidth="1"/>
    <col min="5387" max="5396" width="4.7109375" style="299" customWidth="1"/>
    <col min="5397" max="5397" width="7" style="299" customWidth="1"/>
    <col min="5398" max="5398" width="4.7109375" style="299" bestFit="1" customWidth="1"/>
    <col min="5399" max="5399" width="11.42578125" style="299" bestFit="1" customWidth="1"/>
    <col min="5400" max="5635" width="9.140625" style="299"/>
    <col min="5636" max="5636" width="5.42578125" style="299" customWidth="1"/>
    <col min="5637" max="5637" width="9.140625" style="299"/>
    <col min="5638" max="5638" width="13.28515625" style="299" customWidth="1"/>
    <col min="5639" max="5639" width="10.7109375" style="299" customWidth="1"/>
    <col min="5640" max="5640" width="12" style="299" bestFit="1" customWidth="1"/>
    <col min="5641" max="5642" width="12.85546875" style="299" bestFit="1" customWidth="1"/>
    <col min="5643" max="5652" width="4.7109375" style="299" customWidth="1"/>
    <col min="5653" max="5653" width="7" style="299" customWidth="1"/>
    <col min="5654" max="5654" width="4.7109375" style="299" bestFit="1" customWidth="1"/>
    <col min="5655" max="5655" width="11.42578125" style="299" bestFit="1" customWidth="1"/>
    <col min="5656" max="5891" width="9.140625" style="299"/>
    <col min="5892" max="5892" width="5.42578125" style="299" customWidth="1"/>
    <col min="5893" max="5893" width="9.140625" style="299"/>
    <col min="5894" max="5894" width="13.28515625" style="299" customWidth="1"/>
    <col min="5895" max="5895" width="10.7109375" style="299" customWidth="1"/>
    <col min="5896" max="5896" width="12" style="299" bestFit="1" customWidth="1"/>
    <col min="5897" max="5898" width="12.85546875" style="299" bestFit="1" customWidth="1"/>
    <col min="5899" max="5908" width="4.7109375" style="299" customWidth="1"/>
    <col min="5909" max="5909" width="7" style="299" customWidth="1"/>
    <col min="5910" max="5910" width="4.7109375" style="299" bestFit="1" customWidth="1"/>
    <col min="5911" max="5911" width="11.42578125" style="299" bestFit="1" customWidth="1"/>
    <col min="5912" max="6147" width="9.140625" style="299"/>
    <col min="6148" max="6148" width="5.42578125" style="299" customWidth="1"/>
    <col min="6149" max="6149" width="9.140625" style="299"/>
    <col min="6150" max="6150" width="13.28515625" style="299" customWidth="1"/>
    <col min="6151" max="6151" width="10.7109375" style="299" customWidth="1"/>
    <col min="6152" max="6152" width="12" style="299" bestFit="1" customWidth="1"/>
    <col min="6153" max="6154" width="12.85546875" style="299" bestFit="1" customWidth="1"/>
    <col min="6155" max="6164" width="4.7109375" style="299" customWidth="1"/>
    <col min="6165" max="6165" width="7" style="299" customWidth="1"/>
    <col min="6166" max="6166" width="4.7109375" style="299" bestFit="1" customWidth="1"/>
    <col min="6167" max="6167" width="11.42578125" style="299" bestFit="1" customWidth="1"/>
    <col min="6168" max="6403" width="9.140625" style="299"/>
    <col min="6404" max="6404" width="5.42578125" style="299" customWidth="1"/>
    <col min="6405" max="6405" width="9.140625" style="299"/>
    <col min="6406" max="6406" width="13.28515625" style="299" customWidth="1"/>
    <col min="6407" max="6407" width="10.7109375" style="299" customWidth="1"/>
    <col min="6408" max="6408" width="12" style="299" bestFit="1" customWidth="1"/>
    <col min="6409" max="6410" width="12.85546875" style="299" bestFit="1" customWidth="1"/>
    <col min="6411" max="6420" width="4.7109375" style="299" customWidth="1"/>
    <col min="6421" max="6421" width="7" style="299" customWidth="1"/>
    <col min="6422" max="6422" width="4.7109375" style="299" bestFit="1" customWidth="1"/>
    <col min="6423" max="6423" width="11.42578125" style="299" bestFit="1" customWidth="1"/>
    <col min="6424" max="6659" width="9.140625" style="299"/>
    <col min="6660" max="6660" width="5.42578125" style="299" customWidth="1"/>
    <col min="6661" max="6661" width="9.140625" style="299"/>
    <col min="6662" max="6662" width="13.28515625" style="299" customWidth="1"/>
    <col min="6663" max="6663" width="10.7109375" style="299" customWidth="1"/>
    <col min="6664" max="6664" width="12" style="299" bestFit="1" customWidth="1"/>
    <col min="6665" max="6666" width="12.85546875" style="299" bestFit="1" customWidth="1"/>
    <col min="6667" max="6676" width="4.7109375" style="299" customWidth="1"/>
    <col min="6677" max="6677" width="7" style="299" customWidth="1"/>
    <col min="6678" max="6678" width="4.7109375" style="299" bestFit="1" customWidth="1"/>
    <col min="6679" max="6679" width="11.42578125" style="299" bestFit="1" customWidth="1"/>
    <col min="6680" max="6915" width="9.140625" style="299"/>
    <col min="6916" max="6916" width="5.42578125" style="299" customWidth="1"/>
    <col min="6917" max="6917" width="9.140625" style="299"/>
    <col min="6918" max="6918" width="13.28515625" style="299" customWidth="1"/>
    <col min="6919" max="6919" width="10.7109375" style="299" customWidth="1"/>
    <col min="6920" max="6920" width="12" style="299" bestFit="1" customWidth="1"/>
    <col min="6921" max="6922" width="12.85546875" style="299" bestFit="1" customWidth="1"/>
    <col min="6923" max="6932" width="4.7109375" style="299" customWidth="1"/>
    <col min="6933" max="6933" width="7" style="299" customWidth="1"/>
    <col min="6934" max="6934" width="4.7109375" style="299" bestFit="1" customWidth="1"/>
    <col min="6935" max="6935" width="11.42578125" style="299" bestFit="1" customWidth="1"/>
    <col min="6936" max="7171" width="9.140625" style="299"/>
    <col min="7172" max="7172" width="5.42578125" style="299" customWidth="1"/>
    <col min="7173" max="7173" width="9.140625" style="299"/>
    <col min="7174" max="7174" width="13.28515625" style="299" customWidth="1"/>
    <col min="7175" max="7175" width="10.7109375" style="299" customWidth="1"/>
    <col min="7176" max="7176" width="12" style="299" bestFit="1" customWidth="1"/>
    <col min="7177" max="7178" width="12.85546875" style="299" bestFit="1" customWidth="1"/>
    <col min="7179" max="7188" width="4.7109375" style="299" customWidth="1"/>
    <col min="7189" max="7189" width="7" style="299" customWidth="1"/>
    <col min="7190" max="7190" width="4.7109375" style="299" bestFit="1" customWidth="1"/>
    <col min="7191" max="7191" width="11.42578125" style="299" bestFit="1" customWidth="1"/>
    <col min="7192" max="7427" width="9.140625" style="299"/>
    <col min="7428" max="7428" width="5.42578125" style="299" customWidth="1"/>
    <col min="7429" max="7429" width="9.140625" style="299"/>
    <col min="7430" max="7430" width="13.28515625" style="299" customWidth="1"/>
    <col min="7431" max="7431" width="10.7109375" style="299" customWidth="1"/>
    <col min="7432" max="7432" width="12" style="299" bestFit="1" customWidth="1"/>
    <col min="7433" max="7434" width="12.85546875" style="299" bestFit="1" customWidth="1"/>
    <col min="7435" max="7444" width="4.7109375" style="299" customWidth="1"/>
    <col min="7445" max="7445" width="7" style="299" customWidth="1"/>
    <col min="7446" max="7446" width="4.7109375" style="299" bestFit="1" customWidth="1"/>
    <col min="7447" max="7447" width="11.42578125" style="299" bestFit="1" customWidth="1"/>
    <col min="7448" max="7683" width="9.140625" style="299"/>
    <col min="7684" max="7684" width="5.42578125" style="299" customWidth="1"/>
    <col min="7685" max="7685" width="9.140625" style="299"/>
    <col min="7686" max="7686" width="13.28515625" style="299" customWidth="1"/>
    <col min="7687" max="7687" width="10.7109375" style="299" customWidth="1"/>
    <col min="7688" max="7688" width="12" style="299" bestFit="1" customWidth="1"/>
    <col min="7689" max="7690" width="12.85546875" style="299" bestFit="1" customWidth="1"/>
    <col min="7691" max="7700" width="4.7109375" style="299" customWidth="1"/>
    <col min="7701" max="7701" width="7" style="299" customWidth="1"/>
    <col min="7702" max="7702" width="4.7109375" style="299" bestFit="1" customWidth="1"/>
    <col min="7703" max="7703" width="11.42578125" style="299" bestFit="1" customWidth="1"/>
    <col min="7704" max="7939" width="9.140625" style="299"/>
    <col min="7940" max="7940" width="5.42578125" style="299" customWidth="1"/>
    <col min="7941" max="7941" width="9.140625" style="299"/>
    <col min="7942" max="7942" width="13.28515625" style="299" customWidth="1"/>
    <col min="7943" max="7943" width="10.7109375" style="299" customWidth="1"/>
    <col min="7944" max="7944" width="12" style="299" bestFit="1" customWidth="1"/>
    <col min="7945" max="7946" width="12.85546875" style="299" bestFit="1" customWidth="1"/>
    <col min="7947" max="7956" width="4.7109375" style="299" customWidth="1"/>
    <col min="7957" max="7957" width="7" style="299" customWidth="1"/>
    <col min="7958" max="7958" width="4.7109375" style="299" bestFit="1" customWidth="1"/>
    <col min="7959" max="7959" width="11.42578125" style="299" bestFit="1" customWidth="1"/>
    <col min="7960" max="8195" width="9.140625" style="299"/>
    <col min="8196" max="8196" width="5.42578125" style="299" customWidth="1"/>
    <col min="8197" max="8197" width="9.140625" style="299"/>
    <col min="8198" max="8198" width="13.28515625" style="299" customWidth="1"/>
    <col min="8199" max="8199" width="10.7109375" style="299" customWidth="1"/>
    <col min="8200" max="8200" width="12" style="299" bestFit="1" customWidth="1"/>
    <col min="8201" max="8202" width="12.85546875" style="299" bestFit="1" customWidth="1"/>
    <col min="8203" max="8212" width="4.7109375" style="299" customWidth="1"/>
    <col min="8213" max="8213" width="7" style="299" customWidth="1"/>
    <col min="8214" max="8214" width="4.7109375" style="299" bestFit="1" customWidth="1"/>
    <col min="8215" max="8215" width="11.42578125" style="299" bestFit="1" customWidth="1"/>
    <col min="8216" max="8451" width="9.140625" style="299"/>
    <col min="8452" max="8452" width="5.42578125" style="299" customWidth="1"/>
    <col min="8453" max="8453" width="9.140625" style="299"/>
    <col min="8454" max="8454" width="13.28515625" style="299" customWidth="1"/>
    <col min="8455" max="8455" width="10.7109375" style="299" customWidth="1"/>
    <col min="8456" max="8456" width="12" style="299" bestFit="1" customWidth="1"/>
    <col min="8457" max="8458" width="12.85546875" style="299" bestFit="1" customWidth="1"/>
    <col min="8459" max="8468" width="4.7109375" style="299" customWidth="1"/>
    <col min="8469" max="8469" width="7" style="299" customWidth="1"/>
    <col min="8470" max="8470" width="4.7109375" style="299" bestFit="1" customWidth="1"/>
    <col min="8471" max="8471" width="11.42578125" style="299" bestFit="1" customWidth="1"/>
    <col min="8472" max="8707" width="9.140625" style="299"/>
    <col min="8708" max="8708" width="5.42578125" style="299" customWidth="1"/>
    <col min="8709" max="8709" width="9.140625" style="299"/>
    <col min="8710" max="8710" width="13.28515625" style="299" customWidth="1"/>
    <col min="8711" max="8711" width="10.7109375" style="299" customWidth="1"/>
    <col min="8712" max="8712" width="12" style="299" bestFit="1" customWidth="1"/>
    <col min="8713" max="8714" width="12.85546875" style="299" bestFit="1" customWidth="1"/>
    <col min="8715" max="8724" width="4.7109375" style="299" customWidth="1"/>
    <col min="8725" max="8725" width="7" style="299" customWidth="1"/>
    <col min="8726" max="8726" width="4.7109375" style="299" bestFit="1" customWidth="1"/>
    <col min="8727" max="8727" width="11.42578125" style="299" bestFit="1" customWidth="1"/>
    <col min="8728" max="8963" width="9.140625" style="299"/>
    <col min="8964" max="8964" width="5.42578125" style="299" customWidth="1"/>
    <col min="8965" max="8965" width="9.140625" style="299"/>
    <col min="8966" max="8966" width="13.28515625" style="299" customWidth="1"/>
    <col min="8967" max="8967" width="10.7109375" style="299" customWidth="1"/>
    <col min="8968" max="8968" width="12" style="299" bestFit="1" customWidth="1"/>
    <col min="8969" max="8970" width="12.85546875" style="299" bestFit="1" customWidth="1"/>
    <col min="8971" max="8980" width="4.7109375" style="299" customWidth="1"/>
    <col min="8981" max="8981" width="7" style="299" customWidth="1"/>
    <col min="8982" max="8982" width="4.7109375" style="299" bestFit="1" customWidth="1"/>
    <col min="8983" max="8983" width="11.42578125" style="299" bestFit="1" customWidth="1"/>
    <col min="8984" max="9219" width="9.140625" style="299"/>
    <col min="9220" max="9220" width="5.42578125" style="299" customWidth="1"/>
    <col min="9221" max="9221" width="9.140625" style="299"/>
    <col min="9222" max="9222" width="13.28515625" style="299" customWidth="1"/>
    <col min="9223" max="9223" width="10.7109375" style="299" customWidth="1"/>
    <col min="9224" max="9224" width="12" style="299" bestFit="1" customWidth="1"/>
    <col min="9225" max="9226" width="12.85546875" style="299" bestFit="1" customWidth="1"/>
    <col min="9227" max="9236" width="4.7109375" style="299" customWidth="1"/>
    <col min="9237" max="9237" width="7" style="299" customWidth="1"/>
    <col min="9238" max="9238" width="4.7109375" style="299" bestFit="1" customWidth="1"/>
    <col min="9239" max="9239" width="11.42578125" style="299" bestFit="1" customWidth="1"/>
    <col min="9240" max="9475" width="9.140625" style="299"/>
    <col min="9476" max="9476" width="5.42578125" style="299" customWidth="1"/>
    <col min="9477" max="9477" width="9.140625" style="299"/>
    <col min="9478" max="9478" width="13.28515625" style="299" customWidth="1"/>
    <col min="9479" max="9479" width="10.7109375" style="299" customWidth="1"/>
    <col min="9480" max="9480" width="12" style="299" bestFit="1" customWidth="1"/>
    <col min="9481" max="9482" width="12.85546875" style="299" bestFit="1" customWidth="1"/>
    <col min="9483" max="9492" width="4.7109375" style="299" customWidth="1"/>
    <col min="9493" max="9493" width="7" style="299" customWidth="1"/>
    <col min="9494" max="9494" width="4.7109375" style="299" bestFit="1" customWidth="1"/>
    <col min="9495" max="9495" width="11.42578125" style="299" bestFit="1" customWidth="1"/>
    <col min="9496" max="9731" width="9.140625" style="299"/>
    <col min="9732" max="9732" width="5.42578125" style="299" customWidth="1"/>
    <col min="9733" max="9733" width="9.140625" style="299"/>
    <col min="9734" max="9734" width="13.28515625" style="299" customWidth="1"/>
    <col min="9735" max="9735" width="10.7109375" style="299" customWidth="1"/>
    <col min="9736" max="9736" width="12" style="299" bestFit="1" customWidth="1"/>
    <col min="9737" max="9738" width="12.85546875" style="299" bestFit="1" customWidth="1"/>
    <col min="9739" max="9748" width="4.7109375" style="299" customWidth="1"/>
    <col min="9749" max="9749" width="7" style="299" customWidth="1"/>
    <col min="9750" max="9750" width="4.7109375" style="299" bestFit="1" customWidth="1"/>
    <col min="9751" max="9751" width="11.42578125" style="299" bestFit="1" customWidth="1"/>
    <col min="9752" max="9987" width="9.140625" style="299"/>
    <col min="9988" max="9988" width="5.42578125" style="299" customWidth="1"/>
    <col min="9989" max="9989" width="9.140625" style="299"/>
    <col min="9990" max="9990" width="13.28515625" style="299" customWidth="1"/>
    <col min="9991" max="9991" width="10.7109375" style="299" customWidth="1"/>
    <col min="9992" max="9992" width="12" style="299" bestFit="1" customWidth="1"/>
    <col min="9993" max="9994" width="12.85546875" style="299" bestFit="1" customWidth="1"/>
    <col min="9995" max="10004" width="4.7109375" style="299" customWidth="1"/>
    <col min="10005" max="10005" width="7" style="299" customWidth="1"/>
    <col min="10006" max="10006" width="4.7109375" style="299" bestFit="1" customWidth="1"/>
    <col min="10007" max="10007" width="11.42578125" style="299" bestFit="1" customWidth="1"/>
    <col min="10008" max="10243" width="9.140625" style="299"/>
    <col min="10244" max="10244" width="5.42578125" style="299" customWidth="1"/>
    <col min="10245" max="10245" width="9.140625" style="299"/>
    <col min="10246" max="10246" width="13.28515625" style="299" customWidth="1"/>
    <col min="10247" max="10247" width="10.7109375" style="299" customWidth="1"/>
    <col min="10248" max="10248" width="12" style="299" bestFit="1" customWidth="1"/>
    <col min="10249" max="10250" width="12.85546875" style="299" bestFit="1" customWidth="1"/>
    <col min="10251" max="10260" width="4.7109375" style="299" customWidth="1"/>
    <col min="10261" max="10261" width="7" style="299" customWidth="1"/>
    <col min="10262" max="10262" width="4.7109375" style="299" bestFit="1" customWidth="1"/>
    <col min="10263" max="10263" width="11.42578125" style="299" bestFit="1" customWidth="1"/>
    <col min="10264" max="10499" width="9.140625" style="299"/>
    <col min="10500" max="10500" width="5.42578125" style="299" customWidth="1"/>
    <col min="10501" max="10501" width="9.140625" style="299"/>
    <col min="10502" max="10502" width="13.28515625" style="299" customWidth="1"/>
    <col min="10503" max="10503" width="10.7109375" style="299" customWidth="1"/>
    <col min="10504" max="10504" width="12" style="299" bestFit="1" customWidth="1"/>
    <col min="10505" max="10506" width="12.85546875" style="299" bestFit="1" customWidth="1"/>
    <col min="10507" max="10516" width="4.7109375" style="299" customWidth="1"/>
    <col min="10517" max="10517" width="7" style="299" customWidth="1"/>
    <col min="10518" max="10518" width="4.7109375" style="299" bestFit="1" customWidth="1"/>
    <col min="10519" max="10519" width="11.42578125" style="299" bestFit="1" customWidth="1"/>
    <col min="10520" max="10755" width="9.140625" style="299"/>
    <col min="10756" max="10756" width="5.42578125" style="299" customWidth="1"/>
    <col min="10757" max="10757" width="9.140625" style="299"/>
    <col min="10758" max="10758" width="13.28515625" style="299" customWidth="1"/>
    <col min="10759" max="10759" width="10.7109375" style="299" customWidth="1"/>
    <col min="10760" max="10760" width="12" style="299" bestFit="1" customWidth="1"/>
    <col min="10761" max="10762" width="12.85546875" style="299" bestFit="1" customWidth="1"/>
    <col min="10763" max="10772" width="4.7109375" style="299" customWidth="1"/>
    <col min="10773" max="10773" width="7" style="299" customWidth="1"/>
    <col min="10774" max="10774" width="4.7109375" style="299" bestFit="1" customWidth="1"/>
    <col min="10775" max="10775" width="11.42578125" style="299" bestFit="1" customWidth="1"/>
    <col min="10776" max="11011" width="9.140625" style="299"/>
    <col min="11012" max="11012" width="5.42578125" style="299" customWidth="1"/>
    <col min="11013" max="11013" width="9.140625" style="299"/>
    <col min="11014" max="11014" width="13.28515625" style="299" customWidth="1"/>
    <col min="11015" max="11015" width="10.7109375" style="299" customWidth="1"/>
    <col min="11016" max="11016" width="12" style="299" bestFit="1" customWidth="1"/>
    <col min="11017" max="11018" width="12.85546875" style="299" bestFit="1" customWidth="1"/>
    <col min="11019" max="11028" width="4.7109375" style="299" customWidth="1"/>
    <col min="11029" max="11029" width="7" style="299" customWidth="1"/>
    <col min="11030" max="11030" width="4.7109375" style="299" bestFit="1" customWidth="1"/>
    <col min="11031" max="11031" width="11.42578125" style="299" bestFit="1" customWidth="1"/>
    <col min="11032" max="11267" width="9.140625" style="299"/>
    <col min="11268" max="11268" width="5.42578125" style="299" customWidth="1"/>
    <col min="11269" max="11269" width="9.140625" style="299"/>
    <col min="11270" max="11270" width="13.28515625" style="299" customWidth="1"/>
    <col min="11271" max="11271" width="10.7109375" style="299" customWidth="1"/>
    <col min="11272" max="11272" width="12" style="299" bestFit="1" customWidth="1"/>
    <col min="11273" max="11274" width="12.85546875" style="299" bestFit="1" customWidth="1"/>
    <col min="11275" max="11284" width="4.7109375" style="299" customWidth="1"/>
    <col min="11285" max="11285" width="7" style="299" customWidth="1"/>
    <col min="11286" max="11286" width="4.7109375" style="299" bestFit="1" customWidth="1"/>
    <col min="11287" max="11287" width="11.42578125" style="299" bestFit="1" customWidth="1"/>
    <col min="11288" max="11523" width="9.140625" style="299"/>
    <col min="11524" max="11524" width="5.42578125" style="299" customWidth="1"/>
    <col min="11525" max="11525" width="9.140625" style="299"/>
    <col min="11526" max="11526" width="13.28515625" style="299" customWidth="1"/>
    <col min="11527" max="11527" width="10.7109375" style="299" customWidth="1"/>
    <col min="11528" max="11528" width="12" style="299" bestFit="1" customWidth="1"/>
    <col min="11529" max="11530" width="12.85546875" style="299" bestFit="1" customWidth="1"/>
    <col min="11531" max="11540" width="4.7109375" style="299" customWidth="1"/>
    <col min="11541" max="11541" width="7" style="299" customWidth="1"/>
    <col min="11542" max="11542" width="4.7109375" style="299" bestFit="1" customWidth="1"/>
    <col min="11543" max="11543" width="11.42578125" style="299" bestFit="1" customWidth="1"/>
    <col min="11544" max="11779" width="9.140625" style="299"/>
    <col min="11780" max="11780" width="5.42578125" style="299" customWidth="1"/>
    <col min="11781" max="11781" width="9.140625" style="299"/>
    <col min="11782" max="11782" width="13.28515625" style="299" customWidth="1"/>
    <col min="11783" max="11783" width="10.7109375" style="299" customWidth="1"/>
    <col min="11784" max="11784" width="12" style="299" bestFit="1" customWidth="1"/>
    <col min="11785" max="11786" width="12.85546875" style="299" bestFit="1" customWidth="1"/>
    <col min="11787" max="11796" width="4.7109375" style="299" customWidth="1"/>
    <col min="11797" max="11797" width="7" style="299" customWidth="1"/>
    <col min="11798" max="11798" width="4.7109375" style="299" bestFit="1" customWidth="1"/>
    <col min="11799" max="11799" width="11.42578125" style="299" bestFit="1" customWidth="1"/>
    <col min="11800" max="12035" width="9.140625" style="299"/>
    <col min="12036" max="12036" width="5.42578125" style="299" customWidth="1"/>
    <col min="12037" max="12037" width="9.140625" style="299"/>
    <col min="12038" max="12038" width="13.28515625" style="299" customWidth="1"/>
    <col min="12039" max="12039" width="10.7109375" style="299" customWidth="1"/>
    <col min="12040" max="12040" width="12" style="299" bestFit="1" customWidth="1"/>
    <col min="12041" max="12042" width="12.85546875" style="299" bestFit="1" customWidth="1"/>
    <col min="12043" max="12052" width="4.7109375" style="299" customWidth="1"/>
    <col min="12053" max="12053" width="7" style="299" customWidth="1"/>
    <col min="12054" max="12054" width="4.7109375" style="299" bestFit="1" customWidth="1"/>
    <col min="12055" max="12055" width="11.42578125" style="299" bestFit="1" customWidth="1"/>
    <col min="12056" max="12291" width="9.140625" style="299"/>
    <col min="12292" max="12292" width="5.42578125" style="299" customWidth="1"/>
    <col min="12293" max="12293" width="9.140625" style="299"/>
    <col min="12294" max="12294" width="13.28515625" style="299" customWidth="1"/>
    <col min="12295" max="12295" width="10.7109375" style="299" customWidth="1"/>
    <col min="12296" max="12296" width="12" style="299" bestFit="1" customWidth="1"/>
    <col min="12297" max="12298" width="12.85546875" style="299" bestFit="1" customWidth="1"/>
    <col min="12299" max="12308" width="4.7109375" style="299" customWidth="1"/>
    <col min="12309" max="12309" width="7" style="299" customWidth="1"/>
    <col min="12310" max="12310" width="4.7109375" style="299" bestFit="1" customWidth="1"/>
    <col min="12311" max="12311" width="11.42578125" style="299" bestFit="1" customWidth="1"/>
    <col min="12312" max="12547" width="9.140625" style="299"/>
    <col min="12548" max="12548" width="5.42578125" style="299" customWidth="1"/>
    <col min="12549" max="12549" width="9.140625" style="299"/>
    <col min="12550" max="12550" width="13.28515625" style="299" customWidth="1"/>
    <col min="12551" max="12551" width="10.7109375" style="299" customWidth="1"/>
    <col min="12552" max="12552" width="12" style="299" bestFit="1" customWidth="1"/>
    <col min="12553" max="12554" width="12.85546875" style="299" bestFit="1" customWidth="1"/>
    <col min="12555" max="12564" width="4.7109375" style="299" customWidth="1"/>
    <col min="12565" max="12565" width="7" style="299" customWidth="1"/>
    <col min="12566" max="12566" width="4.7109375" style="299" bestFit="1" customWidth="1"/>
    <col min="12567" max="12567" width="11.42578125" style="299" bestFit="1" customWidth="1"/>
    <col min="12568" max="12803" width="9.140625" style="299"/>
    <col min="12804" max="12804" width="5.42578125" style="299" customWidth="1"/>
    <col min="12805" max="12805" width="9.140625" style="299"/>
    <col min="12806" max="12806" width="13.28515625" style="299" customWidth="1"/>
    <col min="12807" max="12807" width="10.7109375" style="299" customWidth="1"/>
    <col min="12808" max="12808" width="12" style="299" bestFit="1" customWidth="1"/>
    <col min="12809" max="12810" width="12.85546875" style="299" bestFit="1" customWidth="1"/>
    <col min="12811" max="12820" width="4.7109375" style="299" customWidth="1"/>
    <col min="12821" max="12821" width="7" style="299" customWidth="1"/>
    <col min="12822" max="12822" width="4.7109375" style="299" bestFit="1" customWidth="1"/>
    <col min="12823" max="12823" width="11.42578125" style="299" bestFit="1" customWidth="1"/>
    <col min="12824" max="13059" width="9.140625" style="299"/>
    <col min="13060" max="13060" width="5.42578125" style="299" customWidth="1"/>
    <col min="13061" max="13061" width="9.140625" style="299"/>
    <col min="13062" max="13062" width="13.28515625" style="299" customWidth="1"/>
    <col min="13063" max="13063" width="10.7109375" style="299" customWidth="1"/>
    <col min="13064" max="13064" width="12" style="299" bestFit="1" customWidth="1"/>
    <col min="13065" max="13066" width="12.85546875" style="299" bestFit="1" customWidth="1"/>
    <col min="13067" max="13076" width="4.7109375" style="299" customWidth="1"/>
    <col min="13077" max="13077" width="7" style="299" customWidth="1"/>
    <col min="13078" max="13078" width="4.7109375" style="299" bestFit="1" customWidth="1"/>
    <col min="13079" max="13079" width="11.42578125" style="299" bestFit="1" customWidth="1"/>
    <col min="13080" max="13315" width="9.140625" style="299"/>
    <col min="13316" max="13316" width="5.42578125" style="299" customWidth="1"/>
    <col min="13317" max="13317" width="9.140625" style="299"/>
    <col min="13318" max="13318" width="13.28515625" style="299" customWidth="1"/>
    <col min="13319" max="13319" width="10.7109375" style="299" customWidth="1"/>
    <col min="13320" max="13320" width="12" style="299" bestFit="1" customWidth="1"/>
    <col min="13321" max="13322" width="12.85546875" style="299" bestFit="1" customWidth="1"/>
    <col min="13323" max="13332" width="4.7109375" style="299" customWidth="1"/>
    <col min="13333" max="13333" width="7" style="299" customWidth="1"/>
    <col min="13334" max="13334" width="4.7109375" style="299" bestFit="1" customWidth="1"/>
    <col min="13335" max="13335" width="11.42578125" style="299" bestFit="1" customWidth="1"/>
    <col min="13336" max="13571" width="9.140625" style="299"/>
    <col min="13572" max="13572" width="5.42578125" style="299" customWidth="1"/>
    <col min="13573" max="13573" width="9.140625" style="299"/>
    <col min="13574" max="13574" width="13.28515625" style="299" customWidth="1"/>
    <col min="13575" max="13575" width="10.7109375" style="299" customWidth="1"/>
    <col min="13576" max="13576" width="12" style="299" bestFit="1" customWidth="1"/>
    <col min="13577" max="13578" width="12.85546875" style="299" bestFit="1" customWidth="1"/>
    <col min="13579" max="13588" width="4.7109375" style="299" customWidth="1"/>
    <col min="13589" max="13589" width="7" style="299" customWidth="1"/>
    <col min="13590" max="13590" width="4.7109375" style="299" bestFit="1" customWidth="1"/>
    <col min="13591" max="13591" width="11.42578125" style="299" bestFit="1" customWidth="1"/>
    <col min="13592" max="13827" width="9.140625" style="299"/>
    <col min="13828" max="13828" width="5.42578125" style="299" customWidth="1"/>
    <col min="13829" max="13829" width="9.140625" style="299"/>
    <col min="13830" max="13830" width="13.28515625" style="299" customWidth="1"/>
    <col min="13831" max="13831" width="10.7109375" style="299" customWidth="1"/>
    <col min="13832" max="13832" width="12" style="299" bestFit="1" customWidth="1"/>
    <col min="13833" max="13834" width="12.85546875" style="299" bestFit="1" customWidth="1"/>
    <col min="13835" max="13844" width="4.7109375" style="299" customWidth="1"/>
    <col min="13845" max="13845" width="7" style="299" customWidth="1"/>
    <col min="13846" max="13846" width="4.7109375" style="299" bestFit="1" customWidth="1"/>
    <col min="13847" max="13847" width="11.42578125" style="299" bestFit="1" customWidth="1"/>
    <col min="13848" max="14083" width="9.140625" style="299"/>
    <col min="14084" max="14084" width="5.42578125" style="299" customWidth="1"/>
    <col min="14085" max="14085" width="9.140625" style="299"/>
    <col min="14086" max="14086" width="13.28515625" style="299" customWidth="1"/>
    <col min="14087" max="14087" width="10.7109375" style="299" customWidth="1"/>
    <col min="14088" max="14088" width="12" style="299" bestFit="1" customWidth="1"/>
    <col min="14089" max="14090" width="12.85546875" style="299" bestFit="1" customWidth="1"/>
    <col min="14091" max="14100" width="4.7109375" style="299" customWidth="1"/>
    <col min="14101" max="14101" width="7" style="299" customWidth="1"/>
    <col min="14102" max="14102" width="4.7109375" style="299" bestFit="1" customWidth="1"/>
    <col min="14103" max="14103" width="11.42578125" style="299" bestFit="1" customWidth="1"/>
    <col min="14104" max="14339" width="9.140625" style="299"/>
    <col min="14340" max="14340" width="5.42578125" style="299" customWidth="1"/>
    <col min="14341" max="14341" width="9.140625" style="299"/>
    <col min="14342" max="14342" width="13.28515625" style="299" customWidth="1"/>
    <col min="14343" max="14343" width="10.7109375" style="299" customWidth="1"/>
    <col min="14344" max="14344" width="12" style="299" bestFit="1" customWidth="1"/>
    <col min="14345" max="14346" width="12.85546875" style="299" bestFit="1" customWidth="1"/>
    <col min="14347" max="14356" width="4.7109375" style="299" customWidth="1"/>
    <col min="14357" max="14357" width="7" style="299" customWidth="1"/>
    <col min="14358" max="14358" width="4.7109375" style="299" bestFit="1" customWidth="1"/>
    <col min="14359" max="14359" width="11.42578125" style="299" bestFit="1" customWidth="1"/>
    <col min="14360" max="14595" width="9.140625" style="299"/>
    <col min="14596" max="14596" width="5.42578125" style="299" customWidth="1"/>
    <col min="14597" max="14597" width="9.140625" style="299"/>
    <col min="14598" max="14598" width="13.28515625" style="299" customWidth="1"/>
    <col min="14599" max="14599" width="10.7109375" style="299" customWidth="1"/>
    <col min="14600" max="14600" width="12" style="299" bestFit="1" customWidth="1"/>
    <col min="14601" max="14602" width="12.85546875" style="299" bestFit="1" customWidth="1"/>
    <col min="14603" max="14612" width="4.7109375" style="299" customWidth="1"/>
    <col min="14613" max="14613" width="7" style="299" customWidth="1"/>
    <col min="14614" max="14614" width="4.7109375" style="299" bestFit="1" customWidth="1"/>
    <col min="14615" max="14615" width="11.42578125" style="299" bestFit="1" customWidth="1"/>
    <col min="14616" max="14851" width="9.140625" style="299"/>
    <col min="14852" max="14852" width="5.42578125" style="299" customWidth="1"/>
    <col min="14853" max="14853" width="9.140625" style="299"/>
    <col min="14854" max="14854" width="13.28515625" style="299" customWidth="1"/>
    <col min="14855" max="14855" width="10.7109375" style="299" customWidth="1"/>
    <col min="14856" max="14856" width="12" style="299" bestFit="1" customWidth="1"/>
    <col min="14857" max="14858" width="12.85546875" style="299" bestFit="1" customWidth="1"/>
    <col min="14859" max="14868" width="4.7109375" style="299" customWidth="1"/>
    <col min="14869" max="14869" width="7" style="299" customWidth="1"/>
    <col min="14870" max="14870" width="4.7109375" style="299" bestFit="1" customWidth="1"/>
    <col min="14871" max="14871" width="11.42578125" style="299" bestFit="1" customWidth="1"/>
    <col min="14872" max="15107" width="9.140625" style="299"/>
    <col min="15108" max="15108" width="5.42578125" style="299" customWidth="1"/>
    <col min="15109" max="15109" width="9.140625" style="299"/>
    <col min="15110" max="15110" width="13.28515625" style="299" customWidth="1"/>
    <col min="15111" max="15111" width="10.7109375" style="299" customWidth="1"/>
    <col min="15112" max="15112" width="12" style="299" bestFit="1" customWidth="1"/>
    <col min="15113" max="15114" width="12.85546875" style="299" bestFit="1" customWidth="1"/>
    <col min="15115" max="15124" width="4.7109375" style="299" customWidth="1"/>
    <col min="15125" max="15125" width="7" style="299" customWidth="1"/>
    <col min="15126" max="15126" width="4.7109375" style="299" bestFit="1" customWidth="1"/>
    <col min="15127" max="15127" width="11.42578125" style="299" bestFit="1" customWidth="1"/>
    <col min="15128" max="15363" width="9.140625" style="299"/>
    <col min="15364" max="15364" width="5.42578125" style="299" customWidth="1"/>
    <col min="15365" max="15365" width="9.140625" style="299"/>
    <col min="15366" max="15366" width="13.28515625" style="299" customWidth="1"/>
    <col min="15367" max="15367" width="10.7109375" style="299" customWidth="1"/>
    <col min="15368" max="15368" width="12" style="299" bestFit="1" customWidth="1"/>
    <col min="15369" max="15370" width="12.85546875" style="299" bestFit="1" customWidth="1"/>
    <col min="15371" max="15380" width="4.7109375" style="299" customWidth="1"/>
    <col min="15381" max="15381" width="7" style="299" customWidth="1"/>
    <col min="15382" max="15382" width="4.7109375" style="299" bestFit="1" customWidth="1"/>
    <col min="15383" max="15383" width="11.42578125" style="299" bestFit="1" customWidth="1"/>
    <col min="15384" max="15619" width="9.140625" style="299"/>
    <col min="15620" max="15620" width="5.42578125" style="299" customWidth="1"/>
    <col min="15621" max="15621" width="9.140625" style="299"/>
    <col min="15622" max="15622" width="13.28515625" style="299" customWidth="1"/>
    <col min="15623" max="15623" width="10.7109375" style="299" customWidth="1"/>
    <col min="15624" max="15624" width="12" style="299" bestFit="1" customWidth="1"/>
    <col min="15625" max="15626" width="12.85546875" style="299" bestFit="1" customWidth="1"/>
    <col min="15627" max="15636" width="4.7109375" style="299" customWidth="1"/>
    <col min="15637" max="15637" width="7" style="299" customWidth="1"/>
    <col min="15638" max="15638" width="4.7109375" style="299" bestFit="1" customWidth="1"/>
    <col min="15639" max="15639" width="11.42578125" style="299" bestFit="1" customWidth="1"/>
    <col min="15640" max="15875" width="9.140625" style="299"/>
    <col min="15876" max="15876" width="5.42578125" style="299" customWidth="1"/>
    <col min="15877" max="15877" width="9.140625" style="299"/>
    <col min="15878" max="15878" width="13.28515625" style="299" customWidth="1"/>
    <col min="15879" max="15879" width="10.7109375" style="299" customWidth="1"/>
    <col min="15880" max="15880" width="12" style="299" bestFit="1" customWidth="1"/>
    <col min="15881" max="15882" width="12.85546875" style="299" bestFit="1" customWidth="1"/>
    <col min="15883" max="15892" width="4.7109375" style="299" customWidth="1"/>
    <col min="15893" max="15893" width="7" style="299" customWidth="1"/>
    <col min="15894" max="15894" width="4.7109375" style="299" bestFit="1" customWidth="1"/>
    <col min="15895" max="15895" width="11.42578125" style="299" bestFit="1" customWidth="1"/>
    <col min="15896" max="16131" width="9.140625" style="299"/>
    <col min="16132" max="16132" width="5.42578125" style="299" customWidth="1"/>
    <col min="16133" max="16133" width="9.140625" style="299"/>
    <col min="16134" max="16134" width="13.28515625" style="299" customWidth="1"/>
    <col min="16135" max="16135" width="10.7109375" style="299" customWidth="1"/>
    <col min="16136" max="16136" width="12" style="299" bestFit="1" customWidth="1"/>
    <col min="16137" max="16138" width="12.85546875" style="299" bestFit="1" customWidth="1"/>
    <col min="16139" max="16148" width="4.7109375" style="299" customWidth="1"/>
    <col min="16149" max="16149" width="7" style="299" customWidth="1"/>
    <col min="16150" max="16150" width="4.7109375" style="299" bestFit="1" customWidth="1"/>
    <col min="16151" max="16151" width="11.42578125" style="299" bestFit="1" customWidth="1"/>
    <col min="16152" max="16384" width="9.140625" style="299"/>
  </cols>
  <sheetData>
    <row r="1" spans="1:236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36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36" s="37" customFormat="1" ht="12" customHeight="1" x14ac:dyDescent="0.2">
      <c r="A3" s="83"/>
      <c r="B3" s="83"/>
      <c r="C3" s="45"/>
      <c r="D3" s="50"/>
      <c r="E3" s="56"/>
      <c r="F3" s="51"/>
      <c r="G3" s="51"/>
      <c r="H3" s="76"/>
      <c r="I3" s="76"/>
      <c r="J3" s="76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</row>
    <row r="4" spans="1:236" s="61" customFormat="1" ht="16.5" thickBot="1" x14ac:dyDescent="0.25">
      <c r="A4" s="78"/>
      <c r="B4" s="78"/>
      <c r="C4" s="62" t="s">
        <v>279</v>
      </c>
      <c r="D4" s="62"/>
      <c r="E4" s="63"/>
      <c r="F4" s="77"/>
      <c r="G4" s="64"/>
      <c r="H4" s="78"/>
      <c r="I4" s="78"/>
      <c r="J4" s="78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</row>
    <row r="5" spans="1:236" s="279" customFormat="1" ht="18" customHeight="1" thickBot="1" x14ac:dyDescent="0.25">
      <c r="C5" s="274"/>
      <c r="D5" s="274"/>
      <c r="E5" s="277"/>
      <c r="F5" s="280"/>
      <c r="G5" s="280"/>
      <c r="H5" s="281"/>
      <c r="I5" s="59"/>
      <c r="J5" s="472" t="s">
        <v>9</v>
      </c>
      <c r="K5" s="473"/>
      <c r="L5" s="473"/>
      <c r="M5" s="473"/>
      <c r="N5" s="473"/>
      <c r="O5" s="473"/>
      <c r="P5" s="473"/>
      <c r="Q5" s="473"/>
      <c r="R5" s="473"/>
      <c r="S5" s="473"/>
      <c r="T5" s="475"/>
    </row>
    <row r="6" spans="1:236" s="292" customFormat="1" ht="18" customHeight="1" thickBot="1" x14ac:dyDescent="0.25">
      <c r="A6" s="104" t="s">
        <v>18</v>
      </c>
      <c r="B6" s="300"/>
      <c r="C6" s="282" t="s">
        <v>0</v>
      </c>
      <c r="D6" s="283" t="s">
        <v>1</v>
      </c>
      <c r="E6" s="284" t="s">
        <v>10</v>
      </c>
      <c r="F6" s="285" t="s">
        <v>2</v>
      </c>
      <c r="G6" s="285" t="s">
        <v>3</v>
      </c>
      <c r="H6" s="286" t="s">
        <v>15</v>
      </c>
      <c r="I6" s="303" t="s">
        <v>21</v>
      </c>
      <c r="J6" s="287">
        <v>1.3</v>
      </c>
      <c r="K6" s="287">
        <v>1.35</v>
      </c>
      <c r="L6" s="287">
        <v>1.4</v>
      </c>
      <c r="M6" s="287">
        <v>1.45</v>
      </c>
      <c r="N6" s="287">
        <v>1.5</v>
      </c>
      <c r="O6" s="287">
        <v>1.55</v>
      </c>
      <c r="P6" s="287">
        <v>1.6</v>
      </c>
      <c r="Q6" s="287">
        <v>1.65</v>
      </c>
      <c r="R6" s="287">
        <v>1.7</v>
      </c>
      <c r="S6" s="287">
        <v>1.75</v>
      </c>
      <c r="T6" s="287">
        <v>1.8</v>
      </c>
      <c r="U6" s="417" t="s">
        <v>8</v>
      </c>
      <c r="V6" s="415" t="s">
        <v>13</v>
      </c>
      <c r="W6" s="291" t="s">
        <v>5</v>
      </c>
    </row>
    <row r="7" spans="1:236" s="297" customFormat="1" ht="18" customHeight="1" x14ac:dyDescent="0.2">
      <c r="A7" s="306">
        <v>1</v>
      </c>
      <c r="B7" s="307"/>
      <c r="C7" s="18" t="s">
        <v>176</v>
      </c>
      <c r="D7" s="19" t="s">
        <v>1126</v>
      </c>
      <c r="E7" s="143" t="s">
        <v>1127</v>
      </c>
      <c r="F7" s="21" t="s">
        <v>24</v>
      </c>
      <c r="G7" s="21" t="s">
        <v>1087</v>
      </c>
      <c r="H7" s="21"/>
      <c r="I7" s="98">
        <v>18</v>
      </c>
      <c r="J7" s="302"/>
      <c r="K7" s="294"/>
      <c r="L7" s="294"/>
      <c r="M7" s="294"/>
      <c r="N7" s="294"/>
      <c r="O7" s="294"/>
      <c r="P7" s="294"/>
      <c r="Q7" s="294" t="s">
        <v>1245</v>
      </c>
      <c r="R7" s="294" t="s">
        <v>1245</v>
      </c>
      <c r="S7" s="294" t="s">
        <v>1244</v>
      </c>
      <c r="T7" s="294" t="s">
        <v>1246</v>
      </c>
      <c r="U7" s="467">
        <v>1.75</v>
      </c>
      <c r="V7" s="468" t="str">
        <f t="shared" ref="V7:V18" si="0">IF(ISBLANK(U7),"",IF(U7&gt;=2.03,"KSM",IF(U7&gt;=1.9,"I A",IF(U7&gt;=1.75,"II A",IF(U7&gt;=1.6,"III A",IF(U7&gt;=1.47,"I JA",IF(U7&gt;=1.35,"II JA",IF(U7&gt;=1.25,"III JA"))))))))</f>
        <v>II A</v>
      </c>
      <c r="W7" s="20" t="s">
        <v>1125</v>
      </c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/>
      <c r="AT7" s="276"/>
      <c r="AU7" s="276"/>
      <c r="AV7" s="276"/>
      <c r="AW7" s="276"/>
      <c r="AX7" s="276"/>
      <c r="AY7" s="276"/>
      <c r="AZ7" s="276"/>
      <c r="BA7" s="276"/>
      <c r="BB7" s="276"/>
      <c r="BC7" s="276"/>
      <c r="BD7" s="276"/>
      <c r="BE7" s="276"/>
      <c r="BF7" s="276"/>
      <c r="BG7" s="276"/>
      <c r="BH7" s="276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  <c r="BY7" s="276"/>
      <c r="BZ7" s="276"/>
      <c r="CA7" s="276"/>
      <c r="CB7" s="276"/>
      <c r="CC7" s="276"/>
      <c r="CD7" s="276"/>
      <c r="CE7" s="276"/>
      <c r="CF7" s="276"/>
      <c r="CG7" s="276"/>
      <c r="CH7" s="276"/>
      <c r="CI7" s="276"/>
      <c r="CJ7" s="276"/>
      <c r="CK7" s="276"/>
      <c r="CL7" s="276"/>
      <c r="CM7" s="276"/>
      <c r="CN7" s="276"/>
      <c r="CO7" s="276"/>
      <c r="CP7" s="276"/>
      <c r="CQ7" s="276"/>
      <c r="CR7" s="276"/>
      <c r="CS7" s="276"/>
      <c r="CT7" s="276"/>
      <c r="CU7" s="276"/>
      <c r="CV7" s="276"/>
      <c r="CW7" s="276"/>
      <c r="CX7" s="276"/>
      <c r="CY7" s="276"/>
      <c r="CZ7" s="276"/>
      <c r="DA7" s="276"/>
      <c r="DB7" s="276"/>
      <c r="DC7" s="276"/>
      <c r="DD7" s="276"/>
      <c r="DE7" s="276"/>
      <c r="DF7" s="276"/>
      <c r="DG7" s="276"/>
      <c r="DH7" s="276"/>
      <c r="DI7" s="276"/>
      <c r="DJ7" s="276"/>
      <c r="DK7" s="276"/>
      <c r="DL7" s="276"/>
      <c r="DM7" s="276"/>
      <c r="DN7" s="276"/>
      <c r="DO7" s="276"/>
      <c r="DP7" s="276"/>
      <c r="DQ7" s="276"/>
      <c r="DR7" s="276"/>
      <c r="DS7" s="276"/>
      <c r="DT7" s="276"/>
      <c r="DU7" s="276"/>
      <c r="DV7" s="276"/>
      <c r="DW7" s="276"/>
      <c r="DX7" s="276"/>
      <c r="DY7" s="276"/>
      <c r="DZ7" s="276"/>
      <c r="EA7" s="276"/>
      <c r="EB7" s="276"/>
      <c r="EC7" s="276"/>
      <c r="ED7" s="276"/>
      <c r="EE7" s="276"/>
      <c r="EF7" s="276"/>
      <c r="EG7" s="276"/>
      <c r="EH7" s="276"/>
      <c r="EI7" s="276"/>
      <c r="EJ7" s="276"/>
      <c r="EK7" s="276"/>
      <c r="EL7" s="276"/>
      <c r="EM7" s="276"/>
      <c r="EN7" s="276"/>
      <c r="EO7" s="276"/>
      <c r="EP7" s="276"/>
      <c r="EQ7" s="276"/>
      <c r="ER7" s="276"/>
      <c r="ES7" s="276"/>
      <c r="ET7" s="276"/>
      <c r="EU7" s="276"/>
      <c r="EV7" s="276"/>
      <c r="EW7" s="276"/>
      <c r="EX7" s="276"/>
      <c r="EY7" s="276"/>
      <c r="EZ7" s="276"/>
      <c r="FA7" s="276"/>
      <c r="FB7" s="276"/>
      <c r="FC7" s="276"/>
      <c r="FD7" s="276"/>
      <c r="FE7" s="276"/>
      <c r="FF7" s="276"/>
      <c r="FG7" s="276"/>
      <c r="FH7" s="276"/>
      <c r="FI7" s="276"/>
      <c r="FJ7" s="276"/>
      <c r="FK7" s="276"/>
      <c r="FL7" s="276"/>
      <c r="FM7" s="276"/>
      <c r="FN7" s="276"/>
      <c r="FO7" s="276"/>
      <c r="FP7" s="276"/>
      <c r="FQ7" s="276"/>
      <c r="FR7" s="276"/>
      <c r="FS7" s="276"/>
      <c r="FT7" s="276"/>
      <c r="FU7" s="276"/>
      <c r="FV7" s="276"/>
      <c r="FW7" s="276"/>
      <c r="FX7" s="276"/>
      <c r="FY7" s="276"/>
      <c r="FZ7" s="276"/>
      <c r="GA7" s="276"/>
      <c r="GB7" s="276"/>
      <c r="GC7" s="276"/>
      <c r="GD7" s="276"/>
      <c r="GE7" s="276"/>
      <c r="GF7" s="276"/>
      <c r="GG7" s="276"/>
      <c r="GH7" s="276"/>
      <c r="GI7" s="276"/>
      <c r="GJ7" s="276"/>
      <c r="GK7" s="276"/>
      <c r="GL7" s="276"/>
      <c r="GM7" s="276"/>
      <c r="GN7" s="276"/>
      <c r="GO7" s="276"/>
      <c r="GP7" s="276"/>
      <c r="GQ7" s="276"/>
      <c r="GR7" s="276"/>
      <c r="GS7" s="276"/>
      <c r="GT7" s="276"/>
      <c r="GU7" s="276"/>
      <c r="GV7" s="276"/>
      <c r="GW7" s="276"/>
      <c r="GX7" s="276"/>
      <c r="GY7" s="276"/>
      <c r="GZ7" s="276"/>
      <c r="HA7" s="276"/>
      <c r="HB7" s="276"/>
      <c r="HC7" s="276"/>
      <c r="HD7" s="276"/>
      <c r="HE7" s="276"/>
      <c r="HF7" s="276"/>
      <c r="HG7" s="276"/>
      <c r="HH7" s="276"/>
      <c r="HI7" s="276"/>
      <c r="HJ7" s="276"/>
      <c r="HK7" s="276"/>
      <c r="HL7" s="276"/>
      <c r="HM7" s="276"/>
      <c r="HN7" s="276"/>
      <c r="HO7" s="276"/>
      <c r="HP7" s="276"/>
      <c r="HQ7" s="276"/>
      <c r="HR7" s="276"/>
      <c r="HS7" s="276"/>
      <c r="HT7" s="276"/>
      <c r="HU7" s="276"/>
      <c r="HV7" s="276"/>
      <c r="HW7" s="276"/>
      <c r="HX7" s="276"/>
      <c r="HY7" s="276"/>
      <c r="HZ7" s="276"/>
      <c r="IA7" s="276"/>
      <c r="IB7" s="276"/>
    </row>
    <row r="8" spans="1:236" ht="18" customHeight="1" x14ac:dyDescent="0.2">
      <c r="A8" s="306">
        <v>2</v>
      </c>
      <c r="B8" s="293"/>
      <c r="C8" s="18" t="s">
        <v>43</v>
      </c>
      <c r="D8" s="19" t="s">
        <v>1185</v>
      </c>
      <c r="E8" s="143" t="s">
        <v>1186</v>
      </c>
      <c r="F8" s="21" t="s">
        <v>32</v>
      </c>
      <c r="G8" s="21" t="s">
        <v>65</v>
      </c>
      <c r="H8" s="21"/>
      <c r="I8" s="98">
        <v>16</v>
      </c>
      <c r="J8" s="302"/>
      <c r="K8" s="294"/>
      <c r="L8" s="294"/>
      <c r="M8" s="294" t="s">
        <v>1244</v>
      </c>
      <c r="N8" s="294" t="s">
        <v>1244</v>
      </c>
      <c r="O8" s="294" t="s">
        <v>1244</v>
      </c>
      <c r="P8" s="294" t="s">
        <v>1244</v>
      </c>
      <c r="Q8" s="294" t="s">
        <v>1260</v>
      </c>
      <c r="R8" s="294" t="s">
        <v>1244</v>
      </c>
      <c r="S8" s="294" t="s">
        <v>1246</v>
      </c>
      <c r="T8" s="294"/>
      <c r="U8" s="467">
        <v>1.7</v>
      </c>
      <c r="V8" s="468" t="str">
        <f t="shared" si="0"/>
        <v>III A</v>
      </c>
      <c r="W8" s="20" t="s">
        <v>1201</v>
      </c>
    </row>
    <row r="9" spans="1:236" s="276" customFormat="1" ht="18" customHeight="1" x14ac:dyDescent="0.2">
      <c r="A9" s="306">
        <v>3</v>
      </c>
      <c r="B9" s="307"/>
      <c r="C9" s="18" t="s">
        <v>82</v>
      </c>
      <c r="D9" s="19" t="s">
        <v>1183</v>
      </c>
      <c r="E9" s="143" t="s">
        <v>1184</v>
      </c>
      <c r="F9" s="21" t="s">
        <v>32</v>
      </c>
      <c r="G9" s="21" t="s">
        <v>65</v>
      </c>
      <c r="H9" s="21"/>
      <c r="I9" s="98">
        <v>14</v>
      </c>
      <c r="J9" s="302"/>
      <c r="K9" s="294" t="s">
        <v>1244</v>
      </c>
      <c r="L9" s="294" t="s">
        <v>1244</v>
      </c>
      <c r="M9" s="294" t="s">
        <v>1244</v>
      </c>
      <c r="N9" s="294" t="s">
        <v>1244</v>
      </c>
      <c r="O9" s="294" t="s">
        <v>1244</v>
      </c>
      <c r="P9" s="294" t="s">
        <v>1244</v>
      </c>
      <c r="Q9" s="294" t="s">
        <v>1244</v>
      </c>
      <c r="R9" s="294" t="s">
        <v>1246</v>
      </c>
      <c r="S9" s="294"/>
      <c r="T9" s="294"/>
      <c r="U9" s="467">
        <v>1.65</v>
      </c>
      <c r="V9" s="468" t="str">
        <f t="shared" si="0"/>
        <v>III A</v>
      </c>
      <c r="W9" s="20" t="s">
        <v>1201</v>
      </c>
    </row>
    <row r="10" spans="1:236" s="276" customFormat="1" ht="18" customHeight="1" x14ac:dyDescent="0.2">
      <c r="A10" s="306">
        <v>4</v>
      </c>
      <c r="B10" s="307"/>
      <c r="C10" s="18" t="s">
        <v>446</v>
      </c>
      <c r="D10" s="19" t="s">
        <v>447</v>
      </c>
      <c r="E10" s="143" t="s">
        <v>448</v>
      </c>
      <c r="F10" s="21" t="s">
        <v>25</v>
      </c>
      <c r="G10" s="21" t="s">
        <v>492</v>
      </c>
      <c r="H10" s="21"/>
      <c r="I10" s="98">
        <v>13</v>
      </c>
      <c r="J10" s="302"/>
      <c r="K10" s="294"/>
      <c r="L10" s="294"/>
      <c r="M10" s="294"/>
      <c r="N10" s="294"/>
      <c r="O10" s="294" t="s">
        <v>1245</v>
      </c>
      <c r="P10" s="294" t="s">
        <v>1245</v>
      </c>
      <c r="Q10" s="294" t="s">
        <v>1245</v>
      </c>
      <c r="R10" s="294" t="s">
        <v>1246</v>
      </c>
      <c r="S10" s="294"/>
      <c r="T10" s="294"/>
      <c r="U10" s="467">
        <v>1.65</v>
      </c>
      <c r="V10" s="468" t="str">
        <f t="shared" si="0"/>
        <v>III A</v>
      </c>
      <c r="W10" s="20" t="s">
        <v>84</v>
      </c>
    </row>
    <row r="11" spans="1:236" s="276" customFormat="1" ht="18" customHeight="1" x14ac:dyDescent="0.2">
      <c r="A11" s="306">
        <v>5</v>
      </c>
      <c r="B11" s="307"/>
      <c r="C11" s="18" t="s">
        <v>40</v>
      </c>
      <c r="D11" s="19" t="s">
        <v>445</v>
      </c>
      <c r="E11" s="143">
        <v>37624</v>
      </c>
      <c r="F11" s="21" t="s">
        <v>25</v>
      </c>
      <c r="G11" s="21" t="s">
        <v>492</v>
      </c>
      <c r="H11" s="21"/>
      <c r="I11" s="98">
        <v>12</v>
      </c>
      <c r="J11" s="302"/>
      <c r="K11" s="294"/>
      <c r="L11" s="294"/>
      <c r="M11" s="294"/>
      <c r="N11" s="294" t="s">
        <v>1244</v>
      </c>
      <c r="O11" s="294" t="s">
        <v>1244</v>
      </c>
      <c r="P11" s="294" t="s">
        <v>1244</v>
      </c>
      <c r="Q11" s="294" t="s">
        <v>1246</v>
      </c>
      <c r="R11" s="294"/>
      <c r="S11" s="294"/>
      <c r="T11" s="294"/>
      <c r="U11" s="467">
        <v>1.6</v>
      </c>
      <c r="V11" s="468" t="str">
        <f t="shared" si="0"/>
        <v>III A</v>
      </c>
      <c r="W11" s="20" t="s">
        <v>430</v>
      </c>
    </row>
    <row r="12" spans="1:236" s="276" customFormat="1" ht="18" customHeight="1" x14ac:dyDescent="0.2">
      <c r="A12" s="306">
        <v>6</v>
      </c>
      <c r="B12" s="307"/>
      <c r="C12" s="18" t="s">
        <v>46</v>
      </c>
      <c r="D12" s="19" t="s">
        <v>1192</v>
      </c>
      <c r="E12" s="143" t="s">
        <v>1193</v>
      </c>
      <c r="F12" s="21" t="s">
        <v>32</v>
      </c>
      <c r="G12" s="21" t="s">
        <v>65</v>
      </c>
      <c r="H12" s="21"/>
      <c r="I12" s="98">
        <v>11</v>
      </c>
      <c r="J12" s="302"/>
      <c r="K12" s="294" t="s">
        <v>1244</v>
      </c>
      <c r="L12" s="294" t="s">
        <v>1244</v>
      </c>
      <c r="M12" s="294" t="s">
        <v>1244</v>
      </c>
      <c r="N12" s="294" t="s">
        <v>1244</v>
      </c>
      <c r="O12" s="294" t="s">
        <v>1245</v>
      </c>
      <c r="P12" s="294" t="s">
        <v>1246</v>
      </c>
      <c r="Q12" s="294"/>
      <c r="R12" s="294"/>
      <c r="S12" s="294"/>
      <c r="T12" s="294"/>
      <c r="U12" s="467">
        <v>1.55</v>
      </c>
      <c r="V12" s="468" t="str">
        <f t="shared" si="0"/>
        <v>I JA</v>
      </c>
      <c r="W12" s="20" t="s">
        <v>1201</v>
      </c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  <c r="DM12" s="297"/>
      <c r="DN12" s="297"/>
      <c r="DO12" s="297"/>
      <c r="DP12" s="297"/>
      <c r="DQ12" s="297"/>
      <c r="DR12" s="297"/>
      <c r="DS12" s="297"/>
      <c r="DT12" s="297"/>
      <c r="DU12" s="297"/>
      <c r="DV12" s="297"/>
      <c r="DW12" s="297"/>
      <c r="DX12" s="297"/>
      <c r="DY12" s="297"/>
      <c r="DZ12" s="297"/>
      <c r="EA12" s="297"/>
      <c r="EB12" s="297"/>
      <c r="EC12" s="297"/>
      <c r="ED12" s="297"/>
      <c r="EE12" s="297"/>
      <c r="EF12" s="297"/>
      <c r="EG12" s="297"/>
      <c r="EH12" s="297"/>
      <c r="EI12" s="297"/>
      <c r="EJ12" s="297"/>
      <c r="EK12" s="297"/>
      <c r="EL12" s="297"/>
      <c r="EM12" s="297"/>
      <c r="EN12" s="297"/>
      <c r="EO12" s="297"/>
      <c r="EP12" s="297"/>
      <c r="EQ12" s="297"/>
      <c r="ER12" s="297"/>
      <c r="ES12" s="297"/>
      <c r="ET12" s="297"/>
      <c r="EU12" s="297"/>
      <c r="EV12" s="297"/>
      <c r="EW12" s="297"/>
      <c r="EX12" s="297"/>
      <c r="EY12" s="297"/>
      <c r="EZ12" s="297"/>
      <c r="FA12" s="297"/>
      <c r="FB12" s="297"/>
      <c r="FC12" s="297"/>
      <c r="FD12" s="297"/>
      <c r="FE12" s="297"/>
      <c r="FF12" s="297"/>
      <c r="FG12" s="297"/>
      <c r="FH12" s="297"/>
      <c r="FI12" s="297"/>
      <c r="FJ12" s="297"/>
      <c r="FK12" s="297"/>
      <c r="FL12" s="297"/>
      <c r="FM12" s="297"/>
      <c r="FN12" s="297"/>
      <c r="FO12" s="297"/>
      <c r="FP12" s="297"/>
      <c r="FQ12" s="297"/>
      <c r="FR12" s="297"/>
      <c r="FS12" s="297"/>
      <c r="FT12" s="297"/>
      <c r="FU12" s="297"/>
      <c r="FV12" s="297"/>
      <c r="FW12" s="297"/>
      <c r="FX12" s="297"/>
      <c r="FY12" s="297"/>
      <c r="FZ12" s="297"/>
      <c r="GA12" s="297"/>
      <c r="GB12" s="297"/>
      <c r="GC12" s="297"/>
      <c r="GD12" s="297"/>
      <c r="GE12" s="297"/>
      <c r="GF12" s="297"/>
      <c r="GG12" s="297"/>
      <c r="GH12" s="297"/>
      <c r="GI12" s="297"/>
      <c r="GJ12" s="297"/>
      <c r="GK12" s="297"/>
      <c r="GL12" s="297"/>
      <c r="GM12" s="297"/>
      <c r="GN12" s="297"/>
      <c r="GO12" s="297"/>
      <c r="GP12" s="297"/>
      <c r="GQ12" s="297"/>
      <c r="GR12" s="297"/>
      <c r="GS12" s="297"/>
      <c r="GT12" s="297"/>
      <c r="GU12" s="297"/>
      <c r="GV12" s="297"/>
      <c r="GW12" s="297"/>
      <c r="GX12" s="297"/>
      <c r="GY12" s="297"/>
      <c r="GZ12" s="297"/>
      <c r="HA12" s="297"/>
      <c r="HB12" s="297"/>
      <c r="HC12" s="297"/>
      <c r="HD12" s="297"/>
      <c r="HE12" s="297"/>
      <c r="HF12" s="297"/>
      <c r="HG12" s="297"/>
      <c r="HH12" s="297"/>
      <c r="HI12" s="297"/>
      <c r="HJ12" s="297"/>
      <c r="HK12" s="297"/>
      <c r="HL12" s="297"/>
      <c r="HM12" s="297"/>
      <c r="HN12" s="297"/>
      <c r="HO12" s="297"/>
      <c r="HP12" s="297"/>
      <c r="HQ12" s="297"/>
      <c r="HR12" s="297"/>
      <c r="HS12" s="297"/>
      <c r="HT12" s="297"/>
      <c r="HU12" s="297"/>
      <c r="HV12" s="297"/>
      <c r="HW12" s="297"/>
      <c r="HX12" s="297"/>
      <c r="HY12" s="297"/>
      <c r="HZ12" s="297"/>
      <c r="IA12" s="297"/>
      <c r="IB12" s="297"/>
    </row>
    <row r="13" spans="1:236" s="276" customFormat="1" ht="18" customHeight="1" x14ac:dyDescent="0.2">
      <c r="A13" s="306">
        <v>7</v>
      </c>
      <c r="B13" s="307"/>
      <c r="C13" s="18" t="s">
        <v>89</v>
      </c>
      <c r="D13" s="19" t="s">
        <v>808</v>
      </c>
      <c r="E13" s="143" t="s">
        <v>410</v>
      </c>
      <c r="F13" s="21" t="s">
        <v>160</v>
      </c>
      <c r="G13" s="21" t="s">
        <v>157</v>
      </c>
      <c r="H13" s="21"/>
      <c r="I13" s="98">
        <v>10</v>
      </c>
      <c r="J13" s="302"/>
      <c r="K13" s="294" t="s">
        <v>1244</v>
      </c>
      <c r="L13" s="294" t="s">
        <v>1244</v>
      </c>
      <c r="M13" s="294" t="s">
        <v>1244</v>
      </c>
      <c r="N13" s="294" t="s">
        <v>1244</v>
      </c>
      <c r="O13" s="294" t="s">
        <v>1262</v>
      </c>
      <c r="P13" s="294" t="s">
        <v>1247</v>
      </c>
      <c r="Q13" s="294"/>
      <c r="R13" s="294"/>
      <c r="S13" s="294"/>
      <c r="T13" s="294"/>
      <c r="U13" s="467">
        <v>1.5</v>
      </c>
      <c r="V13" s="468" t="str">
        <f t="shared" si="0"/>
        <v>I JA</v>
      </c>
      <c r="W13" s="20" t="s">
        <v>159</v>
      </c>
    </row>
    <row r="14" spans="1:236" s="276" customFormat="1" ht="18" customHeight="1" x14ac:dyDescent="0.2">
      <c r="A14" s="306">
        <v>8</v>
      </c>
      <c r="B14" s="307"/>
      <c r="C14" s="18" t="s">
        <v>115</v>
      </c>
      <c r="D14" s="19" t="s">
        <v>881</v>
      </c>
      <c r="E14" s="143" t="s">
        <v>882</v>
      </c>
      <c r="F14" s="21" t="s">
        <v>320</v>
      </c>
      <c r="G14" s="21" t="s">
        <v>164</v>
      </c>
      <c r="H14" s="21" t="s">
        <v>174</v>
      </c>
      <c r="I14" s="98">
        <v>8.5</v>
      </c>
      <c r="J14" s="302"/>
      <c r="K14" s="294"/>
      <c r="L14" s="294"/>
      <c r="M14" s="294" t="s">
        <v>1244</v>
      </c>
      <c r="N14" s="294" t="s">
        <v>1260</v>
      </c>
      <c r="O14" s="294" t="s">
        <v>1246</v>
      </c>
      <c r="P14" s="294"/>
      <c r="Q14" s="294"/>
      <c r="R14" s="294"/>
      <c r="S14" s="294"/>
      <c r="T14" s="294"/>
      <c r="U14" s="467">
        <v>1.5</v>
      </c>
      <c r="V14" s="468" t="str">
        <f t="shared" si="0"/>
        <v>I JA</v>
      </c>
      <c r="W14" s="20" t="s">
        <v>866</v>
      </c>
    </row>
    <row r="15" spans="1:236" s="276" customFormat="1" ht="18" customHeight="1" x14ac:dyDescent="0.2">
      <c r="A15" s="306">
        <v>8</v>
      </c>
      <c r="B15" s="307"/>
      <c r="C15" s="18" t="s">
        <v>57</v>
      </c>
      <c r="D15" s="19" t="s">
        <v>845</v>
      </c>
      <c r="E15" s="143" t="s">
        <v>846</v>
      </c>
      <c r="F15" s="21" t="s">
        <v>319</v>
      </c>
      <c r="G15" s="21" t="s">
        <v>164</v>
      </c>
      <c r="H15" s="21" t="s">
        <v>167</v>
      </c>
      <c r="I15" s="98">
        <v>8.5</v>
      </c>
      <c r="J15" s="302"/>
      <c r="K15" s="294"/>
      <c r="L15" s="294"/>
      <c r="M15" s="294" t="s">
        <v>1244</v>
      </c>
      <c r="N15" s="294" t="s">
        <v>1260</v>
      </c>
      <c r="O15" s="294" t="s">
        <v>1246</v>
      </c>
      <c r="P15" s="294"/>
      <c r="Q15" s="294"/>
      <c r="R15" s="294"/>
      <c r="S15" s="294"/>
      <c r="T15" s="294"/>
      <c r="U15" s="467">
        <v>1.5</v>
      </c>
      <c r="V15" s="468" t="str">
        <f t="shared" si="0"/>
        <v>I JA</v>
      </c>
      <c r="W15" s="20" t="s">
        <v>168</v>
      </c>
    </row>
    <row r="16" spans="1:236" s="276" customFormat="1" ht="18" customHeight="1" x14ac:dyDescent="0.2">
      <c r="A16" s="306">
        <v>10</v>
      </c>
      <c r="B16" s="307"/>
      <c r="C16" s="18" t="s">
        <v>100</v>
      </c>
      <c r="D16" s="19" t="s">
        <v>565</v>
      </c>
      <c r="E16" s="143">
        <v>37725</v>
      </c>
      <c r="F16" s="21" t="s">
        <v>243</v>
      </c>
      <c r="G16" s="21" t="s">
        <v>244</v>
      </c>
      <c r="H16" s="21"/>
      <c r="I16" s="98">
        <v>7</v>
      </c>
      <c r="J16" s="302"/>
      <c r="K16" s="294"/>
      <c r="L16" s="294"/>
      <c r="M16" s="294" t="s">
        <v>1245</v>
      </c>
      <c r="N16" s="294" t="s">
        <v>1246</v>
      </c>
      <c r="O16" s="294"/>
      <c r="P16" s="294"/>
      <c r="Q16" s="294"/>
      <c r="R16" s="294"/>
      <c r="S16" s="294"/>
      <c r="T16" s="294"/>
      <c r="U16" s="467">
        <v>1.45</v>
      </c>
      <c r="V16" s="468" t="str">
        <f t="shared" si="0"/>
        <v>II JA</v>
      </c>
      <c r="W16" s="20" t="s">
        <v>245</v>
      </c>
    </row>
    <row r="17" spans="1:236" s="276" customFormat="1" ht="18" customHeight="1" x14ac:dyDescent="0.2">
      <c r="A17" s="306">
        <v>11</v>
      </c>
      <c r="B17" s="307"/>
      <c r="C17" s="18" t="s">
        <v>557</v>
      </c>
      <c r="D17" s="19" t="s">
        <v>710</v>
      </c>
      <c r="E17" s="143" t="s">
        <v>711</v>
      </c>
      <c r="F17" s="21" t="s">
        <v>144</v>
      </c>
      <c r="G17" s="21" t="s">
        <v>145</v>
      </c>
      <c r="H17" s="21"/>
      <c r="I17" s="98">
        <v>5.5</v>
      </c>
      <c r="J17" s="302" t="s">
        <v>1244</v>
      </c>
      <c r="K17" s="294" t="s">
        <v>1244</v>
      </c>
      <c r="L17" s="294" t="s">
        <v>1244</v>
      </c>
      <c r="M17" s="294" t="s">
        <v>1246</v>
      </c>
      <c r="N17" s="294"/>
      <c r="O17" s="294"/>
      <c r="P17" s="294"/>
      <c r="Q17" s="294"/>
      <c r="R17" s="294"/>
      <c r="S17" s="294"/>
      <c r="T17" s="294"/>
      <c r="U17" s="467">
        <v>1.4</v>
      </c>
      <c r="V17" s="468" t="str">
        <f t="shared" si="0"/>
        <v>II JA</v>
      </c>
      <c r="W17" s="20" t="s">
        <v>146</v>
      </c>
    </row>
    <row r="18" spans="1:236" s="276" customFormat="1" ht="18" customHeight="1" x14ac:dyDescent="0.2">
      <c r="A18" s="306">
        <v>11</v>
      </c>
      <c r="B18" s="307"/>
      <c r="C18" s="18" t="s">
        <v>707</v>
      </c>
      <c r="D18" s="19" t="s">
        <v>708</v>
      </c>
      <c r="E18" s="143" t="s">
        <v>709</v>
      </c>
      <c r="F18" s="21" t="s">
        <v>144</v>
      </c>
      <c r="G18" s="21" t="s">
        <v>145</v>
      </c>
      <c r="H18" s="21"/>
      <c r="I18" s="98">
        <v>5.5</v>
      </c>
      <c r="J18" s="302" t="s">
        <v>1244</v>
      </c>
      <c r="K18" s="294" t="s">
        <v>1244</v>
      </c>
      <c r="L18" s="294" t="s">
        <v>1245</v>
      </c>
      <c r="M18" s="294" t="s">
        <v>1246</v>
      </c>
      <c r="N18" s="294"/>
      <c r="O18" s="294"/>
      <c r="P18" s="294"/>
      <c r="Q18" s="294"/>
      <c r="R18" s="294"/>
      <c r="S18" s="294"/>
      <c r="T18" s="294"/>
      <c r="U18" s="467">
        <v>1.4</v>
      </c>
      <c r="V18" s="468" t="str">
        <f t="shared" si="0"/>
        <v>II JA</v>
      </c>
      <c r="W18" s="20" t="s">
        <v>146</v>
      </c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7"/>
      <c r="BC18" s="297"/>
      <c r="BD18" s="297"/>
      <c r="BE18" s="297"/>
      <c r="BF18" s="297"/>
      <c r="BG18" s="297"/>
      <c r="BH18" s="297"/>
      <c r="BI18" s="297"/>
      <c r="BJ18" s="297"/>
      <c r="BK18" s="297"/>
      <c r="BL18" s="297"/>
      <c r="BM18" s="297"/>
      <c r="BN18" s="297"/>
      <c r="BO18" s="297"/>
      <c r="BP18" s="297"/>
      <c r="BQ18" s="297"/>
      <c r="BR18" s="297"/>
      <c r="BS18" s="297"/>
      <c r="BT18" s="297"/>
      <c r="BU18" s="297"/>
      <c r="BV18" s="297"/>
      <c r="BW18" s="297"/>
      <c r="BX18" s="297"/>
      <c r="BY18" s="297"/>
      <c r="BZ18" s="297"/>
      <c r="CA18" s="297"/>
      <c r="CB18" s="297"/>
      <c r="CC18" s="297"/>
      <c r="CD18" s="297"/>
      <c r="CE18" s="297"/>
      <c r="CF18" s="297"/>
      <c r="CG18" s="297"/>
      <c r="CH18" s="297"/>
      <c r="CI18" s="297"/>
      <c r="CJ18" s="297"/>
      <c r="CK18" s="297"/>
      <c r="CL18" s="297"/>
      <c r="CM18" s="297"/>
      <c r="CN18" s="297"/>
      <c r="CO18" s="297"/>
      <c r="CP18" s="297"/>
      <c r="CQ18" s="297"/>
      <c r="CR18" s="297"/>
      <c r="CS18" s="297"/>
      <c r="CT18" s="297"/>
      <c r="CU18" s="297"/>
      <c r="CV18" s="297"/>
      <c r="CW18" s="297"/>
      <c r="CX18" s="297"/>
      <c r="CY18" s="297"/>
      <c r="CZ18" s="297"/>
      <c r="DA18" s="297"/>
      <c r="DB18" s="297"/>
      <c r="DC18" s="297"/>
      <c r="DD18" s="297"/>
      <c r="DE18" s="297"/>
      <c r="DF18" s="297"/>
      <c r="DG18" s="297"/>
      <c r="DH18" s="297"/>
      <c r="DI18" s="297"/>
      <c r="DJ18" s="297"/>
      <c r="DK18" s="297"/>
      <c r="DL18" s="297"/>
      <c r="DM18" s="297"/>
      <c r="DN18" s="297"/>
      <c r="DO18" s="297"/>
      <c r="DP18" s="297"/>
      <c r="DQ18" s="297"/>
      <c r="DR18" s="297"/>
      <c r="DS18" s="297"/>
      <c r="DT18" s="297"/>
      <c r="DU18" s="297"/>
      <c r="DV18" s="297"/>
      <c r="DW18" s="297"/>
      <c r="DX18" s="297"/>
      <c r="DY18" s="297"/>
      <c r="DZ18" s="297"/>
      <c r="EA18" s="297"/>
      <c r="EB18" s="297"/>
      <c r="EC18" s="297"/>
      <c r="ED18" s="297"/>
      <c r="EE18" s="297"/>
      <c r="EF18" s="297"/>
      <c r="EG18" s="297"/>
      <c r="EH18" s="297"/>
      <c r="EI18" s="297"/>
      <c r="EJ18" s="297"/>
      <c r="EK18" s="297"/>
      <c r="EL18" s="297"/>
      <c r="EM18" s="297"/>
      <c r="EN18" s="297"/>
      <c r="EO18" s="297"/>
      <c r="EP18" s="297"/>
      <c r="EQ18" s="297"/>
      <c r="ER18" s="297"/>
      <c r="ES18" s="297"/>
      <c r="ET18" s="297"/>
      <c r="EU18" s="297"/>
      <c r="EV18" s="297"/>
      <c r="EW18" s="297"/>
      <c r="EX18" s="297"/>
      <c r="EY18" s="297"/>
      <c r="EZ18" s="297"/>
      <c r="FA18" s="297"/>
      <c r="FB18" s="297"/>
      <c r="FC18" s="297"/>
      <c r="FD18" s="297"/>
      <c r="FE18" s="297"/>
      <c r="FF18" s="297"/>
      <c r="FG18" s="297"/>
      <c r="FH18" s="297"/>
      <c r="FI18" s="297"/>
      <c r="FJ18" s="297"/>
      <c r="FK18" s="297"/>
      <c r="FL18" s="297"/>
      <c r="FM18" s="297"/>
      <c r="FN18" s="297"/>
      <c r="FO18" s="297"/>
      <c r="FP18" s="297"/>
      <c r="FQ18" s="297"/>
      <c r="FR18" s="297"/>
      <c r="FS18" s="297"/>
      <c r="FT18" s="297"/>
      <c r="FU18" s="297"/>
      <c r="FV18" s="297"/>
      <c r="FW18" s="297"/>
      <c r="FX18" s="297"/>
      <c r="FY18" s="297"/>
      <c r="FZ18" s="297"/>
      <c r="GA18" s="297"/>
      <c r="GB18" s="297"/>
      <c r="GC18" s="297"/>
      <c r="GD18" s="297"/>
      <c r="GE18" s="297"/>
      <c r="GF18" s="297"/>
      <c r="GG18" s="297"/>
      <c r="GH18" s="297"/>
      <c r="GI18" s="297"/>
      <c r="GJ18" s="297"/>
      <c r="GK18" s="297"/>
      <c r="GL18" s="297"/>
      <c r="GM18" s="297"/>
      <c r="GN18" s="297"/>
      <c r="GO18" s="297"/>
      <c r="GP18" s="297"/>
      <c r="GQ18" s="297"/>
      <c r="GR18" s="297"/>
      <c r="GS18" s="297"/>
      <c r="GT18" s="297"/>
      <c r="GU18" s="297"/>
      <c r="GV18" s="297"/>
      <c r="GW18" s="297"/>
      <c r="GX18" s="297"/>
      <c r="GY18" s="297"/>
      <c r="GZ18" s="297"/>
      <c r="HA18" s="297"/>
      <c r="HB18" s="297"/>
      <c r="HC18" s="297"/>
      <c r="HD18" s="297"/>
      <c r="HE18" s="297"/>
      <c r="HF18" s="297"/>
      <c r="HG18" s="297"/>
      <c r="HH18" s="297"/>
      <c r="HI18" s="297"/>
      <c r="HJ18" s="297"/>
      <c r="HK18" s="297"/>
      <c r="HL18" s="297"/>
      <c r="HM18" s="297"/>
      <c r="HN18" s="297"/>
      <c r="HO18" s="297"/>
      <c r="HP18" s="297"/>
      <c r="HQ18" s="297"/>
      <c r="HR18" s="297"/>
      <c r="HS18" s="297"/>
      <c r="HT18" s="297"/>
      <c r="HU18" s="297"/>
      <c r="HV18" s="297"/>
      <c r="HW18" s="297"/>
      <c r="HX18" s="297"/>
      <c r="HY18" s="297"/>
      <c r="HZ18" s="297"/>
      <c r="IA18" s="297"/>
      <c r="IB18" s="297"/>
    </row>
    <row r="19" spans="1:236" ht="18" customHeight="1" x14ac:dyDescent="0.2"/>
  </sheetData>
  <sortState ref="C7:V19">
    <sortCondition descending="1" ref="D7:D19"/>
  </sortState>
  <mergeCells count="1">
    <mergeCell ref="J5:T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7"/>
  <dimension ref="A1:HQ15"/>
  <sheetViews>
    <sheetView workbookViewId="0">
      <selection activeCell="A5" sqref="A5"/>
    </sheetView>
  </sheetViews>
  <sheetFormatPr defaultRowHeight="12.75" x14ac:dyDescent="0.2"/>
  <cols>
    <col min="1" max="1" width="5.42578125" style="275" customWidth="1"/>
    <col min="2" max="2" width="5.42578125" style="275" hidden="1" customWidth="1"/>
    <col min="3" max="3" width="10.5703125" style="276" customWidth="1"/>
    <col min="4" max="4" width="13.28515625" style="276" customWidth="1"/>
    <col min="5" max="5" width="10.7109375" style="298" customWidth="1"/>
    <col min="6" max="6" width="8.5703125" style="281" bestFit="1" customWidth="1"/>
    <col min="7" max="7" width="12.85546875" style="281" bestFit="1" customWidth="1"/>
    <col min="8" max="8" width="11.28515625" style="278" bestFit="1" customWidth="1"/>
    <col min="9" max="9" width="5.85546875" style="76" bestFit="1" customWidth="1"/>
    <col min="10" max="19" width="4.7109375" style="276" customWidth="1"/>
    <col min="20" max="20" width="7" style="276" customWidth="1"/>
    <col min="21" max="21" width="5.85546875" style="276" customWidth="1"/>
    <col min="22" max="22" width="13.5703125" style="276" bestFit="1" customWidth="1"/>
    <col min="23" max="225" width="9.140625" style="276"/>
    <col min="226" max="258" width="9.140625" style="299"/>
    <col min="259" max="259" width="5.42578125" style="299" customWidth="1"/>
    <col min="260" max="260" width="9.140625" style="299"/>
    <col min="261" max="261" width="13.28515625" style="299" customWidth="1"/>
    <col min="262" max="262" width="10.7109375" style="299" customWidth="1"/>
    <col min="263" max="263" width="12" style="299" bestFit="1" customWidth="1"/>
    <col min="264" max="265" width="12.85546875" style="299" bestFit="1" customWidth="1"/>
    <col min="266" max="275" width="4.7109375" style="299" customWidth="1"/>
    <col min="276" max="276" width="7" style="299" customWidth="1"/>
    <col min="277" max="277" width="5.85546875" style="299" customWidth="1"/>
    <col min="278" max="278" width="11.5703125" style="299" bestFit="1" customWidth="1"/>
    <col min="279" max="514" width="9.140625" style="299"/>
    <col min="515" max="515" width="5.42578125" style="299" customWidth="1"/>
    <col min="516" max="516" width="9.140625" style="299"/>
    <col min="517" max="517" width="13.28515625" style="299" customWidth="1"/>
    <col min="518" max="518" width="10.7109375" style="299" customWidth="1"/>
    <col min="519" max="519" width="12" style="299" bestFit="1" customWidth="1"/>
    <col min="520" max="521" width="12.85546875" style="299" bestFit="1" customWidth="1"/>
    <col min="522" max="531" width="4.7109375" style="299" customWidth="1"/>
    <col min="532" max="532" width="7" style="299" customWidth="1"/>
    <col min="533" max="533" width="5.85546875" style="299" customWidth="1"/>
    <col min="534" max="534" width="11.5703125" style="299" bestFit="1" customWidth="1"/>
    <col min="535" max="770" width="9.140625" style="299"/>
    <col min="771" max="771" width="5.42578125" style="299" customWidth="1"/>
    <col min="772" max="772" width="9.140625" style="299"/>
    <col min="773" max="773" width="13.28515625" style="299" customWidth="1"/>
    <col min="774" max="774" width="10.7109375" style="299" customWidth="1"/>
    <col min="775" max="775" width="12" style="299" bestFit="1" customWidth="1"/>
    <col min="776" max="777" width="12.85546875" style="299" bestFit="1" customWidth="1"/>
    <col min="778" max="787" width="4.7109375" style="299" customWidth="1"/>
    <col min="788" max="788" width="7" style="299" customWidth="1"/>
    <col min="789" max="789" width="5.85546875" style="299" customWidth="1"/>
    <col min="790" max="790" width="11.5703125" style="299" bestFit="1" customWidth="1"/>
    <col min="791" max="1026" width="9.140625" style="299"/>
    <col min="1027" max="1027" width="5.42578125" style="299" customWidth="1"/>
    <col min="1028" max="1028" width="9.140625" style="299"/>
    <col min="1029" max="1029" width="13.28515625" style="299" customWidth="1"/>
    <col min="1030" max="1030" width="10.7109375" style="299" customWidth="1"/>
    <col min="1031" max="1031" width="12" style="299" bestFit="1" customWidth="1"/>
    <col min="1032" max="1033" width="12.85546875" style="299" bestFit="1" customWidth="1"/>
    <col min="1034" max="1043" width="4.7109375" style="299" customWidth="1"/>
    <col min="1044" max="1044" width="7" style="299" customWidth="1"/>
    <col min="1045" max="1045" width="5.85546875" style="299" customWidth="1"/>
    <col min="1046" max="1046" width="11.5703125" style="299" bestFit="1" customWidth="1"/>
    <col min="1047" max="1282" width="9.140625" style="299"/>
    <col min="1283" max="1283" width="5.42578125" style="299" customWidth="1"/>
    <col min="1284" max="1284" width="9.140625" style="299"/>
    <col min="1285" max="1285" width="13.28515625" style="299" customWidth="1"/>
    <col min="1286" max="1286" width="10.7109375" style="299" customWidth="1"/>
    <col min="1287" max="1287" width="12" style="299" bestFit="1" customWidth="1"/>
    <col min="1288" max="1289" width="12.85546875" style="299" bestFit="1" customWidth="1"/>
    <col min="1290" max="1299" width="4.7109375" style="299" customWidth="1"/>
    <col min="1300" max="1300" width="7" style="299" customWidth="1"/>
    <col min="1301" max="1301" width="5.85546875" style="299" customWidth="1"/>
    <col min="1302" max="1302" width="11.5703125" style="299" bestFit="1" customWidth="1"/>
    <col min="1303" max="1538" width="9.140625" style="299"/>
    <col min="1539" max="1539" width="5.42578125" style="299" customWidth="1"/>
    <col min="1540" max="1540" width="9.140625" style="299"/>
    <col min="1541" max="1541" width="13.28515625" style="299" customWidth="1"/>
    <col min="1542" max="1542" width="10.7109375" style="299" customWidth="1"/>
    <col min="1543" max="1543" width="12" style="299" bestFit="1" customWidth="1"/>
    <col min="1544" max="1545" width="12.85546875" style="299" bestFit="1" customWidth="1"/>
    <col min="1546" max="1555" width="4.7109375" style="299" customWidth="1"/>
    <col min="1556" max="1556" width="7" style="299" customWidth="1"/>
    <col min="1557" max="1557" width="5.85546875" style="299" customWidth="1"/>
    <col min="1558" max="1558" width="11.5703125" style="299" bestFit="1" customWidth="1"/>
    <col min="1559" max="1794" width="9.140625" style="299"/>
    <col min="1795" max="1795" width="5.42578125" style="299" customWidth="1"/>
    <col min="1796" max="1796" width="9.140625" style="299"/>
    <col min="1797" max="1797" width="13.28515625" style="299" customWidth="1"/>
    <col min="1798" max="1798" width="10.7109375" style="299" customWidth="1"/>
    <col min="1799" max="1799" width="12" style="299" bestFit="1" customWidth="1"/>
    <col min="1800" max="1801" width="12.85546875" style="299" bestFit="1" customWidth="1"/>
    <col min="1802" max="1811" width="4.7109375" style="299" customWidth="1"/>
    <col min="1812" max="1812" width="7" style="299" customWidth="1"/>
    <col min="1813" max="1813" width="5.85546875" style="299" customWidth="1"/>
    <col min="1814" max="1814" width="11.5703125" style="299" bestFit="1" customWidth="1"/>
    <col min="1815" max="2050" width="9.140625" style="299"/>
    <col min="2051" max="2051" width="5.42578125" style="299" customWidth="1"/>
    <col min="2052" max="2052" width="9.140625" style="299"/>
    <col min="2053" max="2053" width="13.28515625" style="299" customWidth="1"/>
    <col min="2054" max="2054" width="10.7109375" style="299" customWidth="1"/>
    <col min="2055" max="2055" width="12" style="299" bestFit="1" customWidth="1"/>
    <col min="2056" max="2057" width="12.85546875" style="299" bestFit="1" customWidth="1"/>
    <col min="2058" max="2067" width="4.7109375" style="299" customWidth="1"/>
    <col min="2068" max="2068" width="7" style="299" customWidth="1"/>
    <col min="2069" max="2069" width="5.85546875" style="299" customWidth="1"/>
    <col min="2070" max="2070" width="11.5703125" style="299" bestFit="1" customWidth="1"/>
    <col min="2071" max="2306" width="9.140625" style="299"/>
    <col min="2307" max="2307" width="5.42578125" style="299" customWidth="1"/>
    <col min="2308" max="2308" width="9.140625" style="299"/>
    <col min="2309" max="2309" width="13.28515625" style="299" customWidth="1"/>
    <col min="2310" max="2310" width="10.7109375" style="299" customWidth="1"/>
    <col min="2311" max="2311" width="12" style="299" bestFit="1" customWidth="1"/>
    <col min="2312" max="2313" width="12.85546875" style="299" bestFit="1" customWidth="1"/>
    <col min="2314" max="2323" width="4.7109375" style="299" customWidth="1"/>
    <col min="2324" max="2324" width="7" style="299" customWidth="1"/>
    <col min="2325" max="2325" width="5.85546875" style="299" customWidth="1"/>
    <col min="2326" max="2326" width="11.5703125" style="299" bestFit="1" customWidth="1"/>
    <col min="2327" max="2562" width="9.140625" style="299"/>
    <col min="2563" max="2563" width="5.42578125" style="299" customWidth="1"/>
    <col min="2564" max="2564" width="9.140625" style="299"/>
    <col min="2565" max="2565" width="13.28515625" style="299" customWidth="1"/>
    <col min="2566" max="2566" width="10.7109375" style="299" customWidth="1"/>
    <col min="2567" max="2567" width="12" style="299" bestFit="1" customWidth="1"/>
    <col min="2568" max="2569" width="12.85546875" style="299" bestFit="1" customWidth="1"/>
    <col min="2570" max="2579" width="4.7109375" style="299" customWidth="1"/>
    <col min="2580" max="2580" width="7" style="299" customWidth="1"/>
    <col min="2581" max="2581" width="5.85546875" style="299" customWidth="1"/>
    <col min="2582" max="2582" width="11.5703125" style="299" bestFit="1" customWidth="1"/>
    <col min="2583" max="2818" width="9.140625" style="299"/>
    <col min="2819" max="2819" width="5.42578125" style="299" customWidth="1"/>
    <col min="2820" max="2820" width="9.140625" style="299"/>
    <col min="2821" max="2821" width="13.28515625" style="299" customWidth="1"/>
    <col min="2822" max="2822" width="10.7109375" style="299" customWidth="1"/>
    <col min="2823" max="2823" width="12" style="299" bestFit="1" customWidth="1"/>
    <col min="2824" max="2825" width="12.85546875" style="299" bestFit="1" customWidth="1"/>
    <col min="2826" max="2835" width="4.7109375" style="299" customWidth="1"/>
    <col min="2836" max="2836" width="7" style="299" customWidth="1"/>
    <col min="2837" max="2837" width="5.85546875" style="299" customWidth="1"/>
    <col min="2838" max="2838" width="11.5703125" style="299" bestFit="1" customWidth="1"/>
    <col min="2839" max="3074" width="9.140625" style="299"/>
    <col min="3075" max="3075" width="5.42578125" style="299" customWidth="1"/>
    <col min="3076" max="3076" width="9.140625" style="299"/>
    <col min="3077" max="3077" width="13.28515625" style="299" customWidth="1"/>
    <col min="3078" max="3078" width="10.7109375" style="299" customWidth="1"/>
    <col min="3079" max="3079" width="12" style="299" bestFit="1" customWidth="1"/>
    <col min="3080" max="3081" width="12.85546875" style="299" bestFit="1" customWidth="1"/>
    <col min="3082" max="3091" width="4.7109375" style="299" customWidth="1"/>
    <col min="3092" max="3092" width="7" style="299" customWidth="1"/>
    <col min="3093" max="3093" width="5.85546875" style="299" customWidth="1"/>
    <col min="3094" max="3094" width="11.5703125" style="299" bestFit="1" customWidth="1"/>
    <col min="3095" max="3330" width="9.140625" style="299"/>
    <col min="3331" max="3331" width="5.42578125" style="299" customWidth="1"/>
    <col min="3332" max="3332" width="9.140625" style="299"/>
    <col min="3333" max="3333" width="13.28515625" style="299" customWidth="1"/>
    <col min="3334" max="3334" width="10.7109375" style="299" customWidth="1"/>
    <col min="3335" max="3335" width="12" style="299" bestFit="1" customWidth="1"/>
    <col min="3336" max="3337" width="12.85546875" style="299" bestFit="1" customWidth="1"/>
    <col min="3338" max="3347" width="4.7109375" style="299" customWidth="1"/>
    <col min="3348" max="3348" width="7" style="299" customWidth="1"/>
    <col min="3349" max="3349" width="5.85546875" style="299" customWidth="1"/>
    <col min="3350" max="3350" width="11.5703125" style="299" bestFit="1" customWidth="1"/>
    <col min="3351" max="3586" width="9.140625" style="299"/>
    <col min="3587" max="3587" width="5.42578125" style="299" customWidth="1"/>
    <col min="3588" max="3588" width="9.140625" style="299"/>
    <col min="3589" max="3589" width="13.28515625" style="299" customWidth="1"/>
    <col min="3590" max="3590" width="10.7109375" style="299" customWidth="1"/>
    <col min="3591" max="3591" width="12" style="299" bestFit="1" customWidth="1"/>
    <col min="3592" max="3593" width="12.85546875" style="299" bestFit="1" customWidth="1"/>
    <col min="3594" max="3603" width="4.7109375" style="299" customWidth="1"/>
    <col min="3604" max="3604" width="7" style="299" customWidth="1"/>
    <col min="3605" max="3605" width="5.85546875" style="299" customWidth="1"/>
    <col min="3606" max="3606" width="11.5703125" style="299" bestFit="1" customWidth="1"/>
    <col min="3607" max="3842" width="9.140625" style="299"/>
    <col min="3843" max="3843" width="5.42578125" style="299" customWidth="1"/>
    <col min="3844" max="3844" width="9.140625" style="299"/>
    <col min="3845" max="3845" width="13.28515625" style="299" customWidth="1"/>
    <col min="3846" max="3846" width="10.7109375" style="299" customWidth="1"/>
    <col min="3847" max="3847" width="12" style="299" bestFit="1" customWidth="1"/>
    <col min="3848" max="3849" width="12.85546875" style="299" bestFit="1" customWidth="1"/>
    <col min="3850" max="3859" width="4.7109375" style="299" customWidth="1"/>
    <col min="3860" max="3860" width="7" style="299" customWidth="1"/>
    <col min="3861" max="3861" width="5.85546875" style="299" customWidth="1"/>
    <col min="3862" max="3862" width="11.5703125" style="299" bestFit="1" customWidth="1"/>
    <col min="3863" max="4098" width="9.140625" style="299"/>
    <col min="4099" max="4099" width="5.42578125" style="299" customWidth="1"/>
    <col min="4100" max="4100" width="9.140625" style="299"/>
    <col min="4101" max="4101" width="13.28515625" style="299" customWidth="1"/>
    <col min="4102" max="4102" width="10.7109375" style="299" customWidth="1"/>
    <col min="4103" max="4103" width="12" style="299" bestFit="1" customWidth="1"/>
    <col min="4104" max="4105" width="12.85546875" style="299" bestFit="1" customWidth="1"/>
    <col min="4106" max="4115" width="4.7109375" style="299" customWidth="1"/>
    <col min="4116" max="4116" width="7" style="299" customWidth="1"/>
    <col min="4117" max="4117" width="5.85546875" style="299" customWidth="1"/>
    <col min="4118" max="4118" width="11.5703125" style="299" bestFit="1" customWidth="1"/>
    <col min="4119" max="4354" width="9.140625" style="299"/>
    <col min="4355" max="4355" width="5.42578125" style="299" customWidth="1"/>
    <col min="4356" max="4356" width="9.140625" style="299"/>
    <col min="4357" max="4357" width="13.28515625" style="299" customWidth="1"/>
    <col min="4358" max="4358" width="10.7109375" style="299" customWidth="1"/>
    <col min="4359" max="4359" width="12" style="299" bestFit="1" customWidth="1"/>
    <col min="4360" max="4361" width="12.85546875" style="299" bestFit="1" customWidth="1"/>
    <col min="4362" max="4371" width="4.7109375" style="299" customWidth="1"/>
    <col min="4372" max="4372" width="7" style="299" customWidth="1"/>
    <col min="4373" max="4373" width="5.85546875" style="299" customWidth="1"/>
    <col min="4374" max="4374" width="11.5703125" style="299" bestFit="1" customWidth="1"/>
    <col min="4375" max="4610" width="9.140625" style="299"/>
    <col min="4611" max="4611" width="5.42578125" style="299" customWidth="1"/>
    <col min="4612" max="4612" width="9.140625" style="299"/>
    <col min="4613" max="4613" width="13.28515625" style="299" customWidth="1"/>
    <col min="4614" max="4614" width="10.7109375" style="299" customWidth="1"/>
    <col min="4615" max="4615" width="12" style="299" bestFit="1" customWidth="1"/>
    <col min="4616" max="4617" width="12.85546875" style="299" bestFit="1" customWidth="1"/>
    <col min="4618" max="4627" width="4.7109375" style="299" customWidth="1"/>
    <col min="4628" max="4628" width="7" style="299" customWidth="1"/>
    <col min="4629" max="4629" width="5.85546875" style="299" customWidth="1"/>
    <col min="4630" max="4630" width="11.5703125" style="299" bestFit="1" customWidth="1"/>
    <col min="4631" max="4866" width="9.140625" style="299"/>
    <col min="4867" max="4867" width="5.42578125" style="299" customWidth="1"/>
    <col min="4868" max="4868" width="9.140625" style="299"/>
    <col min="4869" max="4869" width="13.28515625" style="299" customWidth="1"/>
    <col min="4870" max="4870" width="10.7109375" style="299" customWidth="1"/>
    <col min="4871" max="4871" width="12" style="299" bestFit="1" customWidth="1"/>
    <col min="4872" max="4873" width="12.85546875" style="299" bestFit="1" customWidth="1"/>
    <col min="4874" max="4883" width="4.7109375" style="299" customWidth="1"/>
    <col min="4884" max="4884" width="7" style="299" customWidth="1"/>
    <col min="4885" max="4885" width="5.85546875" style="299" customWidth="1"/>
    <col min="4886" max="4886" width="11.5703125" style="299" bestFit="1" customWidth="1"/>
    <col min="4887" max="5122" width="9.140625" style="299"/>
    <col min="5123" max="5123" width="5.42578125" style="299" customWidth="1"/>
    <col min="5124" max="5124" width="9.140625" style="299"/>
    <col min="5125" max="5125" width="13.28515625" style="299" customWidth="1"/>
    <col min="5126" max="5126" width="10.7109375" style="299" customWidth="1"/>
    <col min="5127" max="5127" width="12" style="299" bestFit="1" customWidth="1"/>
    <col min="5128" max="5129" width="12.85546875" style="299" bestFit="1" customWidth="1"/>
    <col min="5130" max="5139" width="4.7109375" style="299" customWidth="1"/>
    <col min="5140" max="5140" width="7" style="299" customWidth="1"/>
    <col min="5141" max="5141" width="5.85546875" style="299" customWidth="1"/>
    <col min="5142" max="5142" width="11.5703125" style="299" bestFit="1" customWidth="1"/>
    <col min="5143" max="5378" width="9.140625" style="299"/>
    <col min="5379" max="5379" width="5.42578125" style="299" customWidth="1"/>
    <col min="5380" max="5380" width="9.140625" style="299"/>
    <col min="5381" max="5381" width="13.28515625" style="299" customWidth="1"/>
    <col min="5382" max="5382" width="10.7109375" style="299" customWidth="1"/>
    <col min="5383" max="5383" width="12" style="299" bestFit="1" customWidth="1"/>
    <col min="5384" max="5385" width="12.85546875" style="299" bestFit="1" customWidth="1"/>
    <col min="5386" max="5395" width="4.7109375" style="299" customWidth="1"/>
    <col min="5396" max="5396" width="7" style="299" customWidth="1"/>
    <col min="5397" max="5397" width="5.85546875" style="299" customWidth="1"/>
    <col min="5398" max="5398" width="11.5703125" style="299" bestFit="1" customWidth="1"/>
    <col min="5399" max="5634" width="9.140625" style="299"/>
    <col min="5635" max="5635" width="5.42578125" style="299" customWidth="1"/>
    <col min="5636" max="5636" width="9.140625" style="299"/>
    <col min="5637" max="5637" width="13.28515625" style="299" customWidth="1"/>
    <col min="5638" max="5638" width="10.7109375" style="299" customWidth="1"/>
    <col min="5639" max="5639" width="12" style="299" bestFit="1" customWidth="1"/>
    <col min="5640" max="5641" width="12.85546875" style="299" bestFit="1" customWidth="1"/>
    <col min="5642" max="5651" width="4.7109375" style="299" customWidth="1"/>
    <col min="5652" max="5652" width="7" style="299" customWidth="1"/>
    <col min="5653" max="5653" width="5.85546875" style="299" customWidth="1"/>
    <col min="5654" max="5654" width="11.5703125" style="299" bestFit="1" customWidth="1"/>
    <col min="5655" max="5890" width="9.140625" style="299"/>
    <col min="5891" max="5891" width="5.42578125" style="299" customWidth="1"/>
    <col min="5892" max="5892" width="9.140625" style="299"/>
    <col min="5893" max="5893" width="13.28515625" style="299" customWidth="1"/>
    <col min="5894" max="5894" width="10.7109375" style="299" customWidth="1"/>
    <col min="5895" max="5895" width="12" style="299" bestFit="1" customWidth="1"/>
    <col min="5896" max="5897" width="12.85546875" style="299" bestFit="1" customWidth="1"/>
    <col min="5898" max="5907" width="4.7109375" style="299" customWidth="1"/>
    <col min="5908" max="5908" width="7" style="299" customWidth="1"/>
    <col min="5909" max="5909" width="5.85546875" style="299" customWidth="1"/>
    <col min="5910" max="5910" width="11.5703125" style="299" bestFit="1" customWidth="1"/>
    <col min="5911" max="6146" width="9.140625" style="299"/>
    <col min="6147" max="6147" width="5.42578125" style="299" customWidth="1"/>
    <col min="6148" max="6148" width="9.140625" style="299"/>
    <col min="6149" max="6149" width="13.28515625" style="299" customWidth="1"/>
    <col min="6150" max="6150" width="10.7109375" style="299" customWidth="1"/>
    <col min="6151" max="6151" width="12" style="299" bestFit="1" customWidth="1"/>
    <col min="6152" max="6153" width="12.85546875" style="299" bestFit="1" customWidth="1"/>
    <col min="6154" max="6163" width="4.7109375" style="299" customWidth="1"/>
    <col min="6164" max="6164" width="7" style="299" customWidth="1"/>
    <col min="6165" max="6165" width="5.85546875" style="299" customWidth="1"/>
    <col min="6166" max="6166" width="11.5703125" style="299" bestFit="1" customWidth="1"/>
    <col min="6167" max="6402" width="9.140625" style="299"/>
    <col min="6403" max="6403" width="5.42578125" style="299" customWidth="1"/>
    <col min="6404" max="6404" width="9.140625" style="299"/>
    <col min="6405" max="6405" width="13.28515625" style="299" customWidth="1"/>
    <col min="6406" max="6406" width="10.7109375" style="299" customWidth="1"/>
    <col min="6407" max="6407" width="12" style="299" bestFit="1" customWidth="1"/>
    <col min="6408" max="6409" width="12.85546875" style="299" bestFit="1" customWidth="1"/>
    <col min="6410" max="6419" width="4.7109375" style="299" customWidth="1"/>
    <col min="6420" max="6420" width="7" style="299" customWidth="1"/>
    <col min="6421" max="6421" width="5.85546875" style="299" customWidth="1"/>
    <col min="6422" max="6422" width="11.5703125" style="299" bestFit="1" customWidth="1"/>
    <col min="6423" max="6658" width="9.140625" style="299"/>
    <col min="6659" max="6659" width="5.42578125" style="299" customWidth="1"/>
    <col min="6660" max="6660" width="9.140625" style="299"/>
    <col min="6661" max="6661" width="13.28515625" style="299" customWidth="1"/>
    <col min="6662" max="6662" width="10.7109375" style="299" customWidth="1"/>
    <col min="6663" max="6663" width="12" style="299" bestFit="1" customWidth="1"/>
    <col min="6664" max="6665" width="12.85546875" style="299" bestFit="1" customWidth="1"/>
    <col min="6666" max="6675" width="4.7109375" style="299" customWidth="1"/>
    <col min="6676" max="6676" width="7" style="299" customWidth="1"/>
    <col min="6677" max="6677" width="5.85546875" style="299" customWidth="1"/>
    <col min="6678" max="6678" width="11.5703125" style="299" bestFit="1" customWidth="1"/>
    <col min="6679" max="6914" width="9.140625" style="299"/>
    <col min="6915" max="6915" width="5.42578125" style="299" customWidth="1"/>
    <col min="6916" max="6916" width="9.140625" style="299"/>
    <col min="6917" max="6917" width="13.28515625" style="299" customWidth="1"/>
    <col min="6918" max="6918" width="10.7109375" style="299" customWidth="1"/>
    <col min="6919" max="6919" width="12" style="299" bestFit="1" customWidth="1"/>
    <col min="6920" max="6921" width="12.85546875" style="299" bestFit="1" customWidth="1"/>
    <col min="6922" max="6931" width="4.7109375" style="299" customWidth="1"/>
    <col min="6932" max="6932" width="7" style="299" customWidth="1"/>
    <col min="6933" max="6933" width="5.85546875" style="299" customWidth="1"/>
    <col min="6934" max="6934" width="11.5703125" style="299" bestFit="1" customWidth="1"/>
    <col min="6935" max="7170" width="9.140625" style="299"/>
    <col min="7171" max="7171" width="5.42578125" style="299" customWidth="1"/>
    <col min="7172" max="7172" width="9.140625" style="299"/>
    <col min="7173" max="7173" width="13.28515625" style="299" customWidth="1"/>
    <col min="7174" max="7174" width="10.7109375" style="299" customWidth="1"/>
    <col min="7175" max="7175" width="12" style="299" bestFit="1" customWidth="1"/>
    <col min="7176" max="7177" width="12.85546875" style="299" bestFit="1" customWidth="1"/>
    <col min="7178" max="7187" width="4.7109375" style="299" customWidth="1"/>
    <col min="7188" max="7188" width="7" style="299" customWidth="1"/>
    <col min="7189" max="7189" width="5.85546875" style="299" customWidth="1"/>
    <col min="7190" max="7190" width="11.5703125" style="299" bestFit="1" customWidth="1"/>
    <col min="7191" max="7426" width="9.140625" style="299"/>
    <col min="7427" max="7427" width="5.42578125" style="299" customWidth="1"/>
    <col min="7428" max="7428" width="9.140625" style="299"/>
    <col min="7429" max="7429" width="13.28515625" style="299" customWidth="1"/>
    <col min="7430" max="7430" width="10.7109375" style="299" customWidth="1"/>
    <col min="7431" max="7431" width="12" style="299" bestFit="1" customWidth="1"/>
    <col min="7432" max="7433" width="12.85546875" style="299" bestFit="1" customWidth="1"/>
    <col min="7434" max="7443" width="4.7109375" style="299" customWidth="1"/>
    <col min="7444" max="7444" width="7" style="299" customWidth="1"/>
    <col min="7445" max="7445" width="5.85546875" style="299" customWidth="1"/>
    <col min="7446" max="7446" width="11.5703125" style="299" bestFit="1" customWidth="1"/>
    <col min="7447" max="7682" width="9.140625" style="299"/>
    <col min="7683" max="7683" width="5.42578125" style="299" customWidth="1"/>
    <col min="7684" max="7684" width="9.140625" style="299"/>
    <col min="7685" max="7685" width="13.28515625" style="299" customWidth="1"/>
    <col min="7686" max="7686" width="10.7109375" style="299" customWidth="1"/>
    <col min="7687" max="7687" width="12" style="299" bestFit="1" customWidth="1"/>
    <col min="7688" max="7689" width="12.85546875" style="299" bestFit="1" customWidth="1"/>
    <col min="7690" max="7699" width="4.7109375" style="299" customWidth="1"/>
    <col min="7700" max="7700" width="7" style="299" customWidth="1"/>
    <col min="7701" max="7701" width="5.85546875" style="299" customWidth="1"/>
    <col min="7702" max="7702" width="11.5703125" style="299" bestFit="1" customWidth="1"/>
    <col min="7703" max="7938" width="9.140625" style="299"/>
    <col min="7939" max="7939" width="5.42578125" style="299" customWidth="1"/>
    <col min="7940" max="7940" width="9.140625" style="299"/>
    <col min="7941" max="7941" width="13.28515625" style="299" customWidth="1"/>
    <col min="7942" max="7942" width="10.7109375" style="299" customWidth="1"/>
    <col min="7943" max="7943" width="12" style="299" bestFit="1" customWidth="1"/>
    <col min="7944" max="7945" width="12.85546875" style="299" bestFit="1" customWidth="1"/>
    <col min="7946" max="7955" width="4.7109375" style="299" customWidth="1"/>
    <col min="7956" max="7956" width="7" style="299" customWidth="1"/>
    <col min="7957" max="7957" width="5.85546875" style="299" customWidth="1"/>
    <col min="7958" max="7958" width="11.5703125" style="299" bestFit="1" customWidth="1"/>
    <col min="7959" max="8194" width="9.140625" style="299"/>
    <col min="8195" max="8195" width="5.42578125" style="299" customWidth="1"/>
    <col min="8196" max="8196" width="9.140625" style="299"/>
    <col min="8197" max="8197" width="13.28515625" style="299" customWidth="1"/>
    <col min="8198" max="8198" width="10.7109375" style="299" customWidth="1"/>
    <col min="8199" max="8199" width="12" style="299" bestFit="1" customWidth="1"/>
    <col min="8200" max="8201" width="12.85546875" style="299" bestFit="1" customWidth="1"/>
    <col min="8202" max="8211" width="4.7109375" style="299" customWidth="1"/>
    <col min="8212" max="8212" width="7" style="299" customWidth="1"/>
    <col min="8213" max="8213" width="5.85546875" style="299" customWidth="1"/>
    <col min="8214" max="8214" width="11.5703125" style="299" bestFit="1" customWidth="1"/>
    <col min="8215" max="8450" width="9.140625" style="299"/>
    <col min="8451" max="8451" width="5.42578125" style="299" customWidth="1"/>
    <col min="8452" max="8452" width="9.140625" style="299"/>
    <col min="8453" max="8453" width="13.28515625" style="299" customWidth="1"/>
    <col min="8454" max="8454" width="10.7109375" style="299" customWidth="1"/>
    <col min="8455" max="8455" width="12" style="299" bestFit="1" customWidth="1"/>
    <col min="8456" max="8457" width="12.85546875" style="299" bestFit="1" customWidth="1"/>
    <col min="8458" max="8467" width="4.7109375" style="299" customWidth="1"/>
    <col min="8468" max="8468" width="7" style="299" customWidth="1"/>
    <col min="8469" max="8469" width="5.85546875" style="299" customWidth="1"/>
    <col min="8470" max="8470" width="11.5703125" style="299" bestFit="1" customWidth="1"/>
    <col min="8471" max="8706" width="9.140625" style="299"/>
    <col min="8707" max="8707" width="5.42578125" style="299" customWidth="1"/>
    <col min="8708" max="8708" width="9.140625" style="299"/>
    <col min="8709" max="8709" width="13.28515625" style="299" customWidth="1"/>
    <col min="8710" max="8710" width="10.7109375" style="299" customWidth="1"/>
    <col min="8711" max="8711" width="12" style="299" bestFit="1" customWidth="1"/>
    <col min="8712" max="8713" width="12.85546875" style="299" bestFit="1" customWidth="1"/>
    <col min="8714" max="8723" width="4.7109375" style="299" customWidth="1"/>
    <col min="8724" max="8724" width="7" style="299" customWidth="1"/>
    <col min="8725" max="8725" width="5.85546875" style="299" customWidth="1"/>
    <col min="8726" max="8726" width="11.5703125" style="299" bestFit="1" customWidth="1"/>
    <col min="8727" max="8962" width="9.140625" style="299"/>
    <col min="8963" max="8963" width="5.42578125" style="299" customWidth="1"/>
    <col min="8964" max="8964" width="9.140625" style="299"/>
    <col min="8965" max="8965" width="13.28515625" style="299" customWidth="1"/>
    <col min="8966" max="8966" width="10.7109375" style="299" customWidth="1"/>
    <col min="8967" max="8967" width="12" style="299" bestFit="1" customWidth="1"/>
    <col min="8968" max="8969" width="12.85546875" style="299" bestFit="1" customWidth="1"/>
    <col min="8970" max="8979" width="4.7109375" style="299" customWidth="1"/>
    <col min="8980" max="8980" width="7" style="299" customWidth="1"/>
    <col min="8981" max="8981" width="5.85546875" style="299" customWidth="1"/>
    <col min="8982" max="8982" width="11.5703125" style="299" bestFit="1" customWidth="1"/>
    <col min="8983" max="9218" width="9.140625" style="299"/>
    <col min="9219" max="9219" width="5.42578125" style="299" customWidth="1"/>
    <col min="9220" max="9220" width="9.140625" style="299"/>
    <col min="9221" max="9221" width="13.28515625" style="299" customWidth="1"/>
    <col min="9222" max="9222" width="10.7109375" style="299" customWidth="1"/>
    <col min="9223" max="9223" width="12" style="299" bestFit="1" customWidth="1"/>
    <col min="9224" max="9225" width="12.85546875" style="299" bestFit="1" customWidth="1"/>
    <col min="9226" max="9235" width="4.7109375" style="299" customWidth="1"/>
    <col min="9236" max="9236" width="7" style="299" customWidth="1"/>
    <col min="9237" max="9237" width="5.85546875" style="299" customWidth="1"/>
    <col min="9238" max="9238" width="11.5703125" style="299" bestFit="1" customWidth="1"/>
    <col min="9239" max="9474" width="9.140625" style="299"/>
    <col min="9475" max="9475" width="5.42578125" style="299" customWidth="1"/>
    <col min="9476" max="9476" width="9.140625" style="299"/>
    <col min="9477" max="9477" width="13.28515625" style="299" customWidth="1"/>
    <col min="9478" max="9478" width="10.7109375" style="299" customWidth="1"/>
    <col min="9479" max="9479" width="12" style="299" bestFit="1" customWidth="1"/>
    <col min="9480" max="9481" width="12.85546875" style="299" bestFit="1" customWidth="1"/>
    <col min="9482" max="9491" width="4.7109375" style="299" customWidth="1"/>
    <col min="9492" max="9492" width="7" style="299" customWidth="1"/>
    <col min="9493" max="9493" width="5.85546875" style="299" customWidth="1"/>
    <col min="9494" max="9494" width="11.5703125" style="299" bestFit="1" customWidth="1"/>
    <col min="9495" max="9730" width="9.140625" style="299"/>
    <col min="9731" max="9731" width="5.42578125" style="299" customWidth="1"/>
    <col min="9732" max="9732" width="9.140625" style="299"/>
    <col min="9733" max="9733" width="13.28515625" style="299" customWidth="1"/>
    <col min="9734" max="9734" width="10.7109375" style="299" customWidth="1"/>
    <col min="9735" max="9735" width="12" style="299" bestFit="1" customWidth="1"/>
    <col min="9736" max="9737" width="12.85546875" style="299" bestFit="1" customWidth="1"/>
    <col min="9738" max="9747" width="4.7109375" style="299" customWidth="1"/>
    <col min="9748" max="9748" width="7" style="299" customWidth="1"/>
    <col min="9749" max="9749" width="5.85546875" style="299" customWidth="1"/>
    <col min="9750" max="9750" width="11.5703125" style="299" bestFit="1" customWidth="1"/>
    <col min="9751" max="9986" width="9.140625" style="299"/>
    <col min="9987" max="9987" width="5.42578125" style="299" customWidth="1"/>
    <col min="9988" max="9988" width="9.140625" style="299"/>
    <col min="9989" max="9989" width="13.28515625" style="299" customWidth="1"/>
    <col min="9990" max="9990" width="10.7109375" style="299" customWidth="1"/>
    <col min="9991" max="9991" width="12" style="299" bestFit="1" customWidth="1"/>
    <col min="9992" max="9993" width="12.85546875" style="299" bestFit="1" customWidth="1"/>
    <col min="9994" max="10003" width="4.7109375" style="299" customWidth="1"/>
    <col min="10004" max="10004" width="7" style="299" customWidth="1"/>
    <col min="10005" max="10005" width="5.85546875" style="299" customWidth="1"/>
    <col min="10006" max="10006" width="11.5703125" style="299" bestFit="1" customWidth="1"/>
    <col min="10007" max="10242" width="9.140625" style="299"/>
    <col min="10243" max="10243" width="5.42578125" style="299" customWidth="1"/>
    <col min="10244" max="10244" width="9.140625" style="299"/>
    <col min="10245" max="10245" width="13.28515625" style="299" customWidth="1"/>
    <col min="10246" max="10246" width="10.7109375" style="299" customWidth="1"/>
    <col min="10247" max="10247" width="12" style="299" bestFit="1" customWidth="1"/>
    <col min="10248" max="10249" width="12.85546875" style="299" bestFit="1" customWidth="1"/>
    <col min="10250" max="10259" width="4.7109375" style="299" customWidth="1"/>
    <col min="10260" max="10260" width="7" style="299" customWidth="1"/>
    <col min="10261" max="10261" width="5.85546875" style="299" customWidth="1"/>
    <col min="10262" max="10262" width="11.5703125" style="299" bestFit="1" customWidth="1"/>
    <col min="10263" max="10498" width="9.140625" style="299"/>
    <col min="10499" max="10499" width="5.42578125" style="299" customWidth="1"/>
    <col min="10500" max="10500" width="9.140625" style="299"/>
    <col min="10501" max="10501" width="13.28515625" style="299" customWidth="1"/>
    <col min="10502" max="10502" width="10.7109375" style="299" customWidth="1"/>
    <col min="10503" max="10503" width="12" style="299" bestFit="1" customWidth="1"/>
    <col min="10504" max="10505" width="12.85546875" style="299" bestFit="1" customWidth="1"/>
    <col min="10506" max="10515" width="4.7109375" style="299" customWidth="1"/>
    <col min="10516" max="10516" width="7" style="299" customWidth="1"/>
    <col min="10517" max="10517" width="5.85546875" style="299" customWidth="1"/>
    <col min="10518" max="10518" width="11.5703125" style="299" bestFit="1" customWidth="1"/>
    <col min="10519" max="10754" width="9.140625" style="299"/>
    <col min="10755" max="10755" width="5.42578125" style="299" customWidth="1"/>
    <col min="10756" max="10756" width="9.140625" style="299"/>
    <col min="10757" max="10757" width="13.28515625" style="299" customWidth="1"/>
    <col min="10758" max="10758" width="10.7109375" style="299" customWidth="1"/>
    <col min="10759" max="10759" width="12" style="299" bestFit="1" customWidth="1"/>
    <col min="10760" max="10761" width="12.85546875" style="299" bestFit="1" customWidth="1"/>
    <col min="10762" max="10771" width="4.7109375" style="299" customWidth="1"/>
    <col min="10772" max="10772" width="7" style="299" customWidth="1"/>
    <col min="10773" max="10773" width="5.85546875" style="299" customWidth="1"/>
    <col min="10774" max="10774" width="11.5703125" style="299" bestFit="1" customWidth="1"/>
    <col min="10775" max="11010" width="9.140625" style="299"/>
    <col min="11011" max="11011" width="5.42578125" style="299" customWidth="1"/>
    <col min="11012" max="11012" width="9.140625" style="299"/>
    <col min="11013" max="11013" width="13.28515625" style="299" customWidth="1"/>
    <col min="11014" max="11014" width="10.7109375" style="299" customWidth="1"/>
    <col min="11015" max="11015" width="12" style="299" bestFit="1" customWidth="1"/>
    <col min="11016" max="11017" width="12.85546875" style="299" bestFit="1" customWidth="1"/>
    <col min="11018" max="11027" width="4.7109375" style="299" customWidth="1"/>
    <col min="11028" max="11028" width="7" style="299" customWidth="1"/>
    <col min="11029" max="11029" width="5.85546875" style="299" customWidth="1"/>
    <col min="11030" max="11030" width="11.5703125" style="299" bestFit="1" customWidth="1"/>
    <col min="11031" max="11266" width="9.140625" style="299"/>
    <col min="11267" max="11267" width="5.42578125" style="299" customWidth="1"/>
    <col min="11268" max="11268" width="9.140625" style="299"/>
    <col min="11269" max="11269" width="13.28515625" style="299" customWidth="1"/>
    <col min="11270" max="11270" width="10.7109375" style="299" customWidth="1"/>
    <col min="11271" max="11271" width="12" style="299" bestFit="1" customWidth="1"/>
    <col min="11272" max="11273" width="12.85546875" style="299" bestFit="1" customWidth="1"/>
    <col min="11274" max="11283" width="4.7109375" style="299" customWidth="1"/>
    <col min="11284" max="11284" width="7" style="299" customWidth="1"/>
    <col min="11285" max="11285" width="5.85546875" style="299" customWidth="1"/>
    <col min="11286" max="11286" width="11.5703125" style="299" bestFit="1" customWidth="1"/>
    <col min="11287" max="11522" width="9.140625" style="299"/>
    <col min="11523" max="11523" width="5.42578125" style="299" customWidth="1"/>
    <col min="11524" max="11524" width="9.140625" style="299"/>
    <col min="11525" max="11525" width="13.28515625" style="299" customWidth="1"/>
    <col min="11526" max="11526" width="10.7109375" style="299" customWidth="1"/>
    <col min="11527" max="11527" width="12" style="299" bestFit="1" customWidth="1"/>
    <col min="11528" max="11529" width="12.85546875" style="299" bestFit="1" customWidth="1"/>
    <col min="11530" max="11539" width="4.7109375" style="299" customWidth="1"/>
    <col min="11540" max="11540" width="7" style="299" customWidth="1"/>
    <col min="11541" max="11541" width="5.85546875" style="299" customWidth="1"/>
    <col min="11542" max="11542" width="11.5703125" style="299" bestFit="1" customWidth="1"/>
    <col min="11543" max="11778" width="9.140625" style="299"/>
    <col min="11779" max="11779" width="5.42578125" style="299" customWidth="1"/>
    <col min="11780" max="11780" width="9.140625" style="299"/>
    <col min="11781" max="11781" width="13.28515625" style="299" customWidth="1"/>
    <col min="11782" max="11782" width="10.7109375" style="299" customWidth="1"/>
    <col min="11783" max="11783" width="12" style="299" bestFit="1" customWidth="1"/>
    <col min="11784" max="11785" width="12.85546875" style="299" bestFit="1" customWidth="1"/>
    <col min="11786" max="11795" width="4.7109375" style="299" customWidth="1"/>
    <col min="11796" max="11796" width="7" style="299" customWidth="1"/>
    <col min="11797" max="11797" width="5.85546875" style="299" customWidth="1"/>
    <col min="11798" max="11798" width="11.5703125" style="299" bestFit="1" customWidth="1"/>
    <col min="11799" max="12034" width="9.140625" style="299"/>
    <col min="12035" max="12035" width="5.42578125" style="299" customWidth="1"/>
    <col min="12036" max="12036" width="9.140625" style="299"/>
    <col min="12037" max="12037" width="13.28515625" style="299" customWidth="1"/>
    <col min="12038" max="12038" width="10.7109375" style="299" customWidth="1"/>
    <col min="12039" max="12039" width="12" style="299" bestFit="1" customWidth="1"/>
    <col min="12040" max="12041" width="12.85546875" style="299" bestFit="1" customWidth="1"/>
    <col min="12042" max="12051" width="4.7109375" style="299" customWidth="1"/>
    <col min="12052" max="12052" width="7" style="299" customWidth="1"/>
    <col min="12053" max="12053" width="5.85546875" style="299" customWidth="1"/>
    <col min="12054" max="12054" width="11.5703125" style="299" bestFit="1" customWidth="1"/>
    <col min="12055" max="12290" width="9.140625" style="299"/>
    <col min="12291" max="12291" width="5.42578125" style="299" customWidth="1"/>
    <col min="12292" max="12292" width="9.140625" style="299"/>
    <col min="12293" max="12293" width="13.28515625" style="299" customWidth="1"/>
    <col min="12294" max="12294" width="10.7109375" style="299" customWidth="1"/>
    <col min="12295" max="12295" width="12" style="299" bestFit="1" customWidth="1"/>
    <col min="12296" max="12297" width="12.85546875" style="299" bestFit="1" customWidth="1"/>
    <col min="12298" max="12307" width="4.7109375" style="299" customWidth="1"/>
    <col min="12308" max="12308" width="7" style="299" customWidth="1"/>
    <col min="12309" max="12309" width="5.85546875" style="299" customWidth="1"/>
    <col min="12310" max="12310" width="11.5703125" style="299" bestFit="1" customWidth="1"/>
    <col min="12311" max="12546" width="9.140625" style="299"/>
    <col min="12547" max="12547" width="5.42578125" style="299" customWidth="1"/>
    <col min="12548" max="12548" width="9.140625" style="299"/>
    <col min="12549" max="12549" width="13.28515625" style="299" customWidth="1"/>
    <col min="12550" max="12550" width="10.7109375" style="299" customWidth="1"/>
    <col min="12551" max="12551" width="12" style="299" bestFit="1" customWidth="1"/>
    <col min="12552" max="12553" width="12.85546875" style="299" bestFit="1" customWidth="1"/>
    <col min="12554" max="12563" width="4.7109375" style="299" customWidth="1"/>
    <col min="12564" max="12564" width="7" style="299" customWidth="1"/>
    <col min="12565" max="12565" width="5.85546875" style="299" customWidth="1"/>
    <col min="12566" max="12566" width="11.5703125" style="299" bestFit="1" customWidth="1"/>
    <col min="12567" max="12802" width="9.140625" style="299"/>
    <col min="12803" max="12803" width="5.42578125" style="299" customWidth="1"/>
    <col min="12804" max="12804" width="9.140625" style="299"/>
    <col min="12805" max="12805" width="13.28515625" style="299" customWidth="1"/>
    <col min="12806" max="12806" width="10.7109375" style="299" customWidth="1"/>
    <col min="12807" max="12807" width="12" style="299" bestFit="1" customWidth="1"/>
    <col min="12808" max="12809" width="12.85546875" style="299" bestFit="1" customWidth="1"/>
    <col min="12810" max="12819" width="4.7109375" style="299" customWidth="1"/>
    <col min="12820" max="12820" width="7" style="299" customWidth="1"/>
    <col min="12821" max="12821" width="5.85546875" style="299" customWidth="1"/>
    <col min="12822" max="12822" width="11.5703125" style="299" bestFit="1" customWidth="1"/>
    <col min="12823" max="13058" width="9.140625" style="299"/>
    <col min="13059" max="13059" width="5.42578125" style="299" customWidth="1"/>
    <col min="13060" max="13060" width="9.140625" style="299"/>
    <col min="13061" max="13061" width="13.28515625" style="299" customWidth="1"/>
    <col min="13062" max="13062" width="10.7109375" style="299" customWidth="1"/>
    <col min="13063" max="13063" width="12" style="299" bestFit="1" customWidth="1"/>
    <col min="13064" max="13065" width="12.85546875" style="299" bestFit="1" customWidth="1"/>
    <col min="13066" max="13075" width="4.7109375" style="299" customWidth="1"/>
    <col min="13076" max="13076" width="7" style="299" customWidth="1"/>
    <col min="13077" max="13077" width="5.85546875" style="299" customWidth="1"/>
    <col min="13078" max="13078" width="11.5703125" style="299" bestFit="1" customWidth="1"/>
    <col min="13079" max="13314" width="9.140625" style="299"/>
    <col min="13315" max="13315" width="5.42578125" style="299" customWidth="1"/>
    <col min="13316" max="13316" width="9.140625" style="299"/>
    <col min="13317" max="13317" width="13.28515625" style="299" customWidth="1"/>
    <col min="13318" max="13318" width="10.7109375" style="299" customWidth="1"/>
    <col min="13319" max="13319" width="12" style="299" bestFit="1" customWidth="1"/>
    <col min="13320" max="13321" width="12.85546875" style="299" bestFit="1" customWidth="1"/>
    <col min="13322" max="13331" width="4.7109375" style="299" customWidth="1"/>
    <col min="13332" max="13332" width="7" style="299" customWidth="1"/>
    <col min="13333" max="13333" width="5.85546875" style="299" customWidth="1"/>
    <col min="13334" max="13334" width="11.5703125" style="299" bestFit="1" customWidth="1"/>
    <col min="13335" max="13570" width="9.140625" style="299"/>
    <col min="13571" max="13571" width="5.42578125" style="299" customWidth="1"/>
    <col min="13572" max="13572" width="9.140625" style="299"/>
    <col min="13573" max="13573" width="13.28515625" style="299" customWidth="1"/>
    <col min="13574" max="13574" width="10.7109375" style="299" customWidth="1"/>
    <col min="13575" max="13575" width="12" style="299" bestFit="1" customWidth="1"/>
    <col min="13576" max="13577" width="12.85546875" style="299" bestFit="1" customWidth="1"/>
    <col min="13578" max="13587" width="4.7109375" style="299" customWidth="1"/>
    <col min="13588" max="13588" width="7" style="299" customWidth="1"/>
    <col min="13589" max="13589" width="5.85546875" style="299" customWidth="1"/>
    <col min="13590" max="13590" width="11.5703125" style="299" bestFit="1" customWidth="1"/>
    <col min="13591" max="13826" width="9.140625" style="299"/>
    <col min="13827" max="13827" width="5.42578125" style="299" customWidth="1"/>
    <col min="13828" max="13828" width="9.140625" style="299"/>
    <col min="13829" max="13829" width="13.28515625" style="299" customWidth="1"/>
    <col min="13830" max="13830" width="10.7109375" style="299" customWidth="1"/>
    <col min="13831" max="13831" width="12" style="299" bestFit="1" customWidth="1"/>
    <col min="13832" max="13833" width="12.85546875" style="299" bestFit="1" customWidth="1"/>
    <col min="13834" max="13843" width="4.7109375" style="299" customWidth="1"/>
    <col min="13844" max="13844" width="7" style="299" customWidth="1"/>
    <col min="13845" max="13845" width="5.85546875" style="299" customWidth="1"/>
    <col min="13846" max="13846" width="11.5703125" style="299" bestFit="1" customWidth="1"/>
    <col min="13847" max="14082" width="9.140625" style="299"/>
    <col min="14083" max="14083" width="5.42578125" style="299" customWidth="1"/>
    <col min="14084" max="14084" width="9.140625" style="299"/>
    <col min="14085" max="14085" width="13.28515625" style="299" customWidth="1"/>
    <col min="14086" max="14086" width="10.7109375" style="299" customWidth="1"/>
    <col min="14087" max="14087" width="12" style="299" bestFit="1" customWidth="1"/>
    <col min="14088" max="14089" width="12.85546875" style="299" bestFit="1" customWidth="1"/>
    <col min="14090" max="14099" width="4.7109375" style="299" customWidth="1"/>
    <col min="14100" max="14100" width="7" style="299" customWidth="1"/>
    <col min="14101" max="14101" width="5.85546875" style="299" customWidth="1"/>
    <col min="14102" max="14102" width="11.5703125" style="299" bestFit="1" customWidth="1"/>
    <col min="14103" max="14338" width="9.140625" style="299"/>
    <col min="14339" max="14339" width="5.42578125" style="299" customWidth="1"/>
    <col min="14340" max="14340" width="9.140625" style="299"/>
    <col min="14341" max="14341" width="13.28515625" style="299" customWidth="1"/>
    <col min="14342" max="14342" width="10.7109375" style="299" customWidth="1"/>
    <col min="14343" max="14343" width="12" style="299" bestFit="1" customWidth="1"/>
    <col min="14344" max="14345" width="12.85546875" style="299" bestFit="1" customWidth="1"/>
    <col min="14346" max="14355" width="4.7109375" style="299" customWidth="1"/>
    <col min="14356" max="14356" width="7" style="299" customWidth="1"/>
    <col min="14357" max="14357" width="5.85546875" style="299" customWidth="1"/>
    <col min="14358" max="14358" width="11.5703125" style="299" bestFit="1" customWidth="1"/>
    <col min="14359" max="14594" width="9.140625" style="299"/>
    <col min="14595" max="14595" width="5.42578125" style="299" customWidth="1"/>
    <col min="14596" max="14596" width="9.140625" style="299"/>
    <col min="14597" max="14597" width="13.28515625" style="299" customWidth="1"/>
    <col min="14598" max="14598" width="10.7109375" style="299" customWidth="1"/>
    <col min="14599" max="14599" width="12" style="299" bestFit="1" customWidth="1"/>
    <col min="14600" max="14601" width="12.85546875" style="299" bestFit="1" customWidth="1"/>
    <col min="14602" max="14611" width="4.7109375" style="299" customWidth="1"/>
    <col min="14612" max="14612" width="7" style="299" customWidth="1"/>
    <col min="14613" max="14613" width="5.85546875" style="299" customWidth="1"/>
    <col min="14614" max="14614" width="11.5703125" style="299" bestFit="1" customWidth="1"/>
    <col min="14615" max="14850" width="9.140625" style="299"/>
    <col min="14851" max="14851" width="5.42578125" style="299" customWidth="1"/>
    <col min="14852" max="14852" width="9.140625" style="299"/>
    <col min="14853" max="14853" width="13.28515625" style="299" customWidth="1"/>
    <col min="14854" max="14854" width="10.7109375" style="299" customWidth="1"/>
    <col min="14855" max="14855" width="12" style="299" bestFit="1" customWidth="1"/>
    <col min="14856" max="14857" width="12.85546875" style="299" bestFit="1" customWidth="1"/>
    <col min="14858" max="14867" width="4.7109375" style="299" customWidth="1"/>
    <col min="14868" max="14868" width="7" style="299" customWidth="1"/>
    <col min="14869" max="14869" width="5.85546875" style="299" customWidth="1"/>
    <col min="14870" max="14870" width="11.5703125" style="299" bestFit="1" customWidth="1"/>
    <col min="14871" max="15106" width="9.140625" style="299"/>
    <col min="15107" max="15107" width="5.42578125" style="299" customWidth="1"/>
    <col min="15108" max="15108" width="9.140625" style="299"/>
    <col min="15109" max="15109" width="13.28515625" style="299" customWidth="1"/>
    <col min="15110" max="15110" width="10.7109375" style="299" customWidth="1"/>
    <col min="15111" max="15111" width="12" style="299" bestFit="1" customWidth="1"/>
    <col min="15112" max="15113" width="12.85546875" style="299" bestFit="1" customWidth="1"/>
    <col min="15114" max="15123" width="4.7109375" style="299" customWidth="1"/>
    <col min="15124" max="15124" width="7" style="299" customWidth="1"/>
    <col min="15125" max="15125" width="5.85546875" style="299" customWidth="1"/>
    <col min="15126" max="15126" width="11.5703125" style="299" bestFit="1" customWidth="1"/>
    <col min="15127" max="15362" width="9.140625" style="299"/>
    <col min="15363" max="15363" width="5.42578125" style="299" customWidth="1"/>
    <col min="15364" max="15364" width="9.140625" style="299"/>
    <col min="15365" max="15365" width="13.28515625" style="299" customWidth="1"/>
    <col min="15366" max="15366" width="10.7109375" style="299" customWidth="1"/>
    <col min="15367" max="15367" width="12" style="299" bestFit="1" customWidth="1"/>
    <col min="15368" max="15369" width="12.85546875" style="299" bestFit="1" customWidth="1"/>
    <col min="15370" max="15379" width="4.7109375" style="299" customWidth="1"/>
    <col min="15380" max="15380" width="7" style="299" customWidth="1"/>
    <col min="15381" max="15381" width="5.85546875" style="299" customWidth="1"/>
    <col min="15382" max="15382" width="11.5703125" style="299" bestFit="1" customWidth="1"/>
    <col min="15383" max="15618" width="9.140625" style="299"/>
    <col min="15619" max="15619" width="5.42578125" style="299" customWidth="1"/>
    <col min="15620" max="15620" width="9.140625" style="299"/>
    <col min="15621" max="15621" width="13.28515625" style="299" customWidth="1"/>
    <col min="15622" max="15622" width="10.7109375" style="299" customWidth="1"/>
    <col min="15623" max="15623" width="12" style="299" bestFit="1" customWidth="1"/>
    <col min="15624" max="15625" width="12.85546875" style="299" bestFit="1" customWidth="1"/>
    <col min="15626" max="15635" width="4.7109375" style="299" customWidth="1"/>
    <col min="15636" max="15636" width="7" style="299" customWidth="1"/>
    <col min="15637" max="15637" width="5.85546875" style="299" customWidth="1"/>
    <col min="15638" max="15638" width="11.5703125" style="299" bestFit="1" customWidth="1"/>
    <col min="15639" max="15874" width="9.140625" style="299"/>
    <col min="15875" max="15875" width="5.42578125" style="299" customWidth="1"/>
    <col min="15876" max="15876" width="9.140625" style="299"/>
    <col min="15877" max="15877" width="13.28515625" style="299" customWidth="1"/>
    <col min="15878" max="15878" width="10.7109375" style="299" customWidth="1"/>
    <col min="15879" max="15879" width="12" style="299" bestFit="1" customWidth="1"/>
    <col min="15880" max="15881" width="12.85546875" style="299" bestFit="1" customWidth="1"/>
    <col min="15882" max="15891" width="4.7109375" style="299" customWidth="1"/>
    <col min="15892" max="15892" width="7" style="299" customWidth="1"/>
    <col min="15893" max="15893" width="5.85546875" style="299" customWidth="1"/>
    <col min="15894" max="15894" width="11.5703125" style="299" bestFit="1" customWidth="1"/>
    <col min="15895" max="16130" width="9.140625" style="299"/>
    <col min="16131" max="16131" width="5.42578125" style="299" customWidth="1"/>
    <col min="16132" max="16132" width="9.140625" style="299"/>
    <col min="16133" max="16133" width="13.28515625" style="299" customWidth="1"/>
    <col min="16134" max="16134" width="10.7109375" style="299" customWidth="1"/>
    <col min="16135" max="16135" width="12" style="299" bestFit="1" customWidth="1"/>
    <col min="16136" max="16137" width="12.85546875" style="299" bestFit="1" customWidth="1"/>
    <col min="16138" max="16147" width="4.7109375" style="299" customWidth="1"/>
    <col min="16148" max="16148" width="7" style="299" customWidth="1"/>
    <col min="16149" max="16149" width="5.85546875" style="299" customWidth="1"/>
    <col min="16150" max="16150" width="11.5703125" style="299" bestFit="1" customWidth="1"/>
    <col min="16151" max="16384" width="9.140625" style="299"/>
  </cols>
  <sheetData>
    <row r="1" spans="1:3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30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30" s="37" customFormat="1" ht="12" customHeight="1" x14ac:dyDescent="0.2">
      <c r="A3" s="83"/>
      <c r="B3" s="83"/>
      <c r="C3" s="45"/>
      <c r="D3" s="50"/>
      <c r="E3" s="56"/>
      <c r="F3" s="51"/>
      <c r="G3" s="51"/>
      <c r="H3" s="76"/>
      <c r="I3" s="76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</row>
    <row r="4" spans="1:30" s="61" customFormat="1" ht="16.5" thickBot="1" x14ac:dyDescent="0.25">
      <c r="A4" s="78"/>
      <c r="B4" s="78"/>
      <c r="C4" s="62" t="s">
        <v>280</v>
      </c>
      <c r="D4" s="62"/>
      <c r="E4" s="63"/>
      <c r="F4" s="77"/>
      <c r="G4" s="64"/>
      <c r="H4" s="78"/>
      <c r="I4" s="7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 s="279" customFormat="1" ht="18" customHeight="1" thickBot="1" x14ac:dyDescent="0.25">
      <c r="C5" s="274"/>
      <c r="D5" s="274"/>
      <c r="E5" s="277"/>
      <c r="F5" s="280"/>
      <c r="G5" s="280"/>
      <c r="H5" s="281"/>
      <c r="I5" s="59"/>
      <c r="J5" s="472" t="s">
        <v>9</v>
      </c>
      <c r="K5" s="473"/>
      <c r="L5" s="473"/>
      <c r="M5" s="473"/>
      <c r="N5" s="473"/>
      <c r="O5" s="473"/>
      <c r="P5" s="473"/>
      <c r="Q5" s="473"/>
      <c r="R5" s="473"/>
      <c r="S5" s="474"/>
    </row>
    <row r="6" spans="1:30" s="292" customFormat="1" ht="18" customHeight="1" thickBot="1" x14ac:dyDescent="0.25">
      <c r="A6" s="104" t="s">
        <v>18</v>
      </c>
      <c r="B6" s="300"/>
      <c r="C6" s="282" t="s">
        <v>0</v>
      </c>
      <c r="D6" s="283" t="s">
        <v>1</v>
      </c>
      <c r="E6" s="284" t="s">
        <v>10</v>
      </c>
      <c r="F6" s="285" t="s">
        <v>2</v>
      </c>
      <c r="G6" s="285" t="s">
        <v>3</v>
      </c>
      <c r="H6" s="286" t="s">
        <v>15</v>
      </c>
      <c r="I6" s="303" t="s">
        <v>21</v>
      </c>
      <c r="J6" s="413">
        <v>170</v>
      </c>
      <c r="K6" s="413">
        <v>180</v>
      </c>
      <c r="L6" s="413">
        <v>200</v>
      </c>
      <c r="M6" s="413">
        <v>220</v>
      </c>
      <c r="N6" s="413">
        <v>240</v>
      </c>
      <c r="O6" s="413">
        <v>250</v>
      </c>
      <c r="P6" s="413">
        <v>260</v>
      </c>
      <c r="Q6" s="413"/>
      <c r="R6" s="413"/>
      <c r="S6" s="413"/>
      <c r="T6" s="433" t="s">
        <v>8</v>
      </c>
      <c r="U6" s="415" t="s">
        <v>13</v>
      </c>
      <c r="V6" s="291" t="s">
        <v>5</v>
      </c>
    </row>
    <row r="7" spans="1:30" s="297" customFormat="1" ht="18" customHeight="1" x14ac:dyDescent="0.2">
      <c r="A7" s="293">
        <v>1</v>
      </c>
      <c r="B7" s="301"/>
      <c r="C7" s="18" t="s">
        <v>585</v>
      </c>
      <c r="D7" s="19" t="s">
        <v>883</v>
      </c>
      <c r="E7" s="143" t="s">
        <v>884</v>
      </c>
      <c r="F7" s="21" t="s">
        <v>320</v>
      </c>
      <c r="G7" s="21" t="s">
        <v>164</v>
      </c>
      <c r="H7" s="21" t="s">
        <v>174</v>
      </c>
      <c r="I7" s="304">
        <v>18</v>
      </c>
      <c r="J7" s="302"/>
      <c r="K7" s="294"/>
      <c r="L7" s="294" t="s">
        <v>1244</v>
      </c>
      <c r="M7" s="294" t="s">
        <v>1244</v>
      </c>
      <c r="N7" s="294" t="s">
        <v>1244</v>
      </c>
      <c r="O7" s="294" t="s">
        <v>1244</v>
      </c>
      <c r="P7" s="294" t="s">
        <v>1246</v>
      </c>
      <c r="Q7" s="294"/>
      <c r="R7" s="294"/>
      <c r="S7" s="294"/>
      <c r="T7" s="295">
        <v>2.5</v>
      </c>
      <c r="U7" s="296" t="str">
        <f t="shared" ref="U7:U13" si="0">IF(ISBLANK(T7),"",IF(T7&gt;=3.48,"KSM",IF(T7&gt;=3.1,"I A",IF(T7&gt;=2.7,"II A",IF(T7&gt;=2.4,"III A",IF(T7&gt;=2.15,"I JA",IF(T7&gt;=1.95,"II JA",IF(T7&gt;=1.8,"III JA"))))))))</f>
        <v>III A</v>
      </c>
      <c r="V7" s="20" t="s">
        <v>866</v>
      </c>
    </row>
    <row r="8" spans="1:30" s="297" customFormat="1" ht="18" customHeight="1" x14ac:dyDescent="0.2">
      <c r="A8" s="293">
        <v>2</v>
      </c>
      <c r="B8" s="301"/>
      <c r="C8" s="18" t="s">
        <v>50</v>
      </c>
      <c r="D8" s="19" t="s">
        <v>887</v>
      </c>
      <c r="E8" s="143" t="s">
        <v>888</v>
      </c>
      <c r="F8" s="21" t="s">
        <v>320</v>
      </c>
      <c r="G8" s="21" t="s">
        <v>164</v>
      </c>
      <c r="H8" s="21" t="s">
        <v>174</v>
      </c>
      <c r="I8" s="305">
        <v>16</v>
      </c>
      <c r="J8" s="302"/>
      <c r="K8" s="294"/>
      <c r="L8" s="294" t="s">
        <v>1244</v>
      </c>
      <c r="M8" s="294" t="s">
        <v>1244</v>
      </c>
      <c r="N8" s="294" t="s">
        <v>1244</v>
      </c>
      <c r="O8" s="294" t="s">
        <v>1246</v>
      </c>
      <c r="P8" s="294"/>
      <c r="Q8" s="294"/>
      <c r="R8" s="294"/>
      <c r="S8" s="294"/>
      <c r="T8" s="295">
        <v>2.4</v>
      </c>
      <c r="U8" s="296" t="str">
        <f t="shared" si="0"/>
        <v>III A</v>
      </c>
      <c r="V8" s="20" t="s">
        <v>866</v>
      </c>
    </row>
    <row r="9" spans="1:30" s="297" customFormat="1" ht="18" customHeight="1" x14ac:dyDescent="0.2">
      <c r="A9" s="293">
        <v>3</v>
      </c>
      <c r="B9" s="301"/>
      <c r="C9" s="18" t="s">
        <v>449</v>
      </c>
      <c r="D9" s="19" t="s">
        <v>450</v>
      </c>
      <c r="E9" s="143" t="s">
        <v>451</v>
      </c>
      <c r="F9" s="21" t="s">
        <v>25</v>
      </c>
      <c r="G9" s="21" t="s">
        <v>492</v>
      </c>
      <c r="H9" s="21"/>
      <c r="I9" s="305">
        <v>14</v>
      </c>
      <c r="J9" s="302"/>
      <c r="K9" s="294" t="s">
        <v>1244</v>
      </c>
      <c r="L9" s="294" t="s">
        <v>1244</v>
      </c>
      <c r="M9" s="294" t="s">
        <v>1245</v>
      </c>
      <c r="N9" s="294" t="s">
        <v>1244</v>
      </c>
      <c r="O9" s="294" t="s">
        <v>1246</v>
      </c>
      <c r="P9" s="294"/>
      <c r="Q9" s="294"/>
      <c r="R9" s="294"/>
      <c r="S9" s="294"/>
      <c r="T9" s="295">
        <v>2.4</v>
      </c>
      <c r="U9" s="296" t="str">
        <f t="shared" si="0"/>
        <v>III A</v>
      </c>
      <c r="V9" s="20" t="s">
        <v>98</v>
      </c>
    </row>
    <row r="10" spans="1:30" s="297" customFormat="1" ht="18" customHeight="1" x14ac:dyDescent="0.2">
      <c r="A10" s="293">
        <v>4</v>
      </c>
      <c r="B10" s="301"/>
      <c r="C10" s="18" t="s">
        <v>61</v>
      </c>
      <c r="D10" s="19" t="s">
        <v>73</v>
      </c>
      <c r="E10" s="143">
        <v>37660</v>
      </c>
      <c r="F10" s="21" t="s">
        <v>29</v>
      </c>
      <c r="G10" s="21" t="s">
        <v>492</v>
      </c>
      <c r="H10" s="21"/>
      <c r="I10" s="305">
        <v>13</v>
      </c>
      <c r="J10" s="302"/>
      <c r="K10" s="294" t="s">
        <v>1244</v>
      </c>
      <c r="L10" s="294" t="s">
        <v>1244</v>
      </c>
      <c r="M10" s="294" t="s">
        <v>1244</v>
      </c>
      <c r="N10" s="294" t="s">
        <v>1246</v>
      </c>
      <c r="O10" s="294"/>
      <c r="P10" s="294"/>
      <c r="Q10" s="294"/>
      <c r="R10" s="294"/>
      <c r="S10" s="294"/>
      <c r="T10" s="295">
        <v>2.2000000000000002</v>
      </c>
      <c r="U10" s="296" t="str">
        <f t="shared" si="0"/>
        <v>I JA</v>
      </c>
      <c r="V10" s="20" t="s">
        <v>98</v>
      </c>
    </row>
    <row r="11" spans="1:30" s="297" customFormat="1" ht="18" customHeight="1" x14ac:dyDescent="0.2">
      <c r="A11" s="293">
        <v>5</v>
      </c>
      <c r="B11" s="301"/>
      <c r="C11" s="18" t="s">
        <v>48</v>
      </c>
      <c r="D11" s="19" t="s">
        <v>487</v>
      </c>
      <c r="E11" s="143">
        <v>37550</v>
      </c>
      <c r="F11" s="21" t="s">
        <v>485</v>
      </c>
      <c r="G11" s="21" t="s">
        <v>492</v>
      </c>
      <c r="H11" s="21"/>
      <c r="I11" s="305" t="s">
        <v>56</v>
      </c>
      <c r="J11" s="302"/>
      <c r="K11" s="294" t="s">
        <v>1244</v>
      </c>
      <c r="L11" s="294" t="s">
        <v>1244</v>
      </c>
      <c r="M11" s="294" t="s">
        <v>1246</v>
      </c>
      <c r="N11" s="294"/>
      <c r="O11" s="294"/>
      <c r="P11" s="294"/>
      <c r="Q11" s="294"/>
      <c r="R11" s="294"/>
      <c r="S11" s="294"/>
      <c r="T11" s="295">
        <v>2</v>
      </c>
      <c r="U11" s="296" t="str">
        <f t="shared" si="0"/>
        <v>II JA</v>
      </c>
      <c r="V11" s="20" t="s">
        <v>453</v>
      </c>
    </row>
    <row r="12" spans="1:30" s="297" customFormat="1" ht="18" customHeight="1" x14ac:dyDescent="0.2">
      <c r="A12" s="293">
        <v>6</v>
      </c>
      <c r="B12" s="301"/>
      <c r="C12" s="18" t="s">
        <v>106</v>
      </c>
      <c r="D12" s="19" t="s">
        <v>476</v>
      </c>
      <c r="E12" s="143">
        <v>37372</v>
      </c>
      <c r="F12" s="21" t="s">
        <v>29</v>
      </c>
      <c r="G12" s="21" t="s">
        <v>492</v>
      </c>
      <c r="H12" s="21"/>
      <c r="I12" s="305">
        <v>12</v>
      </c>
      <c r="J12" s="302"/>
      <c r="K12" s="294" t="s">
        <v>1245</v>
      </c>
      <c r="L12" s="294" t="s">
        <v>1246</v>
      </c>
      <c r="M12" s="294"/>
      <c r="N12" s="294"/>
      <c r="O12" s="294"/>
      <c r="P12" s="294"/>
      <c r="Q12" s="294"/>
      <c r="R12" s="294"/>
      <c r="S12" s="294"/>
      <c r="T12" s="295">
        <v>1.8</v>
      </c>
      <c r="U12" s="296" t="str">
        <f t="shared" si="0"/>
        <v>III JA</v>
      </c>
      <c r="V12" s="20" t="s">
        <v>74</v>
      </c>
    </row>
    <row r="13" spans="1:30" s="297" customFormat="1" ht="18" customHeight="1" x14ac:dyDescent="0.2">
      <c r="A13" s="293">
        <v>7</v>
      </c>
      <c r="B13" s="301"/>
      <c r="C13" s="18" t="s">
        <v>1203</v>
      </c>
      <c r="D13" s="19" t="s">
        <v>1204</v>
      </c>
      <c r="E13" s="143">
        <v>38035</v>
      </c>
      <c r="F13" s="21" t="s">
        <v>891</v>
      </c>
      <c r="G13" s="21" t="s">
        <v>164</v>
      </c>
      <c r="H13" s="21" t="s">
        <v>174</v>
      </c>
      <c r="I13" s="305" t="s">
        <v>56</v>
      </c>
      <c r="J13" s="302" t="s">
        <v>1244</v>
      </c>
      <c r="K13" s="294" t="s">
        <v>1246</v>
      </c>
      <c r="L13" s="294"/>
      <c r="M13" s="294"/>
      <c r="N13" s="294"/>
      <c r="O13" s="294"/>
      <c r="P13" s="294"/>
      <c r="Q13" s="294"/>
      <c r="R13" s="294"/>
      <c r="S13" s="294"/>
      <c r="T13" s="295">
        <v>1.7</v>
      </c>
      <c r="U13" s="432" t="b">
        <f t="shared" si="0"/>
        <v>0</v>
      </c>
      <c r="V13" s="20" t="s">
        <v>1205</v>
      </c>
    </row>
    <row r="14" spans="1:30" s="299" customFormat="1" x14ac:dyDescent="0.2">
      <c r="A14" s="275"/>
      <c r="B14" s="275"/>
      <c r="C14" s="276"/>
      <c r="D14" s="276"/>
      <c r="E14" s="298"/>
      <c r="F14" s="281"/>
      <c r="G14" s="281"/>
      <c r="H14" s="278"/>
      <c r="I14" s="60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</row>
    <row r="15" spans="1:30" s="299" customFormat="1" x14ac:dyDescent="0.2">
      <c r="A15" s="275"/>
      <c r="B15" s="275"/>
      <c r="C15" s="276"/>
      <c r="D15" s="276"/>
      <c r="E15" s="298"/>
      <c r="F15" s="281"/>
      <c r="G15" s="281"/>
      <c r="H15" s="278"/>
      <c r="I15" s="60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</row>
  </sheetData>
  <mergeCells count="1">
    <mergeCell ref="J5:S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"/>
  <dimension ref="A1:M50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8.42578125" style="54" bestFit="1" customWidth="1"/>
    <col min="10" max="10" width="5.140625" style="54" bestFit="1" customWidth="1"/>
    <col min="11" max="11" width="22.5703125" style="37" bestFit="1" customWidth="1"/>
    <col min="12" max="16384" width="9.140625" style="60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66"/>
    </row>
    <row r="2" spans="1:1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</row>
    <row r="3" spans="1:13" x14ac:dyDescent="0.2">
      <c r="C3" s="50"/>
      <c r="J3" s="52"/>
    </row>
    <row r="4" spans="1:13" s="67" customFormat="1" ht="15.75" x14ac:dyDescent="0.2">
      <c r="A4" s="61"/>
      <c r="B4" s="61"/>
      <c r="C4" s="62" t="s">
        <v>274</v>
      </c>
      <c r="D4" s="62"/>
      <c r="E4" s="63"/>
      <c r="F4" s="63"/>
      <c r="G4" s="63"/>
      <c r="H4" s="64"/>
      <c r="I4" s="65"/>
      <c r="J4" s="54"/>
      <c r="K4" s="61"/>
    </row>
    <row r="5" spans="1:13" s="67" customFormat="1" ht="16.5" thickBot="1" x14ac:dyDescent="0.25">
      <c r="A5" s="61"/>
      <c r="B5" s="61"/>
      <c r="C5" s="154">
        <v>1</v>
      </c>
      <c r="D5" s="62" t="s">
        <v>1232</v>
      </c>
      <c r="E5" s="63"/>
      <c r="F5" s="63"/>
      <c r="G5" s="63"/>
      <c r="H5" s="64"/>
      <c r="I5" s="65"/>
      <c r="J5" s="54"/>
      <c r="K5" s="61"/>
    </row>
    <row r="6" spans="1:13" s="7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1" t="s">
        <v>6</v>
      </c>
      <c r="J6" s="71" t="s">
        <v>277</v>
      </c>
      <c r="K6" s="72" t="s">
        <v>5</v>
      </c>
    </row>
    <row r="7" spans="1:13" s="147" customFormat="1" ht="18" customHeight="1" x14ac:dyDescent="0.2">
      <c r="A7" s="146">
        <v>1</v>
      </c>
      <c r="B7" s="17"/>
      <c r="C7" s="18" t="s">
        <v>70</v>
      </c>
      <c r="D7" s="19" t="s">
        <v>530</v>
      </c>
      <c r="E7" s="143" t="s">
        <v>531</v>
      </c>
      <c r="F7" s="21" t="s">
        <v>37</v>
      </c>
      <c r="G7" s="21" t="s">
        <v>103</v>
      </c>
      <c r="H7" s="21"/>
      <c r="I7" s="213">
        <v>13.07</v>
      </c>
      <c r="J7" s="27">
        <v>0.5</v>
      </c>
      <c r="K7" s="20" t="s">
        <v>238</v>
      </c>
      <c r="L7" s="60"/>
      <c r="M7" s="60"/>
    </row>
    <row r="8" spans="1:13" ht="18" customHeight="1" x14ac:dyDescent="0.2">
      <c r="A8" s="146">
        <v>2</v>
      </c>
      <c r="B8" s="17"/>
      <c r="C8" s="18" t="s">
        <v>557</v>
      </c>
      <c r="D8" s="19" t="s">
        <v>1134</v>
      </c>
      <c r="E8" s="143" t="s">
        <v>417</v>
      </c>
      <c r="F8" s="21" t="s">
        <v>24</v>
      </c>
      <c r="G8" s="21" t="s">
        <v>1087</v>
      </c>
      <c r="H8" s="21"/>
      <c r="I8" s="214">
        <v>12.14</v>
      </c>
      <c r="J8" s="27">
        <v>0.5</v>
      </c>
      <c r="K8" s="20" t="s">
        <v>1135</v>
      </c>
    </row>
    <row r="9" spans="1:13" ht="18" customHeight="1" x14ac:dyDescent="0.2">
      <c r="A9" s="146">
        <v>3</v>
      </c>
      <c r="B9" s="17"/>
      <c r="C9" s="18" t="s">
        <v>45</v>
      </c>
      <c r="D9" s="19" t="s">
        <v>614</v>
      </c>
      <c r="E9" s="143">
        <v>37755</v>
      </c>
      <c r="F9" s="21" t="s">
        <v>315</v>
      </c>
      <c r="G9" s="21" t="s">
        <v>112</v>
      </c>
      <c r="H9" s="21"/>
      <c r="I9" s="214">
        <v>13.81</v>
      </c>
      <c r="J9" s="27">
        <v>0.5</v>
      </c>
      <c r="K9" s="20" t="s">
        <v>569</v>
      </c>
    </row>
    <row r="10" spans="1:13" ht="18" customHeight="1" x14ac:dyDescent="0.2">
      <c r="A10" s="146">
        <v>4</v>
      </c>
      <c r="B10" s="17"/>
      <c r="C10" s="18" t="s">
        <v>859</v>
      </c>
      <c r="D10" s="19" t="s">
        <v>860</v>
      </c>
      <c r="E10" s="143" t="s">
        <v>861</v>
      </c>
      <c r="F10" s="21" t="s">
        <v>319</v>
      </c>
      <c r="G10" s="21" t="s">
        <v>164</v>
      </c>
      <c r="H10" s="21"/>
      <c r="I10" s="214">
        <v>12.89</v>
      </c>
      <c r="J10" s="27">
        <v>0.5</v>
      </c>
      <c r="K10" s="20" t="s">
        <v>865</v>
      </c>
    </row>
    <row r="11" spans="1:13" ht="18" customHeight="1" x14ac:dyDescent="0.2">
      <c r="A11" s="146">
        <v>5</v>
      </c>
      <c r="B11" s="17"/>
      <c r="C11" s="18" t="s">
        <v>70</v>
      </c>
      <c r="D11" s="19" t="s">
        <v>745</v>
      </c>
      <c r="E11" s="143">
        <v>37731</v>
      </c>
      <c r="F11" s="21" t="s">
        <v>318</v>
      </c>
      <c r="G11" s="21" t="s">
        <v>746</v>
      </c>
      <c r="H11" s="21"/>
      <c r="I11" s="213">
        <v>11.98</v>
      </c>
      <c r="J11" s="27">
        <v>0.5</v>
      </c>
      <c r="K11" s="20" t="s">
        <v>747</v>
      </c>
    </row>
    <row r="12" spans="1:13" ht="18" customHeight="1" x14ac:dyDescent="0.2">
      <c r="A12" s="146">
        <v>6</v>
      </c>
      <c r="B12" s="17"/>
      <c r="C12" s="18" t="s">
        <v>592</v>
      </c>
      <c r="D12" s="19" t="s">
        <v>593</v>
      </c>
      <c r="E12" s="143">
        <v>37664</v>
      </c>
      <c r="F12" s="21" t="s">
        <v>316</v>
      </c>
      <c r="G12" s="21" t="s">
        <v>112</v>
      </c>
      <c r="H12" s="21"/>
      <c r="I12" s="214">
        <v>13.54</v>
      </c>
      <c r="J12" s="27">
        <v>0.5</v>
      </c>
      <c r="K12" s="20" t="s">
        <v>563</v>
      </c>
    </row>
    <row r="13" spans="1:13" ht="18" customHeight="1" x14ac:dyDescent="0.2">
      <c r="A13" s="146">
        <v>7</v>
      </c>
      <c r="B13" s="17"/>
      <c r="C13" s="18" t="s">
        <v>650</v>
      </c>
      <c r="D13" s="19" t="s">
        <v>657</v>
      </c>
      <c r="E13" s="143">
        <v>37645</v>
      </c>
      <c r="F13" s="21" t="s">
        <v>26</v>
      </c>
      <c r="G13" s="21" t="s">
        <v>135</v>
      </c>
      <c r="H13" s="21"/>
      <c r="I13" s="214">
        <v>12.73</v>
      </c>
      <c r="J13" s="27">
        <v>0.5</v>
      </c>
      <c r="K13" s="20" t="s">
        <v>136</v>
      </c>
    </row>
    <row r="14" spans="1:13" ht="18" customHeight="1" x14ac:dyDescent="0.2">
      <c r="A14" s="146">
        <v>8</v>
      </c>
      <c r="B14" s="17"/>
      <c r="C14" s="18" t="s">
        <v>89</v>
      </c>
      <c r="D14" s="19" t="s">
        <v>360</v>
      </c>
      <c r="E14" s="143" t="s">
        <v>361</v>
      </c>
      <c r="F14" s="21" t="s">
        <v>225</v>
      </c>
      <c r="G14" s="21" t="s">
        <v>226</v>
      </c>
      <c r="H14" s="21"/>
      <c r="I14" s="214">
        <v>13.16</v>
      </c>
      <c r="J14" s="27">
        <v>0.5</v>
      </c>
      <c r="K14" s="20" t="s">
        <v>376</v>
      </c>
    </row>
    <row r="15" spans="1:13" ht="18" customHeight="1" x14ac:dyDescent="0.2">
      <c r="A15" s="334"/>
      <c r="B15" s="148"/>
      <c r="C15" s="29"/>
      <c r="D15" s="30"/>
      <c r="E15" s="332"/>
      <c r="F15" s="28"/>
      <c r="G15" s="28"/>
      <c r="H15" s="28"/>
      <c r="I15" s="335"/>
      <c r="J15" s="74"/>
      <c r="K15" s="31"/>
    </row>
    <row r="16" spans="1:13" s="67" customFormat="1" ht="16.5" thickBot="1" x14ac:dyDescent="0.25">
      <c r="A16" s="61"/>
      <c r="B16" s="61"/>
      <c r="C16" s="154">
        <v>2</v>
      </c>
      <c r="D16" s="62" t="s">
        <v>1232</v>
      </c>
      <c r="E16" s="63"/>
      <c r="F16" s="63"/>
      <c r="G16" s="63"/>
      <c r="H16" s="64"/>
      <c r="I16" s="65"/>
      <c r="J16" s="54"/>
      <c r="K16" s="61"/>
    </row>
    <row r="17" spans="1:11" s="73" customFormat="1" ht="18" customHeight="1" thickBot="1" x14ac:dyDescent="0.25">
      <c r="A17" s="102" t="s">
        <v>16</v>
      </c>
      <c r="B17" s="132" t="s">
        <v>17</v>
      </c>
      <c r="C17" s="68" t="s">
        <v>0</v>
      </c>
      <c r="D17" s="69" t="s">
        <v>1</v>
      </c>
      <c r="E17" s="71" t="s">
        <v>10</v>
      </c>
      <c r="F17" s="70" t="s">
        <v>2</v>
      </c>
      <c r="G17" s="70" t="s">
        <v>3</v>
      </c>
      <c r="H17" s="70" t="s">
        <v>15</v>
      </c>
      <c r="I17" s="71" t="s">
        <v>6</v>
      </c>
      <c r="J17" s="71" t="s">
        <v>277</v>
      </c>
      <c r="K17" s="72" t="s">
        <v>5</v>
      </c>
    </row>
    <row r="18" spans="1:11" ht="18" customHeight="1" x14ac:dyDescent="0.2">
      <c r="A18" s="146">
        <v>1</v>
      </c>
      <c r="B18" s="17"/>
      <c r="C18" s="18" t="s">
        <v>46</v>
      </c>
      <c r="D18" s="19" t="s">
        <v>1083</v>
      </c>
      <c r="E18" s="143" t="s">
        <v>848</v>
      </c>
      <c r="F18" s="21" t="s">
        <v>1067</v>
      </c>
      <c r="G18" s="21" t="s">
        <v>1069</v>
      </c>
      <c r="H18" s="21"/>
      <c r="I18" s="237">
        <v>14.64</v>
      </c>
      <c r="J18" s="27">
        <v>0.1</v>
      </c>
      <c r="K18" s="20" t="s">
        <v>1084</v>
      </c>
    </row>
    <row r="19" spans="1:11" ht="18" customHeight="1" x14ac:dyDescent="0.2">
      <c r="A19" s="146">
        <v>2</v>
      </c>
      <c r="B19" s="17"/>
      <c r="C19" s="18" t="s">
        <v>1096</v>
      </c>
      <c r="D19" s="19" t="s">
        <v>1097</v>
      </c>
      <c r="E19" s="143" t="s">
        <v>1098</v>
      </c>
      <c r="F19" s="21" t="s">
        <v>24</v>
      </c>
      <c r="G19" s="21" t="s">
        <v>1087</v>
      </c>
      <c r="H19" s="21"/>
      <c r="I19" s="214">
        <v>12.97</v>
      </c>
      <c r="J19" s="27">
        <v>0.1</v>
      </c>
      <c r="K19" s="20" t="s">
        <v>1092</v>
      </c>
    </row>
    <row r="20" spans="1:11" ht="18" customHeight="1" x14ac:dyDescent="0.2">
      <c r="A20" s="146">
        <v>3</v>
      </c>
      <c r="B20" s="17"/>
      <c r="C20" s="18" t="s">
        <v>499</v>
      </c>
      <c r="D20" s="19" t="s">
        <v>500</v>
      </c>
      <c r="E20" s="143" t="s">
        <v>501</v>
      </c>
      <c r="F20" s="21" t="s">
        <v>33</v>
      </c>
      <c r="G20" s="21" t="s">
        <v>102</v>
      </c>
      <c r="H20" s="21"/>
      <c r="I20" s="237">
        <v>12.22</v>
      </c>
      <c r="J20" s="27">
        <v>0.1</v>
      </c>
      <c r="K20" s="20" t="s">
        <v>508</v>
      </c>
    </row>
    <row r="21" spans="1:11" ht="18" customHeight="1" x14ac:dyDescent="0.2">
      <c r="A21" s="146">
        <v>4</v>
      </c>
      <c r="B21" s="17"/>
      <c r="C21" s="18" t="s">
        <v>87</v>
      </c>
      <c r="D21" s="19" t="s">
        <v>429</v>
      </c>
      <c r="E21" s="143">
        <v>37600</v>
      </c>
      <c r="F21" s="21" t="s">
        <v>25</v>
      </c>
      <c r="G21" s="21" t="s">
        <v>492</v>
      </c>
      <c r="H21" s="21"/>
      <c r="I21" s="214">
        <v>12.58</v>
      </c>
      <c r="J21" s="27">
        <v>0.1</v>
      </c>
      <c r="K21" s="20" t="s">
        <v>430</v>
      </c>
    </row>
    <row r="22" spans="1:11" ht="18" customHeight="1" x14ac:dyDescent="0.2">
      <c r="A22" s="146">
        <v>5</v>
      </c>
      <c r="B22" s="17"/>
      <c r="C22" s="18" t="s">
        <v>70</v>
      </c>
      <c r="D22" s="19" t="s">
        <v>785</v>
      </c>
      <c r="E22" s="143" t="s">
        <v>786</v>
      </c>
      <c r="F22" s="21" t="s">
        <v>155</v>
      </c>
      <c r="G22" s="21" t="s">
        <v>154</v>
      </c>
      <c r="H22" s="21"/>
      <c r="I22" s="213">
        <v>13</v>
      </c>
      <c r="J22" s="27">
        <v>0.1</v>
      </c>
      <c r="K22" s="20" t="s">
        <v>251</v>
      </c>
    </row>
    <row r="23" spans="1:11" ht="18" customHeight="1" x14ac:dyDescent="0.2">
      <c r="A23" s="146">
        <v>6</v>
      </c>
      <c r="B23" s="17"/>
      <c r="C23" s="18" t="s">
        <v>128</v>
      </c>
      <c r="D23" s="19" t="s">
        <v>475</v>
      </c>
      <c r="E23" s="143">
        <v>37578</v>
      </c>
      <c r="F23" s="21" t="s">
        <v>29</v>
      </c>
      <c r="G23" s="21" t="s">
        <v>492</v>
      </c>
      <c r="H23" s="21"/>
      <c r="I23" s="213">
        <v>12.7</v>
      </c>
      <c r="J23" s="27">
        <v>0.1</v>
      </c>
      <c r="K23" s="20" t="s">
        <v>430</v>
      </c>
    </row>
    <row r="24" spans="1:11" ht="18" customHeight="1" x14ac:dyDescent="0.2">
      <c r="A24" s="146">
        <v>7</v>
      </c>
      <c r="B24" s="17"/>
      <c r="C24" s="18" t="s">
        <v>979</v>
      </c>
      <c r="D24" s="19" t="s">
        <v>980</v>
      </c>
      <c r="E24" s="143" t="s">
        <v>981</v>
      </c>
      <c r="F24" s="21" t="s">
        <v>985</v>
      </c>
      <c r="G24" s="21" t="s">
        <v>266</v>
      </c>
      <c r="H24" s="21" t="s">
        <v>984</v>
      </c>
      <c r="I24" s="213">
        <v>13.78</v>
      </c>
      <c r="J24" s="27">
        <v>0.1</v>
      </c>
      <c r="K24" s="20" t="s">
        <v>195</v>
      </c>
    </row>
    <row r="25" spans="1:11" ht="18" customHeight="1" x14ac:dyDescent="0.2">
      <c r="A25" s="146">
        <v>8</v>
      </c>
      <c r="B25" s="17"/>
      <c r="C25" s="18" t="s">
        <v>987</v>
      </c>
      <c r="D25" s="19" t="s">
        <v>988</v>
      </c>
      <c r="E25" s="143" t="s">
        <v>834</v>
      </c>
      <c r="F25" s="21" t="s">
        <v>198</v>
      </c>
      <c r="G25" s="21" t="s">
        <v>197</v>
      </c>
      <c r="H25" s="21"/>
      <c r="I25" s="213">
        <v>12.79</v>
      </c>
      <c r="J25" s="27">
        <v>0.1</v>
      </c>
      <c r="K25" s="20" t="s">
        <v>989</v>
      </c>
    </row>
    <row r="26" spans="1:11" ht="18" customHeight="1" x14ac:dyDescent="0.2">
      <c r="A26" s="334"/>
      <c r="B26" s="148"/>
      <c r="C26" s="29"/>
      <c r="D26" s="30"/>
      <c r="E26" s="332"/>
      <c r="F26" s="28"/>
      <c r="G26" s="28"/>
      <c r="H26" s="28"/>
      <c r="I26" s="335"/>
      <c r="J26" s="74"/>
      <c r="K26" s="31"/>
    </row>
    <row r="27" spans="1:11" s="67" customFormat="1" ht="16.5" thickBot="1" x14ac:dyDescent="0.25">
      <c r="A27" s="61"/>
      <c r="B27" s="61"/>
      <c r="C27" s="154">
        <v>3</v>
      </c>
      <c r="D27" s="62" t="s">
        <v>1232</v>
      </c>
      <c r="E27" s="63"/>
      <c r="F27" s="63"/>
      <c r="G27" s="63"/>
      <c r="H27" s="64"/>
      <c r="I27" s="65"/>
      <c r="J27" s="54"/>
      <c r="K27" s="61"/>
    </row>
    <row r="28" spans="1:11" s="73" customFormat="1" ht="18" customHeight="1" thickBot="1" x14ac:dyDescent="0.25">
      <c r="A28" s="102" t="s">
        <v>16</v>
      </c>
      <c r="B28" s="132" t="s">
        <v>17</v>
      </c>
      <c r="C28" s="68" t="s">
        <v>0</v>
      </c>
      <c r="D28" s="69" t="s">
        <v>1</v>
      </c>
      <c r="E28" s="71" t="s">
        <v>10</v>
      </c>
      <c r="F28" s="70" t="s">
        <v>2</v>
      </c>
      <c r="G28" s="70" t="s">
        <v>3</v>
      </c>
      <c r="H28" s="70" t="s">
        <v>15</v>
      </c>
      <c r="I28" s="71" t="s">
        <v>6</v>
      </c>
      <c r="J28" s="71" t="s">
        <v>277</v>
      </c>
      <c r="K28" s="72" t="s">
        <v>5</v>
      </c>
    </row>
    <row r="29" spans="1:11" ht="18" customHeight="1" x14ac:dyDescent="0.2">
      <c r="A29" s="146">
        <v>1</v>
      </c>
      <c r="B29" s="17"/>
      <c r="C29" s="18" t="s">
        <v>502</v>
      </c>
      <c r="D29" s="19" t="s">
        <v>503</v>
      </c>
      <c r="E29" s="143" t="s">
        <v>504</v>
      </c>
      <c r="F29" s="21" t="s">
        <v>33</v>
      </c>
      <c r="G29" s="21" t="s">
        <v>102</v>
      </c>
      <c r="H29" s="21"/>
      <c r="I29" s="237">
        <v>13</v>
      </c>
      <c r="J29" s="27">
        <v>0.3</v>
      </c>
      <c r="K29" s="20" t="s">
        <v>508</v>
      </c>
    </row>
    <row r="30" spans="1:11" ht="18" customHeight="1" x14ac:dyDescent="0.2">
      <c r="A30" s="146">
        <v>2</v>
      </c>
      <c r="B30" s="17"/>
      <c r="C30" s="18" t="s">
        <v>993</v>
      </c>
      <c r="D30" s="19" t="s">
        <v>201</v>
      </c>
      <c r="E30" s="143" t="s">
        <v>1045</v>
      </c>
      <c r="F30" s="21" t="s">
        <v>1061</v>
      </c>
      <c r="G30" s="21" t="s">
        <v>199</v>
      </c>
      <c r="H30" s="21" t="s">
        <v>200</v>
      </c>
      <c r="I30" s="214">
        <v>12.74</v>
      </c>
      <c r="J30" s="27">
        <v>0.3</v>
      </c>
      <c r="K30" s="20" t="s">
        <v>203</v>
      </c>
    </row>
    <row r="31" spans="1:11" ht="18" customHeight="1" x14ac:dyDescent="0.2">
      <c r="A31" s="146">
        <v>3</v>
      </c>
      <c r="B31" s="17"/>
      <c r="C31" s="18" t="s">
        <v>105</v>
      </c>
      <c r="D31" s="19" t="s">
        <v>325</v>
      </c>
      <c r="E31" s="143" t="s">
        <v>326</v>
      </c>
      <c r="F31" s="21" t="s">
        <v>28</v>
      </c>
      <c r="G31" s="21" t="s">
        <v>598</v>
      </c>
      <c r="H31" s="21"/>
      <c r="I31" s="237">
        <v>13.01</v>
      </c>
      <c r="J31" s="27">
        <v>0.3</v>
      </c>
      <c r="K31" s="20" t="s">
        <v>51</v>
      </c>
    </row>
    <row r="32" spans="1:11" ht="18" customHeight="1" x14ac:dyDescent="0.2">
      <c r="A32" s="146">
        <v>4</v>
      </c>
      <c r="B32" s="17"/>
      <c r="C32" s="18" t="s">
        <v>209</v>
      </c>
      <c r="D32" s="19" t="s">
        <v>879</v>
      </c>
      <c r="E32" s="143" t="s">
        <v>880</v>
      </c>
      <c r="F32" s="21" t="s">
        <v>320</v>
      </c>
      <c r="G32" s="21" t="s">
        <v>164</v>
      </c>
      <c r="H32" s="21" t="s">
        <v>174</v>
      </c>
      <c r="I32" s="214">
        <v>12.49</v>
      </c>
      <c r="J32" s="27">
        <v>0.3</v>
      </c>
      <c r="K32" s="20" t="s">
        <v>866</v>
      </c>
    </row>
    <row r="33" spans="1:13" ht="18" customHeight="1" x14ac:dyDescent="0.2">
      <c r="A33" s="146">
        <v>5</v>
      </c>
      <c r="B33" s="17"/>
      <c r="C33" s="18" t="s">
        <v>330</v>
      </c>
      <c r="D33" s="19" t="s">
        <v>331</v>
      </c>
      <c r="E33" s="143" t="s">
        <v>332</v>
      </c>
      <c r="F33" s="21" t="s">
        <v>28</v>
      </c>
      <c r="G33" s="21" t="s">
        <v>598</v>
      </c>
      <c r="H33" s="21"/>
      <c r="I33" s="213">
        <v>13.37</v>
      </c>
      <c r="J33" s="27">
        <v>0.3</v>
      </c>
      <c r="K33" s="20" t="s">
        <v>51</v>
      </c>
    </row>
    <row r="34" spans="1:13" ht="18" customHeight="1" x14ac:dyDescent="0.2">
      <c r="A34" s="146">
        <v>6</v>
      </c>
      <c r="B34" s="17"/>
      <c r="C34" s="18" t="s">
        <v>143</v>
      </c>
      <c r="D34" s="19" t="s">
        <v>648</v>
      </c>
      <c r="E34" s="143" t="s">
        <v>649</v>
      </c>
      <c r="F34" s="21" t="s">
        <v>34</v>
      </c>
      <c r="G34" s="21" t="s">
        <v>639</v>
      </c>
      <c r="H34" s="21"/>
      <c r="I34" s="213">
        <v>13.09</v>
      </c>
      <c r="J34" s="27">
        <v>0.3</v>
      </c>
      <c r="K34" s="20" t="s">
        <v>114</v>
      </c>
    </row>
    <row r="35" spans="1:13" ht="18" customHeight="1" x14ac:dyDescent="0.2">
      <c r="A35" s="146">
        <v>7</v>
      </c>
      <c r="B35" s="17"/>
      <c r="C35" s="18" t="s">
        <v>216</v>
      </c>
      <c r="D35" s="19" t="s">
        <v>99</v>
      </c>
      <c r="E35" s="143" t="s">
        <v>736</v>
      </c>
      <c r="F35" s="21" t="s">
        <v>733</v>
      </c>
      <c r="G35" s="21" t="s">
        <v>734</v>
      </c>
      <c r="H35" s="21" t="s">
        <v>744</v>
      </c>
      <c r="I35" s="213">
        <v>12.66</v>
      </c>
      <c r="J35" s="27">
        <v>0.3</v>
      </c>
      <c r="K35" s="20" t="s">
        <v>737</v>
      </c>
    </row>
    <row r="36" spans="1:13" ht="18" customHeight="1" x14ac:dyDescent="0.2">
      <c r="A36" s="146">
        <v>8</v>
      </c>
      <c r="B36" s="17"/>
      <c r="C36" s="18" t="s">
        <v>327</v>
      </c>
      <c r="D36" s="19" t="s">
        <v>328</v>
      </c>
      <c r="E36" s="143" t="s">
        <v>329</v>
      </c>
      <c r="F36" s="21" t="s">
        <v>28</v>
      </c>
      <c r="G36" s="21" t="s">
        <v>598</v>
      </c>
      <c r="H36" s="21"/>
      <c r="I36" s="213">
        <v>12.34</v>
      </c>
      <c r="J36" s="27">
        <v>0.3</v>
      </c>
      <c r="K36" s="20" t="s">
        <v>51</v>
      </c>
    </row>
    <row r="37" spans="1:13" s="62" customFormat="1" ht="15.75" x14ac:dyDescent="0.2">
      <c r="A37" s="62" t="s">
        <v>270</v>
      </c>
      <c r="D37" s="63"/>
      <c r="E37" s="77"/>
      <c r="F37" s="77"/>
      <c r="G37" s="77"/>
      <c r="H37" s="99"/>
      <c r="I37" s="66"/>
      <c r="J37" s="66"/>
    </row>
    <row r="38" spans="1:13" s="62" customFormat="1" ht="15.75" x14ac:dyDescent="0.2">
      <c r="A38" s="62" t="s">
        <v>275</v>
      </c>
      <c r="D38" s="63"/>
      <c r="E38" s="77"/>
      <c r="F38" s="77"/>
      <c r="G38" s="99"/>
      <c r="H38" s="99"/>
      <c r="I38" s="66"/>
      <c r="J38" s="66"/>
    </row>
    <row r="39" spans="1:13" x14ac:dyDescent="0.2">
      <c r="C39" s="50"/>
      <c r="J39" s="52"/>
    </row>
    <row r="40" spans="1:13" s="67" customFormat="1" ht="15.75" x14ac:dyDescent="0.2">
      <c r="A40" s="61"/>
      <c r="B40" s="61"/>
      <c r="C40" s="62" t="s">
        <v>274</v>
      </c>
      <c r="D40" s="62"/>
      <c r="E40" s="63"/>
      <c r="F40" s="63"/>
      <c r="G40" s="63"/>
      <c r="H40" s="64"/>
      <c r="I40" s="65"/>
      <c r="J40" s="54"/>
      <c r="K40" s="61"/>
    </row>
    <row r="41" spans="1:13" s="67" customFormat="1" ht="16.5" thickBot="1" x14ac:dyDescent="0.25">
      <c r="A41" s="61"/>
      <c r="B41" s="61"/>
      <c r="C41" s="154">
        <v>4</v>
      </c>
      <c r="D41" s="62" t="s">
        <v>1232</v>
      </c>
      <c r="E41" s="63"/>
      <c r="F41" s="63"/>
      <c r="G41" s="63"/>
      <c r="H41" s="64"/>
      <c r="I41" s="65"/>
      <c r="J41" s="54"/>
      <c r="K41" s="61"/>
    </row>
    <row r="42" spans="1:13" s="73" customFormat="1" ht="18" customHeight="1" thickBot="1" x14ac:dyDescent="0.25">
      <c r="A42" s="102" t="s">
        <v>16</v>
      </c>
      <c r="B42" s="132" t="s">
        <v>17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15</v>
      </c>
      <c r="I42" s="71" t="s">
        <v>6</v>
      </c>
      <c r="J42" s="71" t="s">
        <v>277</v>
      </c>
      <c r="K42" s="72" t="s">
        <v>5</v>
      </c>
    </row>
    <row r="43" spans="1:13" ht="18" customHeight="1" x14ac:dyDescent="0.2">
      <c r="A43" s="146">
        <v>1</v>
      </c>
      <c r="B43" s="17"/>
      <c r="C43" s="18" t="s">
        <v>702</v>
      </c>
      <c r="D43" s="19" t="s">
        <v>90</v>
      </c>
      <c r="E43" s="143" t="s">
        <v>329</v>
      </c>
      <c r="F43" s="21" t="s">
        <v>155</v>
      </c>
      <c r="G43" s="21" t="s">
        <v>154</v>
      </c>
      <c r="H43" s="21" t="s">
        <v>789</v>
      </c>
      <c r="I43" s="214">
        <v>12.59</v>
      </c>
      <c r="J43" s="27">
        <v>0.7</v>
      </c>
      <c r="K43" s="20" t="s">
        <v>153</v>
      </c>
    </row>
    <row r="44" spans="1:13" ht="18" customHeight="1" x14ac:dyDescent="0.2">
      <c r="A44" s="146">
        <v>2</v>
      </c>
      <c r="B44" s="17"/>
      <c r="C44" s="18" t="s">
        <v>46</v>
      </c>
      <c r="D44" s="19" t="s">
        <v>597</v>
      </c>
      <c r="E44" s="143">
        <v>37324</v>
      </c>
      <c r="F44" s="21" t="s">
        <v>316</v>
      </c>
      <c r="G44" s="21" t="s">
        <v>112</v>
      </c>
      <c r="H44" s="21"/>
      <c r="I44" s="214">
        <v>12.47</v>
      </c>
      <c r="J44" s="27">
        <v>0.7</v>
      </c>
      <c r="K44" s="20" t="s">
        <v>117</v>
      </c>
    </row>
    <row r="45" spans="1:13" ht="18" customHeight="1" x14ac:dyDescent="0.2">
      <c r="A45" s="146">
        <v>3</v>
      </c>
      <c r="B45" s="17"/>
      <c r="C45" s="18" t="s">
        <v>119</v>
      </c>
      <c r="D45" s="19" t="s">
        <v>339</v>
      </c>
      <c r="E45" s="143" t="s">
        <v>340</v>
      </c>
      <c r="F45" s="21" t="s">
        <v>28</v>
      </c>
      <c r="G45" s="21" t="s">
        <v>598</v>
      </c>
      <c r="H45" s="21"/>
      <c r="I45" s="213">
        <v>12.68</v>
      </c>
      <c r="J45" s="27">
        <v>0.7</v>
      </c>
      <c r="K45" s="20" t="s">
        <v>359</v>
      </c>
    </row>
    <row r="46" spans="1:13" ht="18" customHeight="1" x14ac:dyDescent="0.2">
      <c r="A46" s="146">
        <v>4</v>
      </c>
      <c r="B46" s="17"/>
      <c r="C46" s="18" t="s">
        <v>131</v>
      </c>
      <c r="D46" s="19" t="s">
        <v>714</v>
      </c>
      <c r="E46" s="143" t="s">
        <v>709</v>
      </c>
      <c r="F46" s="21" t="s">
        <v>144</v>
      </c>
      <c r="G46" s="21" t="s">
        <v>145</v>
      </c>
      <c r="H46" s="21"/>
      <c r="I46" s="214">
        <v>12.89</v>
      </c>
      <c r="J46" s="27">
        <v>0.7</v>
      </c>
      <c r="K46" s="20" t="s">
        <v>728</v>
      </c>
    </row>
    <row r="47" spans="1:13" ht="18" customHeight="1" x14ac:dyDescent="0.2">
      <c r="A47" s="146">
        <v>5</v>
      </c>
      <c r="B47" s="17"/>
      <c r="C47" s="18" t="s">
        <v>130</v>
      </c>
      <c r="D47" s="19" t="s">
        <v>365</v>
      </c>
      <c r="E47" s="143" t="s">
        <v>366</v>
      </c>
      <c r="F47" s="21" t="s">
        <v>225</v>
      </c>
      <c r="G47" s="21" t="s">
        <v>226</v>
      </c>
      <c r="H47" s="21"/>
      <c r="I47" s="214">
        <v>13.37</v>
      </c>
      <c r="J47" s="27">
        <v>0.7</v>
      </c>
      <c r="K47" s="20" t="s">
        <v>376</v>
      </c>
      <c r="L47" s="147"/>
      <c r="M47" s="147"/>
    </row>
    <row r="48" spans="1:13" ht="18" customHeight="1" x14ac:dyDescent="0.2">
      <c r="A48" s="146">
        <v>6</v>
      </c>
      <c r="B48" s="17"/>
      <c r="C48" s="18" t="s">
        <v>122</v>
      </c>
      <c r="D48" s="19" t="s">
        <v>551</v>
      </c>
      <c r="E48" s="143" t="s">
        <v>552</v>
      </c>
      <c r="F48" s="21" t="s">
        <v>111</v>
      </c>
      <c r="G48" s="21" t="s">
        <v>109</v>
      </c>
      <c r="H48" s="21"/>
      <c r="I48" s="213">
        <v>12.25</v>
      </c>
      <c r="J48" s="27">
        <v>0.7</v>
      </c>
      <c r="K48" s="20" t="s">
        <v>242</v>
      </c>
    </row>
    <row r="49" spans="1:11" ht="18" customHeight="1" x14ac:dyDescent="0.2">
      <c r="A49" s="146">
        <v>7</v>
      </c>
      <c r="B49" s="17"/>
      <c r="C49" s="18" t="s">
        <v>46</v>
      </c>
      <c r="D49" s="19" t="s">
        <v>352</v>
      </c>
      <c r="E49" s="143" t="s">
        <v>878</v>
      </c>
      <c r="F49" s="21" t="s">
        <v>320</v>
      </c>
      <c r="G49" s="21" t="s">
        <v>164</v>
      </c>
      <c r="H49" s="21" t="s">
        <v>174</v>
      </c>
      <c r="I49" s="214">
        <v>12.58</v>
      </c>
      <c r="J49" s="27">
        <v>0.7</v>
      </c>
      <c r="K49" s="20" t="s">
        <v>866</v>
      </c>
    </row>
    <row r="50" spans="1:11" ht="18" customHeight="1" x14ac:dyDescent="0.2">
      <c r="A50" s="146">
        <v>8</v>
      </c>
      <c r="B50" s="17"/>
      <c r="C50" s="18" t="s">
        <v>394</v>
      </c>
      <c r="D50" s="19" t="s">
        <v>876</v>
      </c>
      <c r="E50" s="143" t="s">
        <v>877</v>
      </c>
      <c r="F50" s="21" t="s">
        <v>320</v>
      </c>
      <c r="G50" s="21" t="s">
        <v>164</v>
      </c>
      <c r="H50" s="21" t="s">
        <v>174</v>
      </c>
      <c r="I50" s="214">
        <v>12.44</v>
      </c>
      <c r="J50" s="27">
        <v>0.7</v>
      </c>
      <c r="K50" s="20" t="s">
        <v>866</v>
      </c>
    </row>
  </sheetData>
  <sortState ref="C7:O38">
    <sortCondition descending="1" ref="E7:E38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8"/>
  <dimension ref="A1:HT15"/>
  <sheetViews>
    <sheetView workbookViewId="0">
      <selection activeCell="A5" sqref="A5"/>
    </sheetView>
  </sheetViews>
  <sheetFormatPr defaultRowHeight="12.75" x14ac:dyDescent="0.2"/>
  <cols>
    <col min="1" max="1" width="5.42578125" style="275" customWidth="1"/>
    <col min="2" max="2" width="5.42578125" style="275" hidden="1" customWidth="1"/>
    <col min="3" max="3" width="9.140625" style="276"/>
    <col min="4" max="4" width="10.85546875" style="276" bestFit="1" customWidth="1"/>
    <col min="5" max="5" width="10.7109375" style="298" customWidth="1"/>
    <col min="6" max="6" width="10.28515625" style="281" bestFit="1" customWidth="1"/>
    <col min="7" max="7" width="12.85546875" style="281" bestFit="1" customWidth="1"/>
    <col min="8" max="8" width="11.28515625" style="278" bestFit="1" customWidth="1"/>
    <col min="9" max="9" width="5.85546875" style="76" bestFit="1" customWidth="1"/>
    <col min="10" max="22" width="4.7109375" style="276" customWidth="1"/>
    <col min="23" max="23" width="7" style="276" customWidth="1"/>
    <col min="24" max="24" width="5.85546875" style="276" customWidth="1"/>
    <col min="25" max="25" width="11.5703125" style="276" bestFit="1" customWidth="1"/>
    <col min="26" max="228" width="9.140625" style="276"/>
    <col min="229" max="261" width="9.140625" style="299"/>
    <col min="262" max="262" width="5.42578125" style="299" customWidth="1"/>
    <col min="263" max="263" width="9.140625" style="299"/>
    <col min="264" max="264" width="13.28515625" style="299" customWidth="1"/>
    <col min="265" max="265" width="10.7109375" style="299" customWidth="1"/>
    <col min="266" max="266" width="12" style="299" bestFit="1" customWidth="1"/>
    <col min="267" max="268" width="12.85546875" style="299" bestFit="1" customWidth="1"/>
    <col min="269" max="278" width="4.7109375" style="299" customWidth="1"/>
    <col min="279" max="279" width="7" style="299" customWidth="1"/>
    <col min="280" max="280" width="5.85546875" style="299" customWidth="1"/>
    <col min="281" max="281" width="11.5703125" style="299" bestFit="1" customWidth="1"/>
    <col min="282" max="517" width="9.140625" style="299"/>
    <col min="518" max="518" width="5.42578125" style="299" customWidth="1"/>
    <col min="519" max="519" width="9.140625" style="299"/>
    <col min="520" max="520" width="13.28515625" style="299" customWidth="1"/>
    <col min="521" max="521" width="10.7109375" style="299" customWidth="1"/>
    <col min="522" max="522" width="12" style="299" bestFit="1" customWidth="1"/>
    <col min="523" max="524" width="12.85546875" style="299" bestFit="1" customWidth="1"/>
    <col min="525" max="534" width="4.7109375" style="299" customWidth="1"/>
    <col min="535" max="535" width="7" style="299" customWidth="1"/>
    <col min="536" max="536" width="5.85546875" style="299" customWidth="1"/>
    <col min="537" max="537" width="11.5703125" style="299" bestFit="1" customWidth="1"/>
    <col min="538" max="773" width="9.140625" style="299"/>
    <col min="774" max="774" width="5.42578125" style="299" customWidth="1"/>
    <col min="775" max="775" width="9.140625" style="299"/>
    <col min="776" max="776" width="13.28515625" style="299" customWidth="1"/>
    <col min="777" max="777" width="10.7109375" style="299" customWidth="1"/>
    <col min="778" max="778" width="12" style="299" bestFit="1" customWidth="1"/>
    <col min="779" max="780" width="12.85546875" style="299" bestFit="1" customWidth="1"/>
    <col min="781" max="790" width="4.7109375" style="299" customWidth="1"/>
    <col min="791" max="791" width="7" style="299" customWidth="1"/>
    <col min="792" max="792" width="5.85546875" style="299" customWidth="1"/>
    <col min="793" max="793" width="11.5703125" style="299" bestFit="1" customWidth="1"/>
    <col min="794" max="1029" width="9.140625" style="299"/>
    <col min="1030" max="1030" width="5.42578125" style="299" customWidth="1"/>
    <col min="1031" max="1031" width="9.140625" style="299"/>
    <col min="1032" max="1032" width="13.28515625" style="299" customWidth="1"/>
    <col min="1033" max="1033" width="10.7109375" style="299" customWidth="1"/>
    <col min="1034" max="1034" width="12" style="299" bestFit="1" customWidth="1"/>
    <col min="1035" max="1036" width="12.85546875" style="299" bestFit="1" customWidth="1"/>
    <col min="1037" max="1046" width="4.7109375" style="299" customWidth="1"/>
    <col min="1047" max="1047" width="7" style="299" customWidth="1"/>
    <col min="1048" max="1048" width="5.85546875" style="299" customWidth="1"/>
    <col min="1049" max="1049" width="11.5703125" style="299" bestFit="1" customWidth="1"/>
    <col min="1050" max="1285" width="9.140625" style="299"/>
    <col min="1286" max="1286" width="5.42578125" style="299" customWidth="1"/>
    <col min="1287" max="1287" width="9.140625" style="299"/>
    <col min="1288" max="1288" width="13.28515625" style="299" customWidth="1"/>
    <col min="1289" max="1289" width="10.7109375" style="299" customWidth="1"/>
    <col min="1290" max="1290" width="12" style="299" bestFit="1" customWidth="1"/>
    <col min="1291" max="1292" width="12.85546875" style="299" bestFit="1" customWidth="1"/>
    <col min="1293" max="1302" width="4.7109375" style="299" customWidth="1"/>
    <col min="1303" max="1303" width="7" style="299" customWidth="1"/>
    <col min="1304" max="1304" width="5.85546875" style="299" customWidth="1"/>
    <col min="1305" max="1305" width="11.5703125" style="299" bestFit="1" customWidth="1"/>
    <col min="1306" max="1541" width="9.140625" style="299"/>
    <col min="1542" max="1542" width="5.42578125" style="299" customWidth="1"/>
    <col min="1543" max="1543" width="9.140625" style="299"/>
    <col min="1544" max="1544" width="13.28515625" style="299" customWidth="1"/>
    <col min="1545" max="1545" width="10.7109375" style="299" customWidth="1"/>
    <col min="1546" max="1546" width="12" style="299" bestFit="1" customWidth="1"/>
    <col min="1547" max="1548" width="12.85546875" style="299" bestFit="1" customWidth="1"/>
    <col min="1549" max="1558" width="4.7109375" style="299" customWidth="1"/>
    <col min="1559" max="1559" width="7" style="299" customWidth="1"/>
    <col min="1560" max="1560" width="5.85546875" style="299" customWidth="1"/>
    <col min="1561" max="1561" width="11.5703125" style="299" bestFit="1" customWidth="1"/>
    <col min="1562" max="1797" width="9.140625" style="299"/>
    <col min="1798" max="1798" width="5.42578125" style="299" customWidth="1"/>
    <col min="1799" max="1799" width="9.140625" style="299"/>
    <col min="1800" max="1800" width="13.28515625" style="299" customWidth="1"/>
    <col min="1801" max="1801" width="10.7109375" style="299" customWidth="1"/>
    <col min="1802" max="1802" width="12" style="299" bestFit="1" customWidth="1"/>
    <col min="1803" max="1804" width="12.85546875" style="299" bestFit="1" customWidth="1"/>
    <col min="1805" max="1814" width="4.7109375" style="299" customWidth="1"/>
    <col min="1815" max="1815" width="7" style="299" customWidth="1"/>
    <col min="1816" max="1816" width="5.85546875" style="299" customWidth="1"/>
    <col min="1817" max="1817" width="11.5703125" style="299" bestFit="1" customWidth="1"/>
    <col min="1818" max="2053" width="9.140625" style="299"/>
    <col min="2054" max="2054" width="5.42578125" style="299" customWidth="1"/>
    <col min="2055" max="2055" width="9.140625" style="299"/>
    <col min="2056" max="2056" width="13.28515625" style="299" customWidth="1"/>
    <col min="2057" max="2057" width="10.7109375" style="299" customWidth="1"/>
    <col min="2058" max="2058" width="12" style="299" bestFit="1" customWidth="1"/>
    <col min="2059" max="2060" width="12.85546875" style="299" bestFit="1" customWidth="1"/>
    <col min="2061" max="2070" width="4.7109375" style="299" customWidth="1"/>
    <col min="2071" max="2071" width="7" style="299" customWidth="1"/>
    <col min="2072" max="2072" width="5.85546875" style="299" customWidth="1"/>
    <col min="2073" max="2073" width="11.5703125" style="299" bestFit="1" customWidth="1"/>
    <col min="2074" max="2309" width="9.140625" style="299"/>
    <col min="2310" max="2310" width="5.42578125" style="299" customWidth="1"/>
    <col min="2311" max="2311" width="9.140625" style="299"/>
    <col min="2312" max="2312" width="13.28515625" style="299" customWidth="1"/>
    <col min="2313" max="2313" width="10.7109375" style="299" customWidth="1"/>
    <col min="2314" max="2314" width="12" style="299" bestFit="1" customWidth="1"/>
    <col min="2315" max="2316" width="12.85546875" style="299" bestFit="1" customWidth="1"/>
    <col min="2317" max="2326" width="4.7109375" style="299" customWidth="1"/>
    <col min="2327" max="2327" width="7" style="299" customWidth="1"/>
    <col min="2328" max="2328" width="5.85546875" style="299" customWidth="1"/>
    <col min="2329" max="2329" width="11.5703125" style="299" bestFit="1" customWidth="1"/>
    <col min="2330" max="2565" width="9.140625" style="299"/>
    <col min="2566" max="2566" width="5.42578125" style="299" customWidth="1"/>
    <col min="2567" max="2567" width="9.140625" style="299"/>
    <col min="2568" max="2568" width="13.28515625" style="299" customWidth="1"/>
    <col min="2569" max="2569" width="10.7109375" style="299" customWidth="1"/>
    <col min="2570" max="2570" width="12" style="299" bestFit="1" customWidth="1"/>
    <col min="2571" max="2572" width="12.85546875" style="299" bestFit="1" customWidth="1"/>
    <col min="2573" max="2582" width="4.7109375" style="299" customWidth="1"/>
    <col min="2583" max="2583" width="7" style="299" customWidth="1"/>
    <col min="2584" max="2584" width="5.85546875" style="299" customWidth="1"/>
    <col min="2585" max="2585" width="11.5703125" style="299" bestFit="1" customWidth="1"/>
    <col min="2586" max="2821" width="9.140625" style="299"/>
    <col min="2822" max="2822" width="5.42578125" style="299" customWidth="1"/>
    <col min="2823" max="2823" width="9.140625" style="299"/>
    <col min="2824" max="2824" width="13.28515625" style="299" customWidth="1"/>
    <col min="2825" max="2825" width="10.7109375" style="299" customWidth="1"/>
    <col min="2826" max="2826" width="12" style="299" bestFit="1" customWidth="1"/>
    <col min="2827" max="2828" width="12.85546875" style="299" bestFit="1" customWidth="1"/>
    <col min="2829" max="2838" width="4.7109375" style="299" customWidth="1"/>
    <col min="2839" max="2839" width="7" style="299" customWidth="1"/>
    <col min="2840" max="2840" width="5.85546875" style="299" customWidth="1"/>
    <col min="2841" max="2841" width="11.5703125" style="299" bestFit="1" customWidth="1"/>
    <col min="2842" max="3077" width="9.140625" style="299"/>
    <col min="3078" max="3078" width="5.42578125" style="299" customWidth="1"/>
    <col min="3079" max="3079" width="9.140625" style="299"/>
    <col min="3080" max="3080" width="13.28515625" style="299" customWidth="1"/>
    <col min="3081" max="3081" width="10.7109375" style="299" customWidth="1"/>
    <col min="3082" max="3082" width="12" style="299" bestFit="1" customWidth="1"/>
    <col min="3083" max="3084" width="12.85546875" style="299" bestFit="1" customWidth="1"/>
    <col min="3085" max="3094" width="4.7109375" style="299" customWidth="1"/>
    <col min="3095" max="3095" width="7" style="299" customWidth="1"/>
    <col min="3096" max="3096" width="5.85546875" style="299" customWidth="1"/>
    <col min="3097" max="3097" width="11.5703125" style="299" bestFit="1" customWidth="1"/>
    <col min="3098" max="3333" width="9.140625" style="299"/>
    <col min="3334" max="3334" width="5.42578125" style="299" customWidth="1"/>
    <col min="3335" max="3335" width="9.140625" style="299"/>
    <col min="3336" max="3336" width="13.28515625" style="299" customWidth="1"/>
    <col min="3337" max="3337" width="10.7109375" style="299" customWidth="1"/>
    <col min="3338" max="3338" width="12" style="299" bestFit="1" customWidth="1"/>
    <col min="3339" max="3340" width="12.85546875" style="299" bestFit="1" customWidth="1"/>
    <col min="3341" max="3350" width="4.7109375" style="299" customWidth="1"/>
    <col min="3351" max="3351" width="7" style="299" customWidth="1"/>
    <col min="3352" max="3352" width="5.85546875" style="299" customWidth="1"/>
    <col min="3353" max="3353" width="11.5703125" style="299" bestFit="1" customWidth="1"/>
    <col min="3354" max="3589" width="9.140625" style="299"/>
    <col min="3590" max="3590" width="5.42578125" style="299" customWidth="1"/>
    <col min="3591" max="3591" width="9.140625" style="299"/>
    <col min="3592" max="3592" width="13.28515625" style="299" customWidth="1"/>
    <col min="3593" max="3593" width="10.7109375" style="299" customWidth="1"/>
    <col min="3594" max="3594" width="12" style="299" bestFit="1" customWidth="1"/>
    <col min="3595" max="3596" width="12.85546875" style="299" bestFit="1" customWidth="1"/>
    <col min="3597" max="3606" width="4.7109375" style="299" customWidth="1"/>
    <col min="3607" max="3607" width="7" style="299" customWidth="1"/>
    <col min="3608" max="3608" width="5.85546875" style="299" customWidth="1"/>
    <col min="3609" max="3609" width="11.5703125" style="299" bestFit="1" customWidth="1"/>
    <col min="3610" max="3845" width="9.140625" style="299"/>
    <col min="3846" max="3846" width="5.42578125" style="299" customWidth="1"/>
    <col min="3847" max="3847" width="9.140625" style="299"/>
    <col min="3848" max="3848" width="13.28515625" style="299" customWidth="1"/>
    <col min="3849" max="3849" width="10.7109375" style="299" customWidth="1"/>
    <col min="3850" max="3850" width="12" style="299" bestFit="1" customWidth="1"/>
    <col min="3851" max="3852" width="12.85546875" style="299" bestFit="1" customWidth="1"/>
    <col min="3853" max="3862" width="4.7109375" style="299" customWidth="1"/>
    <col min="3863" max="3863" width="7" style="299" customWidth="1"/>
    <col min="3864" max="3864" width="5.85546875" style="299" customWidth="1"/>
    <col min="3865" max="3865" width="11.5703125" style="299" bestFit="1" customWidth="1"/>
    <col min="3866" max="4101" width="9.140625" style="299"/>
    <col min="4102" max="4102" width="5.42578125" style="299" customWidth="1"/>
    <col min="4103" max="4103" width="9.140625" style="299"/>
    <col min="4104" max="4104" width="13.28515625" style="299" customWidth="1"/>
    <col min="4105" max="4105" width="10.7109375" style="299" customWidth="1"/>
    <col min="4106" max="4106" width="12" style="299" bestFit="1" customWidth="1"/>
    <col min="4107" max="4108" width="12.85546875" style="299" bestFit="1" customWidth="1"/>
    <col min="4109" max="4118" width="4.7109375" style="299" customWidth="1"/>
    <col min="4119" max="4119" width="7" style="299" customWidth="1"/>
    <col min="4120" max="4120" width="5.85546875" style="299" customWidth="1"/>
    <col min="4121" max="4121" width="11.5703125" style="299" bestFit="1" customWidth="1"/>
    <col min="4122" max="4357" width="9.140625" style="299"/>
    <col min="4358" max="4358" width="5.42578125" style="299" customWidth="1"/>
    <col min="4359" max="4359" width="9.140625" style="299"/>
    <col min="4360" max="4360" width="13.28515625" style="299" customWidth="1"/>
    <col min="4361" max="4361" width="10.7109375" style="299" customWidth="1"/>
    <col min="4362" max="4362" width="12" style="299" bestFit="1" customWidth="1"/>
    <col min="4363" max="4364" width="12.85546875" style="299" bestFit="1" customWidth="1"/>
    <col min="4365" max="4374" width="4.7109375" style="299" customWidth="1"/>
    <col min="4375" max="4375" width="7" style="299" customWidth="1"/>
    <col min="4376" max="4376" width="5.85546875" style="299" customWidth="1"/>
    <col min="4377" max="4377" width="11.5703125" style="299" bestFit="1" customWidth="1"/>
    <col min="4378" max="4613" width="9.140625" style="299"/>
    <col min="4614" max="4614" width="5.42578125" style="299" customWidth="1"/>
    <col min="4615" max="4615" width="9.140625" style="299"/>
    <col min="4616" max="4616" width="13.28515625" style="299" customWidth="1"/>
    <col min="4617" max="4617" width="10.7109375" style="299" customWidth="1"/>
    <col min="4618" max="4618" width="12" style="299" bestFit="1" customWidth="1"/>
    <col min="4619" max="4620" width="12.85546875" style="299" bestFit="1" customWidth="1"/>
    <col min="4621" max="4630" width="4.7109375" style="299" customWidth="1"/>
    <col min="4631" max="4631" width="7" style="299" customWidth="1"/>
    <col min="4632" max="4632" width="5.85546875" style="299" customWidth="1"/>
    <col min="4633" max="4633" width="11.5703125" style="299" bestFit="1" customWidth="1"/>
    <col min="4634" max="4869" width="9.140625" style="299"/>
    <col min="4870" max="4870" width="5.42578125" style="299" customWidth="1"/>
    <col min="4871" max="4871" width="9.140625" style="299"/>
    <col min="4872" max="4872" width="13.28515625" style="299" customWidth="1"/>
    <col min="4873" max="4873" width="10.7109375" style="299" customWidth="1"/>
    <col min="4874" max="4874" width="12" style="299" bestFit="1" customWidth="1"/>
    <col min="4875" max="4876" width="12.85546875" style="299" bestFit="1" customWidth="1"/>
    <col min="4877" max="4886" width="4.7109375" style="299" customWidth="1"/>
    <col min="4887" max="4887" width="7" style="299" customWidth="1"/>
    <col min="4888" max="4888" width="5.85546875" style="299" customWidth="1"/>
    <col min="4889" max="4889" width="11.5703125" style="299" bestFit="1" customWidth="1"/>
    <col min="4890" max="5125" width="9.140625" style="299"/>
    <col min="5126" max="5126" width="5.42578125" style="299" customWidth="1"/>
    <col min="5127" max="5127" width="9.140625" style="299"/>
    <col min="5128" max="5128" width="13.28515625" style="299" customWidth="1"/>
    <col min="5129" max="5129" width="10.7109375" style="299" customWidth="1"/>
    <col min="5130" max="5130" width="12" style="299" bestFit="1" customWidth="1"/>
    <col min="5131" max="5132" width="12.85546875" style="299" bestFit="1" customWidth="1"/>
    <col min="5133" max="5142" width="4.7109375" style="299" customWidth="1"/>
    <col min="5143" max="5143" width="7" style="299" customWidth="1"/>
    <col min="5144" max="5144" width="5.85546875" style="299" customWidth="1"/>
    <col min="5145" max="5145" width="11.5703125" style="299" bestFit="1" customWidth="1"/>
    <col min="5146" max="5381" width="9.140625" style="299"/>
    <col min="5382" max="5382" width="5.42578125" style="299" customWidth="1"/>
    <col min="5383" max="5383" width="9.140625" style="299"/>
    <col min="5384" max="5384" width="13.28515625" style="299" customWidth="1"/>
    <col min="5385" max="5385" width="10.7109375" style="299" customWidth="1"/>
    <col min="5386" max="5386" width="12" style="299" bestFit="1" customWidth="1"/>
    <col min="5387" max="5388" width="12.85546875" style="299" bestFit="1" customWidth="1"/>
    <col min="5389" max="5398" width="4.7109375" style="299" customWidth="1"/>
    <col min="5399" max="5399" width="7" style="299" customWidth="1"/>
    <col min="5400" max="5400" width="5.85546875" style="299" customWidth="1"/>
    <col min="5401" max="5401" width="11.5703125" style="299" bestFit="1" customWidth="1"/>
    <col min="5402" max="5637" width="9.140625" style="299"/>
    <col min="5638" max="5638" width="5.42578125" style="299" customWidth="1"/>
    <col min="5639" max="5639" width="9.140625" style="299"/>
    <col min="5640" max="5640" width="13.28515625" style="299" customWidth="1"/>
    <col min="5641" max="5641" width="10.7109375" style="299" customWidth="1"/>
    <col min="5642" max="5642" width="12" style="299" bestFit="1" customWidth="1"/>
    <col min="5643" max="5644" width="12.85546875" style="299" bestFit="1" customWidth="1"/>
    <col min="5645" max="5654" width="4.7109375" style="299" customWidth="1"/>
    <col min="5655" max="5655" width="7" style="299" customWidth="1"/>
    <col min="5656" max="5656" width="5.85546875" style="299" customWidth="1"/>
    <col min="5657" max="5657" width="11.5703125" style="299" bestFit="1" customWidth="1"/>
    <col min="5658" max="5893" width="9.140625" style="299"/>
    <col min="5894" max="5894" width="5.42578125" style="299" customWidth="1"/>
    <col min="5895" max="5895" width="9.140625" style="299"/>
    <col min="5896" max="5896" width="13.28515625" style="299" customWidth="1"/>
    <col min="5897" max="5897" width="10.7109375" style="299" customWidth="1"/>
    <col min="5898" max="5898" width="12" style="299" bestFit="1" customWidth="1"/>
    <col min="5899" max="5900" width="12.85546875" style="299" bestFit="1" customWidth="1"/>
    <col min="5901" max="5910" width="4.7109375" style="299" customWidth="1"/>
    <col min="5911" max="5911" width="7" style="299" customWidth="1"/>
    <col min="5912" max="5912" width="5.85546875" style="299" customWidth="1"/>
    <col min="5913" max="5913" width="11.5703125" style="299" bestFit="1" customWidth="1"/>
    <col min="5914" max="6149" width="9.140625" style="299"/>
    <col min="6150" max="6150" width="5.42578125" style="299" customWidth="1"/>
    <col min="6151" max="6151" width="9.140625" style="299"/>
    <col min="6152" max="6152" width="13.28515625" style="299" customWidth="1"/>
    <col min="6153" max="6153" width="10.7109375" style="299" customWidth="1"/>
    <col min="6154" max="6154" width="12" style="299" bestFit="1" customWidth="1"/>
    <col min="6155" max="6156" width="12.85546875" style="299" bestFit="1" customWidth="1"/>
    <col min="6157" max="6166" width="4.7109375" style="299" customWidth="1"/>
    <col min="6167" max="6167" width="7" style="299" customWidth="1"/>
    <col min="6168" max="6168" width="5.85546875" style="299" customWidth="1"/>
    <col min="6169" max="6169" width="11.5703125" style="299" bestFit="1" customWidth="1"/>
    <col min="6170" max="6405" width="9.140625" style="299"/>
    <col min="6406" max="6406" width="5.42578125" style="299" customWidth="1"/>
    <col min="6407" max="6407" width="9.140625" style="299"/>
    <col min="6408" max="6408" width="13.28515625" style="299" customWidth="1"/>
    <col min="6409" max="6409" width="10.7109375" style="299" customWidth="1"/>
    <col min="6410" max="6410" width="12" style="299" bestFit="1" customWidth="1"/>
    <col min="6411" max="6412" width="12.85546875" style="299" bestFit="1" customWidth="1"/>
    <col min="6413" max="6422" width="4.7109375" style="299" customWidth="1"/>
    <col min="6423" max="6423" width="7" style="299" customWidth="1"/>
    <col min="6424" max="6424" width="5.85546875" style="299" customWidth="1"/>
    <col min="6425" max="6425" width="11.5703125" style="299" bestFit="1" customWidth="1"/>
    <col min="6426" max="6661" width="9.140625" style="299"/>
    <col min="6662" max="6662" width="5.42578125" style="299" customWidth="1"/>
    <col min="6663" max="6663" width="9.140625" style="299"/>
    <col min="6664" max="6664" width="13.28515625" style="299" customWidth="1"/>
    <col min="6665" max="6665" width="10.7109375" style="299" customWidth="1"/>
    <col min="6666" max="6666" width="12" style="299" bestFit="1" customWidth="1"/>
    <col min="6667" max="6668" width="12.85546875" style="299" bestFit="1" customWidth="1"/>
    <col min="6669" max="6678" width="4.7109375" style="299" customWidth="1"/>
    <col min="6679" max="6679" width="7" style="299" customWidth="1"/>
    <col min="6680" max="6680" width="5.85546875" style="299" customWidth="1"/>
    <col min="6681" max="6681" width="11.5703125" style="299" bestFit="1" customWidth="1"/>
    <col min="6682" max="6917" width="9.140625" style="299"/>
    <col min="6918" max="6918" width="5.42578125" style="299" customWidth="1"/>
    <col min="6919" max="6919" width="9.140625" style="299"/>
    <col min="6920" max="6920" width="13.28515625" style="299" customWidth="1"/>
    <col min="6921" max="6921" width="10.7109375" style="299" customWidth="1"/>
    <col min="6922" max="6922" width="12" style="299" bestFit="1" customWidth="1"/>
    <col min="6923" max="6924" width="12.85546875" style="299" bestFit="1" customWidth="1"/>
    <col min="6925" max="6934" width="4.7109375" style="299" customWidth="1"/>
    <col min="6935" max="6935" width="7" style="299" customWidth="1"/>
    <col min="6936" max="6936" width="5.85546875" style="299" customWidth="1"/>
    <col min="6937" max="6937" width="11.5703125" style="299" bestFit="1" customWidth="1"/>
    <col min="6938" max="7173" width="9.140625" style="299"/>
    <col min="7174" max="7174" width="5.42578125" style="299" customWidth="1"/>
    <col min="7175" max="7175" width="9.140625" style="299"/>
    <col min="7176" max="7176" width="13.28515625" style="299" customWidth="1"/>
    <col min="7177" max="7177" width="10.7109375" style="299" customWidth="1"/>
    <col min="7178" max="7178" width="12" style="299" bestFit="1" customWidth="1"/>
    <col min="7179" max="7180" width="12.85546875" style="299" bestFit="1" customWidth="1"/>
    <col min="7181" max="7190" width="4.7109375" style="299" customWidth="1"/>
    <col min="7191" max="7191" width="7" style="299" customWidth="1"/>
    <col min="7192" max="7192" width="5.85546875" style="299" customWidth="1"/>
    <col min="7193" max="7193" width="11.5703125" style="299" bestFit="1" customWidth="1"/>
    <col min="7194" max="7429" width="9.140625" style="299"/>
    <col min="7430" max="7430" width="5.42578125" style="299" customWidth="1"/>
    <col min="7431" max="7431" width="9.140625" style="299"/>
    <col min="7432" max="7432" width="13.28515625" style="299" customWidth="1"/>
    <col min="7433" max="7433" width="10.7109375" style="299" customWidth="1"/>
    <col min="7434" max="7434" width="12" style="299" bestFit="1" customWidth="1"/>
    <col min="7435" max="7436" width="12.85546875" style="299" bestFit="1" customWidth="1"/>
    <col min="7437" max="7446" width="4.7109375" style="299" customWidth="1"/>
    <col min="7447" max="7447" width="7" style="299" customWidth="1"/>
    <col min="7448" max="7448" width="5.85546875" style="299" customWidth="1"/>
    <col min="7449" max="7449" width="11.5703125" style="299" bestFit="1" customWidth="1"/>
    <col min="7450" max="7685" width="9.140625" style="299"/>
    <col min="7686" max="7686" width="5.42578125" style="299" customWidth="1"/>
    <col min="7687" max="7687" width="9.140625" style="299"/>
    <col min="7688" max="7688" width="13.28515625" style="299" customWidth="1"/>
    <col min="7689" max="7689" width="10.7109375" style="299" customWidth="1"/>
    <col min="7690" max="7690" width="12" style="299" bestFit="1" customWidth="1"/>
    <col min="7691" max="7692" width="12.85546875" style="299" bestFit="1" customWidth="1"/>
    <col min="7693" max="7702" width="4.7109375" style="299" customWidth="1"/>
    <col min="7703" max="7703" width="7" style="299" customWidth="1"/>
    <col min="7704" max="7704" width="5.85546875" style="299" customWidth="1"/>
    <col min="7705" max="7705" width="11.5703125" style="299" bestFit="1" customWidth="1"/>
    <col min="7706" max="7941" width="9.140625" style="299"/>
    <col min="7942" max="7942" width="5.42578125" style="299" customWidth="1"/>
    <col min="7943" max="7943" width="9.140625" style="299"/>
    <col min="7944" max="7944" width="13.28515625" style="299" customWidth="1"/>
    <col min="7945" max="7945" width="10.7109375" style="299" customWidth="1"/>
    <col min="7946" max="7946" width="12" style="299" bestFit="1" customWidth="1"/>
    <col min="7947" max="7948" width="12.85546875" style="299" bestFit="1" customWidth="1"/>
    <col min="7949" max="7958" width="4.7109375" style="299" customWidth="1"/>
    <col min="7959" max="7959" width="7" style="299" customWidth="1"/>
    <col min="7960" max="7960" width="5.85546875" style="299" customWidth="1"/>
    <col min="7961" max="7961" width="11.5703125" style="299" bestFit="1" customWidth="1"/>
    <col min="7962" max="8197" width="9.140625" style="299"/>
    <col min="8198" max="8198" width="5.42578125" style="299" customWidth="1"/>
    <col min="8199" max="8199" width="9.140625" style="299"/>
    <col min="8200" max="8200" width="13.28515625" style="299" customWidth="1"/>
    <col min="8201" max="8201" width="10.7109375" style="299" customWidth="1"/>
    <col min="8202" max="8202" width="12" style="299" bestFit="1" customWidth="1"/>
    <col min="8203" max="8204" width="12.85546875" style="299" bestFit="1" customWidth="1"/>
    <col min="8205" max="8214" width="4.7109375" style="299" customWidth="1"/>
    <col min="8215" max="8215" width="7" style="299" customWidth="1"/>
    <col min="8216" max="8216" width="5.85546875" style="299" customWidth="1"/>
    <col min="8217" max="8217" width="11.5703125" style="299" bestFit="1" customWidth="1"/>
    <col min="8218" max="8453" width="9.140625" style="299"/>
    <col min="8454" max="8454" width="5.42578125" style="299" customWidth="1"/>
    <col min="8455" max="8455" width="9.140625" style="299"/>
    <col min="8456" max="8456" width="13.28515625" style="299" customWidth="1"/>
    <col min="8457" max="8457" width="10.7109375" style="299" customWidth="1"/>
    <col min="8458" max="8458" width="12" style="299" bestFit="1" customWidth="1"/>
    <col min="8459" max="8460" width="12.85546875" style="299" bestFit="1" customWidth="1"/>
    <col min="8461" max="8470" width="4.7109375" style="299" customWidth="1"/>
    <col min="8471" max="8471" width="7" style="299" customWidth="1"/>
    <col min="8472" max="8472" width="5.85546875" style="299" customWidth="1"/>
    <col min="8473" max="8473" width="11.5703125" style="299" bestFit="1" customWidth="1"/>
    <col min="8474" max="8709" width="9.140625" style="299"/>
    <col min="8710" max="8710" width="5.42578125" style="299" customWidth="1"/>
    <col min="8711" max="8711" width="9.140625" style="299"/>
    <col min="8712" max="8712" width="13.28515625" style="299" customWidth="1"/>
    <col min="8713" max="8713" width="10.7109375" style="299" customWidth="1"/>
    <col min="8714" max="8714" width="12" style="299" bestFit="1" customWidth="1"/>
    <col min="8715" max="8716" width="12.85546875" style="299" bestFit="1" customWidth="1"/>
    <col min="8717" max="8726" width="4.7109375" style="299" customWidth="1"/>
    <col min="8727" max="8727" width="7" style="299" customWidth="1"/>
    <col min="8728" max="8728" width="5.85546875" style="299" customWidth="1"/>
    <col min="8729" max="8729" width="11.5703125" style="299" bestFit="1" customWidth="1"/>
    <col min="8730" max="8965" width="9.140625" style="299"/>
    <col min="8966" max="8966" width="5.42578125" style="299" customWidth="1"/>
    <col min="8967" max="8967" width="9.140625" style="299"/>
    <col min="8968" max="8968" width="13.28515625" style="299" customWidth="1"/>
    <col min="8969" max="8969" width="10.7109375" style="299" customWidth="1"/>
    <col min="8970" max="8970" width="12" style="299" bestFit="1" customWidth="1"/>
    <col min="8971" max="8972" width="12.85546875" style="299" bestFit="1" customWidth="1"/>
    <col min="8973" max="8982" width="4.7109375" style="299" customWidth="1"/>
    <col min="8983" max="8983" width="7" style="299" customWidth="1"/>
    <col min="8984" max="8984" width="5.85546875" style="299" customWidth="1"/>
    <col min="8985" max="8985" width="11.5703125" style="299" bestFit="1" customWidth="1"/>
    <col min="8986" max="9221" width="9.140625" style="299"/>
    <col min="9222" max="9222" width="5.42578125" style="299" customWidth="1"/>
    <col min="9223" max="9223" width="9.140625" style="299"/>
    <col min="9224" max="9224" width="13.28515625" style="299" customWidth="1"/>
    <col min="9225" max="9225" width="10.7109375" style="299" customWidth="1"/>
    <col min="9226" max="9226" width="12" style="299" bestFit="1" customWidth="1"/>
    <col min="9227" max="9228" width="12.85546875" style="299" bestFit="1" customWidth="1"/>
    <col min="9229" max="9238" width="4.7109375" style="299" customWidth="1"/>
    <col min="9239" max="9239" width="7" style="299" customWidth="1"/>
    <col min="9240" max="9240" width="5.85546875" style="299" customWidth="1"/>
    <col min="9241" max="9241" width="11.5703125" style="299" bestFit="1" customWidth="1"/>
    <col min="9242" max="9477" width="9.140625" style="299"/>
    <col min="9478" max="9478" width="5.42578125" style="299" customWidth="1"/>
    <col min="9479" max="9479" width="9.140625" style="299"/>
    <col min="9480" max="9480" width="13.28515625" style="299" customWidth="1"/>
    <col min="9481" max="9481" width="10.7109375" style="299" customWidth="1"/>
    <col min="9482" max="9482" width="12" style="299" bestFit="1" customWidth="1"/>
    <col min="9483" max="9484" width="12.85546875" style="299" bestFit="1" customWidth="1"/>
    <col min="9485" max="9494" width="4.7109375" style="299" customWidth="1"/>
    <col min="9495" max="9495" width="7" style="299" customWidth="1"/>
    <col min="9496" max="9496" width="5.85546875" style="299" customWidth="1"/>
    <col min="9497" max="9497" width="11.5703125" style="299" bestFit="1" customWidth="1"/>
    <col min="9498" max="9733" width="9.140625" style="299"/>
    <col min="9734" max="9734" width="5.42578125" style="299" customWidth="1"/>
    <col min="9735" max="9735" width="9.140625" style="299"/>
    <col min="9736" max="9736" width="13.28515625" style="299" customWidth="1"/>
    <col min="9737" max="9737" width="10.7109375" style="299" customWidth="1"/>
    <col min="9738" max="9738" width="12" style="299" bestFit="1" customWidth="1"/>
    <col min="9739" max="9740" width="12.85546875" style="299" bestFit="1" customWidth="1"/>
    <col min="9741" max="9750" width="4.7109375" style="299" customWidth="1"/>
    <col min="9751" max="9751" width="7" style="299" customWidth="1"/>
    <col min="9752" max="9752" width="5.85546875" style="299" customWidth="1"/>
    <col min="9753" max="9753" width="11.5703125" style="299" bestFit="1" customWidth="1"/>
    <col min="9754" max="9989" width="9.140625" style="299"/>
    <col min="9990" max="9990" width="5.42578125" style="299" customWidth="1"/>
    <col min="9991" max="9991" width="9.140625" style="299"/>
    <col min="9992" max="9992" width="13.28515625" style="299" customWidth="1"/>
    <col min="9993" max="9993" width="10.7109375" style="299" customWidth="1"/>
    <col min="9994" max="9994" width="12" style="299" bestFit="1" customWidth="1"/>
    <col min="9995" max="9996" width="12.85546875" style="299" bestFit="1" customWidth="1"/>
    <col min="9997" max="10006" width="4.7109375" style="299" customWidth="1"/>
    <col min="10007" max="10007" width="7" style="299" customWidth="1"/>
    <col min="10008" max="10008" width="5.85546875" style="299" customWidth="1"/>
    <col min="10009" max="10009" width="11.5703125" style="299" bestFit="1" customWidth="1"/>
    <col min="10010" max="10245" width="9.140625" style="299"/>
    <col min="10246" max="10246" width="5.42578125" style="299" customWidth="1"/>
    <col min="10247" max="10247" width="9.140625" style="299"/>
    <col min="10248" max="10248" width="13.28515625" style="299" customWidth="1"/>
    <col min="10249" max="10249" width="10.7109375" style="299" customWidth="1"/>
    <col min="10250" max="10250" width="12" style="299" bestFit="1" customWidth="1"/>
    <col min="10251" max="10252" width="12.85546875" style="299" bestFit="1" customWidth="1"/>
    <col min="10253" max="10262" width="4.7109375" style="299" customWidth="1"/>
    <col min="10263" max="10263" width="7" style="299" customWidth="1"/>
    <col min="10264" max="10264" width="5.85546875" style="299" customWidth="1"/>
    <col min="10265" max="10265" width="11.5703125" style="299" bestFit="1" customWidth="1"/>
    <col min="10266" max="10501" width="9.140625" style="299"/>
    <col min="10502" max="10502" width="5.42578125" style="299" customWidth="1"/>
    <col min="10503" max="10503" width="9.140625" style="299"/>
    <col min="10504" max="10504" width="13.28515625" style="299" customWidth="1"/>
    <col min="10505" max="10505" width="10.7109375" style="299" customWidth="1"/>
    <col min="10506" max="10506" width="12" style="299" bestFit="1" customWidth="1"/>
    <col min="10507" max="10508" width="12.85546875" style="299" bestFit="1" customWidth="1"/>
    <col min="10509" max="10518" width="4.7109375" style="299" customWidth="1"/>
    <col min="10519" max="10519" width="7" style="299" customWidth="1"/>
    <col min="10520" max="10520" width="5.85546875" style="299" customWidth="1"/>
    <col min="10521" max="10521" width="11.5703125" style="299" bestFit="1" customWidth="1"/>
    <col min="10522" max="10757" width="9.140625" style="299"/>
    <col min="10758" max="10758" width="5.42578125" style="299" customWidth="1"/>
    <col min="10759" max="10759" width="9.140625" style="299"/>
    <col min="10760" max="10760" width="13.28515625" style="299" customWidth="1"/>
    <col min="10761" max="10761" width="10.7109375" style="299" customWidth="1"/>
    <col min="10762" max="10762" width="12" style="299" bestFit="1" customWidth="1"/>
    <col min="10763" max="10764" width="12.85546875" style="299" bestFit="1" customWidth="1"/>
    <col min="10765" max="10774" width="4.7109375" style="299" customWidth="1"/>
    <col min="10775" max="10775" width="7" style="299" customWidth="1"/>
    <col min="10776" max="10776" width="5.85546875" style="299" customWidth="1"/>
    <col min="10777" max="10777" width="11.5703125" style="299" bestFit="1" customWidth="1"/>
    <col min="10778" max="11013" width="9.140625" style="299"/>
    <col min="11014" max="11014" width="5.42578125" style="299" customWidth="1"/>
    <col min="11015" max="11015" width="9.140625" style="299"/>
    <col min="11016" max="11016" width="13.28515625" style="299" customWidth="1"/>
    <col min="11017" max="11017" width="10.7109375" style="299" customWidth="1"/>
    <col min="11018" max="11018" width="12" style="299" bestFit="1" customWidth="1"/>
    <col min="11019" max="11020" width="12.85546875" style="299" bestFit="1" customWidth="1"/>
    <col min="11021" max="11030" width="4.7109375" style="299" customWidth="1"/>
    <col min="11031" max="11031" width="7" style="299" customWidth="1"/>
    <col min="11032" max="11032" width="5.85546875" style="299" customWidth="1"/>
    <col min="11033" max="11033" width="11.5703125" style="299" bestFit="1" customWidth="1"/>
    <col min="11034" max="11269" width="9.140625" style="299"/>
    <col min="11270" max="11270" width="5.42578125" style="299" customWidth="1"/>
    <col min="11271" max="11271" width="9.140625" style="299"/>
    <col min="11272" max="11272" width="13.28515625" style="299" customWidth="1"/>
    <col min="11273" max="11273" width="10.7109375" style="299" customWidth="1"/>
    <col min="11274" max="11274" width="12" style="299" bestFit="1" customWidth="1"/>
    <col min="11275" max="11276" width="12.85546875" style="299" bestFit="1" customWidth="1"/>
    <col min="11277" max="11286" width="4.7109375" style="299" customWidth="1"/>
    <col min="11287" max="11287" width="7" style="299" customWidth="1"/>
    <col min="11288" max="11288" width="5.85546875" style="299" customWidth="1"/>
    <col min="11289" max="11289" width="11.5703125" style="299" bestFit="1" customWidth="1"/>
    <col min="11290" max="11525" width="9.140625" style="299"/>
    <col min="11526" max="11526" width="5.42578125" style="299" customWidth="1"/>
    <col min="11527" max="11527" width="9.140625" style="299"/>
    <col min="11528" max="11528" width="13.28515625" style="299" customWidth="1"/>
    <col min="11529" max="11529" width="10.7109375" style="299" customWidth="1"/>
    <col min="11530" max="11530" width="12" style="299" bestFit="1" customWidth="1"/>
    <col min="11531" max="11532" width="12.85546875" style="299" bestFit="1" customWidth="1"/>
    <col min="11533" max="11542" width="4.7109375" style="299" customWidth="1"/>
    <col min="11543" max="11543" width="7" style="299" customWidth="1"/>
    <col min="11544" max="11544" width="5.85546875" style="299" customWidth="1"/>
    <col min="11545" max="11545" width="11.5703125" style="299" bestFit="1" customWidth="1"/>
    <col min="11546" max="11781" width="9.140625" style="299"/>
    <col min="11782" max="11782" width="5.42578125" style="299" customWidth="1"/>
    <col min="11783" max="11783" width="9.140625" style="299"/>
    <col min="11784" max="11784" width="13.28515625" style="299" customWidth="1"/>
    <col min="11785" max="11785" width="10.7109375" style="299" customWidth="1"/>
    <col min="11786" max="11786" width="12" style="299" bestFit="1" customWidth="1"/>
    <col min="11787" max="11788" width="12.85546875" style="299" bestFit="1" customWidth="1"/>
    <col min="11789" max="11798" width="4.7109375" style="299" customWidth="1"/>
    <col min="11799" max="11799" width="7" style="299" customWidth="1"/>
    <col min="11800" max="11800" width="5.85546875" style="299" customWidth="1"/>
    <col min="11801" max="11801" width="11.5703125" style="299" bestFit="1" customWidth="1"/>
    <col min="11802" max="12037" width="9.140625" style="299"/>
    <col min="12038" max="12038" width="5.42578125" style="299" customWidth="1"/>
    <col min="12039" max="12039" width="9.140625" style="299"/>
    <col min="12040" max="12040" width="13.28515625" style="299" customWidth="1"/>
    <col min="12041" max="12041" width="10.7109375" style="299" customWidth="1"/>
    <col min="12042" max="12042" width="12" style="299" bestFit="1" customWidth="1"/>
    <col min="12043" max="12044" width="12.85546875" style="299" bestFit="1" customWidth="1"/>
    <col min="12045" max="12054" width="4.7109375" style="299" customWidth="1"/>
    <col min="12055" max="12055" width="7" style="299" customWidth="1"/>
    <col min="12056" max="12056" width="5.85546875" style="299" customWidth="1"/>
    <col min="12057" max="12057" width="11.5703125" style="299" bestFit="1" customWidth="1"/>
    <col min="12058" max="12293" width="9.140625" style="299"/>
    <col min="12294" max="12294" width="5.42578125" style="299" customWidth="1"/>
    <col min="12295" max="12295" width="9.140625" style="299"/>
    <col min="12296" max="12296" width="13.28515625" style="299" customWidth="1"/>
    <col min="12297" max="12297" width="10.7109375" style="299" customWidth="1"/>
    <col min="12298" max="12298" width="12" style="299" bestFit="1" customWidth="1"/>
    <col min="12299" max="12300" width="12.85546875" style="299" bestFit="1" customWidth="1"/>
    <col min="12301" max="12310" width="4.7109375" style="299" customWidth="1"/>
    <col min="12311" max="12311" width="7" style="299" customWidth="1"/>
    <col min="12312" max="12312" width="5.85546875" style="299" customWidth="1"/>
    <col min="12313" max="12313" width="11.5703125" style="299" bestFit="1" customWidth="1"/>
    <col min="12314" max="12549" width="9.140625" style="299"/>
    <col min="12550" max="12550" width="5.42578125" style="299" customWidth="1"/>
    <col min="12551" max="12551" width="9.140625" style="299"/>
    <col min="12552" max="12552" width="13.28515625" style="299" customWidth="1"/>
    <col min="12553" max="12553" width="10.7109375" style="299" customWidth="1"/>
    <col min="12554" max="12554" width="12" style="299" bestFit="1" customWidth="1"/>
    <col min="12555" max="12556" width="12.85546875" style="299" bestFit="1" customWidth="1"/>
    <col min="12557" max="12566" width="4.7109375" style="299" customWidth="1"/>
    <col min="12567" max="12567" width="7" style="299" customWidth="1"/>
    <col min="12568" max="12568" width="5.85546875" style="299" customWidth="1"/>
    <col min="12569" max="12569" width="11.5703125" style="299" bestFit="1" customWidth="1"/>
    <col min="12570" max="12805" width="9.140625" style="299"/>
    <col min="12806" max="12806" width="5.42578125" style="299" customWidth="1"/>
    <col min="12807" max="12807" width="9.140625" style="299"/>
    <col min="12808" max="12808" width="13.28515625" style="299" customWidth="1"/>
    <col min="12809" max="12809" width="10.7109375" style="299" customWidth="1"/>
    <col min="12810" max="12810" width="12" style="299" bestFit="1" customWidth="1"/>
    <col min="12811" max="12812" width="12.85546875" style="299" bestFit="1" customWidth="1"/>
    <col min="12813" max="12822" width="4.7109375" style="299" customWidth="1"/>
    <col min="12823" max="12823" width="7" style="299" customWidth="1"/>
    <col min="12824" max="12824" width="5.85546875" style="299" customWidth="1"/>
    <col min="12825" max="12825" width="11.5703125" style="299" bestFit="1" customWidth="1"/>
    <col min="12826" max="13061" width="9.140625" style="299"/>
    <col min="13062" max="13062" width="5.42578125" style="299" customWidth="1"/>
    <col min="13063" max="13063" width="9.140625" style="299"/>
    <col min="13064" max="13064" width="13.28515625" style="299" customWidth="1"/>
    <col min="13065" max="13065" width="10.7109375" style="299" customWidth="1"/>
    <col min="13066" max="13066" width="12" style="299" bestFit="1" customWidth="1"/>
    <col min="13067" max="13068" width="12.85546875" style="299" bestFit="1" customWidth="1"/>
    <col min="13069" max="13078" width="4.7109375" style="299" customWidth="1"/>
    <col min="13079" max="13079" width="7" style="299" customWidth="1"/>
    <col min="13080" max="13080" width="5.85546875" style="299" customWidth="1"/>
    <col min="13081" max="13081" width="11.5703125" style="299" bestFit="1" customWidth="1"/>
    <col min="13082" max="13317" width="9.140625" style="299"/>
    <col min="13318" max="13318" width="5.42578125" style="299" customWidth="1"/>
    <col min="13319" max="13319" width="9.140625" style="299"/>
    <col min="13320" max="13320" width="13.28515625" style="299" customWidth="1"/>
    <col min="13321" max="13321" width="10.7109375" style="299" customWidth="1"/>
    <col min="13322" max="13322" width="12" style="299" bestFit="1" customWidth="1"/>
    <col min="13323" max="13324" width="12.85546875" style="299" bestFit="1" customWidth="1"/>
    <col min="13325" max="13334" width="4.7109375" style="299" customWidth="1"/>
    <col min="13335" max="13335" width="7" style="299" customWidth="1"/>
    <col min="13336" max="13336" width="5.85546875" style="299" customWidth="1"/>
    <col min="13337" max="13337" width="11.5703125" style="299" bestFit="1" customWidth="1"/>
    <col min="13338" max="13573" width="9.140625" style="299"/>
    <col min="13574" max="13574" width="5.42578125" style="299" customWidth="1"/>
    <col min="13575" max="13575" width="9.140625" style="299"/>
    <col min="13576" max="13576" width="13.28515625" style="299" customWidth="1"/>
    <col min="13577" max="13577" width="10.7109375" style="299" customWidth="1"/>
    <col min="13578" max="13578" width="12" style="299" bestFit="1" customWidth="1"/>
    <col min="13579" max="13580" width="12.85546875" style="299" bestFit="1" customWidth="1"/>
    <col min="13581" max="13590" width="4.7109375" style="299" customWidth="1"/>
    <col min="13591" max="13591" width="7" style="299" customWidth="1"/>
    <col min="13592" max="13592" width="5.85546875" style="299" customWidth="1"/>
    <col min="13593" max="13593" width="11.5703125" style="299" bestFit="1" customWidth="1"/>
    <col min="13594" max="13829" width="9.140625" style="299"/>
    <col min="13830" max="13830" width="5.42578125" style="299" customWidth="1"/>
    <col min="13831" max="13831" width="9.140625" style="299"/>
    <col min="13832" max="13832" width="13.28515625" style="299" customWidth="1"/>
    <col min="13833" max="13833" width="10.7109375" style="299" customWidth="1"/>
    <col min="13834" max="13834" width="12" style="299" bestFit="1" customWidth="1"/>
    <col min="13835" max="13836" width="12.85546875" style="299" bestFit="1" customWidth="1"/>
    <col min="13837" max="13846" width="4.7109375" style="299" customWidth="1"/>
    <col min="13847" max="13847" width="7" style="299" customWidth="1"/>
    <col min="13848" max="13848" width="5.85546875" style="299" customWidth="1"/>
    <col min="13849" max="13849" width="11.5703125" style="299" bestFit="1" customWidth="1"/>
    <col min="13850" max="14085" width="9.140625" style="299"/>
    <col min="14086" max="14086" width="5.42578125" style="299" customWidth="1"/>
    <col min="14087" max="14087" width="9.140625" style="299"/>
    <col min="14088" max="14088" width="13.28515625" style="299" customWidth="1"/>
    <col min="14089" max="14089" width="10.7109375" style="299" customWidth="1"/>
    <col min="14090" max="14090" width="12" style="299" bestFit="1" customWidth="1"/>
    <col min="14091" max="14092" width="12.85546875" style="299" bestFit="1" customWidth="1"/>
    <col min="14093" max="14102" width="4.7109375" style="299" customWidth="1"/>
    <col min="14103" max="14103" width="7" style="299" customWidth="1"/>
    <col min="14104" max="14104" width="5.85546875" style="299" customWidth="1"/>
    <col min="14105" max="14105" width="11.5703125" style="299" bestFit="1" customWidth="1"/>
    <col min="14106" max="14341" width="9.140625" style="299"/>
    <col min="14342" max="14342" width="5.42578125" style="299" customWidth="1"/>
    <col min="14343" max="14343" width="9.140625" style="299"/>
    <col min="14344" max="14344" width="13.28515625" style="299" customWidth="1"/>
    <col min="14345" max="14345" width="10.7109375" style="299" customWidth="1"/>
    <col min="14346" max="14346" width="12" style="299" bestFit="1" customWidth="1"/>
    <col min="14347" max="14348" width="12.85546875" style="299" bestFit="1" customWidth="1"/>
    <col min="14349" max="14358" width="4.7109375" style="299" customWidth="1"/>
    <col min="14359" max="14359" width="7" style="299" customWidth="1"/>
    <col min="14360" max="14360" width="5.85546875" style="299" customWidth="1"/>
    <col min="14361" max="14361" width="11.5703125" style="299" bestFit="1" customWidth="1"/>
    <col min="14362" max="14597" width="9.140625" style="299"/>
    <col min="14598" max="14598" width="5.42578125" style="299" customWidth="1"/>
    <col min="14599" max="14599" width="9.140625" style="299"/>
    <col min="14600" max="14600" width="13.28515625" style="299" customWidth="1"/>
    <col min="14601" max="14601" width="10.7109375" style="299" customWidth="1"/>
    <col min="14602" max="14602" width="12" style="299" bestFit="1" customWidth="1"/>
    <col min="14603" max="14604" width="12.85546875" style="299" bestFit="1" customWidth="1"/>
    <col min="14605" max="14614" width="4.7109375" style="299" customWidth="1"/>
    <col min="14615" max="14615" width="7" style="299" customWidth="1"/>
    <col min="14616" max="14616" width="5.85546875" style="299" customWidth="1"/>
    <col min="14617" max="14617" width="11.5703125" style="299" bestFit="1" customWidth="1"/>
    <col min="14618" max="14853" width="9.140625" style="299"/>
    <col min="14854" max="14854" width="5.42578125" style="299" customWidth="1"/>
    <col min="14855" max="14855" width="9.140625" style="299"/>
    <col min="14856" max="14856" width="13.28515625" style="299" customWidth="1"/>
    <col min="14857" max="14857" width="10.7109375" style="299" customWidth="1"/>
    <col min="14858" max="14858" width="12" style="299" bestFit="1" customWidth="1"/>
    <col min="14859" max="14860" width="12.85546875" style="299" bestFit="1" customWidth="1"/>
    <col min="14861" max="14870" width="4.7109375" style="299" customWidth="1"/>
    <col min="14871" max="14871" width="7" style="299" customWidth="1"/>
    <col min="14872" max="14872" width="5.85546875" style="299" customWidth="1"/>
    <col min="14873" max="14873" width="11.5703125" style="299" bestFit="1" customWidth="1"/>
    <col min="14874" max="15109" width="9.140625" style="299"/>
    <col min="15110" max="15110" width="5.42578125" style="299" customWidth="1"/>
    <col min="15111" max="15111" width="9.140625" style="299"/>
    <col min="15112" max="15112" width="13.28515625" style="299" customWidth="1"/>
    <col min="15113" max="15113" width="10.7109375" style="299" customWidth="1"/>
    <col min="15114" max="15114" width="12" style="299" bestFit="1" customWidth="1"/>
    <col min="15115" max="15116" width="12.85546875" style="299" bestFit="1" customWidth="1"/>
    <col min="15117" max="15126" width="4.7109375" style="299" customWidth="1"/>
    <col min="15127" max="15127" width="7" style="299" customWidth="1"/>
    <col min="15128" max="15128" width="5.85546875" style="299" customWidth="1"/>
    <col min="15129" max="15129" width="11.5703125" style="299" bestFit="1" customWidth="1"/>
    <col min="15130" max="15365" width="9.140625" style="299"/>
    <col min="15366" max="15366" width="5.42578125" style="299" customWidth="1"/>
    <col min="15367" max="15367" width="9.140625" style="299"/>
    <col min="15368" max="15368" width="13.28515625" style="299" customWidth="1"/>
    <col min="15369" max="15369" width="10.7109375" style="299" customWidth="1"/>
    <col min="15370" max="15370" width="12" style="299" bestFit="1" customWidth="1"/>
    <col min="15371" max="15372" width="12.85546875" style="299" bestFit="1" customWidth="1"/>
    <col min="15373" max="15382" width="4.7109375" style="299" customWidth="1"/>
    <col min="15383" max="15383" width="7" style="299" customWidth="1"/>
    <col min="15384" max="15384" width="5.85546875" style="299" customWidth="1"/>
    <col min="15385" max="15385" width="11.5703125" style="299" bestFit="1" customWidth="1"/>
    <col min="15386" max="15621" width="9.140625" style="299"/>
    <col min="15622" max="15622" width="5.42578125" style="299" customWidth="1"/>
    <col min="15623" max="15623" width="9.140625" style="299"/>
    <col min="15624" max="15624" width="13.28515625" style="299" customWidth="1"/>
    <col min="15625" max="15625" width="10.7109375" style="299" customWidth="1"/>
    <col min="15626" max="15626" width="12" style="299" bestFit="1" customWidth="1"/>
    <col min="15627" max="15628" width="12.85546875" style="299" bestFit="1" customWidth="1"/>
    <col min="15629" max="15638" width="4.7109375" style="299" customWidth="1"/>
    <col min="15639" max="15639" width="7" style="299" customWidth="1"/>
    <col min="15640" max="15640" width="5.85546875" style="299" customWidth="1"/>
    <col min="15641" max="15641" width="11.5703125" style="299" bestFit="1" customWidth="1"/>
    <col min="15642" max="15877" width="9.140625" style="299"/>
    <col min="15878" max="15878" width="5.42578125" style="299" customWidth="1"/>
    <col min="15879" max="15879" width="9.140625" style="299"/>
    <col min="15880" max="15880" width="13.28515625" style="299" customWidth="1"/>
    <col min="15881" max="15881" width="10.7109375" style="299" customWidth="1"/>
    <col min="15882" max="15882" width="12" style="299" bestFit="1" customWidth="1"/>
    <col min="15883" max="15884" width="12.85546875" style="299" bestFit="1" customWidth="1"/>
    <col min="15885" max="15894" width="4.7109375" style="299" customWidth="1"/>
    <col min="15895" max="15895" width="7" style="299" customWidth="1"/>
    <col min="15896" max="15896" width="5.85546875" style="299" customWidth="1"/>
    <col min="15897" max="15897" width="11.5703125" style="299" bestFit="1" customWidth="1"/>
    <col min="15898" max="16133" width="9.140625" style="299"/>
    <col min="16134" max="16134" width="5.42578125" style="299" customWidth="1"/>
    <col min="16135" max="16135" width="9.140625" style="299"/>
    <col min="16136" max="16136" width="13.28515625" style="299" customWidth="1"/>
    <col min="16137" max="16137" width="10.7109375" style="299" customWidth="1"/>
    <col min="16138" max="16138" width="12" style="299" bestFit="1" customWidth="1"/>
    <col min="16139" max="16140" width="12.85546875" style="299" bestFit="1" customWidth="1"/>
    <col min="16141" max="16150" width="4.7109375" style="299" customWidth="1"/>
    <col min="16151" max="16151" width="7" style="299" customWidth="1"/>
    <col min="16152" max="16152" width="5.85546875" style="299" customWidth="1"/>
    <col min="16153" max="16153" width="11.5703125" style="299" bestFit="1" customWidth="1"/>
    <col min="16154" max="16384" width="9.140625" style="299"/>
  </cols>
  <sheetData>
    <row r="1" spans="1:3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  <c r="O1" s="100"/>
      <c r="P1" s="100"/>
      <c r="Q1" s="100"/>
    </row>
    <row r="2" spans="1:33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  <c r="O2" s="101"/>
      <c r="P2" s="101"/>
      <c r="Q2" s="101"/>
    </row>
    <row r="3" spans="1:33" s="37" customFormat="1" ht="12" customHeight="1" x14ac:dyDescent="0.2">
      <c r="A3" s="83"/>
      <c r="B3" s="83"/>
      <c r="C3" s="45"/>
      <c r="D3" s="50"/>
      <c r="E3" s="56"/>
      <c r="F3" s="51"/>
      <c r="G3" s="51"/>
      <c r="H3" s="76"/>
      <c r="I3" s="76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s="61" customFormat="1" ht="16.5" thickBot="1" x14ac:dyDescent="0.25">
      <c r="A4" s="78"/>
      <c r="B4" s="78"/>
      <c r="C4" s="62" t="s">
        <v>281</v>
      </c>
      <c r="D4" s="62"/>
      <c r="E4" s="63"/>
      <c r="F4" s="77"/>
      <c r="G4" s="64"/>
      <c r="H4" s="78"/>
      <c r="I4" s="78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</row>
    <row r="5" spans="1:33" s="279" customFormat="1" ht="18" customHeight="1" thickBot="1" x14ac:dyDescent="0.25">
      <c r="C5" s="274"/>
      <c r="D5" s="274"/>
      <c r="E5" s="277"/>
      <c r="F5" s="280"/>
      <c r="G5" s="280"/>
      <c r="H5" s="281"/>
      <c r="I5" s="59"/>
      <c r="J5" s="472" t="s">
        <v>9</v>
      </c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4"/>
    </row>
    <row r="6" spans="1:33" s="292" customFormat="1" ht="18" customHeight="1" thickBot="1" x14ac:dyDescent="0.25">
      <c r="A6" s="104" t="s">
        <v>18</v>
      </c>
      <c r="B6" s="300"/>
      <c r="C6" s="282" t="s">
        <v>0</v>
      </c>
      <c r="D6" s="283" t="s">
        <v>1</v>
      </c>
      <c r="E6" s="284" t="s">
        <v>10</v>
      </c>
      <c r="F6" s="285" t="s">
        <v>2</v>
      </c>
      <c r="G6" s="285" t="s">
        <v>3</v>
      </c>
      <c r="H6" s="286" t="s">
        <v>15</v>
      </c>
      <c r="I6" s="303" t="s">
        <v>21</v>
      </c>
      <c r="J6" s="287">
        <v>1.8</v>
      </c>
      <c r="K6" s="287">
        <v>2</v>
      </c>
      <c r="L6" s="287">
        <v>2.2000000000000002</v>
      </c>
      <c r="M6" s="287">
        <v>2.4</v>
      </c>
      <c r="N6" s="287">
        <v>2.5</v>
      </c>
      <c r="O6" s="287">
        <v>2.6</v>
      </c>
      <c r="P6" s="287">
        <v>2.7</v>
      </c>
      <c r="Q6" s="287">
        <v>2.8</v>
      </c>
      <c r="R6" s="287">
        <v>3.3</v>
      </c>
      <c r="S6" s="287">
        <v>3.4</v>
      </c>
      <c r="T6" s="287">
        <v>3.5</v>
      </c>
      <c r="U6" s="287">
        <v>3.7</v>
      </c>
      <c r="V6" s="288">
        <v>3.9</v>
      </c>
      <c r="W6" s="289" t="s">
        <v>8</v>
      </c>
      <c r="X6" s="290" t="s">
        <v>13</v>
      </c>
      <c r="Y6" s="291" t="s">
        <v>5</v>
      </c>
    </row>
    <row r="7" spans="1:33" s="297" customFormat="1" ht="18" customHeight="1" x14ac:dyDescent="0.2">
      <c r="A7" s="293">
        <v>1</v>
      </c>
      <c r="B7" s="301"/>
      <c r="C7" s="18" t="s">
        <v>119</v>
      </c>
      <c r="D7" s="19" t="s">
        <v>1086</v>
      </c>
      <c r="E7" s="143" t="s">
        <v>777</v>
      </c>
      <c r="F7" s="21" t="s">
        <v>24</v>
      </c>
      <c r="G7" s="21" t="s">
        <v>1087</v>
      </c>
      <c r="H7" s="21"/>
      <c r="I7" s="304">
        <v>18</v>
      </c>
      <c r="J7" s="302"/>
      <c r="K7" s="294"/>
      <c r="L7" s="294"/>
      <c r="M7" s="294"/>
      <c r="N7" s="294"/>
      <c r="O7" s="294"/>
      <c r="P7" s="294"/>
      <c r="Q7" s="294"/>
      <c r="R7" s="294" t="s">
        <v>1244</v>
      </c>
      <c r="S7" s="294" t="s">
        <v>1247</v>
      </c>
      <c r="T7" s="294" t="s">
        <v>1245</v>
      </c>
      <c r="U7" s="294" t="s">
        <v>1245</v>
      </c>
      <c r="V7" s="294" t="s">
        <v>1246</v>
      </c>
      <c r="W7" s="295">
        <v>3.7</v>
      </c>
      <c r="X7" s="296" t="str">
        <f>IF(ISBLANK(W7),"",IF(W7&gt;=4.6,"KSM",IF(W7&gt;=4.1,"I A",IF(W7&gt;=3.5,"II A",IF(W7&gt;=3.05,"III A",IF(W7&gt;=2.6,"I JA",IF(W7&gt;=2.2,"II JA",IF(W7&gt;=1.9,"III JA"))))))))</f>
        <v>II A</v>
      </c>
      <c r="Y7" s="20" t="s">
        <v>1088</v>
      </c>
    </row>
    <row r="8" spans="1:33" s="297" customFormat="1" ht="18" customHeight="1" x14ac:dyDescent="0.2">
      <c r="A8" s="293">
        <v>2</v>
      </c>
      <c r="B8" s="301"/>
      <c r="C8" s="18" t="s">
        <v>912</v>
      </c>
      <c r="D8" s="19" t="s">
        <v>913</v>
      </c>
      <c r="E8" s="143">
        <v>37401</v>
      </c>
      <c r="F8" s="21" t="s">
        <v>35</v>
      </c>
      <c r="G8" s="21" t="s">
        <v>212</v>
      </c>
      <c r="H8" s="21" t="s">
        <v>265</v>
      </c>
      <c r="I8" s="305">
        <v>16</v>
      </c>
      <c r="J8" s="302"/>
      <c r="K8" s="294" t="s">
        <v>1244</v>
      </c>
      <c r="L8" s="294" t="s">
        <v>1247</v>
      </c>
      <c r="M8" s="294" t="s">
        <v>1244</v>
      </c>
      <c r="N8" s="294" t="s">
        <v>1244</v>
      </c>
      <c r="O8" s="294" t="s">
        <v>1244</v>
      </c>
      <c r="P8" s="294" t="s">
        <v>1244</v>
      </c>
      <c r="Q8" s="294" t="s">
        <v>1246</v>
      </c>
      <c r="R8" s="294"/>
      <c r="S8" s="294"/>
      <c r="T8" s="294"/>
      <c r="U8" s="294"/>
      <c r="V8" s="294"/>
      <c r="W8" s="295">
        <v>2.7</v>
      </c>
      <c r="X8" s="296" t="str">
        <f>IF(ISBLANK(W8),"",IF(W8&gt;=4.6,"KSM",IF(W8&gt;=4.1,"I A",IF(W8&gt;=3.5,"II A",IF(W8&gt;=3.05,"III A",IF(W8&gt;=2.6,"I JA",IF(W8&gt;=2.2,"II JA",IF(W8&gt;=1.9,"III JA"))))))))</f>
        <v>I JA</v>
      </c>
      <c r="Y8" s="20" t="s">
        <v>264</v>
      </c>
    </row>
    <row r="9" spans="1:33" s="297" customFormat="1" ht="18" customHeight="1" x14ac:dyDescent="0.2">
      <c r="A9" s="293">
        <v>3</v>
      </c>
      <c r="B9" s="301"/>
      <c r="C9" s="18" t="s">
        <v>93</v>
      </c>
      <c r="D9" s="19" t="s">
        <v>452</v>
      </c>
      <c r="E9" s="143">
        <v>37885</v>
      </c>
      <c r="F9" s="21" t="s">
        <v>25</v>
      </c>
      <c r="G9" s="21" t="s">
        <v>492</v>
      </c>
      <c r="H9" s="21"/>
      <c r="I9" s="305">
        <v>14</v>
      </c>
      <c r="J9" s="302"/>
      <c r="K9" s="294" t="s">
        <v>1244</v>
      </c>
      <c r="L9" s="294" t="s">
        <v>1244</v>
      </c>
      <c r="M9" s="294" t="s">
        <v>1244</v>
      </c>
      <c r="N9" s="294" t="s">
        <v>1244</v>
      </c>
      <c r="O9" s="294" t="s">
        <v>1245</v>
      </c>
      <c r="P9" s="294" t="s">
        <v>1244</v>
      </c>
      <c r="Q9" s="294" t="s">
        <v>1246</v>
      </c>
      <c r="R9" s="294"/>
      <c r="S9" s="294"/>
      <c r="T9" s="294"/>
      <c r="U9" s="294"/>
      <c r="V9" s="294"/>
      <c r="W9" s="295">
        <v>2.7</v>
      </c>
      <c r="X9" s="296" t="str">
        <f>IF(ISBLANK(W9),"",IF(W9&gt;=4.6,"KSM",IF(W9&gt;=4.1,"I A",IF(W9&gt;=3.5,"II A",IF(W9&gt;=3.05,"III A",IF(W9&gt;=2.6,"I JA",IF(W9&gt;=2.2,"II JA",IF(W9&gt;=1.9,"III JA"))))))))</f>
        <v>I JA</v>
      </c>
      <c r="Y9" s="20" t="s">
        <v>453</v>
      </c>
    </row>
    <row r="10" spans="1:33" s="297" customFormat="1" ht="18" customHeight="1" x14ac:dyDescent="0.2">
      <c r="A10" s="293">
        <v>4</v>
      </c>
      <c r="B10" s="301"/>
      <c r="C10" s="18" t="s">
        <v>219</v>
      </c>
      <c r="D10" s="19" t="s">
        <v>488</v>
      </c>
      <c r="E10" s="143">
        <v>37923</v>
      </c>
      <c r="F10" s="21" t="s">
        <v>29</v>
      </c>
      <c r="G10" s="21" t="s">
        <v>492</v>
      </c>
      <c r="H10" s="21"/>
      <c r="I10" s="305">
        <v>13</v>
      </c>
      <c r="J10" s="302" t="s">
        <v>1245</v>
      </c>
      <c r="K10" s="294" t="s">
        <v>1246</v>
      </c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5">
        <v>1.8</v>
      </c>
      <c r="X10" s="296"/>
      <c r="Y10" s="20" t="s">
        <v>453</v>
      </c>
    </row>
    <row r="12" spans="1:33" x14ac:dyDescent="0.2">
      <c r="I12" s="60"/>
    </row>
    <row r="13" spans="1:33" x14ac:dyDescent="0.2">
      <c r="I13" s="60"/>
    </row>
    <row r="14" spans="1:33" x14ac:dyDescent="0.2">
      <c r="I14" s="60"/>
    </row>
    <row r="15" spans="1:33" x14ac:dyDescent="0.2">
      <c r="I15" s="60"/>
    </row>
  </sheetData>
  <sortState ref="A8:HV9">
    <sortCondition ref="A8"/>
  </sortState>
  <mergeCells count="1">
    <mergeCell ref="J5:V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39"/>
  <dimension ref="A1:S64"/>
  <sheetViews>
    <sheetView tabSelected="1"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2.28515625" style="22" customWidth="1"/>
    <col min="4" max="4" width="12.7109375" style="22" bestFit="1" customWidth="1"/>
    <col min="5" max="5" width="10.28515625" style="44" customWidth="1"/>
    <col min="6" max="6" width="13.28515625" style="46" customWidth="1"/>
    <col min="7" max="7" width="12.85546875" style="46" bestFit="1" customWidth="1"/>
    <col min="8" max="8" width="12.5703125" style="26" customWidth="1"/>
    <col min="9" max="9" width="5.85546875" style="26" bestFit="1" customWidth="1"/>
    <col min="10" max="12" width="4.7109375" style="85" customWidth="1"/>
    <col min="13" max="13" width="4.7109375" style="85" hidden="1" customWidth="1"/>
    <col min="14" max="16" width="4.7109375" style="85" customWidth="1"/>
    <col min="17" max="17" width="9" style="91" customWidth="1"/>
    <col min="18" max="18" width="6.42578125" style="52" bestFit="1" customWidth="1"/>
    <col min="19" max="19" width="19" style="24" bestFit="1" customWidth="1"/>
    <col min="20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4"/>
      <c r="K3" s="84"/>
      <c r="L3" s="84"/>
      <c r="M3" s="84"/>
      <c r="N3" s="84"/>
      <c r="O3" s="84"/>
      <c r="P3" s="84"/>
      <c r="Q3" s="91"/>
      <c r="R3" s="52"/>
    </row>
    <row r="4" spans="1:19" s="38" customFormat="1" ht="16.5" thickBot="1" x14ac:dyDescent="0.25">
      <c r="C4" s="39" t="s">
        <v>282</v>
      </c>
      <c r="E4" s="40"/>
      <c r="F4" s="41"/>
      <c r="G4" s="41"/>
      <c r="H4" s="42"/>
      <c r="I4" s="42"/>
      <c r="J4" s="89"/>
      <c r="K4" s="89"/>
      <c r="L4" s="89"/>
      <c r="M4" s="89"/>
      <c r="N4" s="89"/>
      <c r="O4" s="89"/>
      <c r="P4" s="89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0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455</v>
      </c>
      <c r="D7" s="19" t="s">
        <v>456</v>
      </c>
      <c r="E7" s="143">
        <v>37928</v>
      </c>
      <c r="F7" s="21" t="s">
        <v>25</v>
      </c>
      <c r="G7" s="21" t="s">
        <v>492</v>
      </c>
      <c r="H7" s="21"/>
      <c r="I7" s="98">
        <v>18</v>
      </c>
      <c r="J7" s="97">
        <v>5.18</v>
      </c>
      <c r="K7" s="97">
        <v>4.95</v>
      </c>
      <c r="L7" s="97">
        <v>5.18</v>
      </c>
      <c r="M7" s="97"/>
      <c r="N7" s="97">
        <v>5.44</v>
      </c>
      <c r="O7" s="97">
        <v>5.43</v>
      </c>
      <c r="P7" s="97">
        <v>5.52</v>
      </c>
      <c r="Q7" s="434">
        <f>MAX(J7:P7)</f>
        <v>5.52</v>
      </c>
      <c r="R7" s="435" t="str">
        <f>IF(ISBLANK(Q7),"",IF(Q7&gt;=6,"KSM",IF(Q7&gt;=5.6,"I A",IF(Q7&gt;=5.15,"II A",IF(Q7&gt;=4.6,"III A",IF(Q7&gt;=4.2,"I JA",IF(Q7&gt;=3.85,"II JA",IF(Q7&gt;=3.6,"III JA"))))))))</f>
        <v>II A</v>
      </c>
      <c r="S7" s="20" t="s">
        <v>457</v>
      </c>
    </row>
    <row r="8" spans="1:19" ht="18" customHeight="1" x14ac:dyDescent="0.2">
      <c r="A8" s="436">
        <v>1</v>
      </c>
      <c r="B8" s="133"/>
      <c r="C8" s="479"/>
      <c r="D8" s="480"/>
      <c r="E8" s="480"/>
      <c r="F8" s="480"/>
      <c r="G8" s="480"/>
      <c r="H8" s="481"/>
      <c r="I8" s="98" t="s">
        <v>277</v>
      </c>
      <c r="J8" s="97">
        <v>-0.4</v>
      </c>
      <c r="K8" s="97">
        <v>0</v>
      </c>
      <c r="L8" s="97">
        <v>0.8</v>
      </c>
      <c r="M8" s="97"/>
      <c r="N8" s="97">
        <v>1.6</v>
      </c>
      <c r="O8" s="97">
        <v>-1.1000000000000001</v>
      </c>
      <c r="P8" s="97">
        <v>0.3</v>
      </c>
      <c r="Q8" s="313">
        <f>Q7</f>
        <v>5.52</v>
      </c>
      <c r="R8" s="435"/>
      <c r="S8" s="20"/>
    </row>
    <row r="9" spans="1:19" ht="18" customHeight="1" x14ac:dyDescent="0.2">
      <c r="A9" s="32">
        <v>2</v>
      </c>
      <c r="B9" s="133"/>
      <c r="C9" s="18" t="s">
        <v>85</v>
      </c>
      <c r="D9" s="19" t="s">
        <v>771</v>
      </c>
      <c r="E9" s="143" t="s">
        <v>772</v>
      </c>
      <c r="F9" s="21" t="s">
        <v>155</v>
      </c>
      <c r="G9" s="21" t="s">
        <v>154</v>
      </c>
      <c r="H9" s="21" t="s">
        <v>789</v>
      </c>
      <c r="I9" s="98">
        <v>16</v>
      </c>
      <c r="J9" s="97">
        <v>5.45</v>
      </c>
      <c r="K9" s="97">
        <v>5.31</v>
      </c>
      <c r="L9" s="97" t="s">
        <v>1247</v>
      </c>
      <c r="M9" s="97"/>
      <c r="N9" s="97">
        <v>5.47</v>
      </c>
      <c r="O9" s="97" t="s">
        <v>1275</v>
      </c>
      <c r="P9" s="97" t="s">
        <v>1275</v>
      </c>
      <c r="Q9" s="434">
        <f>MAX(J9:P9)</f>
        <v>5.47</v>
      </c>
      <c r="R9" s="435" t="str">
        <f>IF(ISBLANK(Q9),"",IF(Q9&gt;=6,"KSM",IF(Q9&gt;=5.6,"I A",IF(Q9&gt;=5.15,"II A",IF(Q9&gt;=4.6,"III A",IF(Q9&gt;=4.2,"I JA",IF(Q9&gt;=3.85,"II JA",IF(Q9&gt;=3.6,"III JA"))))))))</f>
        <v>II A</v>
      </c>
      <c r="S9" s="20" t="s">
        <v>153</v>
      </c>
    </row>
    <row r="10" spans="1:19" ht="18" customHeight="1" x14ac:dyDescent="0.2">
      <c r="A10" s="436">
        <v>2</v>
      </c>
      <c r="B10" s="133"/>
      <c r="C10" s="419"/>
      <c r="D10" s="437"/>
      <c r="E10" s="437"/>
      <c r="F10" s="437"/>
      <c r="G10" s="437"/>
      <c r="H10" s="438"/>
      <c r="I10" s="98" t="s">
        <v>277</v>
      </c>
      <c r="J10" s="97">
        <v>0.5</v>
      </c>
      <c r="K10" s="97">
        <v>1</v>
      </c>
      <c r="L10" s="97" t="s">
        <v>1247</v>
      </c>
      <c r="M10" s="97"/>
      <c r="N10" s="97">
        <v>0</v>
      </c>
      <c r="O10" s="97" t="s">
        <v>1247</v>
      </c>
      <c r="P10" s="97" t="s">
        <v>1247</v>
      </c>
      <c r="Q10" s="313">
        <f>Q9</f>
        <v>5.47</v>
      </c>
      <c r="R10" s="435"/>
      <c r="S10" s="20"/>
    </row>
    <row r="11" spans="1:19" ht="18" customHeight="1" x14ac:dyDescent="0.2">
      <c r="A11" s="32">
        <v>3</v>
      </c>
      <c r="B11" s="133"/>
      <c r="C11" s="18" t="s">
        <v>1093</v>
      </c>
      <c r="D11" s="19" t="s">
        <v>1094</v>
      </c>
      <c r="E11" s="143" t="s">
        <v>1095</v>
      </c>
      <c r="F11" s="21" t="s">
        <v>24</v>
      </c>
      <c r="G11" s="21" t="s">
        <v>1087</v>
      </c>
      <c r="H11" s="21"/>
      <c r="I11" s="98">
        <v>14</v>
      </c>
      <c r="J11" s="97">
        <v>5.0999999999999996</v>
      </c>
      <c r="K11" s="97">
        <v>5.09</v>
      </c>
      <c r="L11" s="97">
        <v>5.19</v>
      </c>
      <c r="M11" s="97"/>
      <c r="N11" s="97" t="s">
        <v>1275</v>
      </c>
      <c r="O11" s="97">
        <v>5.16</v>
      </c>
      <c r="P11" s="97">
        <v>5.15</v>
      </c>
      <c r="Q11" s="434">
        <f>MAX(J11:P11)</f>
        <v>5.19</v>
      </c>
      <c r="R11" s="435" t="str">
        <f>IF(ISBLANK(Q11),"",IF(Q11&gt;=6,"KSM",IF(Q11&gt;=5.6,"I A",IF(Q11&gt;=5.15,"II A",IF(Q11&gt;=4.6,"III A",IF(Q11&gt;=4.2,"I JA",IF(Q11&gt;=3.85,"II JA",IF(Q11&gt;=3.6,"III JA"))))))))</f>
        <v>II A</v>
      </c>
      <c r="S11" s="20" t="s">
        <v>1092</v>
      </c>
    </row>
    <row r="12" spans="1:19" ht="18" customHeight="1" x14ac:dyDescent="0.2">
      <c r="A12" s="436">
        <v>3</v>
      </c>
      <c r="B12" s="133"/>
      <c r="C12" s="419"/>
      <c r="D12" s="437"/>
      <c r="E12" s="437"/>
      <c r="F12" s="437"/>
      <c r="G12" s="437"/>
      <c r="H12" s="438"/>
      <c r="I12" s="98" t="s">
        <v>277</v>
      </c>
      <c r="J12" s="97">
        <v>-0.4</v>
      </c>
      <c r="K12" s="97">
        <v>-0.8</v>
      </c>
      <c r="L12" s="97">
        <v>-1.4</v>
      </c>
      <c r="M12" s="97"/>
      <c r="N12" s="97">
        <v>-1.1000000000000001</v>
      </c>
      <c r="O12" s="97">
        <v>-0.2</v>
      </c>
      <c r="P12" s="97">
        <v>0</v>
      </c>
      <c r="Q12" s="313">
        <f>Q11</f>
        <v>5.19</v>
      </c>
      <c r="R12" s="435"/>
      <c r="S12" s="20"/>
    </row>
    <row r="13" spans="1:19" ht="18" customHeight="1" x14ac:dyDescent="0.2">
      <c r="A13" s="32">
        <v>4</v>
      </c>
      <c r="B13" s="133"/>
      <c r="C13" s="18" t="s">
        <v>755</v>
      </c>
      <c r="D13" s="19" t="s">
        <v>756</v>
      </c>
      <c r="E13" s="143">
        <v>37342</v>
      </c>
      <c r="F13" s="21" t="s">
        <v>318</v>
      </c>
      <c r="G13" s="21" t="s">
        <v>746</v>
      </c>
      <c r="H13" s="21"/>
      <c r="I13" s="98">
        <v>13</v>
      </c>
      <c r="J13" s="97">
        <v>4.84</v>
      </c>
      <c r="K13" s="97">
        <v>4.84</v>
      </c>
      <c r="L13" s="97">
        <v>4.6399999999999997</v>
      </c>
      <c r="M13" s="97"/>
      <c r="N13" s="97">
        <v>4.8600000000000003</v>
      </c>
      <c r="O13" s="97">
        <v>5.0599999999999996</v>
      </c>
      <c r="P13" s="97">
        <v>4.76</v>
      </c>
      <c r="Q13" s="434">
        <f>MAX(J13:P13)</f>
        <v>5.0599999999999996</v>
      </c>
      <c r="R13" s="435" t="str">
        <f>IF(ISBLANK(Q13),"",IF(Q13&gt;=6,"KSM",IF(Q13&gt;=5.6,"I A",IF(Q13&gt;=5.15,"II A",IF(Q13&gt;=4.6,"III A",IF(Q13&gt;=4.2,"I JA",IF(Q13&gt;=3.85,"II JA",IF(Q13&gt;=3.6,"III JA"))))))))</f>
        <v>III A</v>
      </c>
      <c r="S13" s="20" t="s">
        <v>754</v>
      </c>
    </row>
    <row r="14" spans="1:19" ht="18" customHeight="1" x14ac:dyDescent="0.2">
      <c r="A14" s="436">
        <v>4</v>
      </c>
      <c r="B14" s="133"/>
      <c r="C14" s="419"/>
      <c r="D14" s="437"/>
      <c r="E14" s="437"/>
      <c r="F14" s="437"/>
      <c r="G14" s="437"/>
      <c r="H14" s="438"/>
      <c r="I14" s="98" t="s">
        <v>277</v>
      </c>
      <c r="J14" s="97">
        <v>0.1</v>
      </c>
      <c r="K14" s="97">
        <v>0.3</v>
      </c>
      <c r="L14" s="97">
        <v>-0.1</v>
      </c>
      <c r="M14" s="97"/>
      <c r="N14" s="97">
        <v>-1.1000000000000001</v>
      </c>
      <c r="O14" s="97">
        <v>-0.2</v>
      </c>
      <c r="P14" s="97">
        <v>0</v>
      </c>
      <c r="Q14" s="313">
        <f>Q13</f>
        <v>5.0599999999999996</v>
      </c>
      <c r="R14" s="435"/>
      <c r="S14" s="20"/>
    </row>
    <row r="15" spans="1:19" ht="18" customHeight="1" x14ac:dyDescent="0.2">
      <c r="A15" s="32">
        <v>5</v>
      </c>
      <c r="B15" s="133"/>
      <c r="C15" s="18" t="s">
        <v>49</v>
      </c>
      <c r="D15" s="19" t="s">
        <v>843</v>
      </c>
      <c r="E15" s="143" t="s">
        <v>844</v>
      </c>
      <c r="F15" s="21" t="s">
        <v>319</v>
      </c>
      <c r="G15" s="21" t="s">
        <v>164</v>
      </c>
      <c r="H15" s="21" t="s">
        <v>167</v>
      </c>
      <c r="I15" s="98">
        <v>12</v>
      </c>
      <c r="J15" s="97">
        <v>4.25</v>
      </c>
      <c r="K15" s="97">
        <v>4.9400000000000004</v>
      </c>
      <c r="L15" s="97">
        <v>4.75</v>
      </c>
      <c r="M15" s="97"/>
      <c r="N15" s="97">
        <v>4.74</v>
      </c>
      <c r="O15" s="97">
        <v>4.74</v>
      </c>
      <c r="P15" s="97">
        <v>4.8899999999999997</v>
      </c>
      <c r="Q15" s="434">
        <f>MAX(J15:P15)</f>
        <v>4.9400000000000004</v>
      </c>
      <c r="R15" s="435" t="str">
        <f>IF(ISBLANK(Q15),"",IF(Q15&gt;=6,"KSM",IF(Q15&gt;=5.6,"I A",IF(Q15&gt;=5.15,"II A",IF(Q15&gt;=4.6,"III A",IF(Q15&gt;=4.2,"I JA",IF(Q15&gt;=3.85,"II JA",IF(Q15&gt;=3.6,"III JA"))))))))</f>
        <v>III A</v>
      </c>
      <c r="S15" s="20" t="s">
        <v>168</v>
      </c>
    </row>
    <row r="16" spans="1:19" ht="18" customHeight="1" x14ac:dyDescent="0.2">
      <c r="A16" s="436">
        <v>5</v>
      </c>
      <c r="B16" s="133"/>
      <c r="C16" s="419"/>
      <c r="D16" s="437"/>
      <c r="E16" s="437"/>
      <c r="F16" s="437"/>
      <c r="G16" s="437"/>
      <c r="H16" s="438"/>
      <c r="I16" s="98" t="s">
        <v>277</v>
      </c>
      <c r="J16" s="97">
        <v>-0.3</v>
      </c>
      <c r="K16" s="97">
        <v>0</v>
      </c>
      <c r="L16" s="97">
        <v>0</v>
      </c>
      <c r="M16" s="97"/>
      <c r="N16" s="97">
        <v>0.2</v>
      </c>
      <c r="O16" s="97">
        <v>-2.1</v>
      </c>
      <c r="P16" s="97">
        <v>-1.1000000000000001</v>
      </c>
      <c r="Q16" s="313">
        <f>Q15</f>
        <v>4.9400000000000004</v>
      </c>
      <c r="R16" s="435"/>
      <c r="S16" s="20"/>
    </row>
    <row r="17" spans="1:19" ht="18" customHeight="1" x14ac:dyDescent="0.2">
      <c r="A17" s="32">
        <v>6</v>
      </c>
      <c r="B17" s="133"/>
      <c r="C17" s="18" t="s">
        <v>257</v>
      </c>
      <c r="D17" s="19" t="s">
        <v>584</v>
      </c>
      <c r="E17" s="143">
        <v>37462</v>
      </c>
      <c r="F17" s="21" t="s">
        <v>316</v>
      </c>
      <c r="G17" s="21" t="s">
        <v>112</v>
      </c>
      <c r="H17" s="21"/>
      <c r="I17" s="98">
        <v>11</v>
      </c>
      <c r="J17" s="97">
        <v>4.6500000000000004</v>
      </c>
      <c r="K17" s="97">
        <v>4.6900000000000004</v>
      </c>
      <c r="L17" s="97">
        <v>4.92</v>
      </c>
      <c r="M17" s="97"/>
      <c r="N17" s="97">
        <v>4.74</v>
      </c>
      <c r="O17" s="97" t="s">
        <v>1275</v>
      </c>
      <c r="P17" s="97" t="s">
        <v>1275</v>
      </c>
      <c r="Q17" s="434">
        <f>MAX(J17:P17)</f>
        <v>4.92</v>
      </c>
      <c r="R17" s="435" t="str">
        <f>IF(ISBLANK(Q17),"",IF(Q17&gt;=6,"KSM",IF(Q17&gt;=5.6,"I A",IF(Q17&gt;=5.15,"II A",IF(Q17&gt;=4.6,"III A",IF(Q17&gt;=4.2,"I JA",IF(Q17&gt;=3.85,"II JA",IF(Q17&gt;=3.6,"III JA"))))))))</f>
        <v>III A</v>
      </c>
      <c r="S17" s="20" t="s">
        <v>113</v>
      </c>
    </row>
    <row r="18" spans="1:19" ht="18" customHeight="1" x14ac:dyDescent="0.2">
      <c r="A18" s="436">
        <v>6</v>
      </c>
      <c r="B18" s="133"/>
      <c r="C18" s="419"/>
      <c r="D18" s="437"/>
      <c r="E18" s="437"/>
      <c r="F18" s="437"/>
      <c r="G18" s="437"/>
      <c r="H18" s="438"/>
      <c r="I18" s="98" t="s">
        <v>277</v>
      </c>
      <c r="J18" s="97">
        <v>0.6</v>
      </c>
      <c r="K18" s="97">
        <v>-1</v>
      </c>
      <c r="L18" s="97">
        <v>1.6</v>
      </c>
      <c r="M18" s="97"/>
      <c r="N18" s="97">
        <v>0.1</v>
      </c>
      <c r="O18" s="97" t="s">
        <v>1247</v>
      </c>
      <c r="P18" s="97" t="s">
        <v>1247</v>
      </c>
      <c r="Q18" s="313">
        <f>Q17</f>
        <v>4.92</v>
      </c>
      <c r="R18" s="435"/>
      <c r="S18" s="20"/>
    </row>
    <row r="19" spans="1:19" ht="18" customHeight="1" x14ac:dyDescent="0.2">
      <c r="A19" s="32">
        <v>7</v>
      </c>
      <c r="B19" s="133"/>
      <c r="C19" s="18" t="s">
        <v>125</v>
      </c>
      <c r="D19" s="19" t="s">
        <v>454</v>
      </c>
      <c r="E19" s="143">
        <v>37318</v>
      </c>
      <c r="F19" s="21" t="s">
        <v>25</v>
      </c>
      <c r="G19" s="21" t="s">
        <v>492</v>
      </c>
      <c r="H19" s="21"/>
      <c r="I19" s="98">
        <v>10</v>
      </c>
      <c r="J19" s="97">
        <v>4.8499999999999996</v>
      </c>
      <c r="K19" s="97">
        <v>4.87</v>
      </c>
      <c r="L19" s="97">
        <v>4.67</v>
      </c>
      <c r="M19" s="97"/>
      <c r="N19" s="97">
        <v>4.78</v>
      </c>
      <c r="O19" s="97">
        <v>4.6399999999999997</v>
      </c>
      <c r="P19" s="97">
        <v>4.8899999999999997</v>
      </c>
      <c r="Q19" s="434">
        <f>MAX(J19:P19)</f>
        <v>4.8899999999999997</v>
      </c>
      <c r="R19" s="435" t="str">
        <f>IF(ISBLANK(Q19),"",IF(Q19&gt;=6,"KSM",IF(Q19&gt;=5.6,"I A",IF(Q19&gt;=5.15,"II A",IF(Q19&gt;=4.6,"III A",IF(Q19&gt;=4.2,"I JA",IF(Q19&gt;=3.85,"II JA",IF(Q19&gt;=3.6,"III JA"))))))))</f>
        <v>III A</v>
      </c>
      <c r="S19" s="20" t="s">
        <v>428</v>
      </c>
    </row>
    <row r="20" spans="1:19" ht="18" customHeight="1" x14ac:dyDescent="0.2">
      <c r="A20" s="436">
        <v>7</v>
      </c>
      <c r="B20" s="133"/>
      <c r="C20" s="419"/>
      <c r="D20" s="437"/>
      <c r="E20" s="437"/>
      <c r="F20" s="437"/>
      <c r="G20" s="437"/>
      <c r="H20" s="438"/>
      <c r="I20" s="98" t="s">
        <v>277</v>
      </c>
      <c r="J20" s="97">
        <v>-0.6</v>
      </c>
      <c r="K20" s="97">
        <v>0</v>
      </c>
      <c r="L20" s="97">
        <v>-0.8</v>
      </c>
      <c r="M20" s="97"/>
      <c r="N20" s="97">
        <v>0</v>
      </c>
      <c r="O20" s="97">
        <v>-1.4</v>
      </c>
      <c r="P20" s="97">
        <v>-1</v>
      </c>
      <c r="Q20" s="313">
        <f>Q19</f>
        <v>4.8899999999999997</v>
      </c>
      <c r="R20" s="435"/>
      <c r="S20" s="20"/>
    </row>
    <row r="21" spans="1:19" ht="18" customHeight="1" x14ac:dyDescent="0.2">
      <c r="A21" s="32">
        <v>8</v>
      </c>
      <c r="B21" s="133"/>
      <c r="C21" s="18" t="s">
        <v>48</v>
      </c>
      <c r="D21" s="19" t="s">
        <v>582</v>
      </c>
      <c r="E21" s="143">
        <v>37825</v>
      </c>
      <c r="F21" s="21" t="s">
        <v>316</v>
      </c>
      <c r="G21" s="21" t="s">
        <v>112</v>
      </c>
      <c r="H21" s="21"/>
      <c r="I21" s="98">
        <v>9</v>
      </c>
      <c r="J21" s="97">
        <v>4.8600000000000003</v>
      </c>
      <c r="K21" s="97" t="s">
        <v>1275</v>
      </c>
      <c r="L21" s="97">
        <v>4.6500000000000004</v>
      </c>
      <c r="M21" s="97"/>
      <c r="N21" s="97">
        <v>4.7300000000000004</v>
      </c>
      <c r="O21" s="97" t="s">
        <v>1275</v>
      </c>
      <c r="P21" s="97">
        <v>4.62</v>
      </c>
      <c r="Q21" s="434">
        <f>MAX(J21:P21)</f>
        <v>4.8600000000000003</v>
      </c>
      <c r="R21" s="435" t="str">
        <f>IF(ISBLANK(Q21),"",IF(Q21&gt;=6,"KSM",IF(Q21&gt;=5.6,"I A",IF(Q21&gt;=5.15,"II A",IF(Q21&gt;=4.6,"III A",IF(Q21&gt;=4.2,"I JA",IF(Q21&gt;=3.85,"II JA",IF(Q21&gt;=3.6,"III JA"))))))))</f>
        <v>III A</v>
      </c>
      <c r="S21" s="20" t="s">
        <v>583</v>
      </c>
    </row>
    <row r="22" spans="1:19" ht="18" customHeight="1" x14ac:dyDescent="0.2">
      <c r="A22" s="436">
        <v>8</v>
      </c>
      <c r="B22" s="133"/>
      <c r="C22" s="419"/>
      <c r="D22" s="437"/>
      <c r="E22" s="437"/>
      <c r="F22" s="437"/>
      <c r="G22" s="437"/>
      <c r="H22" s="438"/>
      <c r="I22" s="98" t="s">
        <v>277</v>
      </c>
      <c r="J22" s="97">
        <v>0.9</v>
      </c>
      <c r="K22" s="97" t="s">
        <v>1247</v>
      </c>
      <c r="L22" s="97">
        <v>1</v>
      </c>
      <c r="M22" s="97"/>
      <c r="N22" s="97">
        <v>-0.3</v>
      </c>
      <c r="O22" s="97" t="s">
        <v>1247</v>
      </c>
      <c r="P22" s="97">
        <v>0.4</v>
      </c>
      <c r="Q22" s="313">
        <f>Q21</f>
        <v>4.8600000000000003</v>
      </c>
      <c r="R22" s="435"/>
      <c r="S22" s="20"/>
    </row>
    <row r="23" spans="1:19" ht="18" customHeight="1" x14ac:dyDescent="0.2">
      <c r="A23" s="32">
        <v>9</v>
      </c>
      <c r="B23" s="133"/>
      <c r="C23" s="18" t="s">
        <v>125</v>
      </c>
      <c r="D23" s="19" t="s">
        <v>731</v>
      </c>
      <c r="E23" s="143" t="s">
        <v>732</v>
      </c>
      <c r="F23" s="21" t="s">
        <v>733</v>
      </c>
      <c r="G23" s="21" t="s">
        <v>734</v>
      </c>
      <c r="H23" s="21" t="s">
        <v>744</v>
      </c>
      <c r="I23" s="98">
        <v>8</v>
      </c>
      <c r="J23" s="97" t="s">
        <v>1275</v>
      </c>
      <c r="K23" s="97">
        <v>4.59</v>
      </c>
      <c r="L23" s="97">
        <v>4.58</v>
      </c>
      <c r="M23" s="97"/>
      <c r="N23" s="97"/>
      <c r="O23" s="97"/>
      <c r="P23" s="97"/>
      <c r="Q23" s="434">
        <f>MAX(J23:P23)</f>
        <v>4.59</v>
      </c>
      <c r="R23" s="435" t="str">
        <f>IF(ISBLANK(Q23),"",IF(Q23&gt;=6,"KSM",IF(Q23&gt;=5.6,"I A",IF(Q23&gt;=5.15,"II A",IF(Q23&gt;=4.6,"III A",IF(Q23&gt;=4.2,"I JA",IF(Q23&gt;=3.85,"II JA",IF(Q23&gt;=3.6,"III JA"))))))))</f>
        <v>I JA</v>
      </c>
      <c r="S23" s="20" t="s">
        <v>151</v>
      </c>
    </row>
    <row r="24" spans="1:19" ht="18" customHeight="1" x14ac:dyDescent="0.2">
      <c r="A24" s="436">
        <v>10</v>
      </c>
      <c r="B24" s="133"/>
      <c r="C24" s="419"/>
      <c r="D24" s="437"/>
      <c r="E24" s="437"/>
      <c r="F24" s="437"/>
      <c r="G24" s="437"/>
      <c r="H24" s="438"/>
      <c r="I24" s="98" t="s">
        <v>277</v>
      </c>
      <c r="J24" s="97" t="s">
        <v>1247</v>
      </c>
      <c r="K24" s="97">
        <v>-0.3</v>
      </c>
      <c r="L24" s="97">
        <v>-1.3</v>
      </c>
      <c r="M24" s="97"/>
      <c r="N24" s="97"/>
      <c r="O24" s="97"/>
      <c r="P24" s="97"/>
      <c r="Q24" s="313">
        <f>Q23</f>
        <v>4.59</v>
      </c>
      <c r="R24" s="435"/>
      <c r="S24" s="20"/>
    </row>
    <row r="25" spans="1:19" ht="18" customHeight="1" x14ac:dyDescent="0.2">
      <c r="A25" s="32">
        <v>10</v>
      </c>
      <c r="B25" s="133"/>
      <c r="C25" s="18" t="s">
        <v>75</v>
      </c>
      <c r="D25" s="19" t="s">
        <v>957</v>
      </c>
      <c r="E25" s="143" t="s">
        <v>838</v>
      </c>
      <c r="F25" s="21" t="s">
        <v>194</v>
      </c>
      <c r="G25" s="21" t="s">
        <v>191</v>
      </c>
      <c r="H25" s="21" t="s">
        <v>968</v>
      </c>
      <c r="I25" s="98">
        <v>7</v>
      </c>
      <c r="J25" s="97">
        <v>4.1100000000000003</v>
      </c>
      <c r="K25" s="97">
        <v>3.97</v>
      </c>
      <c r="L25" s="97">
        <v>4.59</v>
      </c>
      <c r="M25" s="97"/>
      <c r="N25" s="97"/>
      <c r="O25" s="97"/>
      <c r="P25" s="97"/>
      <c r="Q25" s="434">
        <f>MAX(J25:P25)</f>
        <v>4.59</v>
      </c>
      <c r="R25" s="435" t="str">
        <f>IF(ISBLANK(Q25),"",IF(Q25&gt;=6,"KSM",IF(Q25&gt;=5.6,"I A",IF(Q25&gt;=5.15,"II A",IF(Q25&gt;=4.6,"III A",IF(Q25&gt;=4.2,"I JA",IF(Q25&gt;=3.85,"II JA",IF(Q25&gt;=3.6,"III JA"))))))))</f>
        <v>I JA</v>
      </c>
      <c r="S25" s="20" t="s">
        <v>192</v>
      </c>
    </row>
    <row r="26" spans="1:19" ht="18" customHeight="1" x14ac:dyDescent="0.2">
      <c r="A26" s="436">
        <v>9</v>
      </c>
      <c r="B26" s="133"/>
      <c r="C26" s="419"/>
      <c r="D26" s="437"/>
      <c r="E26" s="437"/>
      <c r="F26" s="437"/>
      <c r="G26" s="437"/>
      <c r="H26" s="438"/>
      <c r="I26" s="98" t="s">
        <v>277</v>
      </c>
      <c r="J26" s="97">
        <v>0</v>
      </c>
      <c r="K26" s="97">
        <v>0</v>
      </c>
      <c r="L26" s="97">
        <v>-0.4</v>
      </c>
      <c r="M26" s="97"/>
      <c r="N26" s="97"/>
      <c r="O26" s="97"/>
      <c r="P26" s="97"/>
      <c r="Q26" s="313">
        <f>Q25</f>
        <v>4.59</v>
      </c>
      <c r="R26" s="435"/>
      <c r="S26" s="20"/>
    </row>
    <row r="27" spans="1:19" ht="18" customHeight="1" x14ac:dyDescent="0.2">
      <c r="A27" s="32">
        <v>11</v>
      </c>
      <c r="B27" s="133"/>
      <c r="C27" s="18" t="s">
        <v>521</v>
      </c>
      <c r="D27" s="19" t="s">
        <v>522</v>
      </c>
      <c r="E27" s="143" t="s">
        <v>524</v>
      </c>
      <c r="F27" s="21" t="s">
        <v>37</v>
      </c>
      <c r="G27" s="21" t="s">
        <v>103</v>
      </c>
      <c r="H27" s="21"/>
      <c r="I27" s="98">
        <v>6</v>
      </c>
      <c r="J27" s="97">
        <v>4.5599999999999996</v>
      </c>
      <c r="K27" s="97">
        <v>4.4400000000000004</v>
      </c>
      <c r="L27" s="97">
        <v>4.51</v>
      </c>
      <c r="M27" s="97"/>
      <c r="N27" s="97"/>
      <c r="O27" s="97"/>
      <c r="P27" s="97"/>
      <c r="Q27" s="434">
        <f>MAX(J27:P27)</f>
        <v>4.5599999999999996</v>
      </c>
      <c r="R27" s="435" t="str">
        <f>IF(ISBLANK(Q27),"",IF(Q27&gt;=6,"KSM",IF(Q27&gt;=5.6,"I A",IF(Q27&gt;=5.15,"II A",IF(Q27&gt;=4.6,"III A",IF(Q27&gt;=4.2,"I JA",IF(Q27&gt;=3.85,"II JA",IF(Q27&gt;=3.6,"III JA"))))))))</f>
        <v>I JA</v>
      </c>
      <c r="S27" s="20" t="s">
        <v>240</v>
      </c>
    </row>
    <row r="28" spans="1:19" ht="18" customHeight="1" x14ac:dyDescent="0.2">
      <c r="A28" s="436">
        <v>11</v>
      </c>
      <c r="B28" s="133"/>
      <c r="C28" s="419"/>
      <c r="D28" s="437"/>
      <c r="E28" s="437"/>
      <c r="F28" s="437"/>
      <c r="G28" s="437"/>
      <c r="H28" s="438"/>
      <c r="I28" s="98" t="s">
        <v>277</v>
      </c>
      <c r="J28" s="97">
        <v>0</v>
      </c>
      <c r="K28" s="97">
        <v>0</v>
      </c>
      <c r="L28" s="97">
        <v>-1.7</v>
      </c>
      <c r="M28" s="97"/>
      <c r="N28" s="97"/>
      <c r="O28" s="97"/>
      <c r="P28" s="97"/>
      <c r="Q28" s="313">
        <f>Q27</f>
        <v>4.5599999999999996</v>
      </c>
      <c r="R28" s="435"/>
      <c r="S28" s="20"/>
    </row>
    <row r="29" spans="1:19" ht="18" customHeight="1" x14ac:dyDescent="0.2">
      <c r="A29" s="32">
        <v>12</v>
      </c>
      <c r="B29" s="133"/>
      <c r="C29" s="18" t="s">
        <v>125</v>
      </c>
      <c r="D29" s="19" t="s">
        <v>741</v>
      </c>
      <c r="E29" s="143" t="s">
        <v>742</v>
      </c>
      <c r="F29" s="21" t="s">
        <v>733</v>
      </c>
      <c r="G29" s="21" t="s">
        <v>734</v>
      </c>
      <c r="H29" s="21"/>
      <c r="I29" s="98">
        <v>5</v>
      </c>
      <c r="J29" s="97">
        <v>4.13</v>
      </c>
      <c r="K29" s="97">
        <v>4.5199999999999996</v>
      </c>
      <c r="L29" s="97">
        <v>4.55</v>
      </c>
      <c r="M29" s="97"/>
      <c r="N29" s="97"/>
      <c r="O29" s="97"/>
      <c r="P29" s="97"/>
      <c r="Q29" s="434">
        <f>MAX(J29:P29)</f>
        <v>4.55</v>
      </c>
      <c r="R29" s="435" t="str">
        <f>IF(ISBLANK(Q29),"",IF(Q29&gt;=6,"KSM",IF(Q29&gt;=5.6,"I A",IF(Q29&gt;=5.15,"II A",IF(Q29&gt;=4.6,"III A",IF(Q29&gt;=4.2,"I JA",IF(Q29&gt;=3.85,"II JA",IF(Q29&gt;=3.6,"III JA"))))))))</f>
        <v>I JA</v>
      </c>
      <c r="S29" s="20" t="s">
        <v>743</v>
      </c>
    </row>
    <row r="30" spans="1:19" ht="18" customHeight="1" x14ac:dyDescent="0.2">
      <c r="A30" s="436">
        <v>12</v>
      </c>
      <c r="B30" s="133"/>
      <c r="C30" s="419"/>
      <c r="D30" s="437"/>
      <c r="E30" s="437"/>
      <c r="F30" s="437"/>
      <c r="G30" s="437"/>
      <c r="H30" s="438"/>
      <c r="I30" s="98" t="s">
        <v>277</v>
      </c>
      <c r="J30" s="97">
        <v>0</v>
      </c>
      <c r="K30" s="97">
        <v>0.6</v>
      </c>
      <c r="L30" s="97">
        <v>1.1000000000000001</v>
      </c>
      <c r="M30" s="97"/>
      <c r="N30" s="97"/>
      <c r="O30" s="97"/>
      <c r="P30" s="97"/>
      <c r="Q30" s="313">
        <f>Q29</f>
        <v>4.55</v>
      </c>
      <c r="R30" s="435"/>
      <c r="S30" s="20"/>
    </row>
    <row r="31" spans="1:19" ht="18" customHeight="1" x14ac:dyDescent="0.2">
      <c r="A31" s="32">
        <v>13</v>
      </c>
      <c r="B31" s="133"/>
      <c r="C31" s="18" t="s">
        <v>473</v>
      </c>
      <c r="D31" s="19" t="s">
        <v>474</v>
      </c>
      <c r="E31" s="143">
        <v>37709</v>
      </c>
      <c r="F31" s="21" t="s">
        <v>29</v>
      </c>
      <c r="G31" s="21" t="s">
        <v>492</v>
      </c>
      <c r="H31" s="21"/>
      <c r="I31" s="98">
        <v>4</v>
      </c>
      <c r="J31" s="97">
        <v>4.54</v>
      </c>
      <c r="K31" s="97">
        <v>4.45</v>
      </c>
      <c r="L31" s="97" t="s">
        <v>1275</v>
      </c>
      <c r="M31" s="97"/>
      <c r="N31" s="97"/>
      <c r="O31" s="97"/>
      <c r="P31" s="97"/>
      <c r="Q31" s="434">
        <f>MAX(J31:P31)</f>
        <v>4.54</v>
      </c>
      <c r="R31" s="435" t="str">
        <f>IF(ISBLANK(Q31),"",IF(Q31&gt;=6,"KSM",IF(Q31&gt;=5.6,"I A",IF(Q31&gt;=5.15,"II A",IF(Q31&gt;=4.6,"III A",IF(Q31&gt;=4.2,"I JA",IF(Q31&gt;=3.85,"II JA",IF(Q31&gt;=3.6,"III JA"))))))))</f>
        <v>I JA</v>
      </c>
      <c r="S31" s="20" t="s">
        <v>84</v>
      </c>
    </row>
    <row r="32" spans="1:19" ht="18" customHeight="1" x14ac:dyDescent="0.2">
      <c r="A32" s="436">
        <v>13</v>
      </c>
      <c r="B32" s="133"/>
      <c r="C32" s="419"/>
      <c r="D32" s="437"/>
      <c r="E32" s="437"/>
      <c r="F32" s="437"/>
      <c r="G32" s="437"/>
      <c r="H32" s="438"/>
      <c r="I32" s="98" t="s">
        <v>277</v>
      </c>
      <c r="J32" s="97">
        <v>-0.4</v>
      </c>
      <c r="K32" s="97">
        <v>0</v>
      </c>
      <c r="L32" s="97" t="s">
        <v>1247</v>
      </c>
      <c r="M32" s="97"/>
      <c r="N32" s="97"/>
      <c r="O32" s="97"/>
      <c r="P32" s="97"/>
      <c r="Q32" s="313">
        <f>Q31</f>
        <v>4.54</v>
      </c>
      <c r="R32" s="435"/>
      <c r="S32" s="20"/>
    </row>
    <row r="33" spans="1:19" s="62" customFormat="1" ht="15.75" x14ac:dyDescent="0.2">
      <c r="A33" s="62" t="s">
        <v>270</v>
      </c>
      <c r="D33" s="63"/>
      <c r="E33" s="77"/>
      <c r="F33" s="77"/>
      <c r="G33" s="77"/>
      <c r="H33" s="99"/>
      <c r="I33" s="99"/>
      <c r="J33" s="66"/>
      <c r="K33" s="66"/>
      <c r="L33" s="100"/>
      <c r="M33" s="100"/>
      <c r="N33" s="100"/>
    </row>
    <row r="34" spans="1:19" s="62" customFormat="1" ht="15.75" x14ac:dyDescent="0.2">
      <c r="A34" s="62" t="s">
        <v>275</v>
      </c>
      <c r="D34" s="63"/>
      <c r="E34" s="77"/>
      <c r="F34" s="77"/>
      <c r="G34" s="99"/>
      <c r="H34" s="99"/>
      <c r="I34" s="66"/>
      <c r="J34" s="66"/>
      <c r="K34" s="66"/>
      <c r="L34" s="66"/>
      <c r="M34" s="66"/>
      <c r="N34" s="101"/>
    </row>
    <row r="35" spans="1:19" s="24" customFormat="1" ht="12" customHeight="1" x14ac:dyDescent="0.2">
      <c r="A35" s="22"/>
      <c r="B35" s="22"/>
      <c r="C35" s="22"/>
      <c r="D35" s="23"/>
      <c r="E35" s="36"/>
      <c r="F35" s="33"/>
      <c r="G35" s="33"/>
      <c r="H35" s="26"/>
      <c r="I35" s="26"/>
      <c r="J35" s="84"/>
      <c r="K35" s="84"/>
      <c r="L35" s="84"/>
      <c r="M35" s="84"/>
      <c r="N35" s="84"/>
      <c r="O35" s="84"/>
      <c r="P35" s="84"/>
      <c r="Q35" s="91"/>
      <c r="R35" s="52"/>
    </row>
    <row r="36" spans="1:19" s="38" customFormat="1" ht="16.5" thickBot="1" x14ac:dyDescent="0.25">
      <c r="C36" s="39" t="s">
        <v>282</v>
      </c>
      <c r="E36" s="40"/>
      <c r="F36" s="41"/>
      <c r="G36" s="41"/>
      <c r="H36" s="42"/>
      <c r="I36" s="42"/>
      <c r="J36" s="89"/>
      <c r="K36" s="89"/>
      <c r="L36" s="89"/>
      <c r="M36" s="89"/>
      <c r="N36" s="89"/>
      <c r="O36" s="89"/>
      <c r="P36" s="89"/>
      <c r="Q36" s="119"/>
      <c r="R36" s="66"/>
    </row>
    <row r="37" spans="1:19" s="24" customFormat="1" ht="18" customHeight="1" thickBot="1" x14ac:dyDescent="0.25">
      <c r="E37" s="44"/>
      <c r="J37" s="476" t="s">
        <v>9</v>
      </c>
      <c r="K37" s="477"/>
      <c r="L37" s="477"/>
      <c r="M37" s="477"/>
      <c r="N37" s="477"/>
      <c r="O37" s="477"/>
      <c r="P37" s="478"/>
      <c r="Q37" s="126"/>
      <c r="R37" s="128"/>
    </row>
    <row r="38" spans="1:19" s="14" customFormat="1" ht="18" customHeight="1" thickBot="1" x14ac:dyDescent="0.25">
      <c r="A38" s="104" t="s">
        <v>18</v>
      </c>
      <c r="B38" s="124"/>
      <c r="C38" s="11" t="s">
        <v>0</v>
      </c>
      <c r="D38" s="12" t="s">
        <v>1</v>
      </c>
      <c r="E38" s="13" t="s">
        <v>10</v>
      </c>
      <c r="F38" s="48" t="s">
        <v>2</v>
      </c>
      <c r="G38" s="70" t="s">
        <v>3</v>
      </c>
      <c r="H38" s="70" t="s">
        <v>15</v>
      </c>
      <c r="I38" s="70" t="s">
        <v>21</v>
      </c>
      <c r="J38" s="149">
        <v>1</v>
      </c>
      <c r="K38" s="150">
        <v>2</v>
      </c>
      <c r="L38" s="150">
        <v>3</v>
      </c>
      <c r="M38" s="150" t="s">
        <v>19</v>
      </c>
      <c r="N38" s="150">
        <v>4</v>
      </c>
      <c r="O38" s="150">
        <v>5</v>
      </c>
      <c r="P38" s="152">
        <v>6</v>
      </c>
      <c r="Q38" s="127" t="s">
        <v>4</v>
      </c>
      <c r="R38" s="82" t="s">
        <v>13</v>
      </c>
      <c r="S38" s="49" t="s">
        <v>5</v>
      </c>
    </row>
    <row r="39" spans="1:19" ht="18" customHeight="1" x14ac:dyDescent="0.2">
      <c r="A39" s="32">
        <v>14</v>
      </c>
      <c r="B39" s="133"/>
      <c r="C39" s="18" t="s">
        <v>373</v>
      </c>
      <c r="D39" s="19" t="s">
        <v>374</v>
      </c>
      <c r="E39" s="143" t="s">
        <v>375</v>
      </c>
      <c r="F39" s="21" t="s">
        <v>225</v>
      </c>
      <c r="G39" s="21" t="s">
        <v>226</v>
      </c>
      <c r="H39" s="21"/>
      <c r="I39" s="98">
        <v>3</v>
      </c>
      <c r="J39" s="97">
        <v>4.53</v>
      </c>
      <c r="K39" s="97" t="s">
        <v>1275</v>
      </c>
      <c r="L39" s="97" t="s">
        <v>1275</v>
      </c>
      <c r="M39" s="97"/>
      <c r="N39" s="97"/>
      <c r="O39" s="97"/>
      <c r="P39" s="97"/>
      <c r="Q39" s="434">
        <f>MAX(J39:P39)</f>
        <v>4.53</v>
      </c>
      <c r="R39" s="435" t="str">
        <f>IF(ISBLANK(Q39),"",IF(Q39&gt;=6,"KSM",IF(Q39&gt;=5.6,"I A",IF(Q39&gt;=5.15,"II A",IF(Q39&gt;=4.6,"III A",IF(Q39&gt;=4.2,"I JA",IF(Q39&gt;=3.85,"II JA",IF(Q39&gt;=3.6,"III JA"))))))))</f>
        <v>I JA</v>
      </c>
      <c r="S39" s="20" t="s">
        <v>59</v>
      </c>
    </row>
    <row r="40" spans="1:19" ht="18" customHeight="1" x14ac:dyDescent="0.2">
      <c r="A40" s="436">
        <v>14</v>
      </c>
      <c r="B40" s="133"/>
      <c r="C40" s="419"/>
      <c r="D40" s="437"/>
      <c r="E40" s="437"/>
      <c r="F40" s="437"/>
      <c r="G40" s="437"/>
      <c r="H40" s="438"/>
      <c r="I40" s="98" t="s">
        <v>277</v>
      </c>
      <c r="J40" s="97">
        <v>-0.6</v>
      </c>
      <c r="K40" s="97" t="s">
        <v>1247</v>
      </c>
      <c r="L40" s="97" t="s">
        <v>1247</v>
      </c>
      <c r="M40" s="97"/>
      <c r="N40" s="97"/>
      <c r="O40" s="97"/>
      <c r="P40" s="97"/>
      <c r="Q40" s="313">
        <f>Q39</f>
        <v>4.53</v>
      </c>
      <c r="R40" s="435"/>
      <c r="S40" s="20"/>
    </row>
    <row r="41" spans="1:19" ht="18" customHeight="1" x14ac:dyDescent="0.2">
      <c r="A41" s="32">
        <v>15</v>
      </c>
      <c r="B41" s="133"/>
      <c r="C41" s="18" t="s">
        <v>505</v>
      </c>
      <c r="D41" s="19" t="s">
        <v>506</v>
      </c>
      <c r="E41" s="143" t="s">
        <v>507</v>
      </c>
      <c r="F41" s="21" t="s">
        <v>33</v>
      </c>
      <c r="G41" s="21" t="s">
        <v>102</v>
      </c>
      <c r="H41" s="21"/>
      <c r="I41" s="98">
        <v>2</v>
      </c>
      <c r="J41" s="97">
        <v>3.91</v>
      </c>
      <c r="K41" s="97">
        <v>4.29</v>
      </c>
      <c r="L41" s="97">
        <v>4.46</v>
      </c>
      <c r="M41" s="97"/>
      <c r="N41" s="97"/>
      <c r="O41" s="97"/>
      <c r="P41" s="97"/>
      <c r="Q41" s="434">
        <f>MAX(J41:P41)</f>
        <v>4.46</v>
      </c>
      <c r="R41" s="435" t="str">
        <f>IF(ISBLANK(Q41),"",IF(Q41&gt;=6,"KSM",IF(Q41&gt;=5.6,"I A",IF(Q41&gt;=5.15,"II A",IF(Q41&gt;=4.6,"III A",IF(Q41&gt;=4.2,"I JA",IF(Q41&gt;=3.85,"II JA",IF(Q41&gt;=3.6,"III JA"))))))))</f>
        <v>I JA</v>
      </c>
      <c r="S41" s="20" t="s">
        <v>508</v>
      </c>
    </row>
    <row r="42" spans="1:19" ht="18" customHeight="1" x14ac:dyDescent="0.2">
      <c r="A42" s="436">
        <v>15</v>
      </c>
      <c r="B42" s="133"/>
      <c r="C42" s="419"/>
      <c r="D42" s="437"/>
      <c r="E42" s="437"/>
      <c r="F42" s="437"/>
      <c r="G42" s="437"/>
      <c r="H42" s="438"/>
      <c r="I42" s="98" t="s">
        <v>277</v>
      </c>
      <c r="J42" s="97">
        <v>-0.3</v>
      </c>
      <c r="K42" s="97">
        <v>0.2</v>
      </c>
      <c r="L42" s="97">
        <v>-0.8</v>
      </c>
      <c r="M42" s="97"/>
      <c r="N42" s="97"/>
      <c r="O42" s="97"/>
      <c r="P42" s="97"/>
      <c r="Q42" s="313">
        <f>Q41</f>
        <v>4.46</v>
      </c>
      <c r="R42" s="435"/>
      <c r="S42" s="20"/>
    </row>
    <row r="43" spans="1:19" ht="18" customHeight="1" x14ac:dyDescent="0.2">
      <c r="A43" s="32">
        <v>16</v>
      </c>
      <c r="B43" s="133"/>
      <c r="C43" s="18" t="s">
        <v>387</v>
      </c>
      <c r="D43" s="19" t="s">
        <v>388</v>
      </c>
      <c r="E43" s="143" t="s">
        <v>389</v>
      </c>
      <c r="F43" s="21" t="s">
        <v>38</v>
      </c>
      <c r="G43" s="21" t="s">
        <v>230</v>
      </c>
      <c r="H43" s="21"/>
      <c r="I43" s="98">
        <v>1</v>
      </c>
      <c r="J43" s="97">
        <v>4.41</v>
      </c>
      <c r="K43" s="97">
        <v>4.42</v>
      </c>
      <c r="L43" s="97">
        <v>4.26</v>
      </c>
      <c r="M43" s="97"/>
      <c r="N43" s="97"/>
      <c r="O43" s="97"/>
      <c r="P43" s="97"/>
      <c r="Q43" s="434">
        <f>MAX(J43:P43)</f>
        <v>4.42</v>
      </c>
      <c r="R43" s="435" t="str">
        <f>IF(ISBLANK(Q43),"",IF(Q43&gt;=6,"KSM",IF(Q43&gt;=5.6,"I A",IF(Q43&gt;=5.15,"II A",IF(Q43&gt;=4.6,"III A",IF(Q43&gt;=4.2,"I JA",IF(Q43&gt;=3.85,"II JA",IF(Q43&gt;=3.6,"III JA"))))))))</f>
        <v>I JA</v>
      </c>
      <c r="S43" s="20" t="s">
        <v>231</v>
      </c>
    </row>
    <row r="44" spans="1:19" ht="18" customHeight="1" x14ac:dyDescent="0.2">
      <c r="A44" s="436">
        <v>16</v>
      </c>
      <c r="B44" s="133"/>
      <c r="C44" s="419"/>
      <c r="D44" s="437"/>
      <c r="E44" s="437"/>
      <c r="F44" s="437"/>
      <c r="G44" s="437"/>
      <c r="H44" s="438"/>
      <c r="I44" s="98" t="s">
        <v>277</v>
      </c>
      <c r="J44" s="97">
        <v>0.1</v>
      </c>
      <c r="K44" s="97">
        <v>-2</v>
      </c>
      <c r="L44" s="97">
        <v>0</v>
      </c>
      <c r="M44" s="97"/>
      <c r="N44" s="97"/>
      <c r="O44" s="97"/>
      <c r="P44" s="97"/>
      <c r="Q44" s="313">
        <f>Q43</f>
        <v>4.42</v>
      </c>
      <c r="R44" s="435"/>
      <c r="S44" s="20"/>
    </row>
    <row r="45" spans="1:19" ht="18" customHeight="1" x14ac:dyDescent="0.2">
      <c r="A45" s="32">
        <v>17</v>
      </c>
      <c r="B45" s="133"/>
      <c r="C45" s="18" t="s">
        <v>158</v>
      </c>
      <c r="D45" s="19" t="s">
        <v>759</v>
      </c>
      <c r="E45" s="143">
        <v>38274</v>
      </c>
      <c r="F45" s="21" t="s">
        <v>761</v>
      </c>
      <c r="G45" s="21" t="s">
        <v>746</v>
      </c>
      <c r="H45" s="21"/>
      <c r="I45" s="98" t="s">
        <v>56</v>
      </c>
      <c r="J45" s="97">
        <v>4.3099999999999996</v>
      </c>
      <c r="K45" s="97" t="s">
        <v>1275</v>
      </c>
      <c r="L45" s="97" t="s">
        <v>1275</v>
      </c>
      <c r="M45" s="97"/>
      <c r="N45" s="97"/>
      <c r="O45" s="97"/>
      <c r="P45" s="97"/>
      <c r="Q45" s="434">
        <f>MAX(J45:P45)</f>
        <v>4.3099999999999996</v>
      </c>
      <c r="R45" s="435" t="str">
        <f>IF(ISBLANK(Q45),"",IF(Q45&gt;=6,"KSM",IF(Q45&gt;=5.6,"I A",IF(Q45&gt;=5.15,"II A",IF(Q45&gt;=4.6,"III A",IF(Q45&gt;=4.2,"I JA",IF(Q45&gt;=3.85,"II JA",IF(Q45&gt;=3.6,"III JA"))))))))</f>
        <v>I JA</v>
      </c>
      <c r="S45" s="20" t="s">
        <v>747</v>
      </c>
    </row>
    <row r="46" spans="1:19" ht="18" customHeight="1" x14ac:dyDescent="0.2">
      <c r="A46" s="436">
        <v>17</v>
      </c>
      <c r="B46" s="133"/>
      <c r="C46" s="419"/>
      <c r="D46" s="437"/>
      <c r="E46" s="437"/>
      <c r="F46" s="437"/>
      <c r="G46" s="437"/>
      <c r="H46" s="438"/>
      <c r="I46" s="98" t="s">
        <v>277</v>
      </c>
      <c r="J46" s="97">
        <v>-0.2</v>
      </c>
      <c r="K46" s="97" t="s">
        <v>1247</v>
      </c>
      <c r="L46" s="97" t="s">
        <v>1247</v>
      </c>
      <c r="M46" s="97"/>
      <c r="N46" s="97"/>
      <c r="O46" s="97"/>
      <c r="P46" s="97"/>
      <c r="Q46" s="313">
        <f>Q45</f>
        <v>4.3099999999999996</v>
      </c>
      <c r="R46" s="435"/>
      <c r="S46" s="20"/>
    </row>
    <row r="47" spans="1:19" ht="18" customHeight="1" x14ac:dyDescent="0.2">
      <c r="A47" s="32">
        <v>18</v>
      </c>
      <c r="B47" s="133"/>
      <c r="C47" s="18" t="s">
        <v>77</v>
      </c>
      <c r="D47" s="19" t="s">
        <v>873</v>
      </c>
      <c r="E47" s="143" t="s">
        <v>552</v>
      </c>
      <c r="F47" s="21" t="s">
        <v>320</v>
      </c>
      <c r="G47" s="21" t="s">
        <v>164</v>
      </c>
      <c r="H47" s="21" t="s">
        <v>171</v>
      </c>
      <c r="I47" s="98"/>
      <c r="J47" s="97">
        <v>4.24</v>
      </c>
      <c r="K47" s="97">
        <v>4.0599999999999996</v>
      </c>
      <c r="L47" s="97">
        <v>4.1399999999999997</v>
      </c>
      <c r="M47" s="97"/>
      <c r="N47" s="97"/>
      <c r="O47" s="97"/>
      <c r="P47" s="97"/>
      <c r="Q47" s="434">
        <f>MAX(J47:P47)</f>
        <v>4.24</v>
      </c>
      <c r="R47" s="435" t="str">
        <f>IF(ISBLANK(Q47),"",IF(Q47&gt;=6,"KSM",IF(Q47&gt;=5.6,"I A",IF(Q47&gt;=5.15,"II A",IF(Q47&gt;=4.6,"III A",IF(Q47&gt;=4.2,"I JA",IF(Q47&gt;=3.85,"II JA",IF(Q47&gt;=3.6,"III JA"))))))))</f>
        <v>I JA</v>
      </c>
      <c r="S47" s="20" t="s">
        <v>178</v>
      </c>
    </row>
    <row r="48" spans="1:19" ht="18" customHeight="1" x14ac:dyDescent="0.2">
      <c r="A48" s="436">
        <v>18</v>
      </c>
      <c r="B48" s="133"/>
      <c r="C48" s="419"/>
      <c r="D48" s="437"/>
      <c r="E48" s="437"/>
      <c r="F48" s="437"/>
      <c r="G48" s="437"/>
      <c r="H48" s="438"/>
      <c r="I48" s="98" t="s">
        <v>277</v>
      </c>
      <c r="J48" s="97">
        <v>-2</v>
      </c>
      <c r="K48" s="97">
        <v>1.1000000000000001</v>
      </c>
      <c r="L48" s="97">
        <v>-2.2999999999999998</v>
      </c>
      <c r="M48" s="97"/>
      <c r="N48" s="97"/>
      <c r="O48" s="97"/>
      <c r="P48" s="97"/>
      <c r="Q48" s="313">
        <f>Q47</f>
        <v>4.24</v>
      </c>
      <c r="R48" s="435"/>
      <c r="S48" s="20"/>
    </row>
    <row r="49" spans="1:19" ht="18" customHeight="1" x14ac:dyDescent="0.2">
      <c r="A49" s="32">
        <v>19</v>
      </c>
      <c r="B49" s="133"/>
      <c r="C49" s="18" t="s">
        <v>1166</v>
      </c>
      <c r="D49" s="19" t="s">
        <v>1167</v>
      </c>
      <c r="E49" s="143" t="s">
        <v>1168</v>
      </c>
      <c r="F49" s="21" t="s">
        <v>30</v>
      </c>
      <c r="G49" s="21" t="s">
        <v>1087</v>
      </c>
      <c r="H49" s="21"/>
      <c r="I49" s="98"/>
      <c r="J49" s="97" t="s">
        <v>1275</v>
      </c>
      <c r="K49" s="97">
        <v>4.18</v>
      </c>
      <c r="L49" s="97" t="s">
        <v>1275</v>
      </c>
      <c r="M49" s="97"/>
      <c r="N49" s="97"/>
      <c r="O49" s="97"/>
      <c r="P49" s="97"/>
      <c r="Q49" s="434">
        <f>MAX(J49:P49)</f>
        <v>4.18</v>
      </c>
      <c r="R49" s="435" t="str">
        <f>IF(ISBLANK(Q49),"",IF(Q49&gt;=6,"KSM",IF(Q49&gt;=5.6,"I A",IF(Q49&gt;=5.15,"II A",IF(Q49&gt;=4.6,"III A",IF(Q49&gt;=4.2,"I JA",IF(Q49&gt;=3.85,"II JA",IF(Q49&gt;=3.6,"III JA"))))))))</f>
        <v>II JA</v>
      </c>
      <c r="S49" s="20" t="s">
        <v>1131</v>
      </c>
    </row>
    <row r="50" spans="1:19" ht="18" customHeight="1" x14ac:dyDescent="0.2">
      <c r="A50" s="436">
        <v>19</v>
      </c>
      <c r="B50" s="133"/>
      <c r="C50" s="419"/>
      <c r="D50" s="437"/>
      <c r="E50" s="437"/>
      <c r="F50" s="437"/>
      <c r="G50" s="437"/>
      <c r="H50" s="438"/>
      <c r="I50" s="98" t="s">
        <v>277</v>
      </c>
      <c r="J50" s="97" t="s">
        <v>1247</v>
      </c>
      <c r="K50" s="97">
        <v>0</v>
      </c>
      <c r="L50" s="97" t="s">
        <v>1247</v>
      </c>
      <c r="M50" s="97"/>
      <c r="N50" s="97"/>
      <c r="O50" s="97"/>
      <c r="P50" s="97"/>
      <c r="Q50" s="313">
        <f>Q49</f>
        <v>4.18</v>
      </c>
      <c r="R50" s="435"/>
      <c r="S50" s="20"/>
    </row>
    <row r="51" spans="1:19" ht="18" customHeight="1" x14ac:dyDescent="0.2">
      <c r="A51" s="32">
        <v>20</v>
      </c>
      <c r="B51" s="133"/>
      <c r="C51" s="18" t="s">
        <v>85</v>
      </c>
      <c r="D51" s="19" t="s">
        <v>837</v>
      </c>
      <c r="E51" s="143" t="s">
        <v>838</v>
      </c>
      <c r="F51" s="21" t="s">
        <v>839</v>
      </c>
      <c r="G51" s="21" t="s">
        <v>840</v>
      </c>
      <c r="H51" s="21" t="s">
        <v>167</v>
      </c>
      <c r="I51" s="98"/>
      <c r="J51" s="97">
        <v>4.1500000000000004</v>
      </c>
      <c r="K51" s="97">
        <v>3.96</v>
      </c>
      <c r="L51" s="97">
        <v>3.39</v>
      </c>
      <c r="M51" s="97"/>
      <c r="N51" s="97"/>
      <c r="O51" s="97"/>
      <c r="P51" s="97"/>
      <c r="Q51" s="434">
        <f>MAX(J51:P51)</f>
        <v>4.1500000000000004</v>
      </c>
      <c r="R51" s="435" t="str">
        <f>IF(ISBLANK(Q51),"",IF(Q51&gt;=6,"KSM",IF(Q51&gt;=5.6,"I A",IF(Q51&gt;=5.15,"II A",IF(Q51&gt;=4.6,"III A",IF(Q51&gt;=4.2,"I JA",IF(Q51&gt;=3.85,"II JA",IF(Q51&gt;=3.6,"III JA"))))))))</f>
        <v>II JA</v>
      </c>
      <c r="S51" s="20" t="s">
        <v>864</v>
      </c>
    </row>
    <row r="52" spans="1:19" ht="18" customHeight="1" x14ac:dyDescent="0.2">
      <c r="A52" s="436">
        <v>20</v>
      </c>
      <c r="B52" s="133"/>
      <c r="C52" s="419"/>
      <c r="D52" s="437"/>
      <c r="E52" s="437"/>
      <c r="F52" s="437"/>
      <c r="G52" s="437"/>
      <c r="H52" s="438"/>
      <c r="I52" s="98" t="s">
        <v>277</v>
      </c>
      <c r="J52" s="97">
        <v>-1.1000000000000001</v>
      </c>
      <c r="K52" s="97">
        <v>-0.2</v>
      </c>
      <c r="L52" s="97">
        <v>0</v>
      </c>
      <c r="M52" s="97"/>
      <c r="N52" s="97"/>
      <c r="O52" s="97"/>
      <c r="P52" s="97"/>
      <c r="Q52" s="313">
        <f>Q51</f>
        <v>4.1500000000000004</v>
      </c>
      <c r="R52" s="435"/>
      <c r="S52" s="20"/>
    </row>
    <row r="53" spans="1:19" ht="18" customHeight="1" x14ac:dyDescent="0.2">
      <c r="A53" s="32">
        <v>21</v>
      </c>
      <c r="B53" s="133"/>
      <c r="C53" s="18" t="s">
        <v>134</v>
      </c>
      <c r="D53" s="19" t="s">
        <v>1136</v>
      </c>
      <c r="E53" s="143" t="s">
        <v>329</v>
      </c>
      <c r="F53" s="21" t="s">
        <v>30</v>
      </c>
      <c r="G53" s="21" t="s">
        <v>1087</v>
      </c>
      <c r="H53" s="21"/>
      <c r="I53" s="98"/>
      <c r="J53" s="97" t="s">
        <v>1275</v>
      </c>
      <c r="K53" s="97">
        <v>3.85</v>
      </c>
      <c r="L53" s="97">
        <v>4.1500000000000004</v>
      </c>
      <c r="M53" s="97"/>
      <c r="N53" s="97"/>
      <c r="O53" s="97"/>
      <c r="P53" s="97"/>
      <c r="Q53" s="434">
        <f>MAX(J53:P53)</f>
        <v>4.1500000000000004</v>
      </c>
      <c r="R53" s="435" t="str">
        <f>IF(ISBLANK(Q53),"",IF(Q53&gt;=6,"KSM",IF(Q53&gt;=5.6,"I A",IF(Q53&gt;=5.15,"II A",IF(Q53&gt;=4.6,"III A",IF(Q53&gt;=4.2,"I JA",IF(Q53&gt;=3.85,"II JA",IF(Q53&gt;=3.6,"III JA"))))))))</f>
        <v>II JA</v>
      </c>
      <c r="S53" s="331" t="s">
        <v>1137</v>
      </c>
    </row>
    <row r="54" spans="1:19" ht="18" customHeight="1" x14ac:dyDescent="0.2">
      <c r="A54" s="436">
        <v>21</v>
      </c>
      <c r="B54" s="133"/>
      <c r="C54" s="419"/>
      <c r="D54" s="437"/>
      <c r="E54" s="437"/>
      <c r="F54" s="437"/>
      <c r="G54" s="437"/>
      <c r="H54" s="438"/>
      <c r="I54" s="98" t="s">
        <v>277</v>
      </c>
      <c r="J54" s="97" t="s">
        <v>1247</v>
      </c>
      <c r="K54" s="97">
        <v>0.4</v>
      </c>
      <c r="L54" s="97">
        <v>0.6</v>
      </c>
      <c r="M54" s="97"/>
      <c r="N54" s="97"/>
      <c r="O54" s="97"/>
      <c r="P54" s="97"/>
      <c r="Q54" s="313">
        <f>Q53</f>
        <v>4.1500000000000004</v>
      </c>
      <c r="R54" s="435"/>
      <c r="S54" s="20"/>
    </row>
    <row r="55" spans="1:19" ht="18" customHeight="1" x14ac:dyDescent="0.2">
      <c r="A55" s="32">
        <v>22</v>
      </c>
      <c r="B55" s="133"/>
      <c r="C55" s="18" t="s">
        <v>585</v>
      </c>
      <c r="D55" s="19" t="s">
        <v>760</v>
      </c>
      <c r="E55" s="143">
        <v>38270</v>
      </c>
      <c r="F55" s="21" t="s">
        <v>761</v>
      </c>
      <c r="G55" s="21" t="s">
        <v>746</v>
      </c>
      <c r="H55" s="21"/>
      <c r="I55" s="98" t="s">
        <v>56</v>
      </c>
      <c r="J55" s="97">
        <v>3.5</v>
      </c>
      <c r="K55" s="97">
        <v>3.81</v>
      </c>
      <c r="L55" s="97">
        <v>3.58</v>
      </c>
      <c r="M55" s="97"/>
      <c r="N55" s="97"/>
      <c r="O55" s="97"/>
      <c r="P55" s="97"/>
      <c r="Q55" s="434">
        <f>MAX(J55:P55)</f>
        <v>3.81</v>
      </c>
      <c r="R55" s="435" t="str">
        <f>IF(ISBLANK(Q55),"",IF(Q55&gt;=6,"KSM",IF(Q55&gt;=5.6,"I A",IF(Q55&gt;=5.15,"II A",IF(Q55&gt;=4.6,"III A",IF(Q55&gt;=4.2,"I JA",IF(Q55&gt;=3.85,"II JA",IF(Q55&gt;=3.6,"III JA"))))))))</f>
        <v>III JA</v>
      </c>
      <c r="S55" s="20" t="s">
        <v>747</v>
      </c>
    </row>
    <row r="56" spans="1:19" ht="18" customHeight="1" x14ac:dyDescent="0.2">
      <c r="A56" s="436">
        <v>22</v>
      </c>
      <c r="B56" s="133"/>
      <c r="C56" s="419"/>
      <c r="D56" s="437"/>
      <c r="E56" s="437"/>
      <c r="F56" s="437"/>
      <c r="G56" s="437"/>
      <c r="H56" s="438"/>
      <c r="I56" s="98" t="s">
        <v>277</v>
      </c>
      <c r="J56" s="97">
        <v>0.1</v>
      </c>
      <c r="K56" s="97">
        <v>0</v>
      </c>
      <c r="L56" s="97">
        <v>0.4</v>
      </c>
      <c r="M56" s="97"/>
      <c r="N56" s="97"/>
      <c r="O56" s="97"/>
      <c r="P56" s="97"/>
      <c r="Q56" s="313">
        <f>Q55</f>
        <v>3.81</v>
      </c>
      <c r="R56" s="435"/>
      <c r="S56" s="20"/>
    </row>
    <row r="57" spans="1:19" ht="18" customHeight="1" x14ac:dyDescent="0.2">
      <c r="A57" s="32">
        <v>23</v>
      </c>
      <c r="B57" s="133"/>
      <c r="C57" s="18" t="s">
        <v>183</v>
      </c>
      <c r="D57" s="19" t="s">
        <v>847</v>
      </c>
      <c r="E57" s="143" t="s">
        <v>848</v>
      </c>
      <c r="F57" s="21" t="s">
        <v>319</v>
      </c>
      <c r="G57" s="21" t="s">
        <v>164</v>
      </c>
      <c r="H57" s="21" t="s">
        <v>167</v>
      </c>
      <c r="I57" s="98"/>
      <c r="J57" s="97">
        <v>3.53</v>
      </c>
      <c r="K57" s="97">
        <v>3.15</v>
      </c>
      <c r="L57" s="97">
        <v>3.49</v>
      </c>
      <c r="M57" s="97"/>
      <c r="N57" s="97"/>
      <c r="O57" s="97"/>
      <c r="P57" s="97"/>
      <c r="Q57" s="434">
        <f>MAX(J57:P57)</f>
        <v>3.53</v>
      </c>
      <c r="R57" s="309" t="b">
        <f>IF(ISBLANK(Q57),"",IF(Q57&gt;=6,"KSM",IF(Q57&gt;=5.6,"I A",IF(Q57&gt;=5.15,"II A",IF(Q57&gt;=4.6,"III A",IF(Q57&gt;=4.2,"I JA",IF(Q57&gt;=3.85,"II JA",IF(Q57&gt;=3.6,"III JA"))))))))</f>
        <v>0</v>
      </c>
      <c r="S57" s="20" t="s">
        <v>168</v>
      </c>
    </row>
    <row r="58" spans="1:19" ht="18" customHeight="1" x14ac:dyDescent="0.2">
      <c r="A58" s="436">
        <v>23</v>
      </c>
      <c r="B58" s="133"/>
      <c r="C58" s="419"/>
      <c r="D58" s="437"/>
      <c r="E58" s="437"/>
      <c r="F58" s="437"/>
      <c r="G58" s="437"/>
      <c r="H58" s="438"/>
      <c r="I58" s="98" t="s">
        <v>277</v>
      </c>
      <c r="J58" s="97">
        <v>-0.8</v>
      </c>
      <c r="K58" s="97">
        <v>0</v>
      </c>
      <c r="L58" s="97">
        <v>0.8</v>
      </c>
      <c r="M58" s="97"/>
      <c r="N58" s="97"/>
      <c r="O58" s="97"/>
      <c r="P58" s="97"/>
      <c r="Q58" s="313">
        <f>Q57</f>
        <v>3.53</v>
      </c>
      <c r="R58" s="435"/>
      <c r="S58" s="20"/>
    </row>
    <row r="59" spans="1:19" ht="18" customHeight="1" x14ac:dyDescent="0.2">
      <c r="A59" s="32"/>
      <c r="B59" s="133"/>
      <c r="C59" s="18" t="s">
        <v>163</v>
      </c>
      <c r="D59" s="19" t="s">
        <v>1030</v>
      </c>
      <c r="E59" s="143" t="s">
        <v>386</v>
      </c>
      <c r="F59" s="21" t="s">
        <v>38</v>
      </c>
      <c r="G59" s="21" t="s">
        <v>230</v>
      </c>
      <c r="H59" s="21" t="s">
        <v>380</v>
      </c>
      <c r="I59" s="98"/>
      <c r="J59" s="97"/>
      <c r="K59" s="97"/>
      <c r="L59" s="97"/>
      <c r="M59" s="97"/>
      <c r="N59" s="97"/>
      <c r="O59" s="97"/>
      <c r="P59" s="97"/>
      <c r="Q59" s="434" t="s">
        <v>1239</v>
      </c>
      <c r="R59" s="309" t="str">
        <f>IF(ISBLANK(Q59),"",IF(Q59&gt;=6,"KSM",IF(Q59&gt;=5.6,"I A",IF(Q59&gt;=5.15,"II A",IF(Q59&gt;=4.6,"III A",IF(Q59&gt;=4.2,"I JA",IF(Q59&gt;=3.85,"II JA",IF(Q59&gt;=3.6,"III JA"))))))))</f>
        <v>KSM</v>
      </c>
      <c r="S59" s="20" t="s">
        <v>231</v>
      </c>
    </row>
    <row r="60" spans="1:19" ht="18" customHeight="1" x14ac:dyDescent="0.2">
      <c r="A60" s="436"/>
      <c r="B60" s="133"/>
      <c r="C60" s="419"/>
      <c r="D60" s="437"/>
      <c r="E60" s="437"/>
      <c r="F60" s="437"/>
      <c r="G60" s="437"/>
      <c r="H60" s="438"/>
      <c r="I60" s="98" t="s">
        <v>277</v>
      </c>
      <c r="J60" s="97"/>
      <c r="K60" s="97"/>
      <c r="L60" s="97"/>
      <c r="M60" s="97"/>
      <c r="N60" s="97"/>
      <c r="O60" s="97"/>
      <c r="P60" s="97"/>
      <c r="Q60" s="313" t="str">
        <f>Q59</f>
        <v>DNS</v>
      </c>
      <c r="R60" s="435"/>
      <c r="S60" s="20"/>
    </row>
    <row r="61" spans="1:19" ht="18" customHeight="1" x14ac:dyDescent="0.2">
      <c r="A61" s="32"/>
      <c r="B61" s="133"/>
      <c r="C61" s="18" t="s">
        <v>370</v>
      </c>
      <c r="D61" s="19" t="s">
        <v>371</v>
      </c>
      <c r="E61" s="143" t="s">
        <v>372</v>
      </c>
      <c r="F61" s="21" t="s">
        <v>225</v>
      </c>
      <c r="G61" s="21" t="s">
        <v>226</v>
      </c>
      <c r="H61" s="21"/>
      <c r="I61" s="98"/>
      <c r="J61" s="97"/>
      <c r="K61" s="97"/>
      <c r="L61" s="97"/>
      <c r="M61" s="97"/>
      <c r="N61" s="97"/>
      <c r="O61" s="97"/>
      <c r="P61" s="97"/>
      <c r="Q61" s="434" t="s">
        <v>1239</v>
      </c>
      <c r="R61" s="309" t="str">
        <f>IF(ISBLANK(Q61),"",IF(Q61&gt;=6,"KSM",IF(Q61&gt;=5.6,"I A",IF(Q61&gt;=5.15,"II A",IF(Q61&gt;=4.6,"III A",IF(Q61&gt;=4.2,"I JA",IF(Q61&gt;=3.85,"II JA",IF(Q61&gt;=3.6,"III JA"))))))))</f>
        <v>KSM</v>
      </c>
      <c r="S61" s="20" t="s">
        <v>376</v>
      </c>
    </row>
    <row r="62" spans="1:19" ht="18" customHeight="1" x14ac:dyDescent="0.2">
      <c r="A62" s="436"/>
      <c r="B62" s="133"/>
      <c r="C62" s="419"/>
      <c r="D62" s="437"/>
      <c r="E62" s="437"/>
      <c r="F62" s="437"/>
      <c r="G62" s="437"/>
      <c r="H62" s="438"/>
      <c r="I62" s="98" t="s">
        <v>277</v>
      </c>
      <c r="J62" s="97"/>
      <c r="K62" s="97"/>
      <c r="L62" s="97"/>
      <c r="M62" s="97"/>
      <c r="N62" s="97"/>
      <c r="O62" s="97"/>
      <c r="P62" s="97"/>
      <c r="Q62" s="313" t="str">
        <f t="shared" ref="Q62" si="0">Q61</f>
        <v>DNS</v>
      </c>
      <c r="R62" s="435"/>
      <c r="S62" s="20"/>
    </row>
    <row r="63" spans="1:19" ht="18" customHeight="1" x14ac:dyDescent="0.2">
      <c r="A63" s="32"/>
      <c r="B63" s="133"/>
      <c r="C63" s="18" t="s">
        <v>66</v>
      </c>
      <c r="D63" s="19" t="s">
        <v>669</v>
      </c>
      <c r="E63" s="143">
        <v>37355</v>
      </c>
      <c r="F63" s="21" t="s">
        <v>317</v>
      </c>
      <c r="G63" s="21" t="s">
        <v>668</v>
      </c>
      <c r="H63" s="21"/>
      <c r="I63" s="98"/>
      <c r="J63" s="97"/>
      <c r="K63" s="97"/>
      <c r="L63" s="97"/>
      <c r="M63" s="97"/>
      <c r="N63" s="97"/>
      <c r="O63" s="97"/>
      <c r="P63" s="97"/>
      <c r="Q63" s="434" t="s">
        <v>1239</v>
      </c>
      <c r="R63" s="309" t="str">
        <f>IF(ISBLANK(Q63),"",IF(Q63&gt;=6,"KSM",IF(Q63&gt;=5.6,"I A",IF(Q63&gt;=5.15,"II A",IF(Q63&gt;=4.6,"III A",IF(Q63&gt;=4.2,"I JA",IF(Q63&gt;=3.85,"II JA",IF(Q63&gt;=3.6,"III JA"))))))))</f>
        <v>KSM</v>
      </c>
      <c r="S63" s="20" t="s">
        <v>670</v>
      </c>
    </row>
    <row r="64" spans="1:19" ht="18" customHeight="1" x14ac:dyDescent="0.2">
      <c r="A64" s="436"/>
      <c r="B64" s="133"/>
      <c r="C64" s="419"/>
      <c r="D64" s="437"/>
      <c r="E64" s="437"/>
      <c r="F64" s="437"/>
      <c r="G64" s="437"/>
      <c r="H64" s="438"/>
      <c r="I64" s="98" t="s">
        <v>277</v>
      </c>
      <c r="J64" s="97"/>
      <c r="K64" s="97"/>
      <c r="L64" s="97"/>
      <c r="M64" s="97"/>
      <c r="N64" s="97"/>
      <c r="O64" s="97"/>
      <c r="P64" s="97"/>
      <c r="Q64" s="313" t="str">
        <f t="shared" ref="Q64" si="1">Q63</f>
        <v>DNS</v>
      </c>
      <c r="R64" s="435"/>
      <c r="S64" s="20"/>
    </row>
  </sheetData>
  <sortState ref="C7:S33">
    <sortCondition descending="1" ref="E7:E33"/>
  </sortState>
  <mergeCells count="3">
    <mergeCell ref="J5:P5"/>
    <mergeCell ref="C8:H8"/>
    <mergeCell ref="J37:P37"/>
  </mergeCells>
  <printOptions horizontalCentered="1"/>
  <pageMargins left="0.15748031496062992" right="0.15748031496062992" top="0.55118110236220474" bottom="0.35433070866141736" header="0.31496062992125984" footer="0.31496062992125984"/>
  <pageSetup paperSize="9" scale="9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0"/>
  <dimension ref="A1:T68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175" customWidth="1"/>
    <col min="2" max="2" width="5.28515625" style="175" hidden="1" customWidth="1"/>
    <col min="3" max="3" width="10.42578125" style="175" customWidth="1"/>
    <col min="4" max="4" width="12.85546875" style="175" customWidth="1"/>
    <col min="5" max="5" width="10.7109375" style="191" customWidth="1"/>
    <col min="6" max="6" width="15" style="211" customWidth="1"/>
    <col min="7" max="7" width="12.85546875" style="211" customWidth="1"/>
    <col min="8" max="8" width="13.42578125" style="179" customWidth="1"/>
    <col min="9" max="9" width="5.85546875" style="179" customWidth="1"/>
    <col min="10" max="12" width="4.7109375" style="210" customWidth="1"/>
    <col min="13" max="13" width="4.7109375" style="210" hidden="1" customWidth="1"/>
    <col min="14" max="16" width="4.7109375" style="210" customWidth="1"/>
    <col min="17" max="17" width="9.140625" style="181" customWidth="1"/>
    <col min="18" max="18" width="6.42578125" style="182" customWidth="1"/>
    <col min="19" max="19" width="17.28515625" style="183" customWidth="1"/>
    <col min="20" max="16384" width="9.140625" style="175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0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0" s="183" customFormat="1" ht="12" customHeight="1" x14ac:dyDescent="0.2">
      <c r="A3" s="175"/>
      <c r="B3" s="175"/>
      <c r="C3" s="175"/>
      <c r="D3" s="176"/>
      <c r="E3" s="177"/>
      <c r="F3" s="178"/>
      <c r="G3" s="178"/>
      <c r="H3" s="179"/>
      <c r="I3" s="179"/>
      <c r="J3" s="180"/>
      <c r="K3" s="180"/>
      <c r="L3" s="180"/>
      <c r="M3" s="180"/>
      <c r="N3" s="180"/>
      <c r="O3" s="180"/>
      <c r="P3" s="180"/>
      <c r="Q3" s="181"/>
      <c r="R3" s="182"/>
    </row>
    <row r="4" spans="1:20" s="184" customFormat="1" ht="16.5" thickBot="1" x14ac:dyDescent="0.25">
      <c r="C4" s="185" t="s">
        <v>283</v>
      </c>
      <c r="E4" s="186"/>
      <c r="F4" s="187"/>
      <c r="G4" s="187"/>
      <c r="H4" s="188"/>
      <c r="I4" s="188"/>
      <c r="J4" s="189"/>
      <c r="K4" s="189"/>
      <c r="L4" s="189"/>
      <c r="M4" s="189"/>
      <c r="N4" s="189"/>
      <c r="O4" s="189"/>
      <c r="P4" s="189"/>
      <c r="Q4" s="190"/>
      <c r="R4" s="174"/>
    </row>
    <row r="5" spans="1:20" s="183" customFormat="1" ht="18" customHeight="1" thickBot="1" x14ac:dyDescent="0.25">
      <c r="E5" s="191"/>
      <c r="J5" s="482" t="s">
        <v>9</v>
      </c>
      <c r="K5" s="483"/>
      <c r="L5" s="483"/>
      <c r="M5" s="483"/>
      <c r="N5" s="483"/>
      <c r="O5" s="483"/>
      <c r="P5" s="484"/>
      <c r="Q5" s="192"/>
      <c r="R5" s="193"/>
    </row>
    <row r="6" spans="1:20" s="206" customFormat="1" ht="18" customHeight="1" thickBot="1" x14ac:dyDescent="0.25">
      <c r="A6" s="104" t="s">
        <v>18</v>
      </c>
      <c r="B6" s="124"/>
      <c r="C6" s="194" t="s">
        <v>0</v>
      </c>
      <c r="D6" s="195" t="s">
        <v>1</v>
      </c>
      <c r="E6" s="196" t="s">
        <v>10</v>
      </c>
      <c r="F6" s="197" t="s">
        <v>2</v>
      </c>
      <c r="G6" s="198" t="s">
        <v>3</v>
      </c>
      <c r="H6" s="198" t="s">
        <v>15</v>
      </c>
      <c r="I6" s="198" t="s">
        <v>21</v>
      </c>
      <c r="J6" s="199">
        <v>1</v>
      </c>
      <c r="K6" s="200">
        <v>2</v>
      </c>
      <c r="L6" s="200">
        <v>3</v>
      </c>
      <c r="M6" s="150" t="s">
        <v>19</v>
      </c>
      <c r="N6" s="201">
        <v>4</v>
      </c>
      <c r="O6" s="200">
        <v>5</v>
      </c>
      <c r="P6" s="202">
        <v>6</v>
      </c>
      <c r="Q6" s="203" t="s">
        <v>4</v>
      </c>
      <c r="R6" s="204" t="s">
        <v>13</v>
      </c>
      <c r="S6" s="205" t="s">
        <v>5</v>
      </c>
    </row>
    <row r="7" spans="1:20" ht="18" customHeight="1" x14ac:dyDescent="0.2">
      <c r="A7" s="207">
        <v>1</v>
      </c>
      <c r="B7" s="208"/>
      <c r="C7" s="18" t="s">
        <v>177</v>
      </c>
      <c r="D7" s="19" t="s">
        <v>255</v>
      </c>
      <c r="E7" s="143">
        <v>37473</v>
      </c>
      <c r="F7" s="21" t="s">
        <v>188</v>
      </c>
      <c r="G7" s="21" t="s">
        <v>185</v>
      </c>
      <c r="H7" s="21"/>
      <c r="I7" s="98">
        <v>18</v>
      </c>
      <c r="J7" s="209" t="s">
        <v>1275</v>
      </c>
      <c r="K7" s="209">
        <v>5.65</v>
      </c>
      <c r="L7" s="209">
        <v>5.84</v>
      </c>
      <c r="M7" s="209"/>
      <c r="N7" s="209">
        <v>5.59</v>
      </c>
      <c r="O7" s="209" t="s">
        <v>1275</v>
      </c>
      <c r="P7" s="209">
        <v>6.24</v>
      </c>
      <c r="Q7" s="434">
        <f>MAX(J7:P7)</f>
        <v>6.24</v>
      </c>
      <c r="R7" s="439" t="str">
        <f>IF(ISBLANK(Q7),"",IF(Q7&gt;=7.2,"KSM",IF(Q7&gt;=6.7,"I A",IF(Q7&gt;=6.2,"II A",IF(Q7&gt;=5.6,"III A",IF(Q7&gt;=5,"I JA",IF(Q7&gt;=4.45,"II JA",IF(Q7&gt;=4,"III JA"))))))))</f>
        <v>II A</v>
      </c>
      <c r="S7" s="20" t="s">
        <v>211</v>
      </c>
    </row>
    <row r="8" spans="1:20" ht="18" customHeight="1" x14ac:dyDescent="0.2">
      <c r="A8" s="440">
        <v>1</v>
      </c>
      <c r="B8" s="208"/>
      <c r="C8" s="479"/>
      <c r="D8" s="480"/>
      <c r="E8" s="480"/>
      <c r="F8" s="480"/>
      <c r="G8" s="480"/>
      <c r="H8" s="481"/>
      <c r="I8" s="98" t="s">
        <v>277</v>
      </c>
      <c r="J8" s="209" t="s">
        <v>1247</v>
      </c>
      <c r="K8" s="209">
        <v>-1.4</v>
      </c>
      <c r="L8" s="209">
        <v>0</v>
      </c>
      <c r="M8" s="209"/>
      <c r="N8" s="209">
        <v>-1.2</v>
      </c>
      <c r="O8" s="209" t="s">
        <v>1247</v>
      </c>
      <c r="P8" s="209">
        <v>-0.5</v>
      </c>
      <c r="Q8" s="313">
        <f>Q7</f>
        <v>6.24</v>
      </c>
      <c r="R8" s="314"/>
      <c r="S8" s="20"/>
    </row>
    <row r="9" spans="1:20" ht="18" customHeight="1" x14ac:dyDescent="0.2">
      <c r="A9" s="207">
        <v>2</v>
      </c>
      <c r="B9" s="208"/>
      <c r="C9" s="18" t="s">
        <v>446</v>
      </c>
      <c r="D9" s="19" t="s">
        <v>447</v>
      </c>
      <c r="E9" s="143" t="s">
        <v>448</v>
      </c>
      <c r="F9" s="21" t="s">
        <v>25</v>
      </c>
      <c r="G9" s="21" t="s">
        <v>492</v>
      </c>
      <c r="H9" s="21"/>
      <c r="I9" s="98">
        <v>16</v>
      </c>
      <c r="J9" s="209">
        <v>5.91</v>
      </c>
      <c r="K9" s="209" t="s">
        <v>1275</v>
      </c>
      <c r="L9" s="209">
        <v>5.45</v>
      </c>
      <c r="M9" s="209"/>
      <c r="N9" s="209">
        <v>4.59</v>
      </c>
      <c r="O9" s="209" t="s">
        <v>1275</v>
      </c>
      <c r="P9" s="209">
        <v>5.91</v>
      </c>
      <c r="Q9" s="434">
        <f>MAX(J9:P9)</f>
        <v>5.91</v>
      </c>
      <c r="R9" s="439" t="str">
        <f>IF(ISBLANK(Q9),"",IF(Q9&gt;=7.2,"KSM",IF(Q9&gt;=6.7,"I A",IF(Q9&gt;=6.2,"II A",IF(Q9&gt;=5.6,"III A",IF(Q9&gt;=5,"I JA",IF(Q9&gt;=4.45,"II JA",IF(Q9&gt;=4,"III JA"))))))))</f>
        <v>III A</v>
      </c>
      <c r="S9" s="20" t="s">
        <v>84</v>
      </c>
    </row>
    <row r="10" spans="1:20" ht="18" customHeight="1" x14ac:dyDescent="0.2">
      <c r="A10" s="440">
        <v>2</v>
      </c>
      <c r="B10" s="208"/>
      <c r="C10" s="479"/>
      <c r="D10" s="480"/>
      <c r="E10" s="480"/>
      <c r="F10" s="480"/>
      <c r="G10" s="480"/>
      <c r="H10" s="481"/>
      <c r="I10" s="98" t="s">
        <v>277</v>
      </c>
      <c r="J10" s="209">
        <v>-0.9</v>
      </c>
      <c r="K10" s="209" t="s">
        <v>1247</v>
      </c>
      <c r="L10" s="209">
        <v>0</v>
      </c>
      <c r="M10" s="209"/>
      <c r="N10" s="209">
        <v>0</v>
      </c>
      <c r="O10" s="209" t="s">
        <v>1247</v>
      </c>
      <c r="P10" s="209">
        <v>0</v>
      </c>
      <c r="Q10" s="313">
        <f>Q9</f>
        <v>5.91</v>
      </c>
      <c r="R10" s="314"/>
      <c r="S10" s="20"/>
    </row>
    <row r="11" spans="1:20" ht="18" customHeight="1" x14ac:dyDescent="0.2">
      <c r="A11" s="207">
        <v>3</v>
      </c>
      <c r="B11" s="208"/>
      <c r="C11" s="18" t="s">
        <v>105</v>
      </c>
      <c r="D11" s="19" t="s">
        <v>224</v>
      </c>
      <c r="E11" s="143" t="s">
        <v>334</v>
      </c>
      <c r="F11" s="21" t="s">
        <v>28</v>
      </c>
      <c r="G11" s="21" t="s">
        <v>598</v>
      </c>
      <c r="H11" s="21"/>
      <c r="I11" s="98">
        <v>14</v>
      </c>
      <c r="J11" s="209" t="s">
        <v>1275</v>
      </c>
      <c r="K11" s="209" t="s">
        <v>1275</v>
      </c>
      <c r="L11" s="209">
        <v>5.44</v>
      </c>
      <c r="M11" s="209"/>
      <c r="N11" s="209" t="s">
        <v>1275</v>
      </c>
      <c r="O11" s="209">
        <v>5.82</v>
      </c>
      <c r="P11" s="209" t="s">
        <v>1275</v>
      </c>
      <c r="Q11" s="434">
        <f>MAX(J11:P11)</f>
        <v>5.82</v>
      </c>
      <c r="R11" s="439" t="str">
        <f>IF(ISBLANK(Q11),"",IF(Q11&gt;=7.2,"KSM",IF(Q11&gt;=6.7,"I A",IF(Q11&gt;=6.2,"II A",IF(Q11&gt;=5.6,"III A",IF(Q11&gt;=5,"I JA",IF(Q11&gt;=4.45,"II JA",IF(Q11&gt;=4,"III JA"))))))))</f>
        <v>III A</v>
      </c>
      <c r="S11" s="20" t="s">
        <v>54</v>
      </c>
    </row>
    <row r="12" spans="1:20" ht="18" customHeight="1" x14ac:dyDescent="0.2">
      <c r="A12" s="440">
        <v>3</v>
      </c>
      <c r="B12" s="208"/>
      <c r="C12" s="479"/>
      <c r="D12" s="480"/>
      <c r="E12" s="480"/>
      <c r="F12" s="480"/>
      <c r="G12" s="480"/>
      <c r="H12" s="481"/>
      <c r="I12" s="98" t="s">
        <v>277</v>
      </c>
      <c r="J12" s="209" t="s">
        <v>1247</v>
      </c>
      <c r="K12" s="209" t="s">
        <v>1247</v>
      </c>
      <c r="L12" s="209">
        <v>1</v>
      </c>
      <c r="M12" s="209"/>
      <c r="N12" s="209" t="s">
        <v>1247</v>
      </c>
      <c r="O12" s="209">
        <v>0</v>
      </c>
      <c r="P12" s="209" t="s">
        <v>1247</v>
      </c>
      <c r="Q12" s="313">
        <f>Q11</f>
        <v>5.82</v>
      </c>
      <c r="R12" s="314"/>
      <c r="S12" s="20"/>
    </row>
    <row r="13" spans="1:20" ht="18" customHeight="1" x14ac:dyDescent="0.2">
      <c r="A13" s="207">
        <v>4</v>
      </c>
      <c r="B13" s="208"/>
      <c r="C13" s="18" t="s">
        <v>181</v>
      </c>
      <c r="D13" s="19" t="s">
        <v>787</v>
      </c>
      <c r="E13" s="143" t="s">
        <v>788</v>
      </c>
      <c r="F13" s="21" t="s">
        <v>155</v>
      </c>
      <c r="G13" s="21" t="s">
        <v>154</v>
      </c>
      <c r="H13" s="21"/>
      <c r="I13" s="98">
        <v>13</v>
      </c>
      <c r="J13" s="209">
        <v>5.29</v>
      </c>
      <c r="K13" s="209">
        <v>5.74</v>
      </c>
      <c r="L13" s="209">
        <v>5.32</v>
      </c>
      <c r="M13" s="209"/>
      <c r="N13" s="209">
        <v>5.76</v>
      </c>
      <c r="O13" s="209">
        <v>5.7</v>
      </c>
      <c r="P13" s="209">
        <v>5.55</v>
      </c>
      <c r="Q13" s="434">
        <f>MAX(J13:P13)</f>
        <v>5.76</v>
      </c>
      <c r="R13" s="439" t="str">
        <f>IF(ISBLANK(Q13),"",IF(Q13&gt;=7.2,"KSM",IF(Q13&gt;=6.7,"I A",IF(Q13&gt;=6.2,"II A",IF(Q13&gt;=5.6,"III A",IF(Q13&gt;=5,"I JA",IF(Q13&gt;=4.45,"II JA",IF(Q13&gt;=4,"III JA"))))))))</f>
        <v>III A</v>
      </c>
      <c r="S13" s="20" t="s">
        <v>780</v>
      </c>
      <c r="T13" s="210"/>
    </row>
    <row r="14" spans="1:20" ht="18" customHeight="1" x14ac:dyDescent="0.2">
      <c r="A14" s="440">
        <v>4</v>
      </c>
      <c r="B14" s="208"/>
      <c r="C14" s="479"/>
      <c r="D14" s="480"/>
      <c r="E14" s="480"/>
      <c r="F14" s="480"/>
      <c r="G14" s="480"/>
      <c r="H14" s="481"/>
      <c r="I14" s="98" t="s">
        <v>277</v>
      </c>
      <c r="J14" s="209">
        <v>-1.2</v>
      </c>
      <c r="K14" s="209">
        <v>-0.5</v>
      </c>
      <c r="L14" s="209">
        <v>-1.1000000000000001</v>
      </c>
      <c r="M14" s="209"/>
      <c r="N14" s="209">
        <v>-0.1</v>
      </c>
      <c r="O14" s="209">
        <v>0.3</v>
      </c>
      <c r="P14" s="209">
        <v>-0.4</v>
      </c>
      <c r="Q14" s="313">
        <f>Q13</f>
        <v>5.76</v>
      </c>
      <c r="R14" s="314"/>
      <c r="S14" s="20"/>
      <c r="T14" s="210"/>
    </row>
    <row r="15" spans="1:20" ht="18" customHeight="1" x14ac:dyDescent="0.2">
      <c r="A15" s="207">
        <v>5</v>
      </c>
      <c r="B15" s="208"/>
      <c r="C15" s="18" t="s">
        <v>952</v>
      </c>
      <c r="D15" s="19" t="s">
        <v>953</v>
      </c>
      <c r="E15" s="143" t="s">
        <v>722</v>
      </c>
      <c r="F15" s="21" t="s">
        <v>194</v>
      </c>
      <c r="G15" s="21" t="s">
        <v>191</v>
      </c>
      <c r="H15" s="21" t="s">
        <v>968</v>
      </c>
      <c r="I15" s="98">
        <v>12</v>
      </c>
      <c r="J15" s="209">
        <v>5.01</v>
      </c>
      <c r="K15" s="209">
        <v>5.74</v>
      </c>
      <c r="L15" s="209">
        <v>5.71</v>
      </c>
      <c r="M15" s="209"/>
      <c r="N15" s="209" t="s">
        <v>1275</v>
      </c>
      <c r="O15" s="209">
        <v>5.62</v>
      </c>
      <c r="P15" s="209">
        <v>5.59</v>
      </c>
      <c r="Q15" s="434">
        <f>MAX(J15:P15)</f>
        <v>5.74</v>
      </c>
      <c r="R15" s="439" t="str">
        <f>IF(ISBLANK(Q15),"",IF(Q15&gt;=7.2,"KSM",IF(Q15&gt;=6.7,"I A",IF(Q15&gt;=6.2,"II A",IF(Q15&gt;=5.6,"III A",IF(Q15&gt;=5,"I JA",IF(Q15&gt;=4.45,"II JA",IF(Q15&gt;=4,"III JA"))))))))</f>
        <v>III A</v>
      </c>
      <c r="S15" s="20" t="s">
        <v>192</v>
      </c>
    </row>
    <row r="16" spans="1:20" ht="18" customHeight="1" x14ac:dyDescent="0.2">
      <c r="A16" s="440">
        <v>5</v>
      </c>
      <c r="B16" s="208"/>
      <c r="C16" s="479"/>
      <c r="D16" s="480"/>
      <c r="E16" s="480"/>
      <c r="F16" s="480"/>
      <c r="G16" s="480"/>
      <c r="H16" s="481"/>
      <c r="I16" s="98" t="s">
        <v>277</v>
      </c>
      <c r="J16" s="209">
        <v>-1.1000000000000001</v>
      </c>
      <c r="K16" s="209">
        <v>1.1000000000000001</v>
      </c>
      <c r="L16" s="209">
        <v>-0.7</v>
      </c>
      <c r="M16" s="209"/>
      <c r="N16" s="209" t="s">
        <v>1247</v>
      </c>
      <c r="O16" s="209">
        <v>0.2</v>
      </c>
      <c r="P16" s="209">
        <v>-0.4</v>
      </c>
      <c r="Q16" s="313">
        <f>Q15</f>
        <v>5.74</v>
      </c>
      <c r="R16" s="314"/>
      <c r="S16" s="20"/>
    </row>
    <row r="17" spans="1:19" ht="18" customHeight="1" x14ac:dyDescent="0.2">
      <c r="A17" s="207">
        <v>6</v>
      </c>
      <c r="B17" s="208"/>
      <c r="C17" s="18" t="s">
        <v>499</v>
      </c>
      <c r="D17" s="19" t="s">
        <v>500</v>
      </c>
      <c r="E17" s="143" t="s">
        <v>501</v>
      </c>
      <c r="F17" s="21" t="s">
        <v>33</v>
      </c>
      <c r="G17" s="21" t="s">
        <v>102</v>
      </c>
      <c r="H17" s="21"/>
      <c r="I17" s="98">
        <v>11</v>
      </c>
      <c r="J17" s="209" t="s">
        <v>1247</v>
      </c>
      <c r="K17" s="209">
        <v>5.12</v>
      </c>
      <c r="L17" s="209">
        <v>5.66</v>
      </c>
      <c r="M17" s="209"/>
      <c r="N17" s="209">
        <v>5.71</v>
      </c>
      <c r="O17" s="209">
        <v>5.47</v>
      </c>
      <c r="P17" s="209" t="s">
        <v>1275</v>
      </c>
      <c r="Q17" s="434">
        <f>MAX(J17:P17)</f>
        <v>5.71</v>
      </c>
      <c r="R17" s="439" t="str">
        <f>IF(ISBLANK(Q17),"",IF(Q17&gt;=7.2,"KSM",IF(Q17&gt;=6.7,"I A",IF(Q17&gt;=6.2,"II A",IF(Q17&gt;=5.6,"III A",IF(Q17&gt;=5,"I JA",IF(Q17&gt;=4.45,"II JA",IF(Q17&gt;=4,"III JA"))))))))</f>
        <v>III A</v>
      </c>
      <c r="S17" s="20" t="s">
        <v>508</v>
      </c>
    </row>
    <row r="18" spans="1:19" ht="18" customHeight="1" x14ac:dyDescent="0.2">
      <c r="A18" s="440">
        <v>6</v>
      </c>
      <c r="B18" s="208"/>
      <c r="C18" s="479"/>
      <c r="D18" s="480"/>
      <c r="E18" s="480"/>
      <c r="F18" s="480"/>
      <c r="G18" s="480"/>
      <c r="H18" s="481"/>
      <c r="I18" s="98" t="s">
        <v>277</v>
      </c>
      <c r="J18" s="209" t="s">
        <v>1247</v>
      </c>
      <c r="K18" s="209">
        <v>0</v>
      </c>
      <c r="L18" s="209">
        <v>-0.5</v>
      </c>
      <c r="M18" s="209"/>
      <c r="N18" s="209">
        <v>1</v>
      </c>
      <c r="O18" s="209">
        <v>1</v>
      </c>
      <c r="P18" s="209" t="s">
        <v>1247</v>
      </c>
      <c r="Q18" s="313">
        <f>Q17</f>
        <v>5.71</v>
      </c>
      <c r="R18" s="314"/>
      <c r="S18" s="20"/>
    </row>
    <row r="19" spans="1:19" ht="18" customHeight="1" x14ac:dyDescent="0.2">
      <c r="A19" s="207">
        <v>7</v>
      </c>
      <c r="B19" s="208"/>
      <c r="C19" s="18" t="s">
        <v>362</v>
      </c>
      <c r="D19" s="19" t="s">
        <v>363</v>
      </c>
      <c r="E19" s="143" t="s">
        <v>364</v>
      </c>
      <c r="F19" s="21" t="s">
        <v>225</v>
      </c>
      <c r="G19" s="21" t="s">
        <v>226</v>
      </c>
      <c r="H19" s="21"/>
      <c r="I19" s="98">
        <v>10</v>
      </c>
      <c r="J19" s="209">
        <v>5.44</v>
      </c>
      <c r="K19" s="209">
        <v>5.46</v>
      </c>
      <c r="L19" s="209">
        <v>5.48</v>
      </c>
      <c r="M19" s="209"/>
      <c r="N19" s="209">
        <v>5.28</v>
      </c>
      <c r="O19" s="209">
        <v>5.55</v>
      </c>
      <c r="P19" s="209">
        <v>5.26</v>
      </c>
      <c r="Q19" s="434">
        <f>MAX(J19:P19)</f>
        <v>5.55</v>
      </c>
      <c r="R19" s="439" t="str">
        <f>IF(ISBLANK(Q19),"",IF(Q19&gt;=7.2,"KSM",IF(Q19&gt;=6.7,"I A",IF(Q19&gt;=6.2,"II A",IF(Q19&gt;=5.6,"III A",IF(Q19&gt;=5,"I JA",IF(Q19&gt;=4.45,"II JA",IF(Q19&gt;=4,"III JA"))))))))</f>
        <v>I JA</v>
      </c>
      <c r="S19" s="20" t="s">
        <v>376</v>
      </c>
    </row>
    <row r="20" spans="1:19" ht="18" customHeight="1" x14ac:dyDescent="0.2">
      <c r="A20" s="440">
        <v>7</v>
      </c>
      <c r="B20" s="208"/>
      <c r="C20" s="479"/>
      <c r="D20" s="480"/>
      <c r="E20" s="480"/>
      <c r="F20" s="480"/>
      <c r="G20" s="480"/>
      <c r="H20" s="481"/>
      <c r="I20" s="98" t="s">
        <v>277</v>
      </c>
      <c r="J20" s="209">
        <v>-0.8</v>
      </c>
      <c r="K20" s="209">
        <v>-0.1</v>
      </c>
      <c r="L20" s="209">
        <v>-0.6</v>
      </c>
      <c r="M20" s="209"/>
      <c r="N20" s="209">
        <v>-0.2</v>
      </c>
      <c r="O20" s="209">
        <v>-0.8</v>
      </c>
      <c r="P20" s="209">
        <v>-0.4</v>
      </c>
      <c r="Q20" s="313">
        <f>Q19</f>
        <v>5.55</v>
      </c>
      <c r="R20" s="314"/>
      <c r="S20" s="20"/>
    </row>
    <row r="21" spans="1:19" ht="18" customHeight="1" x14ac:dyDescent="0.2">
      <c r="A21" s="207">
        <v>8</v>
      </c>
      <c r="B21" s="208"/>
      <c r="C21" s="18" t="s">
        <v>63</v>
      </c>
      <c r="D21" s="19" t="s">
        <v>354</v>
      </c>
      <c r="E21" s="143" t="s">
        <v>355</v>
      </c>
      <c r="F21" s="21" t="s">
        <v>28</v>
      </c>
      <c r="G21" s="21" t="s">
        <v>598</v>
      </c>
      <c r="H21" s="21"/>
      <c r="I21" s="98">
        <v>9</v>
      </c>
      <c r="J21" s="209" t="s">
        <v>1275</v>
      </c>
      <c r="K21" s="209">
        <v>5.39</v>
      </c>
      <c r="L21" s="209">
        <v>5.32</v>
      </c>
      <c r="M21" s="209"/>
      <c r="N21" s="209">
        <v>5.37</v>
      </c>
      <c r="O21" s="209">
        <v>5.35</v>
      </c>
      <c r="P21" s="209" t="s">
        <v>1275</v>
      </c>
      <c r="Q21" s="434">
        <f>MAX(J21:P21)</f>
        <v>5.39</v>
      </c>
      <c r="R21" s="439" t="str">
        <f>IF(ISBLANK(Q21),"",IF(Q21&gt;=7.2,"KSM",IF(Q21&gt;=6.7,"I A",IF(Q21&gt;=6.2,"II A",IF(Q21&gt;=5.6,"III A",IF(Q21&gt;=5,"I JA",IF(Q21&gt;=4.45,"II JA",IF(Q21&gt;=4,"III JA"))))))))</f>
        <v>I JA</v>
      </c>
      <c r="S21" s="20" t="s">
        <v>55</v>
      </c>
    </row>
    <row r="22" spans="1:19" ht="18" customHeight="1" x14ac:dyDescent="0.2">
      <c r="A22" s="440">
        <v>8</v>
      </c>
      <c r="B22" s="208"/>
      <c r="C22" s="479"/>
      <c r="D22" s="480"/>
      <c r="E22" s="480"/>
      <c r="F22" s="480"/>
      <c r="G22" s="480"/>
      <c r="H22" s="481"/>
      <c r="I22" s="98" t="s">
        <v>277</v>
      </c>
      <c r="J22" s="209" t="s">
        <v>1247</v>
      </c>
      <c r="K22" s="209">
        <v>0</v>
      </c>
      <c r="L22" s="209">
        <v>0.4</v>
      </c>
      <c r="M22" s="209"/>
      <c r="N22" s="209">
        <v>0.4</v>
      </c>
      <c r="O22" s="209">
        <v>1.6</v>
      </c>
      <c r="P22" s="209" t="s">
        <v>1247</v>
      </c>
      <c r="Q22" s="313">
        <f>Q21</f>
        <v>5.39</v>
      </c>
      <c r="R22" s="314"/>
      <c r="S22" s="20"/>
    </row>
    <row r="23" spans="1:19" ht="18" customHeight="1" x14ac:dyDescent="0.2">
      <c r="A23" s="207">
        <v>9</v>
      </c>
      <c r="B23" s="208"/>
      <c r="C23" s="18" t="s">
        <v>100</v>
      </c>
      <c r="D23" s="19" t="s">
        <v>958</v>
      </c>
      <c r="E23" s="143" t="s">
        <v>959</v>
      </c>
      <c r="F23" s="21" t="s">
        <v>194</v>
      </c>
      <c r="G23" s="21" t="s">
        <v>191</v>
      </c>
      <c r="H23" s="21" t="s">
        <v>968</v>
      </c>
      <c r="I23" s="98">
        <v>8</v>
      </c>
      <c r="J23" s="209">
        <v>5.14</v>
      </c>
      <c r="K23" s="209">
        <v>5.3</v>
      </c>
      <c r="L23" s="209">
        <v>5.39</v>
      </c>
      <c r="M23" s="209"/>
      <c r="N23" s="209"/>
      <c r="O23" s="209"/>
      <c r="P23" s="209"/>
      <c r="Q23" s="434">
        <f>MAX(J23:P23)</f>
        <v>5.39</v>
      </c>
      <c r="R23" s="439" t="str">
        <f>IF(ISBLANK(Q23),"",IF(Q23&gt;=7.2,"KSM",IF(Q23&gt;=6.7,"I A",IF(Q23&gt;=6.2,"II A",IF(Q23&gt;=5.6,"III A",IF(Q23&gt;=5,"I JA",IF(Q23&gt;=4.45,"II JA",IF(Q23&gt;=4,"III JA"))))))))</f>
        <v>I JA</v>
      </c>
      <c r="S23" s="20" t="s">
        <v>192</v>
      </c>
    </row>
    <row r="24" spans="1:19" ht="18" customHeight="1" x14ac:dyDescent="0.2">
      <c r="A24" s="440">
        <v>10</v>
      </c>
      <c r="B24" s="208"/>
      <c r="C24" s="479"/>
      <c r="D24" s="480"/>
      <c r="E24" s="480"/>
      <c r="F24" s="480"/>
      <c r="G24" s="480"/>
      <c r="H24" s="481"/>
      <c r="I24" s="98" t="s">
        <v>277</v>
      </c>
      <c r="J24" s="209">
        <v>0.5</v>
      </c>
      <c r="K24" s="209">
        <v>0.4</v>
      </c>
      <c r="L24" s="209">
        <v>-0.3</v>
      </c>
      <c r="M24" s="209"/>
      <c r="N24" s="209"/>
      <c r="O24" s="209"/>
      <c r="P24" s="209"/>
      <c r="Q24" s="313">
        <f>Q23</f>
        <v>5.39</v>
      </c>
      <c r="R24" s="314"/>
      <c r="S24" s="20"/>
    </row>
    <row r="25" spans="1:19" ht="18" customHeight="1" x14ac:dyDescent="0.2">
      <c r="A25" s="207">
        <v>10</v>
      </c>
      <c r="B25" s="208"/>
      <c r="C25" s="18" t="s">
        <v>70</v>
      </c>
      <c r="D25" s="19" t="s">
        <v>458</v>
      </c>
      <c r="E25" s="143">
        <v>37385</v>
      </c>
      <c r="F25" s="21" t="s">
        <v>25</v>
      </c>
      <c r="G25" s="21" t="s">
        <v>492</v>
      </c>
      <c r="H25" s="21"/>
      <c r="I25" s="98">
        <v>7</v>
      </c>
      <c r="J25" s="209">
        <v>5.39</v>
      </c>
      <c r="K25" s="209">
        <v>4.9800000000000004</v>
      </c>
      <c r="L25" s="209" t="s">
        <v>1275</v>
      </c>
      <c r="M25" s="209"/>
      <c r="N25" s="209"/>
      <c r="O25" s="209"/>
      <c r="P25" s="209"/>
      <c r="Q25" s="434">
        <f>MAX(J25:P25)</f>
        <v>5.39</v>
      </c>
      <c r="R25" s="439" t="str">
        <f>IF(ISBLANK(Q25),"",IF(Q25&gt;=7.2,"KSM",IF(Q25&gt;=6.7,"I A",IF(Q25&gt;=6.2,"II A",IF(Q25&gt;=5.6,"III A",IF(Q25&gt;=5,"I JA",IF(Q25&gt;=4.45,"II JA",IF(Q25&gt;=4,"III JA"))))))))</f>
        <v>I JA</v>
      </c>
      <c r="S25" s="20" t="s">
        <v>84</v>
      </c>
    </row>
    <row r="26" spans="1:19" ht="18" customHeight="1" x14ac:dyDescent="0.2">
      <c r="A26" s="440">
        <v>9</v>
      </c>
      <c r="B26" s="208"/>
      <c r="C26" s="479"/>
      <c r="D26" s="480"/>
      <c r="E26" s="480"/>
      <c r="F26" s="480"/>
      <c r="G26" s="480"/>
      <c r="H26" s="481"/>
      <c r="I26" s="98" t="s">
        <v>277</v>
      </c>
      <c r="J26" s="209">
        <v>-0.7</v>
      </c>
      <c r="K26" s="209">
        <v>0</v>
      </c>
      <c r="L26" s="209" t="s">
        <v>1247</v>
      </c>
      <c r="M26" s="209"/>
      <c r="N26" s="209"/>
      <c r="O26" s="209"/>
      <c r="P26" s="209"/>
      <c r="Q26" s="313">
        <f>Q25</f>
        <v>5.39</v>
      </c>
      <c r="R26" s="314"/>
      <c r="S26" s="20"/>
    </row>
    <row r="27" spans="1:19" ht="18" customHeight="1" x14ac:dyDescent="0.2">
      <c r="A27" s="207">
        <v>11</v>
      </c>
      <c r="B27" s="208"/>
      <c r="C27" s="18" t="s">
        <v>209</v>
      </c>
      <c r="D27" s="19" t="s">
        <v>637</v>
      </c>
      <c r="E27" s="143" t="s">
        <v>638</v>
      </c>
      <c r="F27" s="21" t="s">
        <v>34</v>
      </c>
      <c r="G27" s="21" t="s">
        <v>639</v>
      </c>
      <c r="H27" s="21"/>
      <c r="I27" s="98">
        <v>6</v>
      </c>
      <c r="J27" s="209">
        <v>5.24</v>
      </c>
      <c r="K27" s="209">
        <v>5.23</v>
      </c>
      <c r="L27" s="209">
        <v>5.36</v>
      </c>
      <c r="M27" s="209"/>
      <c r="N27" s="209"/>
      <c r="O27" s="209"/>
      <c r="P27" s="209"/>
      <c r="Q27" s="434">
        <f>MAX(J27:P27)</f>
        <v>5.36</v>
      </c>
      <c r="R27" s="439" t="str">
        <f>IF(ISBLANK(Q27),"",IF(Q27&gt;=7.2,"KSM",IF(Q27&gt;=6.7,"I A",IF(Q27&gt;=6.2,"II A",IF(Q27&gt;=5.6,"III A",IF(Q27&gt;=5,"I JA",IF(Q27&gt;=4.45,"II JA",IF(Q27&gt;=4,"III JA"))))))))</f>
        <v>I JA</v>
      </c>
      <c r="S27" s="20" t="s">
        <v>652</v>
      </c>
    </row>
    <row r="28" spans="1:19" ht="18" customHeight="1" x14ac:dyDescent="0.2">
      <c r="A28" s="440">
        <v>11</v>
      </c>
      <c r="B28" s="208"/>
      <c r="C28" s="479"/>
      <c r="D28" s="480"/>
      <c r="E28" s="480"/>
      <c r="F28" s="480"/>
      <c r="G28" s="480"/>
      <c r="H28" s="481"/>
      <c r="I28" s="98" t="s">
        <v>277</v>
      </c>
      <c r="J28" s="209">
        <v>0</v>
      </c>
      <c r="K28" s="209">
        <v>0</v>
      </c>
      <c r="L28" s="209">
        <v>1</v>
      </c>
      <c r="M28" s="209"/>
      <c r="N28" s="209"/>
      <c r="O28" s="209"/>
      <c r="P28" s="209"/>
      <c r="Q28" s="313">
        <f>Q27</f>
        <v>5.36</v>
      </c>
      <c r="R28" s="314"/>
      <c r="S28" s="20"/>
    </row>
    <row r="29" spans="1:19" ht="18" customHeight="1" x14ac:dyDescent="0.2">
      <c r="A29" s="207">
        <v>12</v>
      </c>
      <c r="B29" s="208"/>
      <c r="C29" s="18" t="s">
        <v>377</v>
      </c>
      <c r="D29" s="19" t="s">
        <v>378</v>
      </c>
      <c r="E29" s="143" t="s">
        <v>379</v>
      </c>
      <c r="F29" s="21" t="s">
        <v>38</v>
      </c>
      <c r="G29" s="21" t="s">
        <v>230</v>
      </c>
      <c r="H29" s="21" t="s">
        <v>380</v>
      </c>
      <c r="I29" s="98">
        <v>5</v>
      </c>
      <c r="J29" s="209">
        <v>4.6900000000000004</v>
      </c>
      <c r="K29" s="209">
        <v>4.8</v>
      </c>
      <c r="L29" s="209">
        <v>5.27</v>
      </c>
      <c r="M29" s="209"/>
      <c r="N29" s="209"/>
      <c r="O29" s="209"/>
      <c r="P29" s="209"/>
      <c r="Q29" s="434">
        <f>MAX(J29:P29)</f>
        <v>5.27</v>
      </c>
      <c r="R29" s="439" t="str">
        <f>IF(ISBLANK(Q29),"",IF(Q29&gt;=7.2,"KSM",IF(Q29&gt;=6.7,"I A",IF(Q29&gt;=6.2,"II A",IF(Q29&gt;=5.6,"III A",IF(Q29&gt;=5,"I JA",IF(Q29&gt;=4.45,"II JA",IF(Q29&gt;=4,"III JA"))))))))</f>
        <v>I JA</v>
      </c>
      <c r="S29" s="20" t="s">
        <v>232</v>
      </c>
    </row>
    <row r="30" spans="1:19" ht="18" customHeight="1" x14ac:dyDescent="0.2">
      <c r="A30" s="440">
        <v>12</v>
      </c>
      <c r="B30" s="208"/>
      <c r="C30" s="479"/>
      <c r="D30" s="480"/>
      <c r="E30" s="480"/>
      <c r="F30" s="480"/>
      <c r="G30" s="480"/>
      <c r="H30" s="481"/>
      <c r="I30" s="98" t="s">
        <v>277</v>
      </c>
      <c r="J30" s="209">
        <v>1.1000000000000001</v>
      </c>
      <c r="K30" s="209">
        <v>0.6</v>
      </c>
      <c r="L30" s="209">
        <v>-0.5</v>
      </c>
      <c r="M30" s="209"/>
      <c r="N30" s="209"/>
      <c r="O30" s="209"/>
      <c r="P30" s="209"/>
      <c r="Q30" s="313">
        <f>Q29</f>
        <v>5.27</v>
      </c>
      <c r="R30" s="314"/>
      <c r="S30" s="20"/>
    </row>
    <row r="31" spans="1:19" ht="18" customHeight="1" x14ac:dyDescent="0.2">
      <c r="A31" s="207">
        <v>13</v>
      </c>
      <c r="B31" s="208"/>
      <c r="C31" s="18" t="s">
        <v>100</v>
      </c>
      <c r="D31" s="19" t="s">
        <v>1079</v>
      </c>
      <c r="E31" s="143" t="s">
        <v>1071</v>
      </c>
      <c r="F31" s="21" t="s">
        <v>1067</v>
      </c>
      <c r="G31" s="21" t="s">
        <v>1069</v>
      </c>
      <c r="H31" s="21"/>
      <c r="I31" s="98">
        <v>4</v>
      </c>
      <c r="J31" s="209" t="s">
        <v>1275</v>
      </c>
      <c r="K31" s="209" t="s">
        <v>1275</v>
      </c>
      <c r="L31" s="209">
        <v>5.21</v>
      </c>
      <c r="M31" s="209"/>
      <c r="N31" s="209"/>
      <c r="O31" s="209"/>
      <c r="P31" s="209"/>
      <c r="Q31" s="434">
        <f>MAX(J31:P31)</f>
        <v>5.21</v>
      </c>
      <c r="R31" s="439" t="str">
        <f>IF(ISBLANK(Q31),"",IF(Q31&gt;=7.2,"KSM",IF(Q31&gt;=6.7,"I A",IF(Q31&gt;=6.2,"II A",IF(Q31&gt;=5.6,"III A",IF(Q31&gt;=5,"I JA",IF(Q31&gt;=4.45,"II JA",IF(Q31&gt;=4,"III JA"))))))))</f>
        <v>I JA</v>
      </c>
      <c r="S31" s="20" t="s">
        <v>1084</v>
      </c>
    </row>
    <row r="32" spans="1:19" ht="18" customHeight="1" x14ac:dyDescent="0.2">
      <c r="A32" s="440">
        <v>13</v>
      </c>
      <c r="B32" s="208"/>
      <c r="C32" s="479"/>
      <c r="D32" s="480"/>
      <c r="E32" s="480"/>
      <c r="F32" s="480"/>
      <c r="G32" s="480"/>
      <c r="H32" s="481"/>
      <c r="I32" s="98" t="s">
        <v>277</v>
      </c>
      <c r="J32" s="209" t="s">
        <v>1247</v>
      </c>
      <c r="K32" s="209" t="s">
        <v>1247</v>
      </c>
      <c r="L32" s="209">
        <v>-0.4</v>
      </c>
      <c r="M32" s="209"/>
      <c r="N32" s="209"/>
      <c r="O32" s="209"/>
      <c r="P32" s="209"/>
      <c r="Q32" s="313">
        <f>Q31</f>
        <v>5.21</v>
      </c>
      <c r="R32" s="314"/>
      <c r="S32" s="20"/>
    </row>
    <row r="33" spans="1:19" ht="18" customHeight="1" x14ac:dyDescent="0.2">
      <c r="A33" s="207">
        <v>14</v>
      </c>
      <c r="B33" s="208"/>
      <c r="C33" s="18" t="s">
        <v>702</v>
      </c>
      <c r="D33" s="19" t="s">
        <v>841</v>
      </c>
      <c r="E33" s="143" t="s">
        <v>842</v>
      </c>
      <c r="F33" s="21" t="s">
        <v>319</v>
      </c>
      <c r="G33" s="21" t="s">
        <v>164</v>
      </c>
      <c r="H33" s="21" t="s">
        <v>167</v>
      </c>
      <c r="I33" s="98">
        <v>3</v>
      </c>
      <c r="J33" s="209">
        <v>5.15</v>
      </c>
      <c r="K33" s="209" t="s">
        <v>1275</v>
      </c>
      <c r="L33" s="209">
        <v>5.08</v>
      </c>
      <c r="M33" s="209"/>
      <c r="N33" s="209"/>
      <c r="O33" s="209"/>
      <c r="P33" s="209"/>
      <c r="Q33" s="434">
        <f>MAX(J33:P33)</f>
        <v>5.15</v>
      </c>
      <c r="R33" s="439" t="str">
        <f>IF(ISBLANK(Q33),"",IF(Q33&gt;=7.2,"KSM",IF(Q33&gt;=6.7,"I A",IF(Q33&gt;=6.2,"II A",IF(Q33&gt;=5.6,"III A",IF(Q33&gt;=5,"I JA",IF(Q33&gt;=4.45,"II JA",IF(Q33&gt;=4,"III JA"))))))))</f>
        <v>I JA</v>
      </c>
      <c r="S33" s="20" t="s">
        <v>168</v>
      </c>
    </row>
    <row r="34" spans="1:19" ht="18" customHeight="1" x14ac:dyDescent="0.2">
      <c r="A34" s="440">
        <v>14</v>
      </c>
      <c r="B34" s="208"/>
      <c r="C34" s="479"/>
      <c r="D34" s="480"/>
      <c r="E34" s="480"/>
      <c r="F34" s="480"/>
      <c r="G34" s="480"/>
      <c r="H34" s="481"/>
      <c r="I34" s="98" t="s">
        <v>277</v>
      </c>
      <c r="J34" s="209">
        <v>0.1</v>
      </c>
      <c r="K34" s="209" t="s">
        <v>1247</v>
      </c>
      <c r="L34" s="209">
        <v>0.7</v>
      </c>
      <c r="M34" s="209"/>
      <c r="N34" s="209"/>
      <c r="O34" s="209"/>
      <c r="P34" s="209"/>
      <c r="Q34" s="313">
        <f>Q33</f>
        <v>5.15</v>
      </c>
      <c r="R34" s="314"/>
      <c r="S34" s="20"/>
    </row>
    <row r="35" spans="1:19" s="62" customFormat="1" ht="18" customHeight="1" x14ac:dyDescent="0.2">
      <c r="A35" s="62" t="s">
        <v>270</v>
      </c>
      <c r="D35" s="63"/>
      <c r="E35" s="77"/>
      <c r="F35" s="77"/>
      <c r="G35" s="77"/>
      <c r="H35" s="99"/>
      <c r="I35" s="99"/>
      <c r="J35" s="66"/>
      <c r="K35" s="66"/>
      <c r="L35" s="100"/>
      <c r="M35" s="100"/>
      <c r="N35" s="100"/>
    </row>
    <row r="36" spans="1:19" s="62" customFormat="1" ht="15.75" x14ac:dyDescent="0.2">
      <c r="A36" s="62" t="s">
        <v>275</v>
      </c>
      <c r="D36" s="63"/>
      <c r="E36" s="77"/>
      <c r="F36" s="77"/>
      <c r="G36" s="99"/>
      <c r="H36" s="99"/>
      <c r="I36" s="66"/>
      <c r="J36" s="66"/>
      <c r="K36" s="66"/>
      <c r="L36" s="66"/>
      <c r="M36" s="66"/>
      <c r="N36" s="101"/>
    </row>
    <row r="37" spans="1:19" s="183" customFormat="1" x14ac:dyDescent="0.2">
      <c r="A37" s="175"/>
      <c r="B37" s="175"/>
      <c r="C37" s="175"/>
      <c r="D37" s="176"/>
      <c r="E37" s="177"/>
      <c r="F37" s="178"/>
      <c r="G37" s="178"/>
      <c r="H37" s="179"/>
      <c r="I37" s="179"/>
      <c r="J37" s="180"/>
      <c r="K37" s="180"/>
      <c r="L37" s="180"/>
      <c r="M37" s="180"/>
      <c r="N37" s="180"/>
      <c r="O37" s="180"/>
      <c r="P37" s="180"/>
      <c r="Q37" s="181"/>
      <c r="R37" s="182"/>
    </row>
    <row r="38" spans="1:19" s="184" customFormat="1" ht="16.5" thickBot="1" x14ac:dyDescent="0.25">
      <c r="C38" s="185" t="s">
        <v>283</v>
      </c>
      <c r="E38" s="186"/>
      <c r="F38" s="187"/>
      <c r="G38" s="187"/>
      <c r="H38" s="188"/>
      <c r="I38" s="188"/>
      <c r="J38" s="189"/>
      <c r="K38" s="189"/>
      <c r="L38" s="189"/>
      <c r="M38" s="189"/>
      <c r="N38" s="189"/>
      <c r="O38" s="189"/>
      <c r="P38" s="189"/>
      <c r="Q38" s="190"/>
      <c r="R38" s="174"/>
    </row>
    <row r="39" spans="1:19" s="183" customFormat="1" ht="18" customHeight="1" thickBot="1" x14ac:dyDescent="0.25">
      <c r="E39" s="191"/>
      <c r="J39" s="482" t="s">
        <v>9</v>
      </c>
      <c r="K39" s="483"/>
      <c r="L39" s="483"/>
      <c r="M39" s="483"/>
      <c r="N39" s="483"/>
      <c r="O39" s="483"/>
      <c r="P39" s="484"/>
      <c r="Q39" s="192"/>
      <c r="R39" s="193"/>
    </row>
    <row r="40" spans="1:19" s="206" customFormat="1" ht="18" customHeight="1" thickBot="1" x14ac:dyDescent="0.25">
      <c r="A40" s="104" t="s">
        <v>18</v>
      </c>
      <c r="B40" s="124"/>
      <c r="C40" s="194" t="s">
        <v>0</v>
      </c>
      <c r="D40" s="195" t="s">
        <v>1</v>
      </c>
      <c r="E40" s="196" t="s">
        <v>10</v>
      </c>
      <c r="F40" s="197" t="s">
        <v>2</v>
      </c>
      <c r="G40" s="198" t="s">
        <v>3</v>
      </c>
      <c r="H40" s="198" t="s">
        <v>15</v>
      </c>
      <c r="I40" s="198" t="s">
        <v>21</v>
      </c>
      <c r="J40" s="199">
        <v>1</v>
      </c>
      <c r="K40" s="200">
        <v>2</v>
      </c>
      <c r="L40" s="200">
        <v>3</v>
      </c>
      <c r="M40" s="150" t="s">
        <v>19</v>
      </c>
      <c r="N40" s="201">
        <v>4</v>
      </c>
      <c r="O40" s="200">
        <v>5</v>
      </c>
      <c r="P40" s="202">
        <v>6</v>
      </c>
      <c r="Q40" s="203" t="s">
        <v>4</v>
      </c>
      <c r="R40" s="204" t="s">
        <v>13</v>
      </c>
      <c r="S40" s="205" t="s">
        <v>5</v>
      </c>
    </row>
    <row r="41" spans="1:19" ht="18" customHeight="1" x14ac:dyDescent="0.2">
      <c r="A41" s="207">
        <v>15</v>
      </c>
      <c r="B41" s="208"/>
      <c r="C41" s="18" t="s">
        <v>702</v>
      </c>
      <c r="D41" s="19" t="s">
        <v>90</v>
      </c>
      <c r="E41" s="143" t="s">
        <v>329</v>
      </c>
      <c r="F41" s="21" t="s">
        <v>155</v>
      </c>
      <c r="G41" s="21" t="s">
        <v>154</v>
      </c>
      <c r="H41" s="21" t="s">
        <v>789</v>
      </c>
      <c r="I41" s="98">
        <v>2</v>
      </c>
      <c r="J41" s="209" t="s">
        <v>1275</v>
      </c>
      <c r="K41" s="209">
        <v>5.12</v>
      </c>
      <c r="L41" s="209">
        <v>4.32</v>
      </c>
      <c r="M41" s="209"/>
      <c r="N41" s="209"/>
      <c r="O41" s="209"/>
      <c r="P41" s="209"/>
      <c r="Q41" s="434">
        <f>MAX(J41:P41)</f>
        <v>5.12</v>
      </c>
      <c r="R41" s="439" t="str">
        <f>IF(ISBLANK(Q41),"",IF(Q41&gt;=7.2,"KSM",IF(Q41&gt;=6.7,"I A",IF(Q41&gt;=6.2,"II A",IF(Q41&gt;=5.6,"III A",IF(Q41&gt;=5,"I JA",IF(Q41&gt;=4.45,"II JA",IF(Q41&gt;=4,"III JA"))))))))</f>
        <v>I JA</v>
      </c>
      <c r="S41" s="20" t="s">
        <v>153</v>
      </c>
    </row>
    <row r="42" spans="1:19" ht="18" customHeight="1" x14ac:dyDescent="0.2">
      <c r="A42" s="440">
        <v>15</v>
      </c>
      <c r="B42" s="208"/>
      <c r="C42" s="479"/>
      <c r="D42" s="480"/>
      <c r="E42" s="480"/>
      <c r="F42" s="480"/>
      <c r="G42" s="480"/>
      <c r="H42" s="481"/>
      <c r="I42" s="98" t="s">
        <v>277</v>
      </c>
      <c r="J42" s="209" t="s">
        <v>1247</v>
      </c>
      <c r="K42" s="209">
        <v>-0.6</v>
      </c>
      <c r="L42" s="209">
        <v>-0.9</v>
      </c>
      <c r="M42" s="209"/>
      <c r="N42" s="209"/>
      <c r="O42" s="209"/>
      <c r="P42" s="209"/>
      <c r="Q42" s="313">
        <f>Q41</f>
        <v>5.12</v>
      </c>
      <c r="R42" s="314"/>
      <c r="S42" s="20"/>
    </row>
    <row r="43" spans="1:19" ht="18" customHeight="1" x14ac:dyDescent="0.2">
      <c r="A43" s="207">
        <v>16</v>
      </c>
      <c r="B43" s="208"/>
      <c r="C43" s="18" t="s">
        <v>502</v>
      </c>
      <c r="D43" s="19" t="s">
        <v>503</v>
      </c>
      <c r="E43" s="143" t="s">
        <v>504</v>
      </c>
      <c r="F43" s="21" t="s">
        <v>33</v>
      </c>
      <c r="G43" s="21" t="s">
        <v>102</v>
      </c>
      <c r="H43" s="21"/>
      <c r="I43" s="98">
        <v>1</v>
      </c>
      <c r="J43" s="209">
        <v>4.75</v>
      </c>
      <c r="K43" s="209">
        <v>5.0999999999999996</v>
      </c>
      <c r="L43" s="209">
        <v>4.9400000000000004</v>
      </c>
      <c r="M43" s="209"/>
      <c r="N43" s="209"/>
      <c r="O43" s="209"/>
      <c r="P43" s="209"/>
      <c r="Q43" s="434">
        <f>MAX(J43:P43)</f>
        <v>5.0999999999999996</v>
      </c>
      <c r="R43" s="439" t="str">
        <f>IF(ISBLANK(Q43),"",IF(Q43&gt;=7.2,"KSM",IF(Q43&gt;=6.7,"I A",IF(Q43&gt;=6.2,"II A",IF(Q43&gt;=5.6,"III A",IF(Q43&gt;=5,"I JA",IF(Q43&gt;=4.45,"II JA",IF(Q43&gt;=4,"III JA"))))))))</f>
        <v>I JA</v>
      </c>
      <c r="S43" s="20" t="s">
        <v>508</v>
      </c>
    </row>
    <row r="44" spans="1:19" ht="18" customHeight="1" x14ac:dyDescent="0.2">
      <c r="A44" s="440">
        <v>16</v>
      </c>
      <c r="B44" s="208"/>
      <c r="C44" s="479"/>
      <c r="D44" s="480"/>
      <c r="E44" s="480"/>
      <c r="F44" s="480"/>
      <c r="G44" s="480"/>
      <c r="H44" s="481"/>
      <c r="I44" s="98" t="s">
        <v>277</v>
      </c>
      <c r="J44" s="209">
        <v>-0.3</v>
      </c>
      <c r="K44" s="209">
        <v>1.1000000000000001</v>
      </c>
      <c r="L44" s="209">
        <v>0</v>
      </c>
      <c r="M44" s="209"/>
      <c r="N44" s="209"/>
      <c r="O44" s="209"/>
      <c r="P44" s="209"/>
      <c r="Q44" s="313">
        <f>Q43</f>
        <v>5.0999999999999996</v>
      </c>
      <c r="R44" s="314"/>
      <c r="S44" s="20"/>
    </row>
    <row r="45" spans="1:19" ht="18" customHeight="1" x14ac:dyDescent="0.2">
      <c r="A45" s="207">
        <v>17</v>
      </c>
      <c r="B45" s="208"/>
      <c r="C45" s="18" t="s">
        <v>89</v>
      </c>
      <c r="D45" s="19" t="s">
        <v>360</v>
      </c>
      <c r="E45" s="143" t="s">
        <v>361</v>
      </c>
      <c r="F45" s="21" t="s">
        <v>225</v>
      </c>
      <c r="G45" s="21" t="s">
        <v>226</v>
      </c>
      <c r="H45" s="21"/>
      <c r="I45" s="98"/>
      <c r="J45" s="209">
        <v>5.0199999999999996</v>
      </c>
      <c r="K45" s="209">
        <v>5.0599999999999996</v>
      </c>
      <c r="L45" s="209">
        <v>5.04</v>
      </c>
      <c r="M45" s="209"/>
      <c r="N45" s="209"/>
      <c r="O45" s="209"/>
      <c r="P45" s="209"/>
      <c r="Q45" s="434">
        <f>MAX(J45:P45)</f>
        <v>5.0599999999999996</v>
      </c>
      <c r="R45" s="439" t="str">
        <f>IF(ISBLANK(Q45),"",IF(Q45&gt;=7.2,"KSM",IF(Q45&gt;=6.7,"I A",IF(Q45&gt;=6.2,"II A",IF(Q45&gt;=5.6,"III A",IF(Q45&gt;=5,"I JA",IF(Q45&gt;=4.45,"II JA",IF(Q45&gt;=4,"III JA"))))))))</f>
        <v>I JA</v>
      </c>
      <c r="S45" s="20" t="s">
        <v>376</v>
      </c>
    </row>
    <row r="46" spans="1:19" ht="18" customHeight="1" x14ac:dyDescent="0.2">
      <c r="A46" s="440">
        <v>17</v>
      </c>
      <c r="B46" s="208"/>
      <c r="C46" s="479"/>
      <c r="D46" s="480"/>
      <c r="E46" s="480"/>
      <c r="F46" s="480"/>
      <c r="G46" s="480"/>
      <c r="H46" s="481"/>
      <c r="I46" s="98" t="s">
        <v>277</v>
      </c>
      <c r="J46" s="209">
        <v>-0.3</v>
      </c>
      <c r="K46" s="209">
        <v>0.1</v>
      </c>
      <c r="L46" s="209">
        <v>-0.7</v>
      </c>
      <c r="M46" s="209"/>
      <c r="N46" s="209"/>
      <c r="O46" s="209"/>
      <c r="P46" s="209"/>
      <c r="Q46" s="313">
        <f>Q45</f>
        <v>5.0599999999999996</v>
      </c>
      <c r="R46" s="314"/>
      <c r="S46" s="20"/>
    </row>
    <row r="47" spans="1:19" ht="18" customHeight="1" x14ac:dyDescent="0.2">
      <c r="A47" s="207">
        <v>18</v>
      </c>
      <c r="B47" s="208"/>
      <c r="C47" s="18" t="s">
        <v>57</v>
      </c>
      <c r="D47" s="19" t="s">
        <v>845</v>
      </c>
      <c r="E47" s="143" t="s">
        <v>846</v>
      </c>
      <c r="F47" s="21" t="s">
        <v>319</v>
      </c>
      <c r="G47" s="21" t="s">
        <v>164</v>
      </c>
      <c r="H47" s="21" t="s">
        <v>167</v>
      </c>
      <c r="I47" s="98"/>
      <c r="J47" s="209">
        <v>4.47</v>
      </c>
      <c r="K47" s="209">
        <v>4.99</v>
      </c>
      <c r="L47" s="209">
        <v>4.6500000000000004</v>
      </c>
      <c r="M47" s="209"/>
      <c r="N47" s="209"/>
      <c r="O47" s="209"/>
      <c r="P47" s="209"/>
      <c r="Q47" s="434">
        <f>MAX(J47:P47)</f>
        <v>4.99</v>
      </c>
      <c r="R47" s="439" t="str">
        <f>IF(ISBLANK(Q47),"",IF(Q47&gt;=7.2,"KSM",IF(Q47&gt;=6.7,"I A",IF(Q47&gt;=6.2,"II A",IF(Q47&gt;=5.6,"III A",IF(Q47&gt;=5,"I JA",IF(Q47&gt;=4.45,"II JA",IF(Q47&gt;=4,"III JA"))))))))</f>
        <v>II JA</v>
      </c>
      <c r="S47" s="20" t="s">
        <v>168</v>
      </c>
    </row>
    <row r="48" spans="1:19" ht="18" customHeight="1" x14ac:dyDescent="0.2">
      <c r="A48" s="440">
        <v>18</v>
      </c>
      <c r="B48" s="208"/>
      <c r="C48" s="479"/>
      <c r="D48" s="480"/>
      <c r="E48" s="480"/>
      <c r="F48" s="480"/>
      <c r="G48" s="480"/>
      <c r="H48" s="481"/>
      <c r="I48" s="98" t="s">
        <v>277</v>
      </c>
      <c r="J48" s="209">
        <v>-0.5</v>
      </c>
      <c r="K48" s="209">
        <v>-0.6</v>
      </c>
      <c r="L48" s="209">
        <v>0.2</v>
      </c>
      <c r="M48" s="209"/>
      <c r="N48" s="209"/>
      <c r="O48" s="209"/>
      <c r="P48" s="209"/>
      <c r="Q48" s="313">
        <f>Q47</f>
        <v>4.99</v>
      </c>
      <c r="R48" s="314"/>
      <c r="S48" s="20"/>
    </row>
    <row r="49" spans="1:19" ht="18" customHeight="1" x14ac:dyDescent="0.2">
      <c r="A49" s="207">
        <v>19</v>
      </c>
      <c r="B49" s="208"/>
      <c r="C49" s="18" t="s">
        <v>1145</v>
      </c>
      <c r="D49" s="19" t="s">
        <v>1146</v>
      </c>
      <c r="E49" s="143" t="s">
        <v>1147</v>
      </c>
      <c r="F49" s="21" t="s">
        <v>30</v>
      </c>
      <c r="G49" s="21" t="s">
        <v>1087</v>
      </c>
      <c r="H49" s="21"/>
      <c r="I49" s="98"/>
      <c r="J49" s="209">
        <v>4.84</v>
      </c>
      <c r="K49" s="209">
        <v>4.9800000000000004</v>
      </c>
      <c r="L49" s="209">
        <v>4.9400000000000004</v>
      </c>
      <c r="M49" s="209"/>
      <c r="N49" s="209"/>
      <c r="O49" s="209"/>
      <c r="P49" s="209"/>
      <c r="Q49" s="434">
        <f>MAX(J49:P49)</f>
        <v>4.9800000000000004</v>
      </c>
      <c r="R49" s="439" t="str">
        <f>IF(ISBLANK(Q49),"",IF(Q49&gt;=7.2,"KSM",IF(Q49&gt;=6.7,"I A",IF(Q49&gt;=6.2,"II A",IF(Q49&gt;=5.6,"III A",IF(Q49&gt;=5,"I JA",IF(Q49&gt;=4.45,"II JA",IF(Q49&gt;=4,"III JA"))))))))</f>
        <v>II JA</v>
      </c>
      <c r="S49" s="20" t="s">
        <v>1092</v>
      </c>
    </row>
    <row r="50" spans="1:19" ht="18" customHeight="1" x14ac:dyDescent="0.2">
      <c r="A50" s="440">
        <v>19</v>
      </c>
      <c r="B50" s="208"/>
      <c r="C50" s="479"/>
      <c r="D50" s="480"/>
      <c r="E50" s="480"/>
      <c r="F50" s="480"/>
      <c r="G50" s="480"/>
      <c r="H50" s="481"/>
      <c r="I50" s="98" t="s">
        <v>277</v>
      </c>
      <c r="J50" s="209">
        <v>0.6</v>
      </c>
      <c r="K50" s="209">
        <v>0.6</v>
      </c>
      <c r="L50" s="209">
        <v>0</v>
      </c>
      <c r="M50" s="209"/>
      <c r="N50" s="209"/>
      <c r="O50" s="209"/>
      <c r="P50" s="209"/>
      <c r="Q50" s="313">
        <f>Q49</f>
        <v>4.9800000000000004</v>
      </c>
      <c r="R50" s="314"/>
      <c r="S50" s="20"/>
    </row>
    <row r="51" spans="1:19" ht="18" customHeight="1" x14ac:dyDescent="0.2">
      <c r="A51" s="207">
        <v>20</v>
      </c>
      <c r="B51" s="208"/>
      <c r="C51" s="18" t="s">
        <v>115</v>
      </c>
      <c r="D51" s="19" t="s">
        <v>881</v>
      </c>
      <c r="E51" s="143" t="s">
        <v>882</v>
      </c>
      <c r="F51" s="21" t="s">
        <v>320</v>
      </c>
      <c r="G51" s="21" t="s">
        <v>164</v>
      </c>
      <c r="H51" s="21" t="s">
        <v>174</v>
      </c>
      <c r="I51" s="98"/>
      <c r="J51" s="209">
        <v>4.92</v>
      </c>
      <c r="K51" s="209">
        <v>4.68</v>
      </c>
      <c r="L51" s="209">
        <v>4.5</v>
      </c>
      <c r="M51" s="209"/>
      <c r="N51" s="209"/>
      <c r="O51" s="209"/>
      <c r="P51" s="209"/>
      <c r="Q51" s="434">
        <f>MAX(J51:P51)</f>
        <v>4.92</v>
      </c>
      <c r="R51" s="439" t="str">
        <f>IF(ISBLANK(Q51),"",IF(Q51&gt;=7.2,"KSM",IF(Q51&gt;=6.7,"I A",IF(Q51&gt;=6.2,"II A",IF(Q51&gt;=5.6,"III A",IF(Q51&gt;=5,"I JA",IF(Q51&gt;=4.45,"II JA",IF(Q51&gt;=4,"III JA"))))))))</f>
        <v>II JA</v>
      </c>
      <c r="S51" s="20" t="s">
        <v>866</v>
      </c>
    </row>
    <row r="52" spans="1:19" ht="18" customHeight="1" x14ac:dyDescent="0.2">
      <c r="A52" s="440">
        <v>20</v>
      </c>
      <c r="B52" s="208"/>
      <c r="C52" s="479"/>
      <c r="D52" s="480"/>
      <c r="E52" s="480"/>
      <c r="F52" s="480"/>
      <c r="G52" s="480"/>
      <c r="H52" s="481"/>
      <c r="I52" s="98" t="s">
        <v>277</v>
      </c>
      <c r="J52" s="209">
        <v>-0.3</v>
      </c>
      <c r="K52" s="209">
        <v>0</v>
      </c>
      <c r="L52" s="209">
        <v>0.3</v>
      </c>
      <c r="M52" s="209"/>
      <c r="N52" s="209"/>
      <c r="O52" s="209"/>
      <c r="P52" s="209"/>
      <c r="Q52" s="313">
        <f>Q51</f>
        <v>4.92</v>
      </c>
      <c r="R52" s="314"/>
      <c r="S52" s="20"/>
    </row>
    <row r="53" spans="1:19" ht="18" customHeight="1" x14ac:dyDescent="0.2">
      <c r="A53" s="207">
        <v>21</v>
      </c>
      <c r="B53" s="208"/>
      <c r="C53" s="18" t="s">
        <v>130</v>
      </c>
      <c r="D53" s="19" t="s">
        <v>365</v>
      </c>
      <c r="E53" s="143" t="s">
        <v>366</v>
      </c>
      <c r="F53" s="21" t="s">
        <v>225</v>
      </c>
      <c r="G53" s="21" t="s">
        <v>226</v>
      </c>
      <c r="H53" s="21"/>
      <c r="I53" s="98"/>
      <c r="J53" s="209">
        <v>4.8499999999999996</v>
      </c>
      <c r="K53" s="209" t="s">
        <v>1275</v>
      </c>
      <c r="L53" s="209" t="s">
        <v>1275</v>
      </c>
      <c r="M53" s="209"/>
      <c r="N53" s="209"/>
      <c r="O53" s="209"/>
      <c r="P53" s="209"/>
      <c r="Q53" s="434">
        <f>MAX(J53:P53)</f>
        <v>4.8499999999999996</v>
      </c>
      <c r="R53" s="439" t="str">
        <f>IF(ISBLANK(Q53),"",IF(Q53&gt;=7.2,"KSM",IF(Q53&gt;=6.7,"I A",IF(Q53&gt;=6.2,"II A",IF(Q53&gt;=5.6,"III A",IF(Q53&gt;=5,"I JA",IF(Q53&gt;=4.45,"II JA",IF(Q53&gt;=4,"III JA"))))))))</f>
        <v>II JA</v>
      </c>
      <c r="S53" s="20" t="s">
        <v>376</v>
      </c>
    </row>
    <row r="54" spans="1:19" ht="18" customHeight="1" x14ac:dyDescent="0.2">
      <c r="A54" s="440">
        <v>21</v>
      </c>
      <c r="B54" s="208"/>
      <c r="C54" s="479"/>
      <c r="D54" s="480"/>
      <c r="E54" s="480"/>
      <c r="F54" s="480"/>
      <c r="G54" s="480"/>
      <c r="H54" s="481"/>
      <c r="I54" s="98" t="s">
        <v>277</v>
      </c>
      <c r="J54" s="209">
        <v>0.8</v>
      </c>
      <c r="K54" s="209" t="s">
        <v>1247</v>
      </c>
      <c r="L54" s="209" t="s">
        <v>1247</v>
      </c>
      <c r="M54" s="209"/>
      <c r="N54" s="209"/>
      <c r="O54" s="209"/>
      <c r="P54" s="209"/>
      <c r="Q54" s="313">
        <f>Q53</f>
        <v>4.8499999999999996</v>
      </c>
      <c r="R54" s="314"/>
      <c r="S54" s="20"/>
    </row>
    <row r="55" spans="1:19" ht="18" customHeight="1" x14ac:dyDescent="0.2">
      <c r="A55" s="207">
        <v>22</v>
      </c>
      <c r="B55" s="208"/>
      <c r="C55" s="18" t="s">
        <v>592</v>
      </c>
      <c r="D55" s="19" t="s">
        <v>593</v>
      </c>
      <c r="E55" s="143">
        <v>37664</v>
      </c>
      <c r="F55" s="21" t="s">
        <v>316</v>
      </c>
      <c r="G55" s="21" t="s">
        <v>112</v>
      </c>
      <c r="H55" s="21"/>
      <c r="I55" s="98"/>
      <c r="J55" s="209">
        <v>4.8099999999999996</v>
      </c>
      <c r="K55" s="209" t="s">
        <v>1275</v>
      </c>
      <c r="L55" s="209">
        <v>4.4800000000000004</v>
      </c>
      <c r="M55" s="209"/>
      <c r="N55" s="209"/>
      <c r="O55" s="209"/>
      <c r="P55" s="209"/>
      <c r="Q55" s="434">
        <f>MAX(J55:P55)</f>
        <v>4.8099999999999996</v>
      </c>
      <c r="R55" s="439" t="str">
        <f>IF(ISBLANK(Q55),"",IF(Q55&gt;=7.2,"KSM",IF(Q55&gt;=6.7,"I A",IF(Q55&gt;=6.2,"II A",IF(Q55&gt;=5.6,"III A",IF(Q55&gt;=5,"I JA",IF(Q55&gt;=4.45,"II JA",IF(Q55&gt;=4,"III JA"))))))))</f>
        <v>II JA</v>
      </c>
      <c r="S55" s="20" t="s">
        <v>563</v>
      </c>
    </row>
    <row r="56" spans="1:19" ht="18" customHeight="1" x14ac:dyDescent="0.2">
      <c r="A56" s="440">
        <v>22</v>
      </c>
      <c r="B56" s="208"/>
      <c r="C56" s="479"/>
      <c r="D56" s="480"/>
      <c r="E56" s="480"/>
      <c r="F56" s="480"/>
      <c r="G56" s="480"/>
      <c r="H56" s="481"/>
      <c r="I56" s="98" t="s">
        <v>277</v>
      </c>
      <c r="J56" s="209">
        <v>-0.3</v>
      </c>
      <c r="K56" s="209" t="s">
        <v>1247</v>
      </c>
      <c r="L56" s="209">
        <v>-1.1000000000000001</v>
      </c>
      <c r="M56" s="209"/>
      <c r="N56" s="209"/>
      <c r="O56" s="209"/>
      <c r="P56" s="209"/>
      <c r="Q56" s="313">
        <f>Q55</f>
        <v>4.8099999999999996</v>
      </c>
      <c r="R56" s="314"/>
      <c r="S56" s="20"/>
    </row>
    <row r="57" spans="1:19" ht="18" customHeight="1" x14ac:dyDescent="0.2">
      <c r="A57" s="207">
        <v>23</v>
      </c>
      <c r="B57" s="208"/>
      <c r="C57" s="18" t="s">
        <v>416</v>
      </c>
      <c r="D57" s="19" t="s">
        <v>712</v>
      </c>
      <c r="E57" s="143" t="s">
        <v>713</v>
      </c>
      <c r="F57" s="21" t="s">
        <v>730</v>
      </c>
      <c r="G57" s="21" t="s">
        <v>145</v>
      </c>
      <c r="H57" s="21"/>
      <c r="I57" s="98" t="s">
        <v>56</v>
      </c>
      <c r="J57" s="209">
        <v>4.7300000000000004</v>
      </c>
      <c r="K57" s="209">
        <v>4.3</v>
      </c>
      <c r="L57" s="209" t="s">
        <v>1247</v>
      </c>
      <c r="M57" s="209"/>
      <c r="N57" s="209"/>
      <c r="O57" s="209"/>
      <c r="P57" s="209"/>
      <c r="Q57" s="434">
        <f>MAX(J57:P57)</f>
        <v>4.7300000000000004</v>
      </c>
      <c r="R57" s="439" t="str">
        <f>IF(ISBLANK(Q57),"",IF(Q57&gt;=7.2,"KSM",IF(Q57&gt;=6.7,"I A",IF(Q57&gt;=6.2,"II A",IF(Q57&gt;=5.6,"III A",IF(Q57&gt;=5,"I JA",IF(Q57&gt;=4.45,"II JA",IF(Q57&gt;=4,"III JA"))))))))</f>
        <v>II JA</v>
      </c>
      <c r="S57" s="20" t="s">
        <v>146</v>
      </c>
    </row>
    <row r="58" spans="1:19" ht="18" customHeight="1" x14ac:dyDescent="0.2">
      <c r="A58" s="440">
        <v>23</v>
      </c>
      <c r="B58" s="208"/>
      <c r="C58" s="479"/>
      <c r="D58" s="480"/>
      <c r="E58" s="480"/>
      <c r="F58" s="480"/>
      <c r="G58" s="480"/>
      <c r="H58" s="481"/>
      <c r="I58" s="98" t="s">
        <v>277</v>
      </c>
      <c r="J58" s="209">
        <v>-0.4</v>
      </c>
      <c r="K58" s="209">
        <v>-0.9</v>
      </c>
      <c r="L58" s="209" t="s">
        <v>1247</v>
      </c>
      <c r="M58" s="209"/>
      <c r="N58" s="209"/>
      <c r="O58" s="209"/>
      <c r="P58" s="209"/>
      <c r="Q58" s="313">
        <f>Q57</f>
        <v>4.7300000000000004</v>
      </c>
      <c r="R58" s="314" t="str">
        <f>IF(ISBLANK(Q58),"",IF(Q58&gt;=7.2,"KSM",IF(Q58&gt;=6.7,"I A",IF(Q58&gt;=6.2,"II A",IF(Q58&gt;=5.6,"III A",IF(Q58&gt;=5,"I JA",IF(Q58&gt;=4.45,"II JA",IF(Q58&gt;=4,"III JA"))))))))</f>
        <v>II JA</v>
      </c>
      <c r="S58" s="20"/>
    </row>
    <row r="59" spans="1:19" ht="18" customHeight="1" x14ac:dyDescent="0.2">
      <c r="A59" s="207">
        <v>24</v>
      </c>
      <c r="B59" s="208"/>
      <c r="C59" s="18" t="s">
        <v>128</v>
      </c>
      <c r="D59" s="19" t="s">
        <v>475</v>
      </c>
      <c r="E59" s="143">
        <v>37578</v>
      </c>
      <c r="F59" s="21" t="s">
        <v>29</v>
      </c>
      <c r="G59" s="21" t="s">
        <v>492</v>
      </c>
      <c r="H59" s="21"/>
      <c r="I59" s="98"/>
      <c r="J59" s="209" t="s">
        <v>1247</v>
      </c>
      <c r="K59" s="209">
        <v>4.7</v>
      </c>
      <c r="L59" s="209">
        <v>4.54</v>
      </c>
      <c r="M59" s="209"/>
      <c r="N59" s="209"/>
      <c r="O59" s="209"/>
      <c r="P59" s="209"/>
      <c r="Q59" s="434">
        <f>MAX(J59:P59)</f>
        <v>4.7</v>
      </c>
      <c r="R59" s="439" t="str">
        <f>IF(ISBLANK(Q59),"",IF(Q59&gt;=7.2,"KSM",IF(Q59&gt;=6.7,"I A",IF(Q59&gt;=6.2,"II A",IF(Q59&gt;=5.6,"III A",IF(Q59&gt;=5,"I JA",IF(Q59&gt;=4.45,"II JA",IF(Q59&gt;=4,"III JA"))))))))</f>
        <v>II JA</v>
      </c>
      <c r="S59" s="20" t="s">
        <v>430</v>
      </c>
    </row>
    <row r="60" spans="1:19" ht="18" customHeight="1" x14ac:dyDescent="0.2">
      <c r="A60" s="440">
        <v>24</v>
      </c>
      <c r="B60" s="208"/>
      <c r="C60" s="479"/>
      <c r="D60" s="480"/>
      <c r="E60" s="480"/>
      <c r="F60" s="480"/>
      <c r="G60" s="480"/>
      <c r="H60" s="481"/>
      <c r="I60" s="98" t="s">
        <v>277</v>
      </c>
      <c r="J60" s="209">
        <v>-1</v>
      </c>
      <c r="K60" s="209">
        <v>-0.7</v>
      </c>
      <c r="L60" s="209">
        <v>0</v>
      </c>
      <c r="M60" s="209"/>
      <c r="N60" s="209"/>
      <c r="O60" s="209"/>
      <c r="P60" s="209"/>
      <c r="Q60" s="313">
        <f>Q59</f>
        <v>4.7</v>
      </c>
      <c r="R60" s="314"/>
      <c r="S60" s="20"/>
    </row>
    <row r="61" spans="1:19" ht="18" customHeight="1" x14ac:dyDescent="0.2">
      <c r="A61" s="207">
        <v>25</v>
      </c>
      <c r="B61" s="208"/>
      <c r="C61" s="18" t="s">
        <v>954</v>
      </c>
      <c r="D61" s="19" t="s">
        <v>955</v>
      </c>
      <c r="E61" s="143" t="s">
        <v>956</v>
      </c>
      <c r="F61" s="21" t="s">
        <v>194</v>
      </c>
      <c r="G61" s="21" t="s">
        <v>191</v>
      </c>
      <c r="H61" s="21" t="s">
        <v>968</v>
      </c>
      <c r="I61" s="98"/>
      <c r="J61" s="209">
        <v>4.5</v>
      </c>
      <c r="K61" s="209">
        <v>4.3099999999999996</v>
      </c>
      <c r="L61" s="209">
        <v>4.41</v>
      </c>
      <c r="M61" s="209"/>
      <c r="N61" s="209"/>
      <c r="O61" s="209"/>
      <c r="P61" s="209"/>
      <c r="Q61" s="434">
        <f>MAX(J61:P61)</f>
        <v>4.5</v>
      </c>
      <c r="R61" s="439" t="str">
        <f>IF(ISBLANK(Q61),"",IF(Q61&gt;=7.2,"KSM",IF(Q61&gt;=6.7,"I A",IF(Q61&gt;=6.2,"II A",IF(Q61&gt;=5.6,"III A",IF(Q61&gt;=5,"I JA",IF(Q61&gt;=4.45,"II JA",IF(Q61&gt;=4,"III JA"))))))))</f>
        <v>II JA</v>
      </c>
      <c r="S61" s="20" t="s">
        <v>192</v>
      </c>
    </row>
    <row r="62" spans="1:19" ht="18" customHeight="1" x14ac:dyDescent="0.2">
      <c r="A62" s="440">
        <v>25</v>
      </c>
      <c r="B62" s="208"/>
      <c r="C62" s="479"/>
      <c r="D62" s="480"/>
      <c r="E62" s="480"/>
      <c r="F62" s="480"/>
      <c r="G62" s="480"/>
      <c r="H62" s="481"/>
      <c r="I62" s="98" t="s">
        <v>277</v>
      </c>
      <c r="J62" s="209">
        <v>0.4</v>
      </c>
      <c r="K62" s="209">
        <v>0</v>
      </c>
      <c r="L62" s="209">
        <v>0.7</v>
      </c>
      <c r="M62" s="209"/>
      <c r="N62" s="209"/>
      <c r="O62" s="209"/>
      <c r="P62" s="209"/>
      <c r="Q62" s="313">
        <f>Q61</f>
        <v>4.5</v>
      </c>
      <c r="R62" s="314"/>
      <c r="S62" s="20"/>
    </row>
    <row r="63" spans="1:19" ht="18" customHeight="1" x14ac:dyDescent="0.2">
      <c r="A63" s="207">
        <v>26</v>
      </c>
      <c r="B63" s="208"/>
      <c r="C63" s="18" t="s">
        <v>557</v>
      </c>
      <c r="D63" s="19" t="s">
        <v>710</v>
      </c>
      <c r="E63" s="143" t="s">
        <v>711</v>
      </c>
      <c r="F63" s="21" t="s">
        <v>144</v>
      </c>
      <c r="G63" s="21" t="s">
        <v>145</v>
      </c>
      <c r="H63" s="21"/>
      <c r="I63" s="98"/>
      <c r="J63" s="209">
        <v>4.0199999999999996</v>
      </c>
      <c r="K63" s="209">
        <v>4.2300000000000004</v>
      </c>
      <c r="L63" s="209" t="s">
        <v>1275</v>
      </c>
      <c r="M63" s="209"/>
      <c r="N63" s="209"/>
      <c r="O63" s="209"/>
      <c r="P63" s="209"/>
      <c r="Q63" s="434">
        <f>MAX(J63:P63)</f>
        <v>4.2300000000000004</v>
      </c>
      <c r="R63" s="439" t="str">
        <f>IF(ISBLANK(Q63),"",IF(Q63&gt;=7.2,"KSM",IF(Q63&gt;=6.7,"I A",IF(Q63&gt;=6.2,"II A",IF(Q63&gt;=5.6,"III A",IF(Q63&gt;=5,"I JA",IF(Q63&gt;=4.45,"II JA",IF(Q63&gt;=4,"III JA"))))))))</f>
        <v>III JA</v>
      </c>
      <c r="S63" s="20" t="s">
        <v>146</v>
      </c>
    </row>
    <row r="64" spans="1:19" ht="18" customHeight="1" x14ac:dyDescent="0.2">
      <c r="A64" s="440">
        <v>26</v>
      </c>
      <c r="B64" s="208"/>
      <c r="C64" s="479"/>
      <c r="D64" s="480"/>
      <c r="E64" s="480"/>
      <c r="F64" s="480"/>
      <c r="G64" s="480"/>
      <c r="H64" s="481"/>
      <c r="I64" s="98" t="s">
        <v>277</v>
      </c>
      <c r="J64" s="209">
        <v>0.1</v>
      </c>
      <c r="K64" s="209">
        <v>0</v>
      </c>
      <c r="L64" s="209" t="s">
        <v>1247</v>
      </c>
      <c r="M64" s="209"/>
      <c r="N64" s="209"/>
      <c r="O64" s="209"/>
      <c r="P64" s="209"/>
      <c r="Q64" s="313">
        <f>Q63</f>
        <v>4.2300000000000004</v>
      </c>
      <c r="R64" s="314"/>
      <c r="S64" s="20"/>
    </row>
    <row r="65" spans="1:19" ht="18" customHeight="1" x14ac:dyDescent="0.2">
      <c r="A65" s="207"/>
      <c r="B65" s="208"/>
      <c r="C65" s="18" t="s">
        <v>810</v>
      </c>
      <c r="D65" s="19" t="s">
        <v>811</v>
      </c>
      <c r="E65" s="143" t="s">
        <v>799</v>
      </c>
      <c r="F65" s="21" t="s">
        <v>816</v>
      </c>
      <c r="G65" s="21" t="s">
        <v>157</v>
      </c>
      <c r="H65" s="21"/>
      <c r="I65" s="98" t="s">
        <v>56</v>
      </c>
      <c r="J65" s="209" t="s">
        <v>1275</v>
      </c>
      <c r="K65" s="209" t="s">
        <v>1247</v>
      </c>
      <c r="L65" s="209" t="s">
        <v>1247</v>
      </c>
      <c r="M65" s="209"/>
      <c r="N65" s="209"/>
      <c r="O65" s="209"/>
      <c r="P65" s="209"/>
      <c r="Q65" s="434" t="s">
        <v>1276</v>
      </c>
      <c r="R65" s="439"/>
      <c r="S65" s="20" t="s">
        <v>159</v>
      </c>
    </row>
    <row r="66" spans="1:19" ht="18" customHeight="1" x14ac:dyDescent="0.2">
      <c r="A66" s="440">
        <v>28</v>
      </c>
      <c r="B66" s="208"/>
      <c r="C66" s="479"/>
      <c r="D66" s="480"/>
      <c r="E66" s="480"/>
      <c r="F66" s="480"/>
      <c r="G66" s="480"/>
      <c r="H66" s="481"/>
      <c r="I66" s="98" t="s">
        <v>277</v>
      </c>
      <c r="J66" s="209" t="s">
        <v>1247</v>
      </c>
      <c r="K66" s="209" t="s">
        <v>1247</v>
      </c>
      <c r="L66" s="209" t="s">
        <v>1247</v>
      </c>
      <c r="M66" s="209"/>
      <c r="N66" s="209"/>
      <c r="O66" s="209"/>
      <c r="P66" s="209"/>
      <c r="Q66" s="313" t="str">
        <f>Q65</f>
        <v>NM</v>
      </c>
      <c r="R66" s="314"/>
      <c r="S66" s="20"/>
    </row>
    <row r="67" spans="1:19" ht="18" customHeight="1" x14ac:dyDescent="0.2">
      <c r="A67" s="207"/>
      <c r="B67" s="208"/>
      <c r="C67" s="18" t="s">
        <v>330</v>
      </c>
      <c r="D67" s="19" t="s">
        <v>928</v>
      </c>
      <c r="E67" s="143" t="s">
        <v>929</v>
      </c>
      <c r="F67" s="21" t="s">
        <v>930</v>
      </c>
      <c r="G67" s="21" t="s">
        <v>924</v>
      </c>
      <c r="H67" s="21"/>
      <c r="I67" s="98" t="s">
        <v>56</v>
      </c>
      <c r="J67" s="209"/>
      <c r="K67" s="209"/>
      <c r="L67" s="209"/>
      <c r="M67" s="209"/>
      <c r="N67" s="209"/>
      <c r="O67" s="209"/>
      <c r="P67" s="209"/>
      <c r="Q67" s="434" t="s">
        <v>1239</v>
      </c>
      <c r="R67" s="439"/>
      <c r="S67" s="20" t="s">
        <v>927</v>
      </c>
    </row>
    <row r="68" spans="1:19" ht="18" customHeight="1" x14ac:dyDescent="0.2">
      <c r="A68" s="440">
        <v>27</v>
      </c>
      <c r="B68" s="208"/>
      <c r="C68" s="479"/>
      <c r="D68" s="480"/>
      <c r="E68" s="480"/>
      <c r="F68" s="480"/>
      <c r="G68" s="480"/>
      <c r="H68" s="481"/>
      <c r="I68" s="98" t="s">
        <v>277</v>
      </c>
      <c r="J68" s="209"/>
      <c r="K68" s="209"/>
      <c r="L68" s="209"/>
      <c r="M68" s="209"/>
      <c r="N68" s="209"/>
      <c r="O68" s="209"/>
      <c r="P68" s="209"/>
      <c r="Q68" s="313" t="str">
        <f>Q67</f>
        <v>DNS</v>
      </c>
      <c r="R68" s="314"/>
      <c r="S68" s="20"/>
    </row>
  </sheetData>
  <sortState ref="C7:S35">
    <sortCondition descending="1" ref="E7:E35"/>
  </sortState>
  <mergeCells count="30">
    <mergeCell ref="C60:H60"/>
    <mergeCell ref="C62:H62"/>
    <mergeCell ref="C64:H64"/>
    <mergeCell ref="C66:H66"/>
    <mergeCell ref="C68:H68"/>
    <mergeCell ref="C50:H50"/>
    <mergeCell ref="C52:H52"/>
    <mergeCell ref="C54:H54"/>
    <mergeCell ref="C56:H56"/>
    <mergeCell ref="C58:H58"/>
    <mergeCell ref="J39:P39"/>
    <mergeCell ref="C42:H42"/>
    <mergeCell ref="C44:H44"/>
    <mergeCell ref="C46:H46"/>
    <mergeCell ref="C48:H48"/>
    <mergeCell ref="C26:H26"/>
    <mergeCell ref="C28:H28"/>
    <mergeCell ref="C30:H30"/>
    <mergeCell ref="C32:H32"/>
    <mergeCell ref="C34:H34"/>
    <mergeCell ref="C16:H16"/>
    <mergeCell ref="C18:H18"/>
    <mergeCell ref="C20:H20"/>
    <mergeCell ref="C22:H22"/>
    <mergeCell ref="C24:H24"/>
    <mergeCell ref="J5:P5"/>
    <mergeCell ref="C8:H8"/>
    <mergeCell ref="C10:H10"/>
    <mergeCell ref="C12:H12"/>
    <mergeCell ref="C14:H14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1"/>
  <dimension ref="A1:S48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2.7109375" style="22" customWidth="1"/>
    <col min="4" max="4" width="12.85546875" style="22" customWidth="1"/>
    <col min="5" max="5" width="10.7109375" style="44" customWidth="1"/>
    <col min="6" max="6" width="12.42578125" style="46" customWidth="1"/>
    <col min="7" max="7" width="12.85546875" style="46" customWidth="1"/>
    <col min="8" max="8" width="13.42578125" style="26" customWidth="1"/>
    <col min="9" max="9" width="5.85546875" style="26" customWidth="1"/>
    <col min="10" max="12" width="4.7109375" style="85" customWidth="1"/>
    <col min="13" max="13" width="4.7109375" style="85" hidden="1" customWidth="1"/>
    <col min="14" max="16" width="4.7109375" style="85" customWidth="1"/>
    <col min="17" max="17" width="9" style="91" customWidth="1"/>
    <col min="18" max="18" width="6.42578125" style="52" customWidth="1"/>
    <col min="19" max="19" width="18" style="24" customWidth="1"/>
    <col min="20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4"/>
      <c r="K3" s="84"/>
      <c r="L3" s="84"/>
      <c r="M3" s="84"/>
      <c r="N3" s="84"/>
      <c r="O3" s="84"/>
      <c r="P3" s="84"/>
      <c r="Q3" s="91"/>
      <c r="R3" s="52"/>
    </row>
    <row r="4" spans="1:19" s="38" customFormat="1" ht="16.5" thickBot="1" x14ac:dyDescent="0.25">
      <c r="C4" s="39" t="s">
        <v>284</v>
      </c>
      <c r="E4" s="40"/>
      <c r="F4" s="41"/>
      <c r="G4" s="41"/>
      <c r="H4" s="42"/>
      <c r="I4" s="42"/>
      <c r="J4" s="89"/>
      <c r="K4" s="89"/>
      <c r="L4" s="89"/>
      <c r="M4" s="89"/>
      <c r="N4" s="89"/>
      <c r="O4" s="89"/>
      <c r="P4" s="89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0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68</v>
      </c>
      <c r="D7" s="19" t="s">
        <v>757</v>
      </c>
      <c r="E7" s="143">
        <v>37417</v>
      </c>
      <c r="F7" s="21" t="s">
        <v>318</v>
      </c>
      <c r="G7" s="21" t="s">
        <v>746</v>
      </c>
      <c r="H7" s="21"/>
      <c r="I7" s="98">
        <v>18</v>
      </c>
      <c r="J7" s="97">
        <v>10.53</v>
      </c>
      <c r="K7" s="97">
        <v>11.31</v>
      </c>
      <c r="L7" s="97">
        <v>11.01</v>
      </c>
      <c r="M7" s="97"/>
      <c r="N7" s="97">
        <v>11</v>
      </c>
      <c r="O7" s="97">
        <v>11.12</v>
      </c>
      <c r="P7" s="97">
        <v>10.7</v>
      </c>
      <c r="Q7" s="464">
        <f>MAX(J7:P7)</f>
        <v>11.31</v>
      </c>
      <c r="R7" s="465" t="str">
        <f>IF(ISBLANK(Q7),"",IF(Q7&gt;=12.8,"KSM",IF(Q7&gt;=12,"I A",IF(Q7&gt;=11.2,"II A",IF(Q7&gt;=10.4,"III A",IF(Q7&gt;=9.65,"I JA",IF(Q7&gt;=9,"II JA",IF(Q7&gt;=8.5,"III JA"))))))))</f>
        <v>II A</v>
      </c>
      <c r="S7" s="20" t="s">
        <v>754</v>
      </c>
    </row>
    <row r="8" spans="1:19" ht="18" customHeight="1" x14ac:dyDescent="0.2">
      <c r="A8" s="436">
        <v>1</v>
      </c>
      <c r="B8" s="133"/>
      <c r="C8" s="479"/>
      <c r="D8" s="480"/>
      <c r="E8" s="480"/>
      <c r="F8" s="480"/>
      <c r="G8" s="480"/>
      <c r="H8" s="481"/>
      <c r="I8" s="98" t="s">
        <v>277</v>
      </c>
      <c r="J8" s="97">
        <v>2.2000000000000002</v>
      </c>
      <c r="K8" s="97">
        <v>1.3</v>
      </c>
      <c r="L8" s="97">
        <v>1.6</v>
      </c>
      <c r="M8" s="97"/>
      <c r="N8" s="97">
        <v>0</v>
      </c>
      <c r="O8" s="97">
        <v>0.7</v>
      </c>
      <c r="P8" s="97">
        <v>-2.7</v>
      </c>
      <c r="Q8" s="308">
        <f>Q7</f>
        <v>11.31</v>
      </c>
      <c r="R8" s="312"/>
      <c r="S8" s="20"/>
    </row>
    <row r="9" spans="1:19" ht="18" customHeight="1" x14ac:dyDescent="0.2">
      <c r="A9" s="32">
        <v>2</v>
      </c>
      <c r="B9" s="133"/>
      <c r="C9" s="18" t="s">
        <v>50</v>
      </c>
      <c r="D9" s="19" t="s">
        <v>427</v>
      </c>
      <c r="E9" s="143">
        <v>37533</v>
      </c>
      <c r="F9" s="21" t="s">
        <v>25</v>
      </c>
      <c r="G9" s="21" t="s">
        <v>492</v>
      </c>
      <c r="H9" s="21"/>
      <c r="I9" s="98">
        <v>16</v>
      </c>
      <c r="J9" s="97">
        <v>10.54</v>
      </c>
      <c r="K9" s="97">
        <v>10.87</v>
      </c>
      <c r="L9" s="97">
        <v>10.88</v>
      </c>
      <c r="M9" s="97"/>
      <c r="N9" s="97">
        <v>10.29</v>
      </c>
      <c r="O9" s="97">
        <v>10.09</v>
      </c>
      <c r="P9" s="97">
        <v>10.29</v>
      </c>
      <c r="Q9" s="464">
        <f>MAX(J9:P9)</f>
        <v>10.88</v>
      </c>
      <c r="R9" s="465" t="str">
        <f>IF(ISBLANK(Q9),"",IF(Q9&gt;=12.8,"KSM",IF(Q9&gt;=12,"I A",IF(Q9&gt;=11.2,"II A",IF(Q9&gt;=10.4,"III A",IF(Q9&gt;=9.65,"I JA",IF(Q9&gt;=9,"II JA",IF(Q9&gt;=8.5,"III JA"))))))))</f>
        <v>III A</v>
      </c>
      <c r="S9" s="20" t="s">
        <v>428</v>
      </c>
    </row>
    <row r="10" spans="1:19" ht="18" customHeight="1" x14ac:dyDescent="0.2">
      <c r="A10" s="436">
        <v>2</v>
      </c>
      <c r="B10" s="133"/>
      <c r="C10" s="479"/>
      <c r="D10" s="480"/>
      <c r="E10" s="480"/>
      <c r="F10" s="480"/>
      <c r="G10" s="480"/>
      <c r="H10" s="481"/>
      <c r="I10" s="98" t="s">
        <v>277</v>
      </c>
      <c r="J10" s="97">
        <v>-0.9</v>
      </c>
      <c r="K10" s="97">
        <v>1.4</v>
      </c>
      <c r="L10" s="97">
        <v>1.1000000000000001</v>
      </c>
      <c r="M10" s="97"/>
      <c r="N10" s="97">
        <v>1</v>
      </c>
      <c r="O10" s="97">
        <v>0.7</v>
      </c>
      <c r="P10" s="97">
        <v>-0.3</v>
      </c>
      <c r="Q10" s="308">
        <f>Q9</f>
        <v>10.88</v>
      </c>
      <c r="R10" s="312"/>
      <c r="S10" s="20"/>
    </row>
    <row r="11" spans="1:19" ht="18" customHeight="1" x14ac:dyDescent="0.2">
      <c r="A11" s="32">
        <v>3</v>
      </c>
      <c r="B11" s="133"/>
      <c r="C11" s="18" t="s">
        <v>868</v>
      </c>
      <c r="D11" s="19" t="s">
        <v>869</v>
      </c>
      <c r="E11" s="143" t="s">
        <v>870</v>
      </c>
      <c r="F11" s="21" t="s">
        <v>319</v>
      </c>
      <c r="G11" s="21" t="s">
        <v>164</v>
      </c>
      <c r="H11" s="21" t="s">
        <v>171</v>
      </c>
      <c r="I11" s="98">
        <v>14</v>
      </c>
      <c r="J11" s="97" t="s">
        <v>1275</v>
      </c>
      <c r="K11" s="97">
        <v>9.8000000000000007</v>
      </c>
      <c r="L11" s="97">
        <v>10.65</v>
      </c>
      <c r="M11" s="97"/>
      <c r="N11" s="97" t="s">
        <v>1275</v>
      </c>
      <c r="O11" s="97">
        <v>10.52</v>
      </c>
      <c r="P11" s="97">
        <v>10.84</v>
      </c>
      <c r="Q11" s="464">
        <f>MAX(J11:P11)</f>
        <v>10.84</v>
      </c>
      <c r="R11" s="465" t="str">
        <f>IF(ISBLANK(Q11),"",IF(Q11&gt;=12.8,"KSM",IF(Q11&gt;=12,"I A",IF(Q11&gt;=11.2,"II A",IF(Q11&gt;=10.4,"III A",IF(Q11&gt;=9.65,"I JA",IF(Q11&gt;=9,"II JA",IF(Q11&gt;=8.5,"III JA"))))))))</f>
        <v>III A</v>
      </c>
      <c r="S11" s="20" t="s">
        <v>172</v>
      </c>
    </row>
    <row r="12" spans="1:19" ht="18" customHeight="1" x14ac:dyDescent="0.2">
      <c r="A12" s="436">
        <v>3</v>
      </c>
      <c r="B12" s="133"/>
      <c r="C12" s="479"/>
      <c r="D12" s="480"/>
      <c r="E12" s="480"/>
      <c r="F12" s="480"/>
      <c r="G12" s="480"/>
      <c r="H12" s="481"/>
      <c r="I12" s="98" t="s">
        <v>277</v>
      </c>
      <c r="J12" s="97" t="s">
        <v>1247</v>
      </c>
      <c r="K12" s="97">
        <v>0.2</v>
      </c>
      <c r="L12" s="97">
        <v>0.2</v>
      </c>
      <c r="M12" s="97"/>
      <c r="N12" s="97" t="s">
        <v>1247</v>
      </c>
      <c r="O12" s="97">
        <v>0.3</v>
      </c>
      <c r="P12" s="97">
        <v>0.4</v>
      </c>
      <c r="Q12" s="308">
        <f>Q11</f>
        <v>10.84</v>
      </c>
      <c r="R12" s="312"/>
      <c r="S12" s="20"/>
    </row>
    <row r="13" spans="1:19" ht="18" customHeight="1" x14ac:dyDescent="0.2">
      <c r="A13" s="32">
        <v>4</v>
      </c>
      <c r="B13" s="133"/>
      <c r="C13" s="18" t="s">
        <v>50</v>
      </c>
      <c r="D13" s="19" t="s">
        <v>660</v>
      </c>
      <c r="E13" s="143">
        <v>37822</v>
      </c>
      <c r="F13" s="21" t="s">
        <v>26</v>
      </c>
      <c r="G13" s="21" t="s">
        <v>135</v>
      </c>
      <c r="H13" s="21"/>
      <c r="I13" s="98">
        <v>13</v>
      </c>
      <c r="J13" s="97">
        <v>10.82</v>
      </c>
      <c r="K13" s="97">
        <v>10.37</v>
      </c>
      <c r="L13" s="97">
        <v>10.58</v>
      </c>
      <c r="M13" s="97"/>
      <c r="N13" s="97">
        <v>10.25</v>
      </c>
      <c r="O13" s="97">
        <v>10.1</v>
      </c>
      <c r="P13" s="97">
        <v>10.19</v>
      </c>
      <c r="Q13" s="464">
        <f>MAX(J13:P13)</f>
        <v>10.82</v>
      </c>
      <c r="R13" s="465" t="str">
        <f>IF(ISBLANK(Q13),"",IF(Q13&gt;=12.8,"KSM",IF(Q13&gt;=12,"I A",IF(Q13&gt;=11.2,"II A",IF(Q13&gt;=10.4,"III A",IF(Q13&gt;=9.65,"I JA",IF(Q13&gt;=9,"II JA",IF(Q13&gt;=8.5,"III JA"))))))))</f>
        <v>III A</v>
      </c>
      <c r="S13" s="20" t="s">
        <v>666</v>
      </c>
    </row>
    <row r="14" spans="1:19" ht="18" customHeight="1" x14ac:dyDescent="0.2">
      <c r="A14" s="436">
        <v>4</v>
      </c>
      <c r="B14" s="133"/>
      <c r="C14" s="479"/>
      <c r="D14" s="480"/>
      <c r="E14" s="480"/>
      <c r="F14" s="480"/>
      <c r="G14" s="480"/>
      <c r="H14" s="481"/>
      <c r="I14" s="98" t="s">
        <v>277</v>
      </c>
      <c r="J14" s="97">
        <v>0.6</v>
      </c>
      <c r="K14" s="97">
        <v>0.5</v>
      </c>
      <c r="L14" s="97">
        <v>-0.9</v>
      </c>
      <c r="M14" s="97"/>
      <c r="N14" s="97">
        <v>0</v>
      </c>
      <c r="O14" s="97">
        <v>1.2</v>
      </c>
      <c r="P14" s="97">
        <v>-1.6</v>
      </c>
      <c r="Q14" s="308">
        <f>Q13</f>
        <v>10.82</v>
      </c>
      <c r="R14" s="312"/>
      <c r="S14" s="20"/>
    </row>
    <row r="15" spans="1:19" ht="18" customHeight="1" x14ac:dyDescent="0.2">
      <c r="A15" s="32">
        <v>5</v>
      </c>
      <c r="B15" s="133"/>
      <c r="C15" s="18" t="s">
        <v>49</v>
      </c>
      <c r="D15" s="19" t="s">
        <v>843</v>
      </c>
      <c r="E15" s="143" t="s">
        <v>844</v>
      </c>
      <c r="F15" s="21" t="s">
        <v>319</v>
      </c>
      <c r="G15" s="21" t="s">
        <v>164</v>
      </c>
      <c r="H15" s="21" t="s">
        <v>167</v>
      </c>
      <c r="I15" s="98">
        <v>12</v>
      </c>
      <c r="J15" s="97" t="s">
        <v>1275</v>
      </c>
      <c r="K15" s="97">
        <v>9.98</v>
      </c>
      <c r="L15" s="97">
        <v>10.76</v>
      </c>
      <c r="M15" s="97"/>
      <c r="N15" s="97">
        <v>10.55</v>
      </c>
      <c r="O15" s="97">
        <v>10.68</v>
      </c>
      <c r="P15" s="97">
        <v>10.36</v>
      </c>
      <c r="Q15" s="464">
        <f>MAX(J15:P15)</f>
        <v>10.76</v>
      </c>
      <c r="R15" s="465" t="str">
        <f>IF(ISBLANK(Q15),"",IF(Q15&gt;=12.8,"KSM",IF(Q15&gt;=12,"I A",IF(Q15&gt;=11.2,"II A",IF(Q15&gt;=10.4,"III A",IF(Q15&gt;=9.65,"I JA",IF(Q15&gt;=9,"II JA",IF(Q15&gt;=8.5,"III JA"))))))))</f>
        <v>III A</v>
      </c>
      <c r="S15" s="20" t="s">
        <v>168</v>
      </c>
    </row>
    <row r="16" spans="1:19" ht="18" customHeight="1" x14ac:dyDescent="0.2">
      <c r="A16" s="436">
        <v>5</v>
      </c>
      <c r="B16" s="133"/>
      <c r="C16" s="479"/>
      <c r="D16" s="480"/>
      <c r="E16" s="480"/>
      <c r="F16" s="480"/>
      <c r="G16" s="480"/>
      <c r="H16" s="481"/>
      <c r="I16" s="98" t="s">
        <v>277</v>
      </c>
      <c r="J16" s="97">
        <v>0</v>
      </c>
      <c r="K16" s="97">
        <v>-0.5</v>
      </c>
      <c r="L16" s="97">
        <v>1.8</v>
      </c>
      <c r="M16" s="97"/>
      <c r="N16" s="97">
        <v>0</v>
      </c>
      <c r="O16" s="97">
        <v>1.2</v>
      </c>
      <c r="P16" s="97">
        <v>-0.7</v>
      </c>
      <c r="Q16" s="308">
        <f>Q15</f>
        <v>10.76</v>
      </c>
      <c r="R16" s="312"/>
      <c r="S16" s="20"/>
    </row>
    <row r="17" spans="1:19" ht="18" customHeight="1" x14ac:dyDescent="0.2">
      <c r="A17" s="32">
        <v>6</v>
      </c>
      <c r="B17" s="133"/>
      <c r="C17" s="18" t="s">
        <v>125</v>
      </c>
      <c r="D17" s="19" t="s">
        <v>454</v>
      </c>
      <c r="E17" s="143">
        <v>37318</v>
      </c>
      <c r="F17" s="21" t="s">
        <v>25</v>
      </c>
      <c r="G17" s="21" t="s">
        <v>492</v>
      </c>
      <c r="H17" s="21"/>
      <c r="I17" s="98">
        <v>11</v>
      </c>
      <c r="J17" s="97">
        <v>10.47</v>
      </c>
      <c r="K17" s="97">
        <v>10.67</v>
      </c>
      <c r="L17" s="97">
        <v>10.61</v>
      </c>
      <c r="M17" s="97"/>
      <c r="N17" s="97" t="s">
        <v>1275</v>
      </c>
      <c r="O17" s="97" t="s">
        <v>1275</v>
      </c>
      <c r="P17" s="97">
        <v>10.73</v>
      </c>
      <c r="Q17" s="464">
        <f>MAX(J17:P17)</f>
        <v>10.73</v>
      </c>
      <c r="R17" s="465" t="str">
        <f>IF(ISBLANK(Q17),"",IF(Q17&gt;=12.8,"KSM",IF(Q17&gt;=12,"I A",IF(Q17&gt;=11.2,"II A",IF(Q17&gt;=10.4,"III A",IF(Q17&gt;=9.65,"I JA",IF(Q17&gt;=9,"II JA",IF(Q17&gt;=8.5,"III JA"))))))))</f>
        <v>III A</v>
      </c>
      <c r="S17" s="20" t="s">
        <v>428</v>
      </c>
    </row>
    <row r="18" spans="1:19" ht="18" customHeight="1" x14ac:dyDescent="0.2">
      <c r="A18" s="436">
        <v>6</v>
      </c>
      <c r="B18" s="133"/>
      <c r="C18" s="479"/>
      <c r="D18" s="480"/>
      <c r="E18" s="480"/>
      <c r="F18" s="480"/>
      <c r="G18" s="480"/>
      <c r="H18" s="481"/>
      <c r="I18" s="98" t="s">
        <v>277</v>
      </c>
      <c r="J18" s="97">
        <v>1</v>
      </c>
      <c r="K18" s="97">
        <v>0.1</v>
      </c>
      <c r="L18" s="97">
        <v>0</v>
      </c>
      <c r="M18" s="97"/>
      <c r="N18" s="97" t="s">
        <v>1247</v>
      </c>
      <c r="O18" s="97" t="s">
        <v>1247</v>
      </c>
      <c r="P18" s="97">
        <v>2.2000000000000002</v>
      </c>
      <c r="Q18" s="308">
        <f>Q17</f>
        <v>10.73</v>
      </c>
      <c r="R18" s="312"/>
      <c r="S18" s="20"/>
    </row>
    <row r="19" spans="1:19" ht="18" customHeight="1" x14ac:dyDescent="0.2">
      <c r="A19" s="32">
        <v>7</v>
      </c>
      <c r="B19" s="133"/>
      <c r="C19" s="18" t="s">
        <v>163</v>
      </c>
      <c r="D19" s="19" t="s">
        <v>1030</v>
      </c>
      <c r="E19" s="143" t="s">
        <v>386</v>
      </c>
      <c r="F19" s="21" t="s">
        <v>38</v>
      </c>
      <c r="G19" s="21" t="s">
        <v>230</v>
      </c>
      <c r="H19" s="21" t="s">
        <v>380</v>
      </c>
      <c r="I19" s="98">
        <v>10</v>
      </c>
      <c r="J19" s="97">
        <v>9.18</v>
      </c>
      <c r="K19" s="97">
        <v>9.59</v>
      </c>
      <c r="L19" s="97">
        <v>10.01</v>
      </c>
      <c r="M19" s="97"/>
      <c r="N19" s="97">
        <v>10.1</v>
      </c>
      <c r="O19" s="97">
        <v>10.27</v>
      </c>
      <c r="P19" s="97">
        <v>10.49</v>
      </c>
      <c r="Q19" s="464">
        <f>MAX(J19:P19)</f>
        <v>10.49</v>
      </c>
      <c r="R19" s="465" t="str">
        <f>IF(ISBLANK(Q19),"",IF(Q19&gt;=12.8,"KSM",IF(Q19&gt;=12,"I A",IF(Q19&gt;=11.2,"II A",IF(Q19&gt;=10.4,"III A",IF(Q19&gt;=9.65,"I JA",IF(Q19&gt;=9,"II JA",IF(Q19&gt;=8.5,"III JA"))))))))</f>
        <v>III A</v>
      </c>
      <c r="S19" s="20" t="s">
        <v>231</v>
      </c>
    </row>
    <row r="20" spans="1:19" ht="18" customHeight="1" x14ac:dyDescent="0.2">
      <c r="A20" s="436">
        <v>7</v>
      </c>
      <c r="B20" s="133"/>
      <c r="C20" s="479"/>
      <c r="D20" s="480"/>
      <c r="E20" s="480"/>
      <c r="F20" s="480"/>
      <c r="G20" s="480"/>
      <c r="H20" s="481"/>
      <c r="I20" s="98" t="s">
        <v>277</v>
      </c>
      <c r="J20" s="97">
        <v>1</v>
      </c>
      <c r="K20" s="97">
        <v>-0.5</v>
      </c>
      <c r="L20" s="97">
        <v>2.1</v>
      </c>
      <c r="M20" s="97"/>
      <c r="N20" s="97">
        <v>0</v>
      </c>
      <c r="O20" s="97">
        <v>0</v>
      </c>
      <c r="P20" s="97">
        <v>0.2</v>
      </c>
      <c r="Q20" s="308">
        <f>Q19</f>
        <v>10.49</v>
      </c>
      <c r="R20" s="312"/>
      <c r="S20" s="20"/>
    </row>
    <row r="21" spans="1:19" ht="18" customHeight="1" x14ac:dyDescent="0.2">
      <c r="A21" s="32">
        <v>8</v>
      </c>
      <c r="B21" s="133"/>
      <c r="C21" s="18" t="s">
        <v>1128</v>
      </c>
      <c r="D21" s="19" t="s">
        <v>1129</v>
      </c>
      <c r="E21" s="143" t="s">
        <v>1130</v>
      </c>
      <c r="F21" s="21" t="s">
        <v>24</v>
      </c>
      <c r="G21" s="21" t="s">
        <v>1087</v>
      </c>
      <c r="H21" s="21"/>
      <c r="I21" s="98">
        <v>9</v>
      </c>
      <c r="J21" s="97">
        <v>9.7899999999999991</v>
      </c>
      <c r="K21" s="97">
        <v>10.39</v>
      </c>
      <c r="L21" s="97">
        <v>10.39</v>
      </c>
      <c r="M21" s="97"/>
      <c r="N21" s="97">
        <v>10.28</v>
      </c>
      <c r="O21" s="97">
        <v>9.73</v>
      </c>
      <c r="P21" s="97">
        <v>10.35</v>
      </c>
      <c r="Q21" s="464">
        <f>MAX(J21:P21)</f>
        <v>10.39</v>
      </c>
      <c r="R21" s="465" t="str">
        <f>IF(ISBLANK(Q21),"",IF(Q21&gt;=12.8,"KSM",IF(Q21&gt;=12,"I A",IF(Q21&gt;=11.2,"II A",IF(Q21&gt;=10.4,"III A",IF(Q21&gt;=9.65,"I JA",IF(Q21&gt;=9,"II JA",IF(Q21&gt;=8.5,"III JA"))))))))</f>
        <v>I JA</v>
      </c>
      <c r="S21" s="20" t="s">
        <v>1131</v>
      </c>
    </row>
    <row r="22" spans="1:19" ht="18" customHeight="1" x14ac:dyDescent="0.2">
      <c r="A22" s="436">
        <v>8</v>
      </c>
      <c r="B22" s="133"/>
      <c r="C22" s="479"/>
      <c r="D22" s="480"/>
      <c r="E22" s="480"/>
      <c r="F22" s="480"/>
      <c r="G22" s="480"/>
      <c r="H22" s="481"/>
      <c r="I22" s="98" t="s">
        <v>277</v>
      </c>
      <c r="J22" s="97">
        <v>1.2</v>
      </c>
      <c r="K22" s="97">
        <v>1.2</v>
      </c>
      <c r="L22" s="97">
        <v>0.2</v>
      </c>
      <c r="M22" s="97"/>
      <c r="N22" s="97">
        <v>1.4</v>
      </c>
      <c r="O22" s="97">
        <v>1.3</v>
      </c>
      <c r="P22" s="97">
        <v>2.1</v>
      </c>
      <c r="Q22" s="308">
        <f>Q21</f>
        <v>10.39</v>
      </c>
      <c r="R22" s="312"/>
      <c r="S22" s="20"/>
    </row>
    <row r="23" spans="1:19" ht="18" customHeight="1" x14ac:dyDescent="0.2">
      <c r="A23" s="32">
        <v>9</v>
      </c>
      <c r="B23" s="133"/>
      <c r="C23" s="18" t="s">
        <v>1166</v>
      </c>
      <c r="D23" s="19" t="s">
        <v>1167</v>
      </c>
      <c r="E23" s="143" t="s">
        <v>1168</v>
      </c>
      <c r="F23" s="21" t="s">
        <v>30</v>
      </c>
      <c r="G23" s="21" t="s">
        <v>1087</v>
      </c>
      <c r="H23" s="21"/>
      <c r="I23" s="98">
        <v>8</v>
      </c>
      <c r="J23" s="97">
        <v>9.66</v>
      </c>
      <c r="K23" s="97">
        <v>9.9499999999999993</v>
      </c>
      <c r="L23" s="97">
        <v>9.3699999999999992</v>
      </c>
      <c r="M23" s="97"/>
      <c r="N23" s="97"/>
      <c r="O23" s="97"/>
      <c r="P23" s="97"/>
      <c r="Q23" s="464">
        <f>MAX(J23:P23)</f>
        <v>9.9499999999999993</v>
      </c>
      <c r="R23" s="465" t="str">
        <f>IF(ISBLANK(Q23),"",IF(Q23&gt;=12.8,"KSM",IF(Q23&gt;=12,"I A",IF(Q23&gt;=11.2,"II A",IF(Q23&gt;=10.4,"III A",IF(Q23&gt;=9.65,"I JA",IF(Q23&gt;=9,"II JA",IF(Q23&gt;=8.5,"III JA"))))))))</f>
        <v>I JA</v>
      </c>
      <c r="S23" s="20" t="s">
        <v>1131</v>
      </c>
    </row>
    <row r="24" spans="1:19" ht="18" customHeight="1" x14ac:dyDescent="0.2">
      <c r="A24" s="436">
        <v>9</v>
      </c>
      <c r="B24" s="133"/>
      <c r="C24" s="479"/>
      <c r="D24" s="480"/>
      <c r="E24" s="480"/>
      <c r="F24" s="480"/>
      <c r="G24" s="480"/>
      <c r="H24" s="481"/>
      <c r="I24" s="98" t="s">
        <v>277</v>
      </c>
      <c r="J24" s="97">
        <v>-0.4</v>
      </c>
      <c r="K24" s="97">
        <v>0.7</v>
      </c>
      <c r="L24" s="97">
        <v>0</v>
      </c>
      <c r="M24" s="97"/>
      <c r="N24" s="97"/>
      <c r="O24" s="97"/>
      <c r="P24" s="97"/>
      <c r="Q24" s="308">
        <f>Q23</f>
        <v>9.9499999999999993</v>
      </c>
      <c r="R24" s="312"/>
      <c r="S24" s="20"/>
    </row>
    <row r="25" spans="1:19" ht="18" customHeight="1" x14ac:dyDescent="0.2">
      <c r="A25" s="32">
        <v>10</v>
      </c>
      <c r="B25" s="133"/>
      <c r="C25" s="18" t="s">
        <v>50</v>
      </c>
      <c r="D25" s="19" t="s">
        <v>887</v>
      </c>
      <c r="E25" s="143" t="s">
        <v>888</v>
      </c>
      <c r="F25" s="21" t="s">
        <v>320</v>
      </c>
      <c r="G25" s="21" t="s">
        <v>164</v>
      </c>
      <c r="H25" s="21" t="s">
        <v>174</v>
      </c>
      <c r="I25" s="98">
        <v>7</v>
      </c>
      <c r="J25" s="97">
        <v>9.7200000000000006</v>
      </c>
      <c r="K25" s="97">
        <v>9.25</v>
      </c>
      <c r="L25" s="97" t="s">
        <v>1275</v>
      </c>
      <c r="M25" s="97"/>
      <c r="N25" s="97"/>
      <c r="O25" s="97"/>
      <c r="P25" s="97"/>
      <c r="Q25" s="464">
        <f>MAX(J25:P25)</f>
        <v>9.7200000000000006</v>
      </c>
      <c r="R25" s="465" t="str">
        <f>IF(ISBLANK(Q25),"",IF(Q25&gt;=12.8,"KSM",IF(Q25&gt;=12,"I A",IF(Q25&gt;=11.2,"II A",IF(Q25&gt;=10.4,"III A",IF(Q25&gt;=9.65,"I JA",IF(Q25&gt;=9,"II JA",IF(Q25&gt;=8.5,"III JA"))))))))</f>
        <v>I JA</v>
      </c>
      <c r="S25" s="20" t="s">
        <v>866</v>
      </c>
    </row>
    <row r="26" spans="1:19" ht="18" customHeight="1" x14ac:dyDescent="0.2">
      <c r="A26" s="436">
        <v>10</v>
      </c>
      <c r="B26" s="133"/>
      <c r="C26" s="479"/>
      <c r="D26" s="480"/>
      <c r="E26" s="480"/>
      <c r="F26" s="480"/>
      <c r="G26" s="480"/>
      <c r="H26" s="481"/>
      <c r="I26" s="98" t="s">
        <v>277</v>
      </c>
      <c r="J26" s="97">
        <v>0.1</v>
      </c>
      <c r="K26" s="97">
        <v>0.7</v>
      </c>
      <c r="L26" s="97" t="s">
        <v>1247</v>
      </c>
      <c r="M26" s="97"/>
      <c r="N26" s="97"/>
      <c r="O26" s="97"/>
      <c r="P26" s="97"/>
      <c r="Q26" s="308">
        <f>Q25</f>
        <v>9.7200000000000006</v>
      </c>
      <c r="R26" s="312"/>
      <c r="S26" s="20"/>
    </row>
    <row r="27" spans="1:19" ht="18" customHeight="1" x14ac:dyDescent="0.2">
      <c r="A27" s="32">
        <v>11</v>
      </c>
      <c r="B27" s="133"/>
      <c r="C27" s="18" t="s">
        <v>1169</v>
      </c>
      <c r="D27" s="19" t="s">
        <v>1170</v>
      </c>
      <c r="E27" s="143" t="s">
        <v>1171</v>
      </c>
      <c r="F27" s="21" t="s">
        <v>30</v>
      </c>
      <c r="G27" s="21" t="s">
        <v>1087</v>
      </c>
      <c r="H27" s="21"/>
      <c r="I27" s="98">
        <v>6</v>
      </c>
      <c r="J27" s="97">
        <v>8.69</v>
      </c>
      <c r="K27" s="97">
        <v>9.61</v>
      </c>
      <c r="L27" s="97">
        <v>9.66</v>
      </c>
      <c r="M27" s="97"/>
      <c r="N27" s="97"/>
      <c r="O27" s="97"/>
      <c r="P27" s="97"/>
      <c r="Q27" s="464">
        <f>MAX(J27:P27)</f>
        <v>9.66</v>
      </c>
      <c r="R27" s="465" t="str">
        <f>IF(ISBLANK(Q27),"",IF(Q27&gt;=12.8,"KSM",IF(Q27&gt;=12,"I A",IF(Q27&gt;=11.2,"II A",IF(Q27&gt;=10.4,"III A",IF(Q27&gt;=9.65,"I JA",IF(Q27&gt;=9,"II JA",IF(Q27&gt;=8.5,"III JA"))))))))</f>
        <v>I JA</v>
      </c>
      <c r="S27" s="20" t="s">
        <v>1131</v>
      </c>
    </row>
    <row r="28" spans="1:19" ht="18" customHeight="1" x14ac:dyDescent="0.2">
      <c r="A28" s="436">
        <v>11</v>
      </c>
      <c r="B28" s="133"/>
      <c r="C28" s="479"/>
      <c r="D28" s="480"/>
      <c r="E28" s="480"/>
      <c r="F28" s="480"/>
      <c r="G28" s="480"/>
      <c r="H28" s="481"/>
      <c r="I28" s="98" t="s">
        <v>277</v>
      </c>
      <c r="J28" s="97">
        <v>1.1000000000000001</v>
      </c>
      <c r="K28" s="97">
        <v>0.3</v>
      </c>
      <c r="L28" s="97">
        <v>-1</v>
      </c>
      <c r="M28" s="97"/>
      <c r="N28" s="97"/>
      <c r="O28" s="97"/>
      <c r="P28" s="97"/>
      <c r="Q28" s="308">
        <f>Q27</f>
        <v>9.66</v>
      </c>
      <c r="R28" s="312"/>
      <c r="S28" s="20"/>
    </row>
    <row r="29" spans="1:19" ht="18" customHeight="1" x14ac:dyDescent="0.2">
      <c r="A29" s="32">
        <v>12</v>
      </c>
      <c r="B29" s="133"/>
      <c r="C29" s="18" t="s">
        <v>72</v>
      </c>
      <c r="D29" s="19" t="s">
        <v>926</v>
      </c>
      <c r="E29" s="143">
        <v>37420</v>
      </c>
      <c r="F29" s="21" t="s">
        <v>69</v>
      </c>
      <c r="G29" s="21"/>
      <c r="H29" s="21"/>
      <c r="I29" s="98">
        <v>5</v>
      </c>
      <c r="J29" s="97">
        <v>9.6199999999999992</v>
      </c>
      <c r="K29" s="97">
        <v>9.5</v>
      </c>
      <c r="L29" s="97">
        <v>9.52</v>
      </c>
      <c r="M29" s="97"/>
      <c r="N29" s="97"/>
      <c r="O29" s="97"/>
      <c r="P29" s="97"/>
      <c r="Q29" s="464">
        <f>MAX(J29:P29)</f>
        <v>9.6199999999999992</v>
      </c>
      <c r="R29" s="465" t="str">
        <f>IF(ISBLANK(Q29),"",IF(Q29&gt;=12.8,"KSM",IF(Q29&gt;=12,"I A",IF(Q29&gt;=11.2,"II A",IF(Q29&gt;=10.4,"III A",IF(Q29&gt;=9.65,"I JA",IF(Q29&gt;=9,"II JA",IF(Q29&gt;=8.5,"III JA"))))))))</f>
        <v>II JA</v>
      </c>
      <c r="S29" s="20" t="s">
        <v>67</v>
      </c>
    </row>
    <row r="30" spans="1:19" ht="18" customHeight="1" x14ac:dyDescent="0.2">
      <c r="A30" s="310">
        <v>12</v>
      </c>
      <c r="B30" s="134"/>
      <c r="C30" s="479"/>
      <c r="D30" s="480"/>
      <c r="E30" s="480"/>
      <c r="F30" s="480"/>
      <c r="G30" s="480"/>
      <c r="H30" s="481"/>
      <c r="I30" s="98" t="s">
        <v>277</v>
      </c>
      <c r="J30" s="97">
        <v>0.2</v>
      </c>
      <c r="K30" s="97">
        <v>1.9</v>
      </c>
      <c r="L30" s="97">
        <v>0</v>
      </c>
      <c r="M30" s="97"/>
      <c r="N30" s="97"/>
      <c r="O30" s="97"/>
      <c r="P30" s="97"/>
      <c r="Q30" s="308">
        <f>Q29</f>
        <v>9.6199999999999992</v>
      </c>
      <c r="R30" s="312"/>
      <c r="S30" s="20"/>
    </row>
    <row r="31" spans="1:19" s="62" customFormat="1" ht="15.75" x14ac:dyDescent="0.2">
      <c r="A31" s="62" t="s">
        <v>270</v>
      </c>
      <c r="D31" s="63"/>
      <c r="E31" s="77"/>
      <c r="F31" s="77"/>
      <c r="G31" s="77"/>
      <c r="H31" s="99"/>
      <c r="I31" s="99"/>
      <c r="J31" s="66"/>
      <c r="K31" s="66"/>
      <c r="L31" s="100"/>
      <c r="M31" s="100"/>
      <c r="N31" s="100"/>
    </row>
    <row r="32" spans="1:19" s="62" customFormat="1" ht="15.75" x14ac:dyDescent="0.2">
      <c r="A32" s="62" t="s">
        <v>1209</v>
      </c>
      <c r="D32" s="63"/>
      <c r="E32" s="77"/>
      <c r="F32" s="77"/>
      <c r="G32" s="99"/>
      <c r="H32" s="99"/>
      <c r="I32" s="66"/>
      <c r="J32" s="66"/>
      <c r="K32" s="66"/>
      <c r="L32" s="66"/>
      <c r="M32" s="66"/>
      <c r="N32" s="101"/>
    </row>
    <row r="33" spans="1:19" s="24" customFormat="1" ht="12" customHeight="1" x14ac:dyDescent="0.2">
      <c r="A33" s="22"/>
      <c r="B33" s="22"/>
      <c r="C33" s="22"/>
      <c r="D33" s="23"/>
      <c r="E33" s="36"/>
      <c r="F33" s="33"/>
      <c r="G33" s="33"/>
      <c r="H33" s="26"/>
      <c r="I33" s="26"/>
      <c r="J33" s="84"/>
      <c r="K33" s="84"/>
      <c r="L33" s="84"/>
      <c r="M33" s="84"/>
      <c r="N33" s="84"/>
      <c r="O33" s="84"/>
      <c r="P33" s="84"/>
      <c r="Q33" s="91"/>
      <c r="R33" s="52"/>
    </row>
    <row r="34" spans="1:19" s="38" customFormat="1" ht="16.5" thickBot="1" x14ac:dyDescent="0.25">
      <c r="C34" s="39" t="s">
        <v>284</v>
      </c>
      <c r="E34" s="40"/>
      <c r="F34" s="41"/>
      <c r="G34" s="41"/>
      <c r="H34" s="42"/>
      <c r="I34" s="42"/>
      <c r="J34" s="89"/>
      <c r="K34" s="89"/>
      <c r="L34" s="89"/>
      <c r="M34" s="89"/>
      <c r="N34" s="89"/>
      <c r="O34" s="89"/>
      <c r="P34" s="89"/>
      <c r="Q34" s="119"/>
      <c r="R34" s="66"/>
    </row>
    <row r="35" spans="1:19" s="24" customFormat="1" ht="18" customHeight="1" thickBot="1" x14ac:dyDescent="0.25">
      <c r="E35" s="44"/>
      <c r="J35" s="476" t="s">
        <v>9</v>
      </c>
      <c r="K35" s="477"/>
      <c r="L35" s="477"/>
      <c r="M35" s="477"/>
      <c r="N35" s="477"/>
      <c r="O35" s="477"/>
      <c r="P35" s="478"/>
      <c r="Q35" s="126"/>
      <c r="R35" s="128"/>
    </row>
    <row r="36" spans="1:19" s="14" customFormat="1" ht="18" customHeight="1" thickBot="1" x14ac:dyDescent="0.25">
      <c r="A36" s="104" t="s">
        <v>18</v>
      </c>
      <c r="B36" s="124"/>
      <c r="C36" s="11" t="s">
        <v>0</v>
      </c>
      <c r="D36" s="12" t="s">
        <v>1</v>
      </c>
      <c r="E36" s="13" t="s">
        <v>10</v>
      </c>
      <c r="F36" s="48" t="s">
        <v>2</v>
      </c>
      <c r="G36" s="70" t="s">
        <v>3</v>
      </c>
      <c r="H36" s="70" t="s">
        <v>15</v>
      </c>
      <c r="I36" s="70" t="s">
        <v>21</v>
      </c>
      <c r="J36" s="149">
        <v>1</v>
      </c>
      <c r="K36" s="150">
        <v>2</v>
      </c>
      <c r="L36" s="150">
        <v>3</v>
      </c>
      <c r="M36" s="150" t="s">
        <v>19</v>
      </c>
      <c r="N36" s="150">
        <v>4</v>
      </c>
      <c r="O36" s="150">
        <v>5</v>
      </c>
      <c r="P36" s="152">
        <v>6</v>
      </c>
      <c r="Q36" s="127" t="s">
        <v>4</v>
      </c>
      <c r="R36" s="82" t="s">
        <v>13</v>
      </c>
      <c r="S36" s="49" t="s">
        <v>5</v>
      </c>
    </row>
    <row r="37" spans="1:19" ht="18" customHeight="1" x14ac:dyDescent="0.2">
      <c r="A37" s="32">
        <v>13</v>
      </c>
      <c r="B37" s="133"/>
      <c r="C37" s="18" t="s">
        <v>755</v>
      </c>
      <c r="D37" s="19" t="s">
        <v>756</v>
      </c>
      <c r="E37" s="143">
        <v>37342</v>
      </c>
      <c r="F37" s="21" t="s">
        <v>318</v>
      </c>
      <c r="G37" s="21" t="s">
        <v>746</v>
      </c>
      <c r="H37" s="21"/>
      <c r="I37" s="98">
        <v>4</v>
      </c>
      <c r="J37" s="97" t="s">
        <v>1275</v>
      </c>
      <c r="K37" s="97" t="s">
        <v>1275</v>
      </c>
      <c r="L37" s="97">
        <v>9.4600000000000009</v>
      </c>
      <c r="M37" s="97"/>
      <c r="N37" s="97"/>
      <c r="O37" s="97"/>
      <c r="P37" s="97"/>
      <c r="Q37" s="464">
        <f>MAX(J37:P37)</f>
        <v>9.4600000000000009</v>
      </c>
      <c r="R37" s="465" t="str">
        <f>IF(ISBLANK(Q37),"",IF(Q37&gt;=12.8,"KSM",IF(Q37&gt;=12,"I A",IF(Q37&gt;=11.2,"II A",IF(Q37&gt;=10.4,"III A",IF(Q37&gt;=9.65,"I JA",IF(Q37&gt;=9,"II JA",IF(Q37&gt;=8.5,"III JA"))))))))</f>
        <v>II JA</v>
      </c>
      <c r="S37" s="20" t="s">
        <v>754</v>
      </c>
    </row>
    <row r="38" spans="1:19" ht="18" customHeight="1" x14ac:dyDescent="0.2">
      <c r="A38" s="436">
        <v>13</v>
      </c>
      <c r="B38" s="133"/>
      <c r="C38" s="479"/>
      <c r="D38" s="480"/>
      <c r="E38" s="480"/>
      <c r="F38" s="480"/>
      <c r="G38" s="480"/>
      <c r="H38" s="481"/>
      <c r="I38" s="98" t="s">
        <v>277</v>
      </c>
      <c r="J38" s="97" t="s">
        <v>1247</v>
      </c>
      <c r="K38" s="97" t="s">
        <v>1247</v>
      </c>
      <c r="L38" s="97">
        <v>0.3</v>
      </c>
      <c r="M38" s="97"/>
      <c r="N38" s="97"/>
      <c r="O38" s="97"/>
      <c r="P38" s="97"/>
      <c r="Q38" s="308">
        <f>Q37</f>
        <v>9.4600000000000009</v>
      </c>
      <c r="R38" s="312"/>
      <c r="S38" s="20"/>
    </row>
    <row r="39" spans="1:19" ht="18" customHeight="1" x14ac:dyDescent="0.2">
      <c r="A39" s="32">
        <v>14</v>
      </c>
      <c r="B39" s="133"/>
      <c r="C39" s="18" t="s">
        <v>874</v>
      </c>
      <c r="D39" s="19" t="s">
        <v>875</v>
      </c>
      <c r="E39" s="143" t="s">
        <v>250</v>
      </c>
      <c r="F39" s="21" t="s">
        <v>319</v>
      </c>
      <c r="G39" s="21" t="s">
        <v>164</v>
      </c>
      <c r="H39" s="21" t="s">
        <v>171</v>
      </c>
      <c r="I39" s="98">
        <v>3</v>
      </c>
      <c r="J39" s="97">
        <v>9.35</v>
      </c>
      <c r="K39" s="97">
        <v>8.82</v>
      </c>
      <c r="L39" s="97" t="s">
        <v>1275</v>
      </c>
      <c r="M39" s="97"/>
      <c r="N39" s="97"/>
      <c r="O39" s="97"/>
      <c r="P39" s="97"/>
      <c r="Q39" s="464">
        <f>MAX(J39:P39)</f>
        <v>9.35</v>
      </c>
      <c r="R39" s="465" t="str">
        <f>IF(ISBLANK(Q39),"",IF(Q39&gt;=12.8,"KSM",IF(Q39&gt;=12,"I A",IF(Q39&gt;=11.2,"II A",IF(Q39&gt;=10.4,"III A",IF(Q39&gt;=9.65,"I JA",IF(Q39&gt;=9,"II JA",IF(Q39&gt;=8.5,"III JA"))))))))</f>
        <v>II JA</v>
      </c>
      <c r="S39" s="20" t="s">
        <v>178</v>
      </c>
    </row>
    <row r="40" spans="1:19" ht="18" customHeight="1" x14ac:dyDescent="0.2">
      <c r="A40" s="436">
        <v>14</v>
      </c>
      <c r="B40" s="133"/>
      <c r="C40" s="479"/>
      <c r="D40" s="480"/>
      <c r="E40" s="480"/>
      <c r="F40" s="480"/>
      <c r="G40" s="480"/>
      <c r="H40" s="481"/>
      <c r="I40" s="98" t="s">
        <v>277</v>
      </c>
      <c r="J40" s="97">
        <v>0</v>
      </c>
      <c r="K40" s="97">
        <v>0</v>
      </c>
      <c r="L40" s="97" t="s">
        <v>1247</v>
      </c>
      <c r="M40" s="97"/>
      <c r="N40" s="97"/>
      <c r="O40" s="97"/>
      <c r="P40" s="97"/>
      <c r="Q40" s="308">
        <f>Q39</f>
        <v>9.35</v>
      </c>
      <c r="R40" s="312"/>
      <c r="S40" s="20"/>
    </row>
    <row r="41" spans="1:19" ht="18" customHeight="1" x14ac:dyDescent="0.2">
      <c r="A41" s="32">
        <v>15</v>
      </c>
      <c r="B41" s="133"/>
      <c r="C41" s="18" t="s">
        <v>1122</v>
      </c>
      <c r="D41" s="19" t="s">
        <v>1123</v>
      </c>
      <c r="E41" s="143" t="s">
        <v>1124</v>
      </c>
      <c r="F41" s="21" t="s">
        <v>24</v>
      </c>
      <c r="G41" s="21" t="s">
        <v>1087</v>
      </c>
      <c r="H41" s="21"/>
      <c r="I41" s="98">
        <v>2</v>
      </c>
      <c r="J41" s="97">
        <v>8.76</v>
      </c>
      <c r="K41" s="97">
        <v>9.33</v>
      </c>
      <c r="L41" s="97">
        <v>9.0500000000000007</v>
      </c>
      <c r="M41" s="97"/>
      <c r="N41" s="97"/>
      <c r="O41" s="97"/>
      <c r="P41" s="97"/>
      <c r="Q41" s="464">
        <f>MAX(J41:P41)</f>
        <v>9.33</v>
      </c>
      <c r="R41" s="465" t="str">
        <f>IF(ISBLANK(Q41),"",IF(Q41&gt;=12.8,"KSM",IF(Q41&gt;=12,"I A",IF(Q41&gt;=11.2,"II A",IF(Q41&gt;=10.4,"III A",IF(Q41&gt;=9.65,"I JA",IF(Q41&gt;=9,"II JA",IF(Q41&gt;=8.5,"III JA"))))))))</f>
        <v>II JA</v>
      </c>
      <c r="S41" s="20" t="s">
        <v>1125</v>
      </c>
    </row>
    <row r="42" spans="1:19" ht="18" customHeight="1" x14ac:dyDescent="0.2">
      <c r="A42" s="436">
        <v>15</v>
      </c>
      <c r="B42" s="133"/>
      <c r="C42" s="479"/>
      <c r="D42" s="480"/>
      <c r="E42" s="480"/>
      <c r="F42" s="480"/>
      <c r="G42" s="480"/>
      <c r="H42" s="481"/>
      <c r="I42" s="98" t="s">
        <v>277</v>
      </c>
      <c r="J42" s="97">
        <v>0.2</v>
      </c>
      <c r="K42" s="97">
        <v>1</v>
      </c>
      <c r="L42" s="97">
        <v>2</v>
      </c>
      <c r="M42" s="97"/>
      <c r="N42" s="97"/>
      <c r="O42" s="97"/>
      <c r="P42" s="97"/>
      <c r="Q42" s="308">
        <f>Q41</f>
        <v>9.33</v>
      </c>
      <c r="R42" s="312"/>
      <c r="S42" s="20"/>
    </row>
    <row r="43" spans="1:19" ht="18" customHeight="1" x14ac:dyDescent="0.2">
      <c r="A43" s="32">
        <v>16</v>
      </c>
      <c r="B43" s="133"/>
      <c r="C43" s="18" t="s">
        <v>85</v>
      </c>
      <c r="D43" s="19" t="s">
        <v>837</v>
      </c>
      <c r="E43" s="143" t="s">
        <v>838</v>
      </c>
      <c r="F43" s="21" t="s">
        <v>839</v>
      </c>
      <c r="G43" s="21" t="s">
        <v>840</v>
      </c>
      <c r="H43" s="21" t="s">
        <v>167</v>
      </c>
      <c r="I43" s="98">
        <v>1</v>
      </c>
      <c r="J43" s="97">
        <v>9.2100000000000009</v>
      </c>
      <c r="K43" s="97">
        <v>9.19</v>
      </c>
      <c r="L43" s="97">
        <v>9.23</v>
      </c>
      <c r="M43" s="97"/>
      <c r="N43" s="97"/>
      <c r="O43" s="97"/>
      <c r="P43" s="97"/>
      <c r="Q43" s="464">
        <f>MAX(J43:P43)</f>
        <v>9.23</v>
      </c>
      <c r="R43" s="465" t="str">
        <f>IF(ISBLANK(Q43),"",IF(Q43&gt;=12.8,"KSM",IF(Q43&gt;=12,"I A",IF(Q43&gt;=11.2,"II A",IF(Q43&gt;=10.4,"III A",IF(Q43&gt;=9.65,"I JA",IF(Q43&gt;=9,"II JA",IF(Q43&gt;=8.5,"III JA"))))))))</f>
        <v>II JA</v>
      </c>
      <c r="S43" s="20" t="s">
        <v>864</v>
      </c>
    </row>
    <row r="44" spans="1:19" ht="18" customHeight="1" x14ac:dyDescent="0.2">
      <c r="A44" s="436">
        <v>16</v>
      </c>
      <c r="B44" s="133"/>
      <c r="C44" s="479"/>
      <c r="D44" s="480"/>
      <c r="E44" s="480"/>
      <c r="F44" s="480"/>
      <c r="G44" s="480"/>
      <c r="H44" s="481"/>
      <c r="I44" s="98" t="s">
        <v>277</v>
      </c>
      <c r="J44" s="97">
        <v>1</v>
      </c>
      <c r="K44" s="97">
        <v>2.6</v>
      </c>
      <c r="L44" s="97">
        <v>-0.4</v>
      </c>
      <c r="M44" s="97"/>
      <c r="N44" s="97"/>
      <c r="O44" s="97"/>
      <c r="P44" s="97"/>
      <c r="Q44" s="308">
        <f>Q43</f>
        <v>9.23</v>
      </c>
      <c r="R44" s="312"/>
      <c r="S44" s="20"/>
    </row>
    <row r="45" spans="1:19" ht="18" customHeight="1" x14ac:dyDescent="0.2">
      <c r="A45" s="32">
        <v>17</v>
      </c>
      <c r="B45" s="133"/>
      <c r="C45" s="18" t="s">
        <v>49</v>
      </c>
      <c r="D45" s="19" t="s">
        <v>335</v>
      </c>
      <c r="E45" s="143" t="s">
        <v>336</v>
      </c>
      <c r="F45" s="21" t="s">
        <v>28</v>
      </c>
      <c r="G45" s="21" t="s">
        <v>598</v>
      </c>
      <c r="H45" s="21"/>
      <c r="I45" s="98"/>
      <c r="J45" s="97" t="s">
        <v>1275</v>
      </c>
      <c r="K45" s="97">
        <v>8.31</v>
      </c>
      <c r="L45" s="97" t="s">
        <v>1247</v>
      </c>
      <c r="M45" s="97"/>
      <c r="N45" s="97"/>
      <c r="O45" s="97"/>
      <c r="P45" s="97"/>
      <c r="Q45" s="464">
        <f>MAX(J45:P45)</f>
        <v>8.31</v>
      </c>
      <c r="R45" s="312" t="b">
        <f>IF(ISBLANK(Q45),"",IF(Q45&gt;=12.8,"KSM",IF(Q45&gt;=12,"I A",IF(Q45&gt;=11.2,"II A",IF(Q45&gt;=10.4,"III A",IF(Q45&gt;=9.65,"I JA",IF(Q45&gt;=9,"II JA",IF(Q45&gt;=8.5,"III JA"))))))))</f>
        <v>0</v>
      </c>
      <c r="S45" s="20" t="s">
        <v>54</v>
      </c>
    </row>
    <row r="46" spans="1:19" ht="18" customHeight="1" x14ac:dyDescent="0.2">
      <c r="A46" s="436">
        <v>17</v>
      </c>
      <c r="B46" s="133"/>
      <c r="C46" s="479"/>
      <c r="D46" s="480"/>
      <c r="E46" s="480"/>
      <c r="F46" s="480"/>
      <c r="G46" s="480"/>
      <c r="H46" s="481"/>
      <c r="I46" s="98" t="s">
        <v>277</v>
      </c>
      <c r="J46" s="97" t="s">
        <v>1247</v>
      </c>
      <c r="K46" s="97">
        <v>0.1</v>
      </c>
      <c r="L46" s="97">
        <v>-0.3</v>
      </c>
      <c r="M46" s="97"/>
      <c r="N46" s="97"/>
      <c r="O46" s="97"/>
      <c r="P46" s="97"/>
      <c r="Q46" s="308">
        <f>Q45</f>
        <v>8.31</v>
      </c>
      <c r="R46" s="312"/>
      <c r="S46" s="20"/>
    </row>
    <row r="47" spans="1:19" ht="18" customHeight="1" x14ac:dyDescent="0.2">
      <c r="A47" s="32"/>
      <c r="B47" s="133"/>
      <c r="C47" s="18" t="s">
        <v>400</v>
      </c>
      <c r="D47" s="19" t="s">
        <v>218</v>
      </c>
      <c r="E47" s="143" t="s">
        <v>390</v>
      </c>
      <c r="F47" s="21" t="s">
        <v>38</v>
      </c>
      <c r="G47" s="21" t="s">
        <v>230</v>
      </c>
      <c r="H47" s="21"/>
      <c r="I47" s="98"/>
      <c r="J47" s="97"/>
      <c r="K47" s="97"/>
      <c r="L47" s="97"/>
      <c r="M47" s="97"/>
      <c r="N47" s="97"/>
      <c r="O47" s="97"/>
      <c r="P47" s="97"/>
      <c r="Q47" s="464" t="s">
        <v>1239</v>
      </c>
      <c r="R47" s="312" t="str">
        <f>IF(ISBLANK(Q47),"",IF(Q47&gt;=12.8,"KSM",IF(Q47&gt;=12,"I A",IF(Q47&gt;=11.2,"II A",IF(Q47&gt;=10.4,"III A",IF(Q47&gt;=9.65,"I JA",IF(Q47&gt;=9,"II JA",IF(Q47&gt;=8.5,"III JA"))))))))</f>
        <v>KSM</v>
      </c>
      <c r="S47" s="20" t="s">
        <v>231</v>
      </c>
    </row>
    <row r="48" spans="1:19" ht="18" customHeight="1" x14ac:dyDescent="0.2">
      <c r="A48" s="436">
        <v>18</v>
      </c>
      <c r="B48" s="133"/>
      <c r="C48" s="479"/>
      <c r="D48" s="480"/>
      <c r="E48" s="480"/>
      <c r="F48" s="480"/>
      <c r="G48" s="480"/>
      <c r="H48" s="481"/>
      <c r="I48" s="98" t="s">
        <v>277</v>
      </c>
      <c r="J48" s="97"/>
      <c r="K48" s="97"/>
      <c r="L48" s="97"/>
      <c r="M48" s="97"/>
      <c r="N48" s="97"/>
      <c r="O48" s="97"/>
      <c r="P48" s="97"/>
      <c r="Q48" s="308" t="str">
        <f>Q47</f>
        <v>DNS</v>
      </c>
      <c r="R48" s="312"/>
      <c r="S48" s="20"/>
    </row>
  </sheetData>
  <sortState ref="A7:S26">
    <sortCondition descending="1" ref="Q7:Q26"/>
  </sortState>
  <mergeCells count="20">
    <mergeCell ref="J5:P5"/>
    <mergeCell ref="C8:H8"/>
    <mergeCell ref="C10:H10"/>
    <mergeCell ref="C12:H12"/>
    <mergeCell ref="C14:H14"/>
    <mergeCell ref="C16:H16"/>
    <mergeCell ref="C18:H18"/>
    <mergeCell ref="C20:H20"/>
    <mergeCell ref="C22:H22"/>
    <mergeCell ref="C24:H24"/>
    <mergeCell ref="C26:H26"/>
    <mergeCell ref="C28:H28"/>
    <mergeCell ref="C30:H30"/>
    <mergeCell ref="J35:P35"/>
    <mergeCell ref="C38:H38"/>
    <mergeCell ref="C40:H40"/>
    <mergeCell ref="C42:H42"/>
    <mergeCell ref="C44:H44"/>
    <mergeCell ref="C46:H46"/>
    <mergeCell ref="C48:H48"/>
  </mergeCells>
  <printOptions horizontalCentered="1"/>
  <pageMargins left="0.19685039370078741" right="0.15748031496062992" top="0.74803149606299213" bottom="0.74803149606299213" header="0.31496062992125984" footer="0.31496062992125984"/>
  <pageSetup paperSize="9" scale="95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2"/>
  <dimension ref="A1:S20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9" style="22" customWidth="1"/>
    <col min="4" max="4" width="12.42578125" style="22" customWidth="1"/>
    <col min="5" max="5" width="10.5703125" style="44" customWidth="1"/>
    <col min="6" max="6" width="13" style="46" customWidth="1"/>
    <col min="7" max="7" width="12.42578125" style="46" customWidth="1"/>
    <col min="8" max="8" width="12.57031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9.140625" style="91" customWidth="1"/>
    <col min="18" max="18" width="6.140625" style="52" customWidth="1"/>
    <col min="19" max="19" width="9.7109375" style="24" customWidth="1"/>
    <col min="20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19" s="38" customFormat="1" ht="16.5" thickBot="1" x14ac:dyDescent="0.25">
      <c r="C4" s="39" t="s">
        <v>285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1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177</v>
      </c>
      <c r="D7" s="19" t="s">
        <v>255</v>
      </c>
      <c r="E7" s="143">
        <v>37473</v>
      </c>
      <c r="F7" s="21" t="s">
        <v>188</v>
      </c>
      <c r="G7" s="21" t="s">
        <v>185</v>
      </c>
      <c r="H7" s="21"/>
      <c r="I7" s="98">
        <v>18</v>
      </c>
      <c r="J7" s="97" t="s">
        <v>1275</v>
      </c>
      <c r="K7" s="97">
        <v>12.53</v>
      </c>
      <c r="L7" s="97" t="s">
        <v>1275</v>
      </c>
      <c r="M7" s="97"/>
      <c r="N7" s="97" t="s">
        <v>1275</v>
      </c>
      <c r="O7" s="97" t="s">
        <v>1275</v>
      </c>
      <c r="P7" s="97">
        <v>12.61</v>
      </c>
      <c r="Q7" s="443">
        <f>MAX(J7:P7)</f>
        <v>12.61</v>
      </c>
      <c r="R7" s="466" t="str">
        <f>IF(ISBLANK(Q7),"",IF(Q7&gt;=15.2,"KSM",IF(Q7&gt;=14.2,"I A",IF(Q7&gt;=13.2,"II A",IF(Q7&gt;=12.2,"III A",IF(Q7&gt;=11.2,"I JA",IF(Q7&gt;=10.3,"II JA",IF(Q7&gt;=9.7,"III JA"))))))))</f>
        <v>III A</v>
      </c>
      <c r="S7" s="20" t="s">
        <v>211</v>
      </c>
    </row>
    <row r="8" spans="1:19" ht="18" customHeight="1" x14ac:dyDescent="0.2">
      <c r="A8" s="436">
        <v>1</v>
      </c>
      <c r="B8" s="133"/>
      <c r="C8" s="479"/>
      <c r="D8" s="480"/>
      <c r="E8" s="480"/>
      <c r="F8" s="480"/>
      <c r="G8" s="480"/>
      <c r="H8" s="481"/>
      <c r="I8" s="98" t="s">
        <v>277</v>
      </c>
      <c r="J8" s="97" t="s">
        <v>1247</v>
      </c>
      <c r="K8" s="97">
        <v>1.5</v>
      </c>
      <c r="L8" s="97" t="s">
        <v>1247</v>
      </c>
      <c r="M8" s="97"/>
      <c r="N8" s="97" t="s">
        <v>1247</v>
      </c>
      <c r="O8" s="97" t="s">
        <v>1247</v>
      </c>
      <c r="P8" s="97">
        <v>0</v>
      </c>
      <c r="Q8" s="308">
        <f>Q7</f>
        <v>12.61</v>
      </c>
      <c r="R8" s="311"/>
      <c r="S8" s="20"/>
    </row>
    <row r="9" spans="1:19" ht="18" customHeight="1" x14ac:dyDescent="0.2">
      <c r="A9" s="32">
        <v>2</v>
      </c>
      <c r="B9" s="133"/>
      <c r="C9" s="18" t="s">
        <v>181</v>
      </c>
      <c r="D9" s="19" t="s">
        <v>787</v>
      </c>
      <c r="E9" s="143" t="s">
        <v>788</v>
      </c>
      <c r="F9" s="21" t="s">
        <v>155</v>
      </c>
      <c r="G9" s="21" t="s">
        <v>154</v>
      </c>
      <c r="H9" s="21"/>
      <c r="I9" s="98">
        <v>16</v>
      </c>
      <c r="J9" s="97">
        <v>12.23</v>
      </c>
      <c r="K9" s="97" t="s">
        <v>1275</v>
      </c>
      <c r="L9" s="97">
        <v>11.9</v>
      </c>
      <c r="M9" s="97"/>
      <c r="N9" s="97" t="s">
        <v>1275</v>
      </c>
      <c r="O9" s="97">
        <v>11.76</v>
      </c>
      <c r="P9" s="97">
        <v>11.74</v>
      </c>
      <c r="Q9" s="443">
        <f>MAX(J9:P9)</f>
        <v>12.23</v>
      </c>
      <c r="R9" s="466" t="str">
        <f>IF(ISBLANK(Q9),"",IF(Q9&gt;=15.2,"KSM",IF(Q9&gt;=14.2,"I A",IF(Q9&gt;=13.2,"II A",IF(Q9&gt;=12.2,"III A",IF(Q9&gt;=11.2,"I JA",IF(Q9&gt;=10.3,"II JA",IF(Q9&gt;=9.7,"III JA"))))))))</f>
        <v>III A</v>
      </c>
      <c r="S9" s="20" t="s">
        <v>780</v>
      </c>
    </row>
    <row r="10" spans="1:19" ht="18" customHeight="1" x14ac:dyDescent="0.2">
      <c r="A10" s="436">
        <v>2</v>
      </c>
      <c r="B10" s="133"/>
      <c r="C10" s="479"/>
      <c r="D10" s="480"/>
      <c r="E10" s="480"/>
      <c r="F10" s="480"/>
      <c r="G10" s="480"/>
      <c r="H10" s="481"/>
      <c r="I10" s="98" t="s">
        <v>277</v>
      </c>
      <c r="J10" s="97">
        <v>0.4</v>
      </c>
      <c r="K10" s="97">
        <v>0</v>
      </c>
      <c r="L10" s="97">
        <v>0.1</v>
      </c>
      <c r="M10" s="97"/>
      <c r="N10" s="97" t="s">
        <v>1247</v>
      </c>
      <c r="O10" s="97">
        <v>1.4</v>
      </c>
      <c r="P10" s="97">
        <v>-1.2</v>
      </c>
      <c r="Q10" s="308">
        <f>Q9</f>
        <v>12.23</v>
      </c>
      <c r="R10" s="311"/>
      <c r="S10" s="20"/>
    </row>
    <row r="11" spans="1:19" ht="18" customHeight="1" x14ac:dyDescent="0.2">
      <c r="A11" s="32">
        <v>3</v>
      </c>
      <c r="B11" s="133"/>
      <c r="C11" s="18" t="s">
        <v>176</v>
      </c>
      <c r="D11" s="19" t="s">
        <v>1126</v>
      </c>
      <c r="E11" s="143" t="s">
        <v>1127</v>
      </c>
      <c r="F11" s="21" t="s">
        <v>24</v>
      </c>
      <c r="G11" s="21" t="s">
        <v>1087</v>
      </c>
      <c r="H11" s="21"/>
      <c r="I11" s="98">
        <v>14</v>
      </c>
      <c r="J11" s="97">
        <v>11.78</v>
      </c>
      <c r="K11" s="97">
        <v>11.67</v>
      </c>
      <c r="L11" s="97" t="s">
        <v>1275</v>
      </c>
      <c r="M11" s="97"/>
      <c r="N11" s="97" t="s">
        <v>1275</v>
      </c>
      <c r="O11" s="97" t="s">
        <v>1247</v>
      </c>
      <c r="P11" s="97">
        <v>12.08</v>
      </c>
      <c r="Q11" s="443">
        <f>MAX(J11:P11)</f>
        <v>12.08</v>
      </c>
      <c r="R11" s="466" t="str">
        <f>IF(ISBLANK(Q11),"",IF(Q11&gt;=15.2,"KSM",IF(Q11&gt;=14.2,"I A",IF(Q11&gt;=13.2,"II A",IF(Q11&gt;=12.2,"III A",IF(Q11&gt;=11.2,"I JA",IF(Q11&gt;=10.3,"II JA",IF(Q11&gt;=9.7,"III JA"))))))))</f>
        <v>I JA</v>
      </c>
      <c r="S11" s="20" t="s">
        <v>1125</v>
      </c>
    </row>
    <row r="12" spans="1:19" ht="18" customHeight="1" x14ac:dyDescent="0.2">
      <c r="A12" s="436">
        <v>3</v>
      </c>
      <c r="B12" s="133"/>
      <c r="C12" s="479"/>
      <c r="D12" s="480"/>
      <c r="E12" s="480"/>
      <c r="F12" s="480"/>
      <c r="G12" s="480"/>
      <c r="H12" s="481"/>
      <c r="I12" s="98" t="s">
        <v>277</v>
      </c>
      <c r="J12" s="97">
        <v>1.4</v>
      </c>
      <c r="K12" s="97">
        <v>-0.9</v>
      </c>
      <c r="L12" s="97" t="s">
        <v>1247</v>
      </c>
      <c r="M12" s="97"/>
      <c r="N12" s="97">
        <v>0.5</v>
      </c>
      <c r="O12" s="97">
        <v>0</v>
      </c>
      <c r="P12" s="97">
        <v>0</v>
      </c>
      <c r="Q12" s="308">
        <f>Q11</f>
        <v>12.08</v>
      </c>
      <c r="R12" s="311"/>
      <c r="S12" s="20"/>
    </row>
    <row r="13" spans="1:19" ht="18" customHeight="1" x14ac:dyDescent="0.2">
      <c r="A13" s="32">
        <v>4</v>
      </c>
      <c r="B13" s="133"/>
      <c r="C13" s="18" t="s">
        <v>702</v>
      </c>
      <c r="D13" s="19" t="s">
        <v>841</v>
      </c>
      <c r="E13" s="143" t="s">
        <v>842</v>
      </c>
      <c r="F13" s="21" t="s">
        <v>319</v>
      </c>
      <c r="G13" s="21" t="s">
        <v>164</v>
      </c>
      <c r="H13" s="21" t="s">
        <v>167</v>
      </c>
      <c r="I13" s="98">
        <v>13</v>
      </c>
      <c r="J13" s="97" t="s">
        <v>1275</v>
      </c>
      <c r="K13" s="97">
        <v>10.4</v>
      </c>
      <c r="L13" s="97">
        <v>11.03</v>
      </c>
      <c r="M13" s="97"/>
      <c r="N13" s="97">
        <v>10.99</v>
      </c>
      <c r="O13" s="97">
        <v>10.73</v>
      </c>
      <c r="P13" s="97">
        <v>11.52</v>
      </c>
      <c r="Q13" s="443">
        <f>MAX(J13:P13)</f>
        <v>11.52</v>
      </c>
      <c r="R13" s="466" t="str">
        <f>IF(ISBLANK(Q13),"",IF(Q13&gt;=15.2,"KSM",IF(Q13&gt;=14.2,"I A",IF(Q13&gt;=13.2,"II A",IF(Q13&gt;=12.2,"III A",IF(Q13&gt;=11.2,"I JA",IF(Q13&gt;=10.3,"II JA",IF(Q13&gt;=9.7,"III JA"))))))))</f>
        <v>I JA</v>
      </c>
      <c r="S13" s="20" t="s">
        <v>168</v>
      </c>
    </row>
    <row r="14" spans="1:19" ht="18" customHeight="1" x14ac:dyDescent="0.2">
      <c r="A14" s="436">
        <v>4</v>
      </c>
      <c r="B14" s="133"/>
      <c r="C14" s="479"/>
      <c r="D14" s="480"/>
      <c r="E14" s="480"/>
      <c r="F14" s="480"/>
      <c r="G14" s="480"/>
      <c r="H14" s="481"/>
      <c r="I14" s="98" t="s">
        <v>277</v>
      </c>
      <c r="J14" s="97" t="s">
        <v>1247</v>
      </c>
      <c r="K14" s="97">
        <v>1.3</v>
      </c>
      <c r="L14" s="97">
        <v>1.1000000000000001</v>
      </c>
      <c r="M14" s="97"/>
      <c r="N14" s="97">
        <v>-0.8</v>
      </c>
      <c r="O14" s="97">
        <v>0.8</v>
      </c>
      <c r="P14" s="97">
        <v>0.4</v>
      </c>
      <c r="Q14" s="308">
        <f>Q13</f>
        <v>11.52</v>
      </c>
      <c r="R14" s="311"/>
      <c r="S14" s="20"/>
    </row>
    <row r="15" spans="1:19" ht="18" customHeight="1" x14ac:dyDescent="0.2">
      <c r="A15" s="32">
        <v>5</v>
      </c>
      <c r="B15" s="133"/>
      <c r="C15" s="18" t="s">
        <v>362</v>
      </c>
      <c r="D15" s="19" t="s">
        <v>363</v>
      </c>
      <c r="E15" s="143" t="s">
        <v>364</v>
      </c>
      <c r="F15" s="21" t="s">
        <v>225</v>
      </c>
      <c r="G15" s="21" t="s">
        <v>226</v>
      </c>
      <c r="H15" s="21"/>
      <c r="I15" s="98">
        <v>12</v>
      </c>
      <c r="J15" s="97" t="s">
        <v>1275</v>
      </c>
      <c r="K15" s="97">
        <v>10.99</v>
      </c>
      <c r="L15" s="97">
        <v>11.23</v>
      </c>
      <c r="M15" s="97"/>
      <c r="N15" s="97">
        <v>11</v>
      </c>
      <c r="O15" s="97" t="s">
        <v>1275</v>
      </c>
      <c r="P15" s="97" t="s">
        <v>1275</v>
      </c>
      <c r="Q15" s="443">
        <f>MAX(J15:P15)</f>
        <v>11.23</v>
      </c>
      <c r="R15" s="466" t="str">
        <f>IF(ISBLANK(Q15),"",IF(Q15&gt;=15.2,"KSM",IF(Q15&gt;=14.2,"I A",IF(Q15&gt;=13.2,"II A",IF(Q15&gt;=12.2,"III A",IF(Q15&gt;=11.2,"I JA",IF(Q15&gt;=10.3,"II JA",IF(Q15&gt;=9.7,"III JA"))))))))</f>
        <v>I JA</v>
      </c>
      <c r="S15" s="20" t="s">
        <v>376</v>
      </c>
    </row>
    <row r="16" spans="1:19" ht="18" customHeight="1" x14ac:dyDescent="0.2">
      <c r="A16" s="436">
        <v>5</v>
      </c>
      <c r="B16" s="133"/>
      <c r="C16" s="479"/>
      <c r="D16" s="480"/>
      <c r="E16" s="480"/>
      <c r="F16" s="480"/>
      <c r="G16" s="480"/>
      <c r="H16" s="481"/>
      <c r="I16" s="98" t="s">
        <v>277</v>
      </c>
      <c r="J16" s="97" t="s">
        <v>1247</v>
      </c>
      <c r="K16" s="97">
        <v>1.3</v>
      </c>
      <c r="L16" s="97">
        <v>-0.4</v>
      </c>
      <c r="M16" s="97"/>
      <c r="N16" s="97">
        <v>0.3</v>
      </c>
      <c r="O16" s="97" t="s">
        <v>1247</v>
      </c>
      <c r="P16" s="97" t="s">
        <v>1247</v>
      </c>
      <c r="Q16" s="308">
        <f>Q15</f>
        <v>11.23</v>
      </c>
      <c r="R16" s="311"/>
      <c r="S16" s="20"/>
    </row>
    <row r="17" spans="1:19" ht="18" customHeight="1" x14ac:dyDescent="0.2">
      <c r="A17" s="32">
        <v>6</v>
      </c>
      <c r="B17" s="133"/>
      <c r="C17" s="18" t="s">
        <v>190</v>
      </c>
      <c r="D17" s="19" t="s">
        <v>633</v>
      </c>
      <c r="E17" s="143">
        <v>38241</v>
      </c>
      <c r="F17" s="21" t="s">
        <v>623</v>
      </c>
      <c r="G17" s="21" t="s">
        <v>112</v>
      </c>
      <c r="H17" s="21"/>
      <c r="I17" s="98" t="s">
        <v>56</v>
      </c>
      <c r="J17" s="97">
        <v>10.83</v>
      </c>
      <c r="K17" s="97">
        <v>10.66</v>
      </c>
      <c r="L17" s="97" t="s">
        <v>1275</v>
      </c>
      <c r="M17" s="97"/>
      <c r="N17" s="97">
        <v>10.53</v>
      </c>
      <c r="O17" s="97">
        <v>10.67</v>
      </c>
      <c r="P17" s="97">
        <v>10.63</v>
      </c>
      <c r="Q17" s="443">
        <f>MAX(J17:P17)</f>
        <v>10.83</v>
      </c>
      <c r="R17" s="466" t="str">
        <f>IF(ISBLANK(Q17),"",IF(Q17&gt;=15.2,"KSM",IF(Q17&gt;=14.2,"I A",IF(Q17&gt;=13.2,"II A",IF(Q17&gt;=12.2,"III A",IF(Q17&gt;=11.2,"I JA",IF(Q17&gt;=10.3,"II JA",IF(Q17&gt;=9.7,"III JA"))))))))</f>
        <v>II JA</v>
      </c>
      <c r="S17" s="20" t="s">
        <v>117</v>
      </c>
    </row>
    <row r="18" spans="1:19" ht="18" customHeight="1" x14ac:dyDescent="0.2">
      <c r="A18" s="436">
        <v>6</v>
      </c>
      <c r="B18" s="133"/>
      <c r="C18" s="479"/>
      <c r="D18" s="480"/>
      <c r="E18" s="480"/>
      <c r="F18" s="480"/>
      <c r="G18" s="480"/>
      <c r="H18" s="481"/>
      <c r="I18" s="98" t="s">
        <v>277</v>
      </c>
      <c r="J18" s="97">
        <v>0.4</v>
      </c>
      <c r="K18" s="97">
        <v>-0.1</v>
      </c>
      <c r="L18" s="97" t="s">
        <v>1247</v>
      </c>
      <c r="M18" s="97"/>
      <c r="N18" s="97">
        <v>0</v>
      </c>
      <c r="O18" s="97">
        <v>1.4</v>
      </c>
      <c r="P18" s="97">
        <v>-1.2</v>
      </c>
      <c r="Q18" s="308">
        <f>Q17</f>
        <v>10.83</v>
      </c>
      <c r="R18" s="311"/>
      <c r="S18" s="20"/>
    </row>
    <row r="19" spans="1:19" ht="18" customHeight="1" x14ac:dyDescent="0.2">
      <c r="A19" s="32">
        <v>7</v>
      </c>
      <c r="B19" s="133"/>
      <c r="C19" s="18" t="s">
        <v>63</v>
      </c>
      <c r="D19" s="19" t="s">
        <v>354</v>
      </c>
      <c r="E19" s="143" t="s">
        <v>355</v>
      </c>
      <c r="F19" s="21" t="s">
        <v>28</v>
      </c>
      <c r="G19" s="21" t="s">
        <v>598</v>
      </c>
      <c r="H19" s="21"/>
      <c r="I19" s="98">
        <v>11</v>
      </c>
      <c r="J19" s="97">
        <v>10.53</v>
      </c>
      <c r="K19" s="97">
        <v>10.8</v>
      </c>
      <c r="L19" s="97" t="s">
        <v>1275</v>
      </c>
      <c r="M19" s="97"/>
      <c r="N19" s="97" t="s">
        <v>1247</v>
      </c>
      <c r="O19" s="97" t="s">
        <v>1275</v>
      </c>
      <c r="P19" s="97">
        <v>10</v>
      </c>
      <c r="Q19" s="443">
        <f>MAX(J19:P19)</f>
        <v>10.8</v>
      </c>
      <c r="R19" s="466" t="str">
        <f>IF(ISBLANK(Q19),"",IF(Q19&gt;=15.2,"KSM",IF(Q19&gt;=14.2,"I A",IF(Q19&gt;=13.2,"II A",IF(Q19&gt;=12.2,"III A",IF(Q19&gt;=11.2,"I JA",IF(Q19&gt;=10.3,"II JA",IF(Q19&gt;=9.7,"III JA"))))))))</f>
        <v>II JA</v>
      </c>
      <c r="S19" s="20" t="s">
        <v>55</v>
      </c>
    </row>
    <row r="20" spans="1:19" ht="18" customHeight="1" x14ac:dyDescent="0.2">
      <c r="A20" s="436">
        <v>7</v>
      </c>
      <c r="B20" s="133"/>
      <c r="C20" s="479"/>
      <c r="D20" s="480"/>
      <c r="E20" s="480"/>
      <c r="F20" s="480"/>
      <c r="G20" s="480"/>
      <c r="H20" s="481"/>
      <c r="I20" s="98" t="s">
        <v>277</v>
      </c>
      <c r="J20" s="97">
        <v>0.6</v>
      </c>
      <c r="K20" s="97">
        <v>1.1000000000000001</v>
      </c>
      <c r="L20" s="97" t="s">
        <v>1247</v>
      </c>
      <c r="M20" s="97"/>
      <c r="N20" s="97">
        <v>0.2</v>
      </c>
      <c r="O20" s="97" t="s">
        <v>1247</v>
      </c>
      <c r="P20" s="97">
        <v>-0.1</v>
      </c>
      <c r="Q20" s="308">
        <f>Q19</f>
        <v>10.8</v>
      </c>
      <c r="R20" s="311" t="str">
        <f>IF(ISBLANK(Q20),"",IF(Q20&gt;=15.2,"KSM",IF(Q20&gt;=14.2,"I A",IF(Q20&gt;=13.2,"II A",IF(Q20&gt;=12.2,"III A",IF(Q20&gt;=11.2,"I JA",IF(Q20&gt;=10.3,"II JA",IF(Q20&gt;=9.7,"III JA"))))))))</f>
        <v>II JA</v>
      </c>
      <c r="S20" s="20"/>
    </row>
  </sheetData>
  <sortState ref="A7:T21">
    <sortCondition descending="1" ref="Q7:Q21"/>
  </sortState>
  <mergeCells count="8">
    <mergeCell ref="C16:H16"/>
    <mergeCell ref="C18:H18"/>
    <mergeCell ref="C20:H20"/>
    <mergeCell ref="J5:P5"/>
    <mergeCell ref="C8:H8"/>
    <mergeCell ref="C10:H10"/>
    <mergeCell ref="C12:H12"/>
    <mergeCell ref="C14:H14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3"/>
  <dimension ref="A1:S30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2.7109375" style="22" customWidth="1"/>
    <col min="4" max="4" width="14.42578125" style="22" customWidth="1"/>
    <col min="5" max="5" width="10.7109375" style="44" customWidth="1"/>
    <col min="6" max="6" width="15.42578125" style="46" customWidth="1"/>
    <col min="7" max="7" width="12.85546875" style="46" customWidth="1"/>
    <col min="8" max="8" width="13.425781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customWidth="1"/>
    <col min="19" max="19" width="15.28515625" style="24" customWidth="1"/>
    <col min="20" max="256" width="9.140625" style="22"/>
    <col min="257" max="257" width="5.28515625" style="22" customWidth="1"/>
    <col min="258" max="258" width="0" style="22" hidden="1" customWidth="1"/>
    <col min="259" max="259" width="12.7109375" style="22" customWidth="1"/>
    <col min="260" max="260" width="14.42578125" style="22" customWidth="1"/>
    <col min="261" max="261" width="10.7109375" style="22" customWidth="1"/>
    <col min="262" max="262" width="15.42578125" style="22" customWidth="1"/>
    <col min="263" max="263" width="12.85546875" style="22" customWidth="1"/>
    <col min="264" max="264" width="13.42578125" style="22" customWidth="1"/>
    <col min="265" max="265" width="5.85546875" style="22" customWidth="1"/>
    <col min="266" max="268" width="4.7109375" style="22" customWidth="1"/>
    <col min="269" max="269" width="0" style="22" hidden="1" customWidth="1"/>
    <col min="270" max="272" width="4.7109375" style="22" customWidth="1"/>
    <col min="273" max="273" width="8.140625" style="22" customWidth="1"/>
    <col min="274" max="274" width="6.42578125" style="22" customWidth="1"/>
    <col min="275" max="275" width="15.28515625" style="22" customWidth="1"/>
    <col min="276" max="512" width="9.140625" style="22"/>
    <col min="513" max="513" width="5.28515625" style="22" customWidth="1"/>
    <col min="514" max="514" width="0" style="22" hidden="1" customWidth="1"/>
    <col min="515" max="515" width="12.7109375" style="22" customWidth="1"/>
    <col min="516" max="516" width="14.42578125" style="22" customWidth="1"/>
    <col min="517" max="517" width="10.7109375" style="22" customWidth="1"/>
    <col min="518" max="518" width="15.42578125" style="22" customWidth="1"/>
    <col min="519" max="519" width="12.85546875" style="22" customWidth="1"/>
    <col min="520" max="520" width="13.42578125" style="22" customWidth="1"/>
    <col min="521" max="521" width="5.85546875" style="22" customWidth="1"/>
    <col min="522" max="524" width="4.7109375" style="22" customWidth="1"/>
    <col min="525" max="525" width="0" style="22" hidden="1" customWidth="1"/>
    <col min="526" max="528" width="4.7109375" style="22" customWidth="1"/>
    <col min="529" max="529" width="8.140625" style="22" customWidth="1"/>
    <col min="530" max="530" width="6.42578125" style="22" customWidth="1"/>
    <col min="531" max="531" width="15.28515625" style="22" customWidth="1"/>
    <col min="532" max="768" width="9.140625" style="22"/>
    <col min="769" max="769" width="5.28515625" style="22" customWidth="1"/>
    <col min="770" max="770" width="0" style="22" hidden="1" customWidth="1"/>
    <col min="771" max="771" width="12.7109375" style="22" customWidth="1"/>
    <col min="772" max="772" width="14.42578125" style="22" customWidth="1"/>
    <col min="773" max="773" width="10.7109375" style="22" customWidth="1"/>
    <col min="774" max="774" width="15.42578125" style="22" customWidth="1"/>
    <col min="775" max="775" width="12.85546875" style="22" customWidth="1"/>
    <col min="776" max="776" width="13.42578125" style="22" customWidth="1"/>
    <col min="777" max="777" width="5.85546875" style="22" customWidth="1"/>
    <col min="778" max="780" width="4.7109375" style="22" customWidth="1"/>
    <col min="781" max="781" width="0" style="22" hidden="1" customWidth="1"/>
    <col min="782" max="784" width="4.7109375" style="22" customWidth="1"/>
    <col min="785" max="785" width="8.140625" style="22" customWidth="1"/>
    <col min="786" max="786" width="6.42578125" style="22" customWidth="1"/>
    <col min="787" max="787" width="15.28515625" style="22" customWidth="1"/>
    <col min="788" max="1024" width="9.140625" style="22"/>
    <col min="1025" max="1025" width="5.28515625" style="22" customWidth="1"/>
    <col min="1026" max="1026" width="0" style="22" hidden="1" customWidth="1"/>
    <col min="1027" max="1027" width="12.7109375" style="22" customWidth="1"/>
    <col min="1028" max="1028" width="14.42578125" style="22" customWidth="1"/>
    <col min="1029" max="1029" width="10.7109375" style="22" customWidth="1"/>
    <col min="1030" max="1030" width="15.42578125" style="22" customWidth="1"/>
    <col min="1031" max="1031" width="12.85546875" style="22" customWidth="1"/>
    <col min="1032" max="1032" width="13.42578125" style="22" customWidth="1"/>
    <col min="1033" max="1033" width="5.85546875" style="22" customWidth="1"/>
    <col min="1034" max="1036" width="4.7109375" style="22" customWidth="1"/>
    <col min="1037" max="1037" width="0" style="22" hidden="1" customWidth="1"/>
    <col min="1038" max="1040" width="4.7109375" style="22" customWidth="1"/>
    <col min="1041" max="1041" width="8.140625" style="22" customWidth="1"/>
    <col min="1042" max="1042" width="6.42578125" style="22" customWidth="1"/>
    <col min="1043" max="1043" width="15.28515625" style="22" customWidth="1"/>
    <col min="1044" max="1280" width="9.140625" style="22"/>
    <col min="1281" max="1281" width="5.28515625" style="22" customWidth="1"/>
    <col min="1282" max="1282" width="0" style="22" hidden="1" customWidth="1"/>
    <col min="1283" max="1283" width="12.7109375" style="22" customWidth="1"/>
    <col min="1284" max="1284" width="14.42578125" style="22" customWidth="1"/>
    <col min="1285" max="1285" width="10.7109375" style="22" customWidth="1"/>
    <col min="1286" max="1286" width="15.42578125" style="22" customWidth="1"/>
    <col min="1287" max="1287" width="12.85546875" style="22" customWidth="1"/>
    <col min="1288" max="1288" width="13.42578125" style="22" customWidth="1"/>
    <col min="1289" max="1289" width="5.85546875" style="22" customWidth="1"/>
    <col min="1290" max="1292" width="4.7109375" style="22" customWidth="1"/>
    <col min="1293" max="1293" width="0" style="22" hidden="1" customWidth="1"/>
    <col min="1294" max="1296" width="4.7109375" style="22" customWidth="1"/>
    <col min="1297" max="1297" width="8.140625" style="22" customWidth="1"/>
    <col min="1298" max="1298" width="6.42578125" style="22" customWidth="1"/>
    <col min="1299" max="1299" width="15.28515625" style="22" customWidth="1"/>
    <col min="1300" max="1536" width="9.140625" style="22"/>
    <col min="1537" max="1537" width="5.28515625" style="22" customWidth="1"/>
    <col min="1538" max="1538" width="0" style="22" hidden="1" customWidth="1"/>
    <col min="1539" max="1539" width="12.7109375" style="22" customWidth="1"/>
    <col min="1540" max="1540" width="14.42578125" style="22" customWidth="1"/>
    <col min="1541" max="1541" width="10.7109375" style="22" customWidth="1"/>
    <col min="1542" max="1542" width="15.42578125" style="22" customWidth="1"/>
    <col min="1543" max="1543" width="12.85546875" style="22" customWidth="1"/>
    <col min="1544" max="1544" width="13.42578125" style="22" customWidth="1"/>
    <col min="1545" max="1545" width="5.85546875" style="22" customWidth="1"/>
    <col min="1546" max="1548" width="4.7109375" style="22" customWidth="1"/>
    <col min="1549" max="1549" width="0" style="22" hidden="1" customWidth="1"/>
    <col min="1550" max="1552" width="4.7109375" style="22" customWidth="1"/>
    <col min="1553" max="1553" width="8.140625" style="22" customWidth="1"/>
    <col min="1554" max="1554" width="6.42578125" style="22" customWidth="1"/>
    <col min="1555" max="1555" width="15.28515625" style="22" customWidth="1"/>
    <col min="1556" max="1792" width="9.140625" style="22"/>
    <col min="1793" max="1793" width="5.28515625" style="22" customWidth="1"/>
    <col min="1794" max="1794" width="0" style="22" hidden="1" customWidth="1"/>
    <col min="1795" max="1795" width="12.7109375" style="22" customWidth="1"/>
    <col min="1796" max="1796" width="14.42578125" style="22" customWidth="1"/>
    <col min="1797" max="1797" width="10.7109375" style="22" customWidth="1"/>
    <col min="1798" max="1798" width="15.42578125" style="22" customWidth="1"/>
    <col min="1799" max="1799" width="12.85546875" style="22" customWidth="1"/>
    <col min="1800" max="1800" width="13.42578125" style="22" customWidth="1"/>
    <col min="1801" max="1801" width="5.85546875" style="22" customWidth="1"/>
    <col min="1802" max="1804" width="4.7109375" style="22" customWidth="1"/>
    <col min="1805" max="1805" width="0" style="22" hidden="1" customWidth="1"/>
    <col min="1806" max="1808" width="4.7109375" style="22" customWidth="1"/>
    <col min="1809" max="1809" width="8.140625" style="22" customWidth="1"/>
    <col min="1810" max="1810" width="6.42578125" style="22" customWidth="1"/>
    <col min="1811" max="1811" width="15.28515625" style="22" customWidth="1"/>
    <col min="1812" max="2048" width="9.140625" style="22"/>
    <col min="2049" max="2049" width="5.28515625" style="22" customWidth="1"/>
    <col min="2050" max="2050" width="0" style="22" hidden="1" customWidth="1"/>
    <col min="2051" max="2051" width="12.7109375" style="22" customWidth="1"/>
    <col min="2052" max="2052" width="14.42578125" style="22" customWidth="1"/>
    <col min="2053" max="2053" width="10.7109375" style="22" customWidth="1"/>
    <col min="2054" max="2054" width="15.42578125" style="22" customWidth="1"/>
    <col min="2055" max="2055" width="12.85546875" style="22" customWidth="1"/>
    <col min="2056" max="2056" width="13.42578125" style="22" customWidth="1"/>
    <col min="2057" max="2057" width="5.85546875" style="22" customWidth="1"/>
    <col min="2058" max="2060" width="4.7109375" style="22" customWidth="1"/>
    <col min="2061" max="2061" width="0" style="22" hidden="1" customWidth="1"/>
    <col min="2062" max="2064" width="4.7109375" style="22" customWidth="1"/>
    <col min="2065" max="2065" width="8.140625" style="22" customWidth="1"/>
    <col min="2066" max="2066" width="6.42578125" style="22" customWidth="1"/>
    <col min="2067" max="2067" width="15.28515625" style="22" customWidth="1"/>
    <col min="2068" max="2304" width="9.140625" style="22"/>
    <col min="2305" max="2305" width="5.28515625" style="22" customWidth="1"/>
    <col min="2306" max="2306" width="0" style="22" hidden="1" customWidth="1"/>
    <col min="2307" max="2307" width="12.7109375" style="22" customWidth="1"/>
    <col min="2308" max="2308" width="14.42578125" style="22" customWidth="1"/>
    <col min="2309" max="2309" width="10.7109375" style="22" customWidth="1"/>
    <col min="2310" max="2310" width="15.42578125" style="22" customWidth="1"/>
    <col min="2311" max="2311" width="12.85546875" style="22" customWidth="1"/>
    <col min="2312" max="2312" width="13.42578125" style="22" customWidth="1"/>
    <col min="2313" max="2313" width="5.85546875" style="22" customWidth="1"/>
    <col min="2314" max="2316" width="4.7109375" style="22" customWidth="1"/>
    <col min="2317" max="2317" width="0" style="22" hidden="1" customWidth="1"/>
    <col min="2318" max="2320" width="4.7109375" style="22" customWidth="1"/>
    <col min="2321" max="2321" width="8.140625" style="22" customWidth="1"/>
    <col min="2322" max="2322" width="6.42578125" style="22" customWidth="1"/>
    <col min="2323" max="2323" width="15.28515625" style="22" customWidth="1"/>
    <col min="2324" max="2560" width="9.140625" style="22"/>
    <col min="2561" max="2561" width="5.28515625" style="22" customWidth="1"/>
    <col min="2562" max="2562" width="0" style="22" hidden="1" customWidth="1"/>
    <col min="2563" max="2563" width="12.7109375" style="22" customWidth="1"/>
    <col min="2564" max="2564" width="14.42578125" style="22" customWidth="1"/>
    <col min="2565" max="2565" width="10.7109375" style="22" customWidth="1"/>
    <col min="2566" max="2566" width="15.42578125" style="22" customWidth="1"/>
    <col min="2567" max="2567" width="12.85546875" style="22" customWidth="1"/>
    <col min="2568" max="2568" width="13.42578125" style="22" customWidth="1"/>
    <col min="2569" max="2569" width="5.85546875" style="22" customWidth="1"/>
    <col min="2570" max="2572" width="4.7109375" style="22" customWidth="1"/>
    <col min="2573" max="2573" width="0" style="22" hidden="1" customWidth="1"/>
    <col min="2574" max="2576" width="4.7109375" style="22" customWidth="1"/>
    <col min="2577" max="2577" width="8.140625" style="22" customWidth="1"/>
    <col min="2578" max="2578" width="6.42578125" style="22" customWidth="1"/>
    <col min="2579" max="2579" width="15.28515625" style="22" customWidth="1"/>
    <col min="2580" max="2816" width="9.140625" style="22"/>
    <col min="2817" max="2817" width="5.28515625" style="22" customWidth="1"/>
    <col min="2818" max="2818" width="0" style="22" hidden="1" customWidth="1"/>
    <col min="2819" max="2819" width="12.7109375" style="22" customWidth="1"/>
    <col min="2820" max="2820" width="14.42578125" style="22" customWidth="1"/>
    <col min="2821" max="2821" width="10.7109375" style="22" customWidth="1"/>
    <col min="2822" max="2822" width="15.42578125" style="22" customWidth="1"/>
    <col min="2823" max="2823" width="12.85546875" style="22" customWidth="1"/>
    <col min="2824" max="2824" width="13.42578125" style="22" customWidth="1"/>
    <col min="2825" max="2825" width="5.85546875" style="22" customWidth="1"/>
    <col min="2826" max="2828" width="4.7109375" style="22" customWidth="1"/>
    <col min="2829" max="2829" width="0" style="22" hidden="1" customWidth="1"/>
    <col min="2830" max="2832" width="4.7109375" style="22" customWidth="1"/>
    <col min="2833" max="2833" width="8.140625" style="22" customWidth="1"/>
    <col min="2834" max="2834" width="6.42578125" style="22" customWidth="1"/>
    <col min="2835" max="2835" width="15.28515625" style="22" customWidth="1"/>
    <col min="2836" max="3072" width="9.140625" style="22"/>
    <col min="3073" max="3073" width="5.28515625" style="22" customWidth="1"/>
    <col min="3074" max="3074" width="0" style="22" hidden="1" customWidth="1"/>
    <col min="3075" max="3075" width="12.7109375" style="22" customWidth="1"/>
    <col min="3076" max="3076" width="14.42578125" style="22" customWidth="1"/>
    <col min="3077" max="3077" width="10.7109375" style="22" customWidth="1"/>
    <col min="3078" max="3078" width="15.42578125" style="22" customWidth="1"/>
    <col min="3079" max="3079" width="12.85546875" style="22" customWidth="1"/>
    <col min="3080" max="3080" width="13.42578125" style="22" customWidth="1"/>
    <col min="3081" max="3081" width="5.85546875" style="22" customWidth="1"/>
    <col min="3082" max="3084" width="4.7109375" style="22" customWidth="1"/>
    <col min="3085" max="3085" width="0" style="22" hidden="1" customWidth="1"/>
    <col min="3086" max="3088" width="4.7109375" style="22" customWidth="1"/>
    <col min="3089" max="3089" width="8.140625" style="22" customWidth="1"/>
    <col min="3090" max="3090" width="6.42578125" style="22" customWidth="1"/>
    <col min="3091" max="3091" width="15.28515625" style="22" customWidth="1"/>
    <col min="3092" max="3328" width="9.140625" style="22"/>
    <col min="3329" max="3329" width="5.28515625" style="22" customWidth="1"/>
    <col min="3330" max="3330" width="0" style="22" hidden="1" customWidth="1"/>
    <col min="3331" max="3331" width="12.7109375" style="22" customWidth="1"/>
    <col min="3332" max="3332" width="14.42578125" style="22" customWidth="1"/>
    <col min="3333" max="3333" width="10.7109375" style="22" customWidth="1"/>
    <col min="3334" max="3334" width="15.42578125" style="22" customWidth="1"/>
    <col min="3335" max="3335" width="12.85546875" style="22" customWidth="1"/>
    <col min="3336" max="3336" width="13.42578125" style="22" customWidth="1"/>
    <col min="3337" max="3337" width="5.85546875" style="22" customWidth="1"/>
    <col min="3338" max="3340" width="4.7109375" style="22" customWidth="1"/>
    <col min="3341" max="3341" width="0" style="22" hidden="1" customWidth="1"/>
    <col min="3342" max="3344" width="4.7109375" style="22" customWidth="1"/>
    <col min="3345" max="3345" width="8.140625" style="22" customWidth="1"/>
    <col min="3346" max="3346" width="6.42578125" style="22" customWidth="1"/>
    <col min="3347" max="3347" width="15.28515625" style="22" customWidth="1"/>
    <col min="3348" max="3584" width="9.140625" style="22"/>
    <col min="3585" max="3585" width="5.28515625" style="22" customWidth="1"/>
    <col min="3586" max="3586" width="0" style="22" hidden="1" customWidth="1"/>
    <col min="3587" max="3587" width="12.7109375" style="22" customWidth="1"/>
    <col min="3588" max="3588" width="14.42578125" style="22" customWidth="1"/>
    <col min="3589" max="3589" width="10.7109375" style="22" customWidth="1"/>
    <col min="3590" max="3590" width="15.42578125" style="22" customWidth="1"/>
    <col min="3591" max="3591" width="12.85546875" style="22" customWidth="1"/>
    <col min="3592" max="3592" width="13.42578125" style="22" customWidth="1"/>
    <col min="3593" max="3593" width="5.85546875" style="22" customWidth="1"/>
    <col min="3594" max="3596" width="4.7109375" style="22" customWidth="1"/>
    <col min="3597" max="3597" width="0" style="22" hidden="1" customWidth="1"/>
    <col min="3598" max="3600" width="4.7109375" style="22" customWidth="1"/>
    <col min="3601" max="3601" width="8.140625" style="22" customWidth="1"/>
    <col min="3602" max="3602" width="6.42578125" style="22" customWidth="1"/>
    <col min="3603" max="3603" width="15.28515625" style="22" customWidth="1"/>
    <col min="3604" max="3840" width="9.140625" style="22"/>
    <col min="3841" max="3841" width="5.28515625" style="22" customWidth="1"/>
    <col min="3842" max="3842" width="0" style="22" hidden="1" customWidth="1"/>
    <col min="3843" max="3843" width="12.7109375" style="22" customWidth="1"/>
    <col min="3844" max="3844" width="14.42578125" style="22" customWidth="1"/>
    <col min="3845" max="3845" width="10.7109375" style="22" customWidth="1"/>
    <col min="3846" max="3846" width="15.42578125" style="22" customWidth="1"/>
    <col min="3847" max="3847" width="12.85546875" style="22" customWidth="1"/>
    <col min="3848" max="3848" width="13.42578125" style="22" customWidth="1"/>
    <col min="3849" max="3849" width="5.85546875" style="22" customWidth="1"/>
    <col min="3850" max="3852" width="4.7109375" style="22" customWidth="1"/>
    <col min="3853" max="3853" width="0" style="22" hidden="1" customWidth="1"/>
    <col min="3854" max="3856" width="4.7109375" style="22" customWidth="1"/>
    <col min="3857" max="3857" width="8.140625" style="22" customWidth="1"/>
    <col min="3858" max="3858" width="6.42578125" style="22" customWidth="1"/>
    <col min="3859" max="3859" width="15.28515625" style="22" customWidth="1"/>
    <col min="3860" max="4096" width="9.140625" style="22"/>
    <col min="4097" max="4097" width="5.28515625" style="22" customWidth="1"/>
    <col min="4098" max="4098" width="0" style="22" hidden="1" customWidth="1"/>
    <col min="4099" max="4099" width="12.7109375" style="22" customWidth="1"/>
    <col min="4100" max="4100" width="14.42578125" style="22" customWidth="1"/>
    <col min="4101" max="4101" width="10.7109375" style="22" customWidth="1"/>
    <col min="4102" max="4102" width="15.42578125" style="22" customWidth="1"/>
    <col min="4103" max="4103" width="12.85546875" style="22" customWidth="1"/>
    <col min="4104" max="4104" width="13.42578125" style="22" customWidth="1"/>
    <col min="4105" max="4105" width="5.85546875" style="22" customWidth="1"/>
    <col min="4106" max="4108" width="4.7109375" style="22" customWidth="1"/>
    <col min="4109" max="4109" width="0" style="22" hidden="1" customWidth="1"/>
    <col min="4110" max="4112" width="4.7109375" style="22" customWidth="1"/>
    <col min="4113" max="4113" width="8.140625" style="22" customWidth="1"/>
    <col min="4114" max="4114" width="6.42578125" style="22" customWidth="1"/>
    <col min="4115" max="4115" width="15.28515625" style="22" customWidth="1"/>
    <col min="4116" max="4352" width="9.140625" style="22"/>
    <col min="4353" max="4353" width="5.28515625" style="22" customWidth="1"/>
    <col min="4354" max="4354" width="0" style="22" hidden="1" customWidth="1"/>
    <col min="4355" max="4355" width="12.7109375" style="22" customWidth="1"/>
    <col min="4356" max="4356" width="14.42578125" style="22" customWidth="1"/>
    <col min="4357" max="4357" width="10.7109375" style="22" customWidth="1"/>
    <col min="4358" max="4358" width="15.42578125" style="22" customWidth="1"/>
    <col min="4359" max="4359" width="12.85546875" style="22" customWidth="1"/>
    <col min="4360" max="4360" width="13.42578125" style="22" customWidth="1"/>
    <col min="4361" max="4361" width="5.85546875" style="22" customWidth="1"/>
    <col min="4362" max="4364" width="4.7109375" style="22" customWidth="1"/>
    <col min="4365" max="4365" width="0" style="22" hidden="1" customWidth="1"/>
    <col min="4366" max="4368" width="4.7109375" style="22" customWidth="1"/>
    <col min="4369" max="4369" width="8.140625" style="22" customWidth="1"/>
    <col min="4370" max="4370" width="6.42578125" style="22" customWidth="1"/>
    <col min="4371" max="4371" width="15.28515625" style="22" customWidth="1"/>
    <col min="4372" max="4608" width="9.140625" style="22"/>
    <col min="4609" max="4609" width="5.28515625" style="22" customWidth="1"/>
    <col min="4610" max="4610" width="0" style="22" hidden="1" customWidth="1"/>
    <col min="4611" max="4611" width="12.7109375" style="22" customWidth="1"/>
    <col min="4612" max="4612" width="14.42578125" style="22" customWidth="1"/>
    <col min="4613" max="4613" width="10.7109375" style="22" customWidth="1"/>
    <col min="4614" max="4614" width="15.42578125" style="22" customWidth="1"/>
    <col min="4615" max="4615" width="12.85546875" style="22" customWidth="1"/>
    <col min="4616" max="4616" width="13.42578125" style="22" customWidth="1"/>
    <col min="4617" max="4617" width="5.85546875" style="22" customWidth="1"/>
    <col min="4618" max="4620" width="4.7109375" style="22" customWidth="1"/>
    <col min="4621" max="4621" width="0" style="22" hidden="1" customWidth="1"/>
    <col min="4622" max="4624" width="4.7109375" style="22" customWidth="1"/>
    <col min="4625" max="4625" width="8.140625" style="22" customWidth="1"/>
    <col min="4626" max="4626" width="6.42578125" style="22" customWidth="1"/>
    <col min="4627" max="4627" width="15.28515625" style="22" customWidth="1"/>
    <col min="4628" max="4864" width="9.140625" style="22"/>
    <col min="4865" max="4865" width="5.28515625" style="22" customWidth="1"/>
    <col min="4866" max="4866" width="0" style="22" hidden="1" customWidth="1"/>
    <col min="4867" max="4867" width="12.7109375" style="22" customWidth="1"/>
    <col min="4868" max="4868" width="14.42578125" style="22" customWidth="1"/>
    <col min="4869" max="4869" width="10.7109375" style="22" customWidth="1"/>
    <col min="4870" max="4870" width="15.42578125" style="22" customWidth="1"/>
    <col min="4871" max="4871" width="12.85546875" style="22" customWidth="1"/>
    <col min="4872" max="4872" width="13.42578125" style="22" customWidth="1"/>
    <col min="4873" max="4873" width="5.85546875" style="22" customWidth="1"/>
    <col min="4874" max="4876" width="4.7109375" style="22" customWidth="1"/>
    <col min="4877" max="4877" width="0" style="22" hidden="1" customWidth="1"/>
    <col min="4878" max="4880" width="4.7109375" style="22" customWidth="1"/>
    <col min="4881" max="4881" width="8.140625" style="22" customWidth="1"/>
    <col min="4882" max="4882" width="6.42578125" style="22" customWidth="1"/>
    <col min="4883" max="4883" width="15.28515625" style="22" customWidth="1"/>
    <col min="4884" max="5120" width="9.140625" style="22"/>
    <col min="5121" max="5121" width="5.28515625" style="22" customWidth="1"/>
    <col min="5122" max="5122" width="0" style="22" hidden="1" customWidth="1"/>
    <col min="5123" max="5123" width="12.7109375" style="22" customWidth="1"/>
    <col min="5124" max="5124" width="14.42578125" style="22" customWidth="1"/>
    <col min="5125" max="5125" width="10.7109375" style="22" customWidth="1"/>
    <col min="5126" max="5126" width="15.42578125" style="22" customWidth="1"/>
    <col min="5127" max="5127" width="12.85546875" style="22" customWidth="1"/>
    <col min="5128" max="5128" width="13.42578125" style="22" customWidth="1"/>
    <col min="5129" max="5129" width="5.85546875" style="22" customWidth="1"/>
    <col min="5130" max="5132" width="4.7109375" style="22" customWidth="1"/>
    <col min="5133" max="5133" width="0" style="22" hidden="1" customWidth="1"/>
    <col min="5134" max="5136" width="4.7109375" style="22" customWidth="1"/>
    <col min="5137" max="5137" width="8.140625" style="22" customWidth="1"/>
    <col min="5138" max="5138" width="6.42578125" style="22" customWidth="1"/>
    <col min="5139" max="5139" width="15.28515625" style="22" customWidth="1"/>
    <col min="5140" max="5376" width="9.140625" style="22"/>
    <col min="5377" max="5377" width="5.28515625" style="22" customWidth="1"/>
    <col min="5378" max="5378" width="0" style="22" hidden="1" customWidth="1"/>
    <col min="5379" max="5379" width="12.7109375" style="22" customWidth="1"/>
    <col min="5380" max="5380" width="14.42578125" style="22" customWidth="1"/>
    <col min="5381" max="5381" width="10.7109375" style="22" customWidth="1"/>
    <col min="5382" max="5382" width="15.42578125" style="22" customWidth="1"/>
    <col min="5383" max="5383" width="12.85546875" style="22" customWidth="1"/>
    <col min="5384" max="5384" width="13.42578125" style="22" customWidth="1"/>
    <col min="5385" max="5385" width="5.85546875" style="22" customWidth="1"/>
    <col min="5386" max="5388" width="4.7109375" style="22" customWidth="1"/>
    <col min="5389" max="5389" width="0" style="22" hidden="1" customWidth="1"/>
    <col min="5390" max="5392" width="4.7109375" style="22" customWidth="1"/>
    <col min="5393" max="5393" width="8.140625" style="22" customWidth="1"/>
    <col min="5394" max="5394" width="6.42578125" style="22" customWidth="1"/>
    <col min="5395" max="5395" width="15.28515625" style="22" customWidth="1"/>
    <col min="5396" max="5632" width="9.140625" style="22"/>
    <col min="5633" max="5633" width="5.28515625" style="22" customWidth="1"/>
    <col min="5634" max="5634" width="0" style="22" hidden="1" customWidth="1"/>
    <col min="5635" max="5635" width="12.7109375" style="22" customWidth="1"/>
    <col min="5636" max="5636" width="14.42578125" style="22" customWidth="1"/>
    <col min="5637" max="5637" width="10.7109375" style="22" customWidth="1"/>
    <col min="5638" max="5638" width="15.42578125" style="22" customWidth="1"/>
    <col min="5639" max="5639" width="12.85546875" style="22" customWidth="1"/>
    <col min="5640" max="5640" width="13.42578125" style="22" customWidth="1"/>
    <col min="5641" max="5641" width="5.85546875" style="22" customWidth="1"/>
    <col min="5642" max="5644" width="4.7109375" style="22" customWidth="1"/>
    <col min="5645" max="5645" width="0" style="22" hidden="1" customWidth="1"/>
    <col min="5646" max="5648" width="4.7109375" style="22" customWidth="1"/>
    <col min="5649" max="5649" width="8.140625" style="22" customWidth="1"/>
    <col min="5650" max="5650" width="6.42578125" style="22" customWidth="1"/>
    <col min="5651" max="5651" width="15.28515625" style="22" customWidth="1"/>
    <col min="5652" max="5888" width="9.140625" style="22"/>
    <col min="5889" max="5889" width="5.28515625" style="22" customWidth="1"/>
    <col min="5890" max="5890" width="0" style="22" hidden="1" customWidth="1"/>
    <col min="5891" max="5891" width="12.7109375" style="22" customWidth="1"/>
    <col min="5892" max="5892" width="14.42578125" style="22" customWidth="1"/>
    <col min="5893" max="5893" width="10.7109375" style="22" customWidth="1"/>
    <col min="5894" max="5894" width="15.42578125" style="22" customWidth="1"/>
    <col min="5895" max="5895" width="12.85546875" style="22" customWidth="1"/>
    <col min="5896" max="5896" width="13.42578125" style="22" customWidth="1"/>
    <col min="5897" max="5897" width="5.85546875" style="22" customWidth="1"/>
    <col min="5898" max="5900" width="4.7109375" style="22" customWidth="1"/>
    <col min="5901" max="5901" width="0" style="22" hidden="1" customWidth="1"/>
    <col min="5902" max="5904" width="4.7109375" style="22" customWidth="1"/>
    <col min="5905" max="5905" width="8.140625" style="22" customWidth="1"/>
    <col min="5906" max="5906" width="6.42578125" style="22" customWidth="1"/>
    <col min="5907" max="5907" width="15.28515625" style="22" customWidth="1"/>
    <col min="5908" max="6144" width="9.140625" style="22"/>
    <col min="6145" max="6145" width="5.28515625" style="22" customWidth="1"/>
    <col min="6146" max="6146" width="0" style="22" hidden="1" customWidth="1"/>
    <col min="6147" max="6147" width="12.7109375" style="22" customWidth="1"/>
    <col min="6148" max="6148" width="14.42578125" style="22" customWidth="1"/>
    <col min="6149" max="6149" width="10.7109375" style="22" customWidth="1"/>
    <col min="6150" max="6150" width="15.42578125" style="22" customWidth="1"/>
    <col min="6151" max="6151" width="12.85546875" style="22" customWidth="1"/>
    <col min="6152" max="6152" width="13.42578125" style="22" customWidth="1"/>
    <col min="6153" max="6153" width="5.85546875" style="22" customWidth="1"/>
    <col min="6154" max="6156" width="4.7109375" style="22" customWidth="1"/>
    <col min="6157" max="6157" width="0" style="22" hidden="1" customWidth="1"/>
    <col min="6158" max="6160" width="4.7109375" style="22" customWidth="1"/>
    <col min="6161" max="6161" width="8.140625" style="22" customWidth="1"/>
    <col min="6162" max="6162" width="6.42578125" style="22" customWidth="1"/>
    <col min="6163" max="6163" width="15.28515625" style="22" customWidth="1"/>
    <col min="6164" max="6400" width="9.140625" style="22"/>
    <col min="6401" max="6401" width="5.28515625" style="22" customWidth="1"/>
    <col min="6402" max="6402" width="0" style="22" hidden="1" customWidth="1"/>
    <col min="6403" max="6403" width="12.7109375" style="22" customWidth="1"/>
    <col min="6404" max="6404" width="14.42578125" style="22" customWidth="1"/>
    <col min="6405" max="6405" width="10.7109375" style="22" customWidth="1"/>
    <col min="6406" max="6406" width="15.42578125" style="22" customWidth="1"/>
    <col min="6407" max="6407" width="12.85546875" style="22" customWidth="1"/>
    <col min="6408" max="6408" width="13.42578125" style="22" customWidth="1"/>
    <col min="6409" max="6409" width="5.85546875" style="22" customWidth="1"/>
    <col min="6410" max="6412" width="4.7109375" style="22" customWidth="1"/>
    <col min="6413" max="6413" width="0" style="22" hidden="1" customWidth="1"/>
    <col min="6414" max="6416" width="4.7109375" style="22" customWidth="1"/>
    <col min="6417" max="6417" width="8.140625" style="22" customWidth="1"/>
    <col min="6418" max="6418" width="6.42578125" style="22" customWidth="1"/>
    <col min="6419" max="6419" width="15.28515625" style="22" customWidth="1"/>
    <col min="6420" max="6656" width="9.140625" style="22"/>
    <col min="6657" max="6657" width="5.28515625" style="22" customWidth="1"/>
    <col min="6658" max="6658" width="0" style="22" hidden="1" customWidth="1"/>
    <col min="6659" max="6659" width="12.7109375" style="22" customWidth="1"/>
    <col min="6660" max="6660" width="14.42578125" style="22" customWidth="1"/>
    <col min="6661" max="6661" width="10.7109375" style="22" customWidth="1"/>
    <col min="6662" max="6662" width="15.42578125" style="22" customWidth="1"/>
    <col min="6663" max="6663" width="12.85546875" style="22" customWidth="1"/>
    <col min="6664" max="6664" width="13.42578125" style="22" customWidth="1"/>
    <col min="6665" max="6665" width="5.85546875" style="22" customWidth="1"/>
    <col min="6666" max="6668" width="4.7109375" style="22" customWidth="1"/>
    <col min="6669" max="6669" width="0" style="22" hidden="1" customWidth="1"/>
    <col min="6670" max="6672" width="4.7109375" style="22" customWidth="1"/>
    <col min="6673" max="6673" width="8.140625" style="22" customWidth="1"/>
    <col min="6674" max="6674" width="6.42578125" style="22" customWidth="1"/>
    <col min="6675" max="6675" width="15.28515625" style="22" customWidth="1"/>
    <col min="6676" max="6912" width="9.140625" style="22"/>
    <col min="6913" max="6913" width="5.28515625" style="22" customWidth="1"/>
    <col min="6914" max="6914" width="0" style="22" hidden="1" customWidth="1"/>
    <col min="6915" max="6915" width="12.7109375" style="22" customWidth="1"/>
    <col min="6916" max="6916" width="14.42578125" style="22" customWidth="1"/>
    <col min="6917" max="6917" width="10.7109375" style="22" customWidth="1"/>
    <col min="6918" max="6918" width="15.42578125" style="22" customWidth="1"/>
    <col min="6919" max="6919" width="12.85546875" style="22" customWidth="1"/>
    <col min="6920" max="6920" width="13.42578125" style="22" customWidth="1"/>
    <col min="6921" max="6921" width="5.85546875" style="22" customWidth="1"/>
    <col min="6922" max="6924" width="4.7109375" style="22" customWidth="1"/>
    <col min="6925" max="6925" width="0" style="22" hidden="1" customWidth="1"/>
    <col min="6926" max="6928" width="4.7109375" style="22" customWidth="1"/>
    <col min="6929" max="6929" width="8.140625" style="22" customWidth="1"/>
    <col min="6930" max="6930" width="6.42578125" style="22" customWidth="1"/>
    <col min="6931" max="6931" width="15.28515625" style="22" customWidth="1"/>
    <col min="6932" max="7168" width="9.140625" style="22"/>
    <col min="7169" max="7169" width="5.28515625" style="22" customWidth="1"/>
    <col min="7170" max="7170" width="0" style="22" hidden="1" customWidth="1"/>
    <col min="7171" max="7171" width="12.7109375" style="22" customWidth="1"/>
    <col min="7172" max="7172" width="14.42578125" style="22" customWidth="1"/>
    <col min="7173" max="7173" width="10.7109375" style="22" customWidth="1"/>
    <col min="7174" max="7174" width="15.42578125" style="22" customWidth="1"/>
    <col min="7175" max="7175" width="12.85546875" style="22" customWidth="1"/>
    <col min="7176" max="7176" width="13.42578125" style="22" customWidth="1"/>
    <col min="7177" max="7177" width="5.85546875" style="22" customWidth="1"/>
    <col min="7178" max="7180" width="4.7109375" style="22" customWidth="1"/>
    <col min="7181" max="7181" width="0" style="22" hidden="1" customWidth="1"/>
    <col min="7182" max="7184" width="4.7109375" style="22" customWidth="1"/>
    <col min="7185" max="7185" width="8.140625" style="22" customWidth="1"/>
    <col min="7186" max="7186" width="6.42578125" style="22" customWidth="1"/>
    <col min="7187" max="7187" width="15.28515625" style="22" customWidth="1"/>
    <col min="7188" max="7424" width="9.140625" style="22"/>
    <col min="7425" max="7425" width="5.28515625" style="22" customWidth="1"/>
    <col min="7426" max="7426" width="0" style="22" hidden="1" customWidth="1"/>
    <col min="7427" max="7427" width="12.7109375" style="22" customWidth="1"/>
    <col min="7428" max="7428" width="14.42578125" style="22" customWidth="1"/>
    <col min="7429" max="7429" width="10.7109375" style="22" customWidth="1"/>
    <col min="7430" max="7430" width="15.42578125" style="22" customWidth="1"/>
    <col min="7431" max="7431" width="12.85546875" style="22" customWidth="1"/>
    <col min="7432" max="7432" width="13.42578125" style="22" customWidth="1"/>
    <col min="7433" max="7433" width="5.85546875" style="22" customWidth="1"/>
    <col min="7434" max="7436" width="4.7109375" style="22" customWidth="1"/>
    <col min="7437" max="7437" width="0" style="22" hidden="1" customWidth="1"/>
    <col min="7438" max="7440" width="4.7109375" style="22" customWidth="1"/>
    <col min="7441" max="7441" width="8.140625" style="22" customWidth="1"/>
    <col min="7442" max="7442" width="6.42578125" style="22" customWidth="1"/>
    <col min="7443" max="7443" width="15.28515625" style="22" customWidth="1"/>
    <col min="7444" max="7680" width="9.140625" style="22"/>
    <col min="7681" max="7681" width="5.28515625" style="22" customWidth="1"/>
    <col min="7682" max="7682" width="0" style="22" hidden="1" customWidth="1"/>
    <col min="7683" max="7683" width="12.7109375" style="22" customWidth="1"/>
    <col min="7684" max="7684" width="14.42578125" style="22" customWidth="1"/>
    <col min="7685" max="7685" width="10.7109375" style="22" customWidth="1"/>
    <col min="7686" max="7686" width="15.42578125" style="22" customWidth="1"/>
    <col min="7687" max="7687" width="12.85546875" style="22" customWidth="1"/>
    <col min="7688" max="7688" width="13.42578125" style="22" customWidth="1"/>
    <col min="7689" max="7689" width="5.85546875" style="22" customWidth="1"/>
    <col min="7690" max="7692" width="4.7109375" style="22" customWidth="1"/>
    <col min="7693" max="7693" width="0" style="22" hidden="1" customWidth="1"/>
    <col min="7694" max="7696" width="4.7109375" style="22" customWidth="1"/>
    <col min="7697" max="7697" width="8.140625" style="22" customWidth="1"/>
    <col min="7698" max="7698" width="6.42578125" style="22" customWidth="1"/>
    <col min="7699" max="7699" width="15.28515625" style="22" customWidth="1"/>
    <col min="7700" max="7936" width="9.140625" style="22"/>
    <col min="7937" max="7937" width="5.28515625" style="22" customWidth="1"/>
    <col min="7938" max="7938" width="0" style="22" hidden="1" customWidth="1"/>
    <col min="7939" max="7939" width="12.7109375" style="22" customWidth="1"/>
    <col min="7940" max="7940" width="14.42578125" style="22" customWidth="1"/>
    <col min="7941" max="7941" width="10.7109375" style="22" customWidth="1"/>
    <col min="7942" max="7942" width="15.42578125" style="22" customWidth="1"/>
    <col min="7943" max="7943" width="12.85546875" style="22" customWidth="1"/>
    <col min="7944" max="7944" width="13.42578125" style="22" customWidth="1"/>
    <col min="7945" max="7945" width="5.85546875" style="22" customWidth="1"/>
    <col min="7946" max="7948" width="4.7109375" style="22" customWidth="1"/>
    <col min="7949" max="7949" width="0" style="22" hidden="1" customWidth="1"/>
    <col min="7950" max="7952" width="4.7109375" style="22" customWidth="1"/>
    <col min="7953" max="7953" width="8.140625" style="22" customWidth="1"/>
    <col min="7954" max="7954" width="6.42578125" style="22" customWidth="1"/>
    <col min="7955" max="7955" width="15.28515625" style="22" customWidth="1"/>
    <col min="7956" max="8192" width="9.140625" style="22"/>
    <col min="8193" max="8193" width="5.28515625" style="22" customWidth="1"/>
    <col min="8194" max="8194" width="0" style="22" hidden="1" customWidth="1"/>
    <col min="8195" max="8195" width="12.7109375" style="22" customWidth="1"/>
    <col min="8196" max="8196" width="14.42578125" style="22" customWidth="1"/>
    <col min="8197" max="8197" width="10.7109375" style="22" customWidth="1"/>
    <col min="8198" max="8198" width="15.42578125" style="22" customWidth="1"/>
    <col min="8199" max="8199" width="12.85546875" style="22" customWidth="1"/>
    <col min="8200" max="8200" width="13.42578125" style="22" customWidth="1"/>
    <col min="8201" max="8201" width="5.85546875" style="22" customWidth="1"/>
    <col min="8202" max="8204" width="4.7109375" style="22" customWidth="1"/>
    <col min="8205" max="8205" width="0" style="22" hidden="1" customWidth="1"/>
    <col min="8206" max="8208" width="4.7109375" style="22" customWidth="1"/>
    <col min="8209" max="8209" width="8.140625" style="22" customWidth="1"/>
    <col min="8210" max="8210" width="6.42578125" style="22" customWidth="1"/>
    <col min="8211" max="8211" width="15.28515625" style="22" customWidth="1"/>
    <col min="8212" max="8448" width="9.140625" style="22"/>
    <col min="8449" max="8449" width="5.28515625" style="22" customWidth="1"/>
    <col min="8450" max="8450" width="0" style="22" hidden="1" customWidth="1"/>
    <col min="8451" max="8451" width="12.7109375" style="22" customWidth="1"/>
    <col min="8452" max="8452" width="14.42578125" style="22" customWidth="1"/>
    <col min="8453" max="8453" width="10.7109375" style="22" customWidth="1"/>
    <col min="8454" max="8454" width="15.42578125" style="22" customWidth="1"/>
    <col min="8455" max="8455" width="12.85546875" style="22" customWidth="1"/>
    <col min="8456" max="8456" width="13.42578125" style="22" customWidth="1"/>
    <col min="8457" max="8457" width="5.85546875" style="22" customWidth="1"/>
    <col min="8458" max="8460" width="4.7109375" style="22" customWidth="1"/>
    <col min="8461" max="8461" width="0" style="22" hidden="1" customWidth="1"/>
    <col min="8462" max="8464" width="4.7109375" style="22" customWidth="1"/>
    <col min="8465" max="8465" width="8.140625" style="22" customWidth="1"/>
    <col min="8466" max="8466" width="6.42578125" style="22" customWidth="1"/>
    <col min="8467" max="8467" width="15.28515625" style="22" customWidth="1"/>
    <col min="8468" max="8704" width="9.140625" style="22"/>
    <col min="8705" max="8705" width="5.28515625" style="22" customWidth="1"/>
    <col min="8706" max="8706" width="0" style="22" hidden="1" customWidth="1"/>
    <col min="8707" max="8707" width="12.7109375" style="22" customWidth="1"/>
    <col min="8708" max="8708" width="14.42578125" style="22" customWidth="1"/>
    <col min="8709" max="8709" width="10.7109375" style="22" customWidth="1"/>
    <col min="8710" max="8710" width="15.42578125" style="22" customWidth="1"/>
    <col min="8711" max="8711" width="12.85546875" style="22" customWidth="1"/>
    <col min="8712" max="8712" width="13.42578125" style="22" customWidth="1"/>
    <col min="8713" max="8713" width="5.85546875" style="22" customWidth="1"/>
    <col min="8714" max="8716" width="4.7109375" style="22" customWidth="1"/>
    <col min="8717" max="8717" width="0" style="22" hidden="1" customWidth="1"/>
    <col min="8718" max="8720" width="4.7109375" style="22" customWidth="1"/>
    <col min="8721" max="8721" width="8.140625" style="22" customWidth="1"/>
    <col min="8722" max="8722" width="6.42578125" style="22" customWidth="1"/>
    <col min="8723" max="8723" width="15.28515625" style="22" customWidth="1"/>
    <col min="8724" max="8960" width="9.140625" style="22"/>
    <col min="8961" max="8961" width="5.28515625" style="22" customWidth="1"/>
    <col min="8962" max="8962" width="0" style="22" hidden="1" customWidth="1"/>
    <col min="8963" max="8963" width="12.7109375" style="22" customWidth="1"/>
    <col min="8964" max="8964" width="14.42578125" style="22" customWidth="1"/>
    <col min="8965" max="8965" width="10.7109375" style="22" customWidth="1"/>
    <col min="8966" max="8966" width="15.42578125" style="22" customWidth="1"/>
    <col min="8967" max="8967" width="12.85546875" style="22" customWidth="1"/>
    <col min="8968" max="8968" width="13.42578125" style="22" customWidth="1"/>
    <col min="8969" max="8969" width="5.85546875" style="22" customWidth="1"/>
    <col min="8970" max="8972" width="4.7109375" style="22" customWidth="1"/>
    <col min="8973" max="8973" width="0" style="22" hidden="1" customWidth="1"/>
    <col min="8974" max="8976" width="4.7109375" style="22" customWidth="1"/>
    <col min="8977" max="8977" width="8.140625" style="22" customWidth="1"/>
    <col min="8978" max="8978" width="6.42578125" style="22" customWidth="1"/>
    <col min="8979" max="8979" width="15.28515625" style="22" customWidth="1"/>
    <col min="8980" max="9216" width="9.140625" style="22"/>
    <col min="9217" max="9217" width="5.28515625" style="22" customWidth="1"/>
    <col min="9218" max="9218" width="0" style="22" hidden="1" customWidth="1"/>
    <col min="9219" max="9219" width="12.7109375" style="22" customWidth="1"/>
    <col min="9220" max="9220" width="14.42578125" style="22" customWidth="1"/>
    <col min="9221" max="9221" width="10.7109375" style="22" customWidth="1"/>
    <col min="9222" max="9222" width="15.42578125" style="22" customWidth="1"/>
    <col min="9223" max="9223" width="12.85546875" style="22" customWidth="1"/>
    <col min="9224" max="9224" width="13.42578125" style="22" customWidth="1"/>
    <col min="9225" max="9225" width="5.85546875" style="22" customWidth="1"/>
    <col min="9226" max="9228" width="4.7109375" style="22" customWidth="1"/>
    <col min="9229" max="9229" width="0" style="22" hidden="1" customWidth="1"/>
    <col min="9230" max="9232" width="4.7109375" style="22" customWidth="1"/>
    <col min="9233" max="9233" width="8.140625" style="22" customWidth="1"/>
    <col min="9234" max="9234" width="6.42578125" style="22" customWidth="1"/>
    <col min="9235" max="9235" width="15.28515625" style="22" customWidth="1"/>
    <col min="9236" max="9472" width="9.140625" style="22"/>
    <col min="9473" max="9473" width="5.28515625" style="22" customWidth="1"/>
    <col min="9474" max="9474" width="0" style="22" hidden="1" customWidth="1"/>
    <col min="9475" max="9475" width="12.7109375" style="22" customWidth="1"/>
    <col min="9476" max="9476" width="14.42578125" style="22" customWidth="1"/>
    <col min="9477" max="9477" width="10.7109375" style="22" customWidth="1"/>
    <col min="9478" max="9478" width="15.42578125" style="22" customWidth="1"/>
    <col min="9479" max="9479" width="12.85546875" style="22" customWidth="1"/>
    <col min="9480" max="9480" width="13.42578125" style="22" customWidth="1"/>
    <col min="9481" max="9481" width="5.85546875" style="22" customWidth="1"/>
    <col min="9482" max="9484" width="4.7109375" style="22" customWidth="1"/>
    <col min="9485" max="9485" width="0" style="22" hidden="1" customWidth="1"/>
    <col min="9486" max="9488" width="4.7109375" style="22" customWidth="1"/>
    <col min="9489" max="9489" width="8.140625" style="22" customWidth="1"/>
    <col min="9490" max="9490" width="6.42578125" style="22" customWidth="1"/>
    <col min="9491" max="9491" width="15.28515625" style="22" customWidth="1"/>
    <col min="9492" max="9728" width="9.140625" style="22"/>
    <col min="9729" max="9729" width="5.28515625" style="22" customWidth="1"/>
    <col min="9730" max="9730" width="0" style="22" hidden="1" customWidth="1"/>
    <col min="9731" max="9731" width="12.7109375" style="22" customWidth="1"/>
    <col min="9732" max="9732" width="14.42578125" style="22" customWidth="1"/>
    <col min="9733" max="9733" width="10.7109375" style="22" customWidth="1"/>
    <col min="9734" max="9734" width="15.42578125" style="22" customWidth="1"/>
    <col min="9735" max="9735" width="12.85546875" style="22" customWidth="1"/>
    <col min="9736" max="9736" width="13.42578125" style="22" customWidth="1"/>
    <col min="9737" max="9737" width="5.85546875" style="22" customWidth="1"/>
    <col min="9738" max="9740" width="4.7109375" style="22" customWidth="1"/>
    <col min="9741" max="9741" width="0" style="22" hidden="1" customWidth="1"/>
    <col min="9742" max="9744" width="4.7109375" style="22" customWidth="1"/>
    <col min="9745" max="9745" width="8.140625" style="22" customWidth="1"/>
    <col min="9746" max="9746" width="6.42578125" style="22" customWidth="1"/>
    <col min="9747" max="9747" width="15.28515625" style="22" customWidth="1"/>
    <col min="9748" max="9984" width="9.140625" style="22"/>
    <col min="9985" max="9985" width="5.28515625" style="22" customWidth="1"/>
    <col min="9986" max="9986" width="0" style="22" hidden="1" customWidth="1"/>
    <col min="9987" max="9987" width="12.7109375" style="22" customWidth="1"/>
    <col min="9988" max="9988" width="14.42578125" style="22" customWidth="1"/>
    <col min="9989" max="9989" width="10.7109375" style="22" customWidth="1"/>
    <col min="9990" max="9990" width="15.42578125" style="22" customWidth="1"/>
    <col min="9991" max="9991" width="12.85546875" style="22" customWidth="1"/>
    <col min="9992" max="9992" width="13.42578125" style="22" customWidth="1"/>
    <col min="9993" max="9993" width="5.85546875" style="22" customWidth="1"/>
    <col min="9994" max="9996" width="4.7109375" style="22" customWidth="1"/>
    <col min="9997" max="9997" width="0" style="22" hidden="1" customWidth="1"/>
    <col min="9998" max="10000" width="4.7109375" style="22" customWidth="1"/>
    <col min="10001" max="10001" width="8.140625" style="22" customWidth="1"/>
    <col min="10002" max="10002" width="6.42578125" style="22" customWidth="1"/>
    <col min="10003" max="10003" width="15.28515625" style="22" customWidth="1"/>
    <col min="10004" max="10240" width="9.140625" style="22"/>
    <col min="10241" max="10241" width="5.28515625" style="22" customWidth="1"/>
    <col min="10242" max="10242" width="0" style="22" hidden="1" customWidth="1"/>
    <col min="10243" max="10243" width="12.7109375" style="22" customWidth="1"/>
    <col min="10244" max="10244" width="14.42578125" style="22" customWidth="1"/>
    <col min="10245" max="10245" width="10.7109375" style="22" customWidth="1"/>
    <col min="10246" max="10246" width="15.42578125" style="22" customWidth="1"/>
    <col min="10247" max="10247" width="12.85546875" style="22" customWidth="1"/>
    <col min="10248" max="10248" width="13.42578125" style="22" customWidth="1"/>
    <col min="10249" max="10249" width="5.85546875" style="22" customWidth="1"/>
    <col min="10250" max="10252" width="4.7109375" style="22" customWidth="1"/>
    <col min="10253" max="10253" width="0" style="22" hidden="1" customWidth="1"/>
    <col min="10254" max="10256" width="4.7109375" style="22" customWidth="1"/>
    <col min="10257" max="10257" width="8.140625" style="22" customWidth="1"/>
    <col min="10258" max="10258" width="6.42578125" style="22" customWidth="1"/>
    <col min="10259" max="10259" width="15.28515625" style="22" customWidth="1"/>
    <col min="10260" max="10496" width="9.140625" style="22"/>
    <col min="10497" max="10497" width="5.28515625" style="22" customWidth="1"/>
    <col min="10498" max="10498" width="0" style="22" hidden="1" customWidth="1"/>
    <col min="10499" max="10499" width="12.7109375" style="22" customWidth="1"/>
    <col min="10500" max="10500" width="14.42578125" style="22" customWidth="1"/>
    <col min="10501" max="10501" width="10.7109375" style="22" customWidth="1"/>
    <col min="10502" max="10502" width="15.42578125" style="22" customWidth="1"/>
    <col min="10503" max="10503" width="12.85546875" style="22" customWidth="1"/>
    <col min="10504" max="10504" width="13.42578125" style="22" customWidth="1"/>
    <col min="10505" max="10505" width="5.85546875" style="22" customWidth="1"/>
    <col min="10506" max="10508" width="4.7109375" style="22" customWidth="1"/>
    <col min="10509" max="10509" width="0" style="22" hidden="1" customWidth="1"/>
    <col min="10510" max="10512" width="4.7109375" style="22" customWidth="1"/>
    <col min="10513" max="10513" width="8.140625" style="22" customWidth="1"/>
    <col min="10514" max="10514" width="6.42578125" style="22" customWidth="1"/>
    <col min="10515" max="10515" width="15.28515625" style="22" customWidth="1"/>
    <col min="10516" max="10752" width="9.140625" style="22"/>
    <col min="10753" max="10753" width="5.28515625" style="22" customWidth="1"/>
    <col min="10754" max="10754" width="0" style="22" hidden="1" customWidth="1"/>
    <col min="10755" max="10755" width="12.7109375" style="22" customWidth="1"/>
    <col min="10756" max="10756" width="14.42578125" style="22" customWidth="1"/>
    <col min="10757" max="10757" width="10.7109375" style="22" customWidth="1"/>
    <col min="10758" max="10758" width="15.42578125" style="22" customWidth="1"/>
    <col min="10759" max="10759" width="12.85546875" style="22" customWidth="1"/>
    <col min="10760" max="10760" width="13.42578125" style="22" customWidth="1"/>
    <col min="10761" max="10761" width="5.85546875" style="22" customWidth="1"/>
    <col min="10762" max="10764" width="4.7109375" style="22" customWidth="1"/>
    <col min="10765" max="10765" width="0" style="22" hidden="1" customWidth="1"/>
    <col min="10766" max="10768" width="4.7109375" style="22" customWidth="1"/>
    <col min="10769" max="10769" width="8.140625" style="22" customWidth="1"/>
    <col min="10770" max="10770" width="6.42578125" style="22" customWidth="1"/>
    <col min="10771" max="10771" width="15.28515625" style="22" customWidth="1"/>
    <col min="10772" max="11008" width="9.140625" style="22"/>
    <col min="11009" max="11009" width="5.28515625" style="22" customWidth="1"/>
    <col min="11010" max="11010" width="0" style="22" hidden="1" customWidth="1"/>
    <col min="11011" max="11011" width="12.7109375" style="22" customWidth="1"/>
    <col min="11012" max="11012" width="14.42578125" style="22" customWidth="1"/>
    <col min="11013" max="11013" width="10.7109375" style="22" customWidth="1"/>
    <col min="11014" max="11014" width="15.42578125" style="22" customWidth="1"/>
    <col min="11015" max="11015" width="12.85546875" style="22" customWidth="1"/>
    <col min="11016" max="11016" width="13.42578125" style="22" customWidth="1"/>
    <col min="11017" max="11017" width="5.85546875" style="22" customWidth="1"/>
    <col min="11018" max="11020" width="4.7109375" style="22" customWidth="1"/>
    <col min="11021" max="11021" width="0" style="22" hidden="1" customWidth="1"/>
    <col min="11022" max="11024" width="4.7109375" style="22" customWidth="1"/>
    <col min="11025" max="11025" width="8.140625" style="22" customWidth="1"/>
    <col min="11026" max="11026" width="6.42578125" style="22" customWidth="1"/>
    <col min="11027" max="11027" width="15.28515625" style="22" customWidth="1"/>
    <col min="11028" max="11264" width="9.140625" style="22"/>
    <col min="11265" max="11265" width="5.28515625" style="22" customWidth="1"/>
    <col min="11266" max="11266" width="0" style="22" hidden="1" customWidth="1"/>
    <col min="11267" max="11267" width="12.7109375" style="22" customWidth="1"/>
    <col min="11268" max="11268" width="14.42578125" style="22" customWidth="1"/>
    <col min="11269" max="11269" width="10.7109375" style="22" customWidth="1"/>
    <col min="11270" max="11270" width="15.42578125" style="22" customWidth="1"/>
    <col min="11271" max="11271" width="12.85546875" style="22" customWidth="1"/>
    <col min="11272" max="11272" width="13.42578125" style="22" customWidth="1"/>
    <col min="11273" max="11273" width="5.85546875" style="22" customWidth="1"/>
    <col min="11274" max="11276" width="4.7109375" style="22" customWidth="1"/>
    <col min="11277" max="11277" width="0" style="22" hidden="1" customWidth="1"/>
    <col min="11278" max="11280" width="4.7109375" style="22" customWidth="1"/>
    <col min="11281" max="11281" width="8.140625" style="22" customWidth="1"/>
    <col min="11282" max="11282" width="6.42578125" style="22" customWidth="1"/>
    <col min="11283" max="11283" width="15.28515625" style="22" customWidth="1"/>
    <col min="11284" max="11520" width="9.140625" style="22"/>
    <col min="11521" max="11521" width="5.28515625" style="22" customWidth="1"/>
    <col min="11522" max="11522" width="0" style="22" hidden="1" customWidth="1"/>
    <col min="11523" max="11523" width="12.7109375" style="22" customWidth="1"/>
    <col min="11524" max="11524" width="14.42578125" style="22" customWidth="1"/>
    <col min="11525" max="11525" width="10.7109375" style="22" customWidth="1"/>
    <col min="11526" max="11526" width="15.42578125" style="22" customWidth="1"/>
    <col min="11527" max="11527" width="12.85546875" style="22" customWidth="1"/>
    <col min="11528" max="11528" width="13.42578125" style="22" customWidth="1"/>
    <col min="11529" max="11529" width="5.85546875" style="22" customWidth="1"/>
    <col min="11530" max="11532" width="4.7109375" style="22" customWidth="1"/>
    <col min="11533" max="11533" width="0" style="22" hidden="1" customWidth="1"/>
    <col min="11534" max="11536" width="4.7109375" style="22" customWidth="1"/>
    <col min="11537" max="11537" width="8.140625" style="22" customWidth="1"/>
    <col min="11538" max="11538" width="6.42578125" style="22" customWidth="1"/>
    <col min="11539" max="11539" width="15.28515625" style="22" customWidth="1"/>
    <col min="11540" max="11776" width="9.140625" style="22"/>
    <col min="11777" max="11777" width="5.28515625" style="22" customWidth="1"/>
    <col min="11778" max="11778" width="0" style="22" hidden="1" customWidth="1"/>
    <col min="11779" max="11779" width="12.7109375" style="22" customWidth="1"/>
    <col min="11780" max="11780" width="14.42578125" style="22" customWidth="1"/>
    <col min="11781" max="11781" width="10.7109375" style="22" customWidth="1"/>
    <col min="11782" max="11782" width="15.42578125" style="22" customWidth="1"/>
    <col min="11783" max="11783" width="12.85546875" style="22" customWidth="1"/>
    <col min="11784" max="11784" width="13.42578125" style="22" customWidth="1"/>
    <col min="11785" max="11785" width="5.85546875" style="22" customWidth="1"/>
    <col min="11786" max="11788" width="4.7109375" style="22" customWidth="1"/>
    <col min="11789" max="11789" width="0" style="22" hidden="1" customWidth="1"/>
    <col min="11790" max="11792" width="4.7109375" style="22" customWidth="1"/>
    <col min="11793" max="11793" width="8.140625" style="22" customWidth="1"/>
    <col min="11794" max="11794" width="6.42578125" style="22" customWidth="1"/>
    <col min="11795" max="11795" width="15.28515625" style="22" customWidth="1"/>
    <col min="11796" max="12032" width="9.140625" style="22"/>
    <col min="12033" max="12033" width="5.28515625" style="22" customWidth="1"/>
    <col min="12034" max="12034" width="0" style="22" hidden="1" customWidth="1"/>
    <col min="12035" max="12035" width="12.7109375" style="22" customWidth="1"/>
    <col min="12036" max="12036" width="14.42578125" style="22" customWidth="1"/>
    <col min="12037" max="12037" width="10.7109375" style="22" customWidth="1"/>
    <col min="12038" max="12038" width="15.42578125" style="22" customWidth="1"/>
    <col min="12039" max="12039" width="12.85546875" style="22" customWidth="1"/>
    <col min="12040" max="12040" width="13.42578125" style="22" customWidth="1"/>
    <col min="12041" max="12041" width="5.85546875" style="22" customWidth="1"/>
    <col min="12042" max="12044" width="4.7109375" style="22" customWidth="1"/>
    <col min="12045" max="12045" width="0" style="22" hidden="1" customWidth="1"/>
    <col min="12046" max="12048" width="4.7109375" style="22" customWidth="1"/>
    <col min="12049" max="12049" width="8.140625" style="22" customWidth="1"/>
    <col min="12050" max="12050" width="6.42578125" style="22" customWidth="1"/>
    <col min="12051" max="12051" width="15.28515625" style="22" customWidth="1"/>
    <col min="12052" max="12288" width="9.140625" style="22"/>
    <col min="12289" max="12289" width="5.28515625" style="22" customWidth="1"/>
    <col min="12290" max="12290" width="0" style="22" hidden="1" customWidth="1"/>
    <col min="12291" max="12291" width="12.7109375" style="22" customWidth="1"/>
    <col min="12292" max="12292" width="14.42578125" style="22" customWidth="1"/>
    <col min="12293" max="12293" width="10.7109375" style="22" customWidth="1"/>
    <col min="12294" max="12294" width="15.42578125" style="22" customWidth="1"/>
    <col min="12295" max="12295" width="12.85546875" style="22" customWidth="1"/>
    <col min="12296" max="12296" width="13.42578125" style="22" customWidth="1"/>
    <col min="12297" max="12297" width="5.85546875" style="22" customWidth="1"/>
    <col min="12298" max="12300" width="4.7109375" style="22" customWidth="1"/>
    <col min="12301" max="12301" width="0" style="22" hidden="1" customWidth="1"/>
    <col min="12302" max="12304" width="4.7109375" style="22" customWidth="1"/>
    <col min="12305" max="12305" width="8.140625" style="22" customWidth="1"/>
    <col min="12306" max="12306" width="6.42578125" style="22" customWidth="1"/>
    <col min="12307" max="12307" width="15.28515625" style="22" customWidth="1"/>
    <col min="12308" max="12544" width="9.140625" style="22"/>
    <col min="12545" max="12545" width="5.28515625" style="22" customWidth="1"/>
    <col min="12546" max="12546" width="0" style="22" hidden="1" customWidth="1"/>
    <col min="12547" max="12547" width="12.7109375" style="22" customWidth="1"/>
    <col min="12548" max="12548" width="14.42578125" style="22" customWidth="1"/>
    <col min="12549" max="12549" width="10.7109375" style="22" customWidth="1"/>
    <col min="12550" max="12550" width="15.42578125" style="22" customWidth="1"/>
    <col min="12551" max="12551" width="12.85546875" style="22" customWidth="1"/>
    <col min="12552" max="12552" width="13.42578125" style="22" customWidth="1"/>
    <col min="12553" max="12553" width="5.85546875" style="22" customWidth="1"/>
    <col min="12554" max="12556" width="4.7109375" style="22" customWidth="1"/>
    <col min="12557" max="12557" width="0" style="22" hidden="1" customWidth="1"/>
    <col min="12558" max="12560" width="4.7109375" style="22" customWidth="1"/>
    <col min="12561" max="12561" width="8.140625" style="22" customWidth="1"/>
    <col min="12562" max="12562" width="6.42578125" style="22" customWidth="1"/>
    <col min="12563" max="12563" width="15.28515625" style="22" customWidth="1"/>
    <col min="12564" max="12800" width="9.140625" style="22"/>
    <col min="12801" max="12801" width="5.28515625" style="22" customWidth="1"/>
    <col min="12802" max="12802" width="0" style="22" hidden="1" customWidth="1"/>
    <col min="12803" max="12803" width="12.7109375" style="22" customWidth="1"/>
    <col min="12804" max="12804" width="14.42578125" style="22" customWidth="1"/>
    <col min="12805" max="12805" width="10.7109375" style="22" customWidth="1"/>
    <col min="12806" max="12806" width="15.42578125" style="22" customWidth="1"/>
    <col min="12807" max="12807" width="12.85546875" style="22" customWidth="1"/>
    <col min="12808" max="12808" width="13.42578125" style="22" customWidth="1"/>
    <col min="12809" max="12809" width="5.85546875" style="22" customWidth="1"/>
    <col min="12810" max="12812" width="4.7109375" style="22" customWidth="1"/>
    <col min="12813" max="12813" width="0" style="22" hidden="1" customWidth="1"/>
    <col min="12814" max="12816" width="4.7109375" style="22" customWidth="1"/>
    <col min="12817" max="12817" width="8.140625" style="22" customWidth="1"/>
    <col min="12818" max="12818" width="6.42578125" style="22" customWidth="1"/>
    <col min="12819" max="12819" width="15.28515625" style="22" customWidth="1"/>
    <col min="12820" max="13056" width="9.140625" style="22"/>
    <col min="13057" max="13057" width="5.28515625" style="22" customWidth="1"/>
    <col min="13058" max="13058" width="0" style="22" hidden="1" customWidth="1"/>
    <col min="13059" max="13059" width="12.7109375" style="22" customWidth="1"/>
    <col min="13060" max="13060" width="14.42578125" style="22" customWidth="1"/>
    <col min="13061" max="13061" width="10.7109375" style="22" customWidth="1"/>
    <col min="13062" max="13062" width="15.42578125" style="22" customWidth="1"/>
    <col min="13063" max="13063" width="12.85546875" style="22" customWidth="1"/>
    <col min="13064" max="13064" width="13.42578125" style="22" customWidth="1"/>
    <col min="13065" max="13065" width="5.85546875" style="22" customWidth="1"/>
    <col min="13066" max="13068" width="4.7109375" style="22" customWidth="1"/>
    <col min="13069" max="13069" width="0" style="22" hidden="1" customWidth="1"/>
    <col min="13070" max="13072" width="4.7109375" style="22" customWidth="1"/>
    <col min="13073" max="13073" width="8.140625" style="22" customWidth="1"/>
    <col min="13074" max="13074" width="6.42578125" style="22" customWidth="1"/>
    <col min="13075" max="13075" width="15.28515625" style="22" customWidth="1"/>
    <col min="13076" max="13312" width="9.140625" style="22"/>
    <col min="13313" max="13313" width="5.28515625" style="22" customWidth="1"/>
    <col min="13314" max="13314" width="0" style="22" hidden="1" customWidth="1"/>
    <col min="13315" max="13315" width="12.7109375" style="22" customWidth="1"/>
    <col min="13316" max="13316" width="14.42578125" style="22" customWidth="1"/>
    <col min="13317" max="13317" width="10.7109375" style="22" customWidth="1"/>
    <col min="13318" max="13318" width="15.42578125" style="22" customWidth="1"/>
    <col min="13319" max="13319" width="12.85546875" style="22" customWidth="1"/>
    <col min="13320" max="13320" width="13.42578125" style="22" customWidth="1"/>
    <col min="13321" max="13321" width="5.85546875" style="22" customWidth="1"/>
    <col min="13322" max="13324" width="4.7109375" style="22" customWidth="1"/>
    <col min="13325" max="13325" width="0" style="22" hidden="1" customWidth="1"/>
    <col min="13326" max="13328" width="4.7109375" style="22" customWidth="1"/>
    <col min="13329" max="13329" width="8.140625" style="22" customWidth="1"/>
    <col min="13330" max="13330" width="6.42578125" style="22" customWidth="1"/>
    <col min="13331" max="13331" width="15.28515625" style="22" customWidth="1"/>
    <col min="13332" max="13568" width="9.140625" style="22"/>
    <col min="13569" max="13569" width="5.28515625" style="22" customWidth="1"/>
    <col min="13570" max="13570" width="0" style="22" hidden="1" customWidth="1"/>
    <col min="13571" max="13571" width="12.7109375" style="22" customWidth="1"/>
    <col min="13572" max="13572" width="14.42578125" style="22" customWidth="1"/>
    <col min="13573" max="13573" width="10.7109375" style="22" customWidth="1"/>
    <col min="13574" max="13574" width="15.42578125" style="22" customWidth="1"/>
    <col min="13575" max="13575" width="12.85546875" style="22" customWidth="1"/>
    <col min="13576" max="13576" width="13.42578125" style="22" customWidth="1"/>
    <col min="13577" max="13577" width="5.85546875" style="22" customWidth="1"/>
    <col min="13578" max="13580" width="4.7109375" style="22" customWidth="1"/>
    <col min="13581" max="13581" width="0" style="22" hidden="1" customWidth="1"/>
    <col min="13582" max="13584" width="4.7109375" style="22" customWidth="1"/>
    <col min="13585" max="13585" width="8.140625" style="22" customWidth="1"/>
    <col min="13586" max="13586" width="6.42578125" style="22" customWidth="1"/>
    <col min="13587" max="13587" width="15.28515625" style="22" customWidth="1"/>
    <col min="13588" max="13824" width="9.140625" style="22"/>
    <col min="13825" max="13825" width="5.28515625" style="22" customWidth="1"/>
    <col min="13826" max="13826" width="0" style="22" hidden="1" customWidth="1"/>
    <col min="13827" max="13827" width="12.7109375" style="22" customWidth="1"/>
    <col min="13828" max="13828" width="14.42578125" style="22" customWidth="1"/>
    <col min="13829" max="13829" width="10.7109375" style="22" customWidth="1"/>
    <col min="13830" max="13830" width="15.42578125" style="22" customWidth="1"/>
    <col min="13831" max="13831" width="12.85546875" style="22" customWidth="1"/>
    <col min="13832" max="13832" width="13.42578125" style="22" customWidth="1"/>
    <col min="13833" max="13833" width="5.85546875" style="22" customWidth="1"/>
    <col min="13834" max="13836" width="4.7109375" style="22" customWidth="1"/>
    <col min="13837" max="13837" width="0" style="22" hidden="1" customWidth="1"/>
    <col min="13838" max="13840" width="4.7109375" style="22" customWidth="1"/>
    <col min="13841" max="13841" width="8.140625" style="22" customWidth="1"/>
    <col min="13842" max="13842" width="6.42578125" style="22" customWidth="1"/>
    <col min="13843" max="13843" width="15.28515625" style="22" customWidth="1"/>
    <col min="13844" max="14080" width="9.140625" style="22"/>
    <col min="14081" max="14081" width="5.28515625" style="22" customWidth="1"/>
    <col min="14082" max="14082" width="0" style="22" hidden="1" customWidth="1"/>
    <col min="14083" max="14083" width="12.7109375" style="22" customWidth="1"/>
    <col min="14084" max="14084" width="14.42578125" style="22" customWidth="1"/>
    <col min="14085" max="14085" width="10.7109375" style="22" customWidth="1"/>
    <col min="14086" max="14086" width="15.42578125" style="22" customWidth="1"/>
    <col min="14087" max="14087" width="12.85546875" style="22" customWidth="1"/>
    <col min="14088" max="14088" width="13.42578125" style="22" customWidth="1"/>
    <col min="14089" max="14089" width="5.85546875" style="22" customWidth="1"/>
    <col min="14090" max="14092" width="4.7109375" style="22" customWidth="1"/>
    <col min="14093" max="14093" width="0" style="22" hidden="1" customWidth="1"/>
    <col min="14094" max="14096" width="4.7109375" style="22" customWidth="1"/>
    <col min="14097" max="14097" width="8.140625" style="22" customWidth="1"/>
    <col min="14098" max="14098" width="6.42578125" style="22" customWidth="1"/>
    <col min="14099" max="14099" width="15.28515625" style="22" customWidth="1"/>
    <col min="14100" max="14336" width="9.140625" style="22"/>
    <col min="14337" max="14337" width="5.28515625" style="22" customWidth="1"/>
    <col min="14338" max="14338" width="0" style="22" hidden="1" customWidth="1"/>
    <col min="14339" max="14339" width="12.7109375" style="22" customWidth="1"/>
    <col min="14340" max="14340" width="14.42578125" style="22" customWidth="1"/>
    <col min="14341" max="14341" width="10.7109375" style="22" customWidth="1"/>
    <col min="14342" max="14342" width="15.42578125" style="22" customWidth="1"/>
    <col min="14343" max="14343" width="12.85546875" style="22" customWidth="1"/>
    <col min="14344" max="14344" width="13.42578125" style="22" customWidth="1"/>
    <col min="14345" max="14345" width="5.85546875" style="22" customWidth="1"/>
    <col min="14346" max="14348" width="4.7109375" style="22" customWidth="1"/>
    <col min="14349" max="14349" width="0" style="22" hidden="1" customWidth="1"/>
    <col min="14350" max="14352" width="4.7109375" style="22" customWidth="1"/>
    <col min="14353" max="14353" width="8.140625" style="22" customWidth="1"/>
    <col min="14354" max="14354" width="6.42578125" style="22" customWidth="1"/>
    <col min="14355" max="14355" width="15.28515625" style="22" customWidth="1"/>
    <col min="14356" max="14592" width="9.140625" style="22"/>
    <col min="14593" max="14593" width="5.28515625" style="22" customWidth="1"/>
    <col min="14594" max="14594" width="0" style="22" hidden="1" customWidth="1"/>
    <col min="14595" max="14595" width="12.7109375" style="22" customWidth="1"/>
    <col min="14596" max="14596" width="14.42578125" style="22" customWidth="1"/>
    <col min="14597" max="14597" width="10.7109375" style="22" customWidth="1"/>
    <col min="14598" max="14598" width="15.42578125" style="22" customWidth="1"/>
    <col min="14599" max="14599" width="12.85546875" style="22" customWidth="1"/>
    <col min="14600" max="14600" width="13.42578125" style="22" customWidth="1"/>
    <col min="14601" max="14601" width="5.85546875" style="22" customWidth="1"/>
    <col min="14602" max="14604" width="4.7109375" style="22" customWidth="1"/>
    <col min="14605" max="14605" width="0" style="22" hidden="1" customWidth="1"/>
    <col min="14606" max="14608" width="4.7109375" style="22" customWidth="1"/>
    <col min="14609" max="14609" width="8.140625" style="22" customWidth="1"/>
    <col min="14610" max="14610" width="6.42578125" style="22" customWidth="1"/>
    <col min="14611" max="14611" width="15.28515625" style="22" customWidth="1"/>
    <col min="14612" max="14848" width="9.140625" style="22"/>
    <col min="14849" max="14849" width="5.28515625" style="22" customWidth="1"/>
    <col min="14850" max="14850" width="0" style="22" hidden="1" customWidth="1"/>
    <col min="14851" max="14851" width="12.7109375" style="22" customWidth="1"/>
    <col min="14852" max="14852" width="14.42578125" style="22" customWidth="1"/>
    <col min="14853" max="14853" width="10.7109375" style="22" customWidth="1"/>
    <col min="14854" max="14854" width="15.42578125" style="22" customWidth="1"/>
    <col min="14855" max="14855" width="12.85546875" style="22" customWidth="1"/>
    <col min="14856" max="14856" width="13.42578125" style="22" customWidth="1"/>
    <col min="14857" max="14857" width="5.85546875" style="22" customWidth="1"/>
    <col min="14858" max="14860" width="4.7109375" style="22" customWidth="1"/>
    <col min="14861" max="14861" width="0" style="22" hidden="1" customWidth="1"/>
    <col min="14862" max="14864" width="4.7109375" style="22" customWidth="1"/>
    <col min="14865" max="14865" width="8.140625" style="22" customWidth="1"/>
    <col min="14866" max="14866" width="6.42578125" style="22" customWidth="1"/>
    <col min="14867" max="14867" width="15.28515625" style="22" customWidth="1"/>
    <col min="14868" max="15104" width="9.140625" style="22"/>
    <col min="15105" max="15105" width="5.28515625" style="22" customWidth="1"/>
    <col min="15106" max="15106" width="0" style="22" hidden="1" customWidth="1"/>
    <col min="15107" max="15107" width="12.7109375" style="22" customWidth="1"/>
    <col min="15108" max="15108" width="14.42578125" style="22" customWidth="1"/>
    <col min="15109" max="15109" width="10.7109375" style="22" customWidth="1"/>
    <col min="15110" max="15110" width="15.42578125" style="22" customWidth="1"/>
    <col min="15111" max="15111" width="12.85546875" style="22" customWidth="1"/>
    <col min="15112" max="15112" width="13.42578125" style="22" customWidth="1"/>
    <col min="15113" max="15113" width="5.85546875" style="22" customWidth="1"/>
    <col min="15114" max="15116" width="4.7109375" style="22" customWidth="1"/>
    <col min="15117" max="15117" width="0" style="22" hidden="1" customWidth="1"/>
    <col min="15118" max="15120" width="4.7109375" style="22" customWidth="1"/>
    <col min="15121" max="15121" width="8.140625" style="22" customWidth="1"/>
    <col min="15122" max="15122" width="6.42578125" style="22" customWidth="1"/>
    <col min="15123" max="15123" width="15.28515625" style="22" customWidth="1"/>
    <col min="15124" max="15360" width="9.140625" style="22"/>
    <col min="15361" max="15361" width="5.28515625" style="22" customWidth="1"/>
    <col min="15362" max="15362" width="0" style="22" hidden="1" customWidth="1"/>
    <col min="15363" max="15363" width="12.7109375" style="22" customWidth="1"/>
    <col min="15364" max="15364" width="14.42578125" style="22" customWidth="1"/>
    <col min="15365" max="15365" width="10.7109375" style="22" customWidth="1"/>
    <col min="15366" max="15366" width="15.42578125" style="22" customWidth="1"/>
    <col min="15367" max="15367" width="12.85546875" style="22" customWidth="1"/>
    <col min="15368" max="15368" width="13.42578125" style="22" customWidth="1"/>
    <col min="15369" max="15369" width="5.85546875" style="22" customWidth="1"/>
    <col min="15370" max="15372" width="4.7109375" style="22" customWidth="1"/>
    <col min="15373" max="15373" width="0" style="22" hidden="1" customWidth="1"/>
    <col min="15374" max="15376" width="4.7109375" style="22" customWidth="1"/>
    <col min="15377" max="15377" width="8.140625" style="22" customWidth="1"/>
    <col min="15378" max="15378" width="6.42578125" style="22" customWidth="1"/>
    <col min="15379" max="15379" width="15.28515625" style="22" customWidth="1"/>
    <col min="15380" max="15616" width="9.140625" style="22"/>
    <col min="15617" max="15617" width="5.28515625" style="22" customWidth="1"/>
    <col min="15618" max="15618" width="0" style="22" hidden="1" customWidth="1"/>
    <col min="15619" max="15619" width="12.7109375" style="22" customWidth="1"/>
    <col min="15620" max="15620" width="14.42578125" style="22" customWidth="1"/>
    <col min="15621" max="15621" width="10.7109375" style="22" customWidth="1"/>
    <col min="15622" max="15622" width="15.42578125" style="22" customWidth="1"/>
    <col min="15623" max="15623" width="12.85546875" style="22" customWidth="1"/>
    <col min="15624" max="15624" width="13.42578125" style="22" customWidth="1"/>
    <col min="15625" max="15625" width="5.85546875" style="22" customWidth="1"/>
    <col min="15626" max="15628" width="4.7109375" style="22" customWidth="1"/>
    <col min="15629" max="15629" width="0" style="22" hidden="1" customWidth="1"/>
    <col min="15630" max="15632" width="4.7109375" style="22" customWidth="1"/>
    <col min="15633" max="15633" width="8.140625" style="22" customWidth="1"/>
    <col min="15634" max="15634" width="6.42578125" style="22" customWidth="1"/>
    <col min="15635" max="15635" width="15.28515625" style="22" customWidth="1"/>
    <col min="15636" max="15872" width="9.140625" style="22"/>
    <col min="15873" max="15873" width="5.28515625" style="22" customWidth="1"/>
    <col min="15874" max="15874" width="0" style="22" hidden="1" customWidth="1"/>
    <col min="15875" max="15875" width="12.7109375" style="22" customWidth="1"/>
    <col min="15876" max="15876" width="14.42578125" style="22" customWidth="1"/>
    <col min="15877" max="15877" width="10.7109375" style="22" customWidth="1"/>
    <col min="15878" max="15878" width="15.42578125" style="22" customWidth="1"/>
    <col min="15879" max="15879" width="12.85546875" style="22" customWidth="1"/>
    <col min="15880" max="15880" width="13.42578125" style="22" customWidth="1"/>
    <col min="15881" max="15881" width="5.85546875" style="22" customWidth="1"/>
    <col min="15882" max="15884" width="4.7109375" style="22" customWidth="1"/>
    <col min="15885" max="15885" width="0" style="22" hidden="1" customWidth="1"/>
    <col min="15886" max="15888" width="4.7109375" style="22" customWidth="1"/>
    <col min="15889" max="15889" width="8.140625" style="22" customWidth="1"/>
    <col min="15890" max="15890" width="6.42578125" style="22" customWidth="1"/>
    <col min="15891" max="15891" width="15.28515625" style="22" customWidth="1"/>
    <col min="15892" max="16128" width="9.140625" style="22"/>
    <col min="16129" max="16129" width="5.28515625" style="22" customWidth="1"/>
    <col min="16130" max="16130" width="0" style="22" hidden="1" customWidth="1"/>
    <col min="16131" max="16131" width="12.7109375" style="22" customWidth="1"/>
    <col min="16132" max="16132" width="14.42578125" style="22" customWidth="1"/>
    <col min="16133" max="16133" width="10.7109375" style="22" customWidth="1"/>
    <col min="16134" max="16134" width="15.42578125" style="22" customWidth="1"/>
    <col min="16135" max="16135" width="12.85546875" style="22" customWidth="1"/>
    <col min="16136" max="16136" width="13.42578125" style="22" customWidth="1"/>
    <col min="16137" max="16137" width="5.85546875" style="22" customWidth="1"/>
    <col min="16138" max="16140" width="4.7109375" style="22" customWidth="1"/>
    <col min="16141" max="16141" width="0" style="22" hidden="1" customWidth="1"/>
    <col min="16142" max="16144" width="4.7109375" style="22" customWidth="1"/>
    <col min="16145" max="16145" width="8.140625" style="22" customWidth="1"/>
    <col min="16146" max="16146" width="6.42578125" style="22" customWidth="1"/>
    <col min="16147" max="16147" width="15.28515625" style="22" customWidth="1"/>
    <col min="16148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19" s="38" customFormat="1" ht="16.5" thickBot="1" x14ac:dyDescent="0.25">
      <c r="C4" s="39" t="s">
        <v>286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1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134</v>
      </c>
      <c r="D7" s="19" t="s">
        <v>239</v>
      </c>
      <c r="E7" s="143">
        <v>37340</v>
      </c>
      <c r="F7" s="21" t="s">
        <v>316</v>
      </c>
      <c r="G7" s="21" t="s">
        <v>112</v>
      </c>
      <c r="H7" s="21"/>
      <c r="I7" s="98">
        <v>18</v>
      </c>
      <c r="J7" s="97">
        <v>11.78</v>
      </c>
      <c r="K7" s="97">
        <v>11.52</v>
      </c>
      <c r="L7" s="97" t="s">
        <v>1275</v>
      </c>
      <c r="M7" s="97"/>
      <c r="N7" s="97">
        <v>11.56</v>
      </c>
      <c r="O7" s="97" t="s">
        <v>1275</v>
      </c>
      <c r="P7" s="97">
        <v>12.04</v>
      </c>
      <c r="Q7" s="441">
        <f t="shared" ref="Q7:Q27" si="0">MAX(J7:L7,N7:P7)</f>
        <v>12.04</v>
      </c>
      <c r="R7" s="27" t="str">
        <f t="shared" ref="R7:R30" si="1">IF(ISBLANK(Q7),"",IF(Q7&gt;=15.2,"KSM",IF(Q7&gt;=13.2,"I A",IF(Q7&gt;=11,"II A",IF(Q7&gt;=9.5,"III A",IF(Q7&gt;=8,"I JA",IF(Q7&gt;=7.2,"II JA",IF(Q7&gt;=6.5,"III JA"))))))))</f>
        <v>II A</v>
      </c>
      <c r="S7" s="20" t="s">
        <v>599</v>
      </c>
    </row>
    <row r="8" spans="1:19" ht="18" customHeight="1" x14ac:dyDescent="0.2">
      <c r="A8" s="32">
        <v>2</v>
      </c>
      <c r="B8" s="133"/>
      <c r="C8" s="18" t="s">
        <v>849</v>
      </c>
      <c r="D8" s="19" t="s">
        <v>850</v>
      </c>
      <c r="E8" s="143" t="s">
        <v>851</v>
      </c>
      <c r="F8" s="21" t="s">
        <v>319</v>
      </c>
      <c r="G8" s="21" t="s">
        <v>164</v>
      </c>
      <c r="H8" s="21" t="s">
        <v>171</v>
      </c>
      <c r="I8" s="98">
        <v>16</v>
      </c>
      <c r="J8" s="97">
        <v>9.89</v>
      </c>
      <c r="K8" s="97" t="s">
        <v>1275</v>
      </c>
      <c r="L8" s="97">
        <v>9.2799999999999994</v>
      </c>
      <c r="M8" s="97"/>
      <c r="N8" s="97">
        <v>11.55</v>
      </c>
      <c r="O8" s="97">
        <v>11.29</v>
      </c>
      <c r="P8" s="97">
        <v>10.66</v>
      </c>
      <c r="Q8" s="441">
        <f t="shared" si="0"/>
        <v>11.55</v>
      </c>
      <c r="R8" s="27" t="str">
        <f t="shared" si="1"/>
        <v>II A</v>
      </c>
      <c r="S8" s="20" t="s">
        <v>182</v>
      </c>
    </row>
    <row r="9" spans="1:19" ht="18" customHeight="1" x14ac:dyDescent="0.2">
      <c r="A9" s="32">
        <v>3</v>
      </c>
      <c r="B9" s="133"/>
      <c r="C9" s="18" t="s">
        <v>1180</v>
      </c>
      <c r="D9" s="19" t="s">
        <v>925</v>
      </c>
      <c r="E9" s="143">
        <v>38014</v>
      </c>
      <c r="F9" s="21" t="s">
        <v>930</v>
      </c>
      <c r="G9" s="21"/>
      <c r="H9" s="21"/>
      <c r="I9" s="98" t="s">
        <v>56</v>
      </c>
      <c r="J9" s="97">
        <v>11.49</v>
      </c>
      <c r="K9" s="97">
        <v>11.53</v>
      </c>
      <c r="L9" s="97">
        <v>11.12</v>
      </c>
      <c r="M9" s="97"/>
      <c r="N9" s="97">
        <v>11.33</v>
      </c>
      <c r="O9" s="97">
        <v>11.03</v>
      </c>
      <c r="P9" s="97">
        <v>11</v>
      </c>
      <c r="Q9" s="441">
        <f t="shared" si="0"/>
        <v>11.53</v>
      </c>
      <c r="R9" s="27" t="str">
        <f t="shared" si="1"/>
        <v>II A</v>
      </c>
      <c r="S9" s="20" t="s">
        <v>67</v>
      </c>
    </row>
    <row r="10" spans="1:19" ht="18" customHeight="1" x14ac:dyDescent="0.2">
      <c r="A10" s="32">
        <v>4</v>
      </c>
      <c r="B10" s="134"/>
      <c r="C10" s="18" t="s">
        <v>903</v>
      </c>
      <c r="D10" s="19" t="s">
        <v>904</v>
      </c>
      <c r="E10" s="143">
        <v>37857</v>
      </c>
      <c r="F10" s="21" t="s">
        <v>35</v>
      </c>
      <c r="G10" s="21" t="s">
        <v>212</v>
      </c>
      <c r="H10" s="21" t="s">
        <v>265</v>
      </c>
      <c r="I10" s="98">
        <v>14</v>
      </c>
      <c r="J10" s="97">
        <v>11.53</v>
      </c>
      <c r="K10" s="97">
        <v>9.8699999999999992</v>
      </c>
      <c r="L10" s="97">
        <v>10.57</v>
      </c>
      <c r="M10" s="97"/>
      <c r="N10" s="97">
        <v>10.79</v>
      </c>
      <c r="O10" s="97">
        <v>11.25</v>
      </c>
      <c r="P10" s="97">
        <v>10.88</v>
      </c>
      <c r="Q10" s="441">
        <f t="shared" si="0"/>
        <v>11.53</v>
      </c>
      <c r="R10" s="27" t="str">
        <f t="shared" si="1"/>
        <v>II A</v>
      </c>
      <c r="S10" s="20" t="s">
        <v>264</v>
      </c>
    </row>
    <row r="11" spans="1:19" ht="18" customHeight="1" x14ac:dyDescent="0.2">
      <c r="A11" s="32">
        <v>5</v>
      </c>
      <c r="B11" s="134"/>
      <c r="C11" s="18" t="s">
        <v>134</v>
      </c>
      <c r="D11" s="19" t="s">
        <v>1199</v>
      </c>
      <c r="E11" s="143" t="s">
        <v>1200</v>
      </c>
      <c r="F11" s="21" t="s">
        <v>32</v>
      </c>
      <c r="G11" s="21" t="s">
        <v>65</v>
      </c>
      <c r="H11" s="21" t="s">
        <v>1198</v>
      </c>
      <c r="I11" s="98">
        <v>13</v>
      </c>
      <c r="J11" s="97">
        <v>10.92</v>
      </c>
      <c r="K11" s="97">
        <v>10.199999999999999</v>
      </c>
      <c r="L11" s="97">
        <v>10.26</v>
      </c>
      <c r="M11" s="97"/>
      <c r="N11" s="97">
        <v>10.71</v>
      </c>
      <c r="O11" s="97">
        <v>10.44</v>
      </c>
      <c r="P11" s="97">
        <v>10.38</v>
      </c>
      <c r="Q11" s="441">
        <f t="shared" si="0"/>
        <v>10.92</v>
      </c>
      <c r="R11" s="27" t="str">
        <f t="shared" si="1"/>
        <v>III A</v>
      </c>
      <c r="S11" s="20" t="s">
        <v>1202</v>
      </c>
    </row>
    <row r="12" spans="1:19" ht="18" customHeight="1" x14ac:dyDescent="0.2">
      <c r="A12" s="32">
        <v>6</v>
      </c>
      <c r="B12" s="134"/>
      <c r="C12" s="18" t="s">
        <v>459</v>
      </c>
      <c r="D12" s="19" t="s">
        <v>460</v>
      </c>
      <c r="E12" s="143">
        <v>37355</v>
      </c>
      <c r="F12" s="21" t="s">
        <v>25</v>
      </c>
      <c r="G12" s="21" t="s">
        <v>492</v>
      </c>
      <c r="H12" s="21"/>
      <c r="I12" s="98">
        <v>12</v>
      </c>
      <c r="J12" s="97">
        <v>10.050000000000001</v>
      </c>
      <c r="K12" s="97">
        <v>10.86</v>
      </c>
      <c r="L12" s="97" t="s">
        <v>1275</v>
      </c>
      <c r="M12" s="97"/>
      <c r="N12" s="97" t="s">
        <v>1275</v>
      </c>
      <c r="O12" s="97">
        <v>10.73</v>
      </c>
      <c r="P12" s="97">
        <v>10.18</v>
      </c>
      <c r="Q12" s="441">
        <f t="shared" si="0"/>
        <v>10.86</v>
      </c>
      <c r="R12" s="27" t="str">
        <f t="shared" si="1"/>
        <v>III A</v>
      </c>
      <c r="S12" s="20" t="s">
        <v>83</v>
      </c>
    </row>
    <row r="13" spans="1:19" ht="18" customHeight="1" x14ac:dyDescent="0.2">
      <c r="A13" s="32">
        <v>7</v>
      </c>
      <c r="B13" s="134"/>
      <c r="C13" s="18" t="s">
        <v>187</v>
      </c>
      <c r="D13" s="19" t="s">
        <v>933</v>
      </c>
      <c r="E13" s="143">
        <v>37582</v>
      </c>
      <c r="F13" s="21" t="s">
        <v>188</v>
      </c>
      <c r="G13" s="21" t="s">
        <v>185</v>
      </c>
      <c r="H13" s="21"/>
      <c r="I13" s="98">
        <v>11</v>
      </c>
      <c r="J13" s="97">
        <v>9.9600000000000009</v>
      </c>
      <c r="K13" s="97">
        <v>10.42</v>
      </c>
      <c r="L13" s="97">
        <v>10.32</v>
      </c>
      <c r="M13" s="97"/>
      <c r="N13" s="97">
        <v>10.26</v>
      </c>
      <c r="O13" s="97">
        <v>10.19</v>
      </c>
      <c r="P13" s="97">
        <v>10.130000000000001</v>
      </c>
      <c r="Q13" s="441">
        <f t="shared" si="0"/>
        <v>10.42</v>
      </c>
      <c r="R13" s="27" t="str">
        <f t="shared" si="1"/>
        <v>III A</v>
      </c>
      <c r="S13" s="20" t="s">
        <v>211</v>
      </c>
    </row>
    <row r="14" spans="1:19" ht="18" customHeight="1" x14ac:dyDescent="0.2">
      <c r="A14" s="32">
        <v>8</v>
      </c>
      <c r="B14" s="134"/>
      <c r="C14" s="18" t="s">
        <v>814</v>
      </c>
      <c r="D14" s="19" t="s">
        <v>815</v>
      </c>
      <c r="E14" s="143" t="s">
        <v>802</v>
      </c>
      <c r="F14" s="21" t="s">
        <v>816</v>
      </c>
      <c r="G14" s="21" t="s">
        <v>157</v>
      </c>
      <c r="H14" s="21"/>
      <c r="I14" s="98" t="s">
        <v>56</v>
      </c>
      <c r="J14" s="97">
        <v>10.130000000000001</v>
      </c>
      <c r="K14" s="97">
        <v>10.28</v>
      </c>
      <c r="L14" s="97">
        <v>10.25</v>
      </c>
      <c r="M14" s="97"/>
      <c r="N14" s="97">
        <v>10.39</v>
      </c>
      <c r="O14" s="97">
        <v>10.38</v>
      </c>
      <c r="P14" s="97">
        <v>9.92</v>
      </c>
      <c r="Q14" s="441">
        <f t="shared" si="0"/>
        <v>10.39</v>
      </c>
      <c r="R14" s="27" t="str">
        <f t="shared" si="1"/>
        <v>III A</v>
      </c>
      <c r="S14" s="20" t="s">
        <v>801</v>
      </c>
    </row>
    <row r="15" spans="1:19" ht="18" customHeight="1" x14ac:dyDescent="0.2">
      <c r="A15" s="32">
        <v>9</v>
      </c>
      <c r="B15" s="134"/>
      <c r="C15" s="18" t="s">
        <v>1176</v>
      </c>
      <c r="D15" s="19" t="s">
        <v>1177</v>
      </c>
      <c r="E15" s="143" t="s">
        <v>1178</v>
      </c>
      <c r="F15" s="21" t="s">
        <v>1179</v>
      </c>
      <c r="G15" s="21" t="s">
        <v>1087</v>
      </c>
      <c r="H15" s="21"/>
      <c r="I15" s="98" t="s">
        <v>56</v>
      </c>
      <c r="J15" s="97" t="s">
        <v>1275</v>
      </c>
      <c r="K15" s="97">
        <v>9.7899999999999991</v>
      </c>
      <c r="L15" s="97">
        <v>9.82</v>
      </c>
      <c r="M15" s="97"/>
      <c r="N15" s="97"/>
      <c r="O15" s="97"/>
      <c r="P15" s="97"/>
      <c r="Q15" s="441">
        <f t="shared" si="0"/>
        <v>9.82</v>
      </c>
      <c r="R15" s="27" t="str">
        <f t="shared" si="1"/>
        <v>III A</v>
      </c>
      <c r="S15" s="20" t="s">
        <v>1106</v>
      </c>
    </row>
    <row r="16" spans="1:19" ht="18" customHeight="1" x14ac:dyDescent="0.2">
      <c r="A16" s="32">
        <v>10</v>
      </c>
      <c r="B16" s="134"/>
      <c r="C16" s="18" t="s">
        <v>163</v>
      </c>
      <c r="D16" s="19" t="s">
        <v>687</v>
      </c>
      <c r="E16" s="143" t="s">
        <v>688</v>
      </c>
      <c r="F16" s="21" t="s">
        <v>144</v>
      </c>
      <c r="G16" s="21" t="s">
        <v>145</v>
      </c>
      <c r="H16" s="21"/>
      <c r="I16" s="98">
        <v>10</v>
      </c>
      <c r="J16" s="97">
        <v>8.85</v>
      </c>
      <c r="K16" s="97">
        <v>8.3699999999999992</v>
      </c>
      <c r="L16" s="97">
        <v>9.68</v>
      </c>
      <c r="M16" s="97"/>
      <c r="N16" s="97"/>
      <c r="O16" s="97"/>
      <c r="P16" s="97"/>
      <c r="Q16" s="441">
        <f t="shared" si="0"/>
        <v>9.68</v>
      </c>
      <c r="R16" s="27" t="str">
        <f t="shared" si="1"/>
        <v>III A</v>
      </c>
      <c r="S16" s="20" t="s">
        <v>148</v>
      </c>
    </row>
    <row r="17" spans="1:19" ht="18" customHeight="1" x14ac:dyDescent="0.2">
      <c r="A17" s="32">
        <v>11</v>
      </c>
      <c r="B17" s="134"/>
      <c r="C17" s="18" t="s">
        <v>75</v>
      </c>
      <c r="D17" s="19" t="s">
        <v>963</v>
      </c>
      <c r="E17" s="143" t="s">
        <v>964</v>
      </c>
      <c r="F17" s="21" t="s">
        <v>194</v>
      </c>
      <c r="G17" s="21" t="s">
        <v>191</v>
      </c>
      <c r="H17" s="21"/>
      <c r="I17" s="98">
        <v>9</v>
      </c>
      <c r="J17" s="97">
        <v>8.57</v>
      </c>
      <c r="K17" s="97">
        <v>8.75</v>
      </c>
      <c r="L17" s="97">
        <v>9.1</v>
      </c>
      <c r="M17" s="97"/>
      <c r="N17" s="97"/>
      <c r="O17" s="97"/>
      <c r="P17" s="97"/>
      <c r="Q17" s="441">
        <f t="shared" si="0"/>
        <v>9.1</v>
      </c>
      <c r="R17" s="27" t="str">
        <f t="shared" si="1"/>
        <v>I JA</v>
      </c>
      <c r="S17" s="20" t="s">
        <v>969</v>
      </c>
    </row>
    <row r="18" spans="1:19" ht="18" customHeight="1" x14ac:dyDescent="0.2">
      <c r="A18" s="32">
        <v>12</v>
      </c>
      <c r="B18" s="134"/>
      <c r="C18" s="18" t="s">
        <v>68</v>
      </c>
      <c r="D18" s="19" t="s">
        <v>1104</v>
      </c>
      <c r="E18" s="143" t="s">
        <v>1105</v>
      </c>
      <c r="F18" s="21" t="s">
        <v>24</v>
      </c>
      <c r="G18" s="21" t="s">
        <v>1087</v>
      </c>
      <c r="H18" s="21"/>
      <c r="I18" s="98">
        <v>8</v>
      </c>
      <c r="J18" s="97">
        <v>8.83</v>
      </c>
      <c r="K18" s="97">
        <v>8.49</v>
      </c>
      <c r="L18" s="97">
        <v>9.06</v>
      </c>
      <c r="M18" s="97"/>
      <c r="N18" s="97"/>
      <c r="O18" s="97"/>
      <c r="P18" s="97"/>
      <c r="Q18" s="441">
        <f t="shared" si="0"/>
        <v>9.06</v>
      </c>
      <c r="R18" s="27" t="str">
        <f t="shared" si="1"/>
        <v>I JA</v>
      </c>
      <c r="S18" s="20" t="s">
        <v>1106</v>
      </c>
    </row>
    <row r="19" spans="1:19" ht="18" customHeight="1" x14ac:dyDescent="0.2">
      <c r="A19" s="32">
        <v>13</v>
      </c>
      <c r="B19" s="134"/>
      <c r="C19" s="18" t="s">
        <v>852</v>
      </c>
      <c r="D19" s="19" t="s">
        <v>853</v>
      </c>
      <c r="E19" s="143" t="s">
        <v>854</v>
      </c>
      <c r="F19" s="21" t="s">
        <v>319</v>
      </c>
      <c r="G19" s="21" t="s">
        <v>164</v>
      </c>
      <c r="H19" s="21" t="s">
        <v>171</v>
      </c>
      <c r="I19" s="98">
        <v>7</v>
      </c>
      <c r="J19" s="97">
        <v>8.57</v>
      </c>
      <c r="K19" s="97">
        <v>8.4600000000000009</v>
      </c>
      <c r="L19" s="97">
        <v>8.6999999999999993</v>
      </c>
      <c r="M19" s="97"/>
      <c r="N19" s="97"/>
      <c r="O19" s="97"/>
      <c r="P19" s="97"/>
      <c r="Q19" s="441">
        <f t="shared" si="0"/>
        <v>8.6999999999999993</v>
      </c>
      <c r="R19" s="27" t="str">
        <f t="shared" si="1"/>
        <v>I JA</v>
      </c>
      <c r="S19" s="20" t="s">
        <v>182</v>
      </c>
    </row>
    <row r="20" spans="1:19" ht="18" customHeight="1" x14ac:dyDescent="0.2">
      <c r="A20" s="32">
        <v>14</v>
      </c>
      <c r="B20" s="134"/>
      <c r="C20" s="18" t="s">
        <v>257</v>
      </c>
      <c r="D20" s="19" t="s">
        <v>885</v>
      </c>
      <c r="E20" s="143" t="s">
        <v>886</v>
      </c>
      <c r="F20" s="21" t="s">
        <v>320</v>
      </c>
      <c r="G20" s="21" t="s">
        <v>164</v>
      </c>
      <c r="H20" s="21" t="s">
        <v>174</v>
      </c>
      <c r="I20" s="98">
        <v>6</v>
      </c>
      <c r="J20" s="97">
        <v>8.0399999999999991</v>
      </c>
      <c r="K20" s="97">
        <v>8.51</v>
      </c>
      <c r="L20" s="97">
        <v>7.89</v>
      </c>
      <c r="M20" s="97"/>
      <c r="N20" s="97"/>
      <c r="O20" s="97"/>
      <c r="P20" s="97"/>
      <c r="Q20" s="441">
        <f t="shared" si="0"/>
        <v>8.51</v>
      </c>
      <c r="R20" s="27" t="str">
        <f t="shared" si="1"/>
        <v>I JA</v>
      </c>
      <c r="S20" s="20" t="s">
        <v>866</v>
      </c>
    </row>
    <row r="21" spans="1:19" ht="18" customHeight="1" x14ac:dyDescent="0.2">
      <c r="A21" s="32">
        <v>15</v>
      </c>
      <c r="B21" s="134"/>
      <c r="C21" s="18" t="s">
        <v>477</v>
      </c>
      <c r="D21" s="19" t="s">
        <v>478</v>
      </c>
      <c r="E21" s="143">
        <v>37287</v>
      </c>
      <c r="F21" s="21" t="s">
        <v>29</v>
      </c>
      <c r="G21" s="21" t="s">
        <v>492</v>
      </c>
      <c r="H21" s="21"/>
      <c r="I21" s="98">
        <v>5</v>
      </c>
      <c r="J21" s="97" t="s">
        <v>1275</v>
      </c>
      <c r="K21" s="97">
        <v>8.4700000000000006</v>
      </c>
      <c r="L21" s="97">
        <v>8.2799999999999994</v>
      </c>
      <c r="M21" s="97"/>
      <c r="N21" s="97"/>
      <c r="O21" s="97"/>
      <c r="P21" s="97"/>
      <c r="Q21" s="441">
        <f t="shared" si="0"/>
        <v>8.4700000000000006</v>
      </c>
      <c r="R21" s="27" t="str">
        <f t="shared" si="1"/>
        <v>I JA</v>
      </c>
      <c r="S21" s="20" t="s">
        <v>430</v>
      </c>
    </row>
    <row r="22" spans="1:19" ht="18" customHeight="1" x14ac:dyDescent="0.2">
      <c r="A22" s="32">
        <v>16</v>
      </c>
      <c r="B22" s="134"/>
      <c r="C22" s="18" t="s">
        <v>49</v>
      </c>
      <c r="D22" s="19" t="s">
        <v>646</v>
      </c>
      <c r="E22" s="143" t="s">
        <v>647</v>
      </c>
      <c r="F22" s="21" t="s">
        <v>34</v>
      </c>
      <c r="G22" s="21" t="s">
        <v>639</v>
      </c>
      <c r="H22" s="21"/>
      <c r="I22" s="98">
        <v>4</v>
      </c>
      <c r="J22" s="97">
        <v>8.4499999999999993</v>
      </c>
      <c r="K22" s="97">
        <v>8.24</v>
      </c>
      <c r="L22" s="97">
        <v>8.15</v>
      </c>
      <c r="M22" s="97"/>
      <c r="N22" s="97"/>
      <c r="O22" s="97"/>
      <c r="P22" s="97"/>
      <c r="Q22" s="441">
        <f t="shared" si="0"/>
        <v>8.4499999999999993</v>
      </c>
      <c r="R22" s="27" t="str">
        <f t="shared" si="1"/>
        <v>I JA</v>
      </c>
      <c r="S22" s="20" t="s">
        <v>583</v>
      </c>
    </row>
    <row r="23" spans="1:19" ht="18" customHeight="1" x14ac:dyDescent="0.2">
      <c r="A23" s="32">
        <v>17</v>
      </c>
      <c r="B23" s="134"/>
      <c r="C23" s="18" t="s">
        <v>140</v>
      </c>
      <c r="D23" s="19" t="s">
        <v>693</v>
      </c>
      <c r="E23" s="143" t="s">
        <v>694</v>
      </c>
      <c r="F23" s="21" t="s">
        <v>144</v>
      </c>
      <c r="G23" s="21" t="s">
        <v>145</v>
      </c>
      <c r="H23" s="21"/>
      <c r="I23" s="98">
        <v>3</v>
      </c>
      <c r="J23" s="97">
        <v>8</v>
      </c>
      <c r="K23" s="97">
        <v>8.1999999999999993</v>
      </c>
      <c r="L23" s="97">
        <v>8.26</v>
      </c>
      <c r="M23" s="97"/>
      <c r="N23" s="97"/>
      <c r="O23" s="97"/>
      <c r="P23" s="97"/>
      <c r="Q23" s="441">
        <f t="shared" si="0"/>
        <v>8.26</v>
      </c>
      <c r="R23" s="27" t="str">
        <f t="shared" si="1"/>
        <v>I JA</v>
      </c>
      <c r="S23" s="20" t="s">
        <v>727</v>
      </c>
    </row>
    <row r="24" spans="1:19" ht="18" customHeight="1" x14ac:dyDescent="0.2">
      <c r="A24" s="32">
        <v>18</v>
      </c>
      <c r="B24" s="134"/>
      <c r="C24" s="18" t="s">
        <v>62</v>
      </c>
      <c r="D24" s="19" t="s">
        <v>356</v>
      </c>
      <c r="E24" s="143" t="s">
        <v>357</v>
      </c>
      <c r="F24" s="21" t="s">
        <v>28</v>
      </c>
      <c r="G24" s="21" t="s">
        <v>598</v>
      </c>
      <c r="H24" s="21"/>
      <c r="I24" s="98">
        <v>2</v>
      </c>
      <c r="J24" s="97">
        <v>7.39</v>
      </c>
      <c r="K24" s="97" t="s">
        <v>1275</v>
      </c>
      <c r="L24" s="97">
        <v>6.23</v>
      </c>
      <c r="M24" s="97"/>
      <c r="N24" s="97"/>
      <c r="O24" s="97"/>
      <c r="P24" s="97"/>
      <c r="Q24" s="441">
        <f t="shared" si="0"/>
        <v>7.39</v>
      </c>
      <c r="R24" s="27" t="str">
        <f t="shared" si="1"/>
        <v>II JA</v>
      </c>
      <c r="S24" s="20" t="s">
        <v>55</v>
      </c>
    </row>
    <row r="25" spans="1:19" ht="18" customHeight="1" x14ac:dyDescent="0.2">
      <c r="A25" s="32">
        <v>19</v>
      </c>
      <c r="B25" s="134"/>
      <c r="C25" s="18" t="s">
        <v>1148</v>
      </c>
      <c r="D25" s="19" t="s">
        <v>1149</v>
      </c>
      <c r="E25" s="143" t="s">
        <v>1150</v>
      </c>
      <c r="F25" s="21" t="s">
        <v>30</v>
      </c>
      <c r="G25" s="21" t="s">
        <v>1087</v>
      </c>
      <c r="H25" s="21"/>
      <c r="I25" s="98">
        <v>1</v>
      </c>
      <c r="J25" s="97">
        <v>7.22</v>
      </c>
      <c r="K25" s="97">
        <v>6.71</v>
      </c>
      <c r="L25" s="97" t="s">
        <v>1275</v>
      </c>
      <c r="M25" s="97"/>
      <c r="N25" s="97"/>
      <c r="O25" s="97"/>
      <c r="P25" s="97"/>
      <c r="Q25" s="441">
        <f t="shared" si="0"/>
        <v>7.22</v>
      </c>
      <c r="R25" s="27" t="str">
        <f t="shared" si="1"/>
        <v>II JA</v>
      </c>
      <c r="S25" s="20" t="s">
        <v>1106</v>
      </c>
    </row>
    <row r="26" spans="1:19" ht="18" customHeight="1" x14ac:dyDescent="0.2">
      <c r="A26" s="32">
        <v>20</v>
      </c>
      <c r="B26" s="133"/>
      <c r="C26" s="18" t="s">
        <v>695</v>
      </c>
      <c r="D26" s="19" t="s">
        <v>696</v>
      </c>
      <c r="E26" s="143" t="s">
        <v>697</v>
      </c>
      <c r="F26" s="21" t="s">
        <v>144</v>
      </c>
      <c r="G26" s="21" t="s">
        <v>145</v>
      </c>
      <c r="H26" s="21"/>
      <c r="I26" s="98"/>
      <c r="J26" s="97">
        <v>7.14</v>
      </c>
      <c r="K26" s="97">
        <v>6.11</v>
      </c>
      <c r="L26" s="97">
        <v>6.43</v>
      </c>
      <c r="M26" s="97"/>
      <c r="N26" s="97"/>
      <c r="O26" s="97"/>
      <c r="P26" s="97"/>
      <c r="Q26" s="441">
        <f t="shared" si="0"/>
        <v>7.14</v>
      </c>
      <c r="R26" s="27" t="str">
        <f t="shared" si="1"/>
        <v>III JA</v>
      </c>
      <c r="S26" s="20" t="s">
        <v>727</v>
      </c>
    </row>
    <row r="27" spans="1:19" ht="18" customHeight="1" x14ac:dyDescent="0.2">
      <c r="A27" s="32">
        <v>21</v>
      </c>
      <c r="B27" s="133"/>
      <c r="C27" s="18" t="s">
        <v>258</v>
      </c>
      <c r="D27" s="19" t="s">
        <v>411</v>
      </c>
      <c r="E27" s="143" t="s">
        <v>412</v>
      </c>
      <c r="F27" s="21" t="s">
        <v>237</v>
      </c>
      <c r="G27" s="21" t="s">
        <v>234</v>
      </c>
      <c r="H27" s="21" t="s">
        <v>413</v>
      </c>
      <c r="I27" s="98"/>
      <c r="J27" s="97">
        <v>4.45</v>
      </c>
      <c r="K27" s="97">
        <v>4.3899999999999997</v>
      </c>
      <c r="L27" s="97">
        <v>4.34</v>
      </c>
      <c r="M27" s="97"/>
      <c r="N27" s="97"/>
      <c r="O27" s="97"/>
      <c r="P27" s="97"/>
      <c r="Q27" s="441">
        <f t="shared" si="0"/>
        <v>4.45</v>
      </c>
      <c r="R27" s="310" t="b">
        <f t="shared" si="1"/>
        <v>0</v>
      </c>
      <c r="S27" s="20" t="s">
        <v>414</v>
      </c>
    </row>
    <row r="28" spans="1:19" ht="18" customHeight="1" x14ac:dyDescent="0.2">
      <c r="A28" s="32"/>
      <c r="B28" s="133"/>
      <c r="C28" s="18" t="s">
        <v>163</v>
      </c>
      <c r="D28" s="19" t="s">
        <v>642</v>
      </c>
      <c r="E28" s="143" t="s">
        <v>643</v>
      </c>
      <c r="F28" s="21" t="s">
        <v>34</v>
      </c>
      <c r="G28" s="21" t="s">
        <v>639</v>
      </c>
      <c r="H28" s="21"/>
      <c r="I28" s="98"/>
      <c r="J28" s="97" t="s">
        <v>1275</v>
      </c>
      <c r="K28" s="97" t="s">
        <v>1275</v>
      </c>
      <c r="L28" s="97" t="s">
        <v>1275</v>
      </c>
      <c r="M28" s="97"/>
      <c r="N28" s="97"/>
      <c r="O28" s="97"/>
      <c r="P28" s="97"/>
      <c r="Q28" s="441" t="s">
        <v>1276</v>
      </c>
      <c r="R28" s="310" t="str">
        <f t="shared" si="1"/>
        <v>KSM</v>
      </c>
      <c r="S28" s="20" t="s">
        <v>583</v>
      </c>
    </row>
    <row r="29" spans="1:19" ht="18" customHeight="1" x14ac:dyDescent="0.2">
      <c r="A29" s="32"/>
      <c r="B29" s="133"/>
      <c r="C29" s="18" t="s">
        <v>207</v>
      </c>
      <c r="D29" s="19" t="s">
        <v>640</v>
      </c>
      <c r="E29" s="143" t="s">
        <v>641</v>
      </c>
      <c r="F29" s="21" t="s">
        <v>34</v>
      </c>
      <c r="G29" s="21" t="s">
        <v>639</v>
      </c>
      <c r="H29" s="21"/>
      <c r="I29" s="98"/>
      <c r="J29" s="97" t="s">
        <v>1275</v>
      </c>
      <c r="K29" s="97" t="s">
        <v>1275</v>
      </c>
      <c r="L29" s="97" t="s">
        <v>1275</v>
      </c>
      <c r="M29" s="97"/>
      <c r="N29" s="97"/>
      <c r="O29" s="97"/>
      <c r="P29" s="97"/>
      <c r="Q29" s="441" t="s">
        <v>1276</v>
      </c>
      <c r="R29" s="310" t="str">
        <f t="shared" si="1"/>
        <v>KSM</v>
      </c>
      <c r="S29" s="20" t="s">
        <v>583</v>
      </c>
    </row>
    <row r="30" spans="1:19" ht="18" customHeight="1" x14ac:dyDescent="0.2">
      <c r="A30" s="32"/>
      <c r="B30" s="133"/>
      <c r="C30" s="18" t="s">
        <v>158</v>
      </c>
      <c r="D30" s="19" t="s">
        <v>560</v>
      </c>
      <c r="E30" s="143">
        <v>37555</v>
      </c>
      <c r="F30" s="21" t="s">
        <v>316</v>
      </c>
      <c r="G30" s="21" t="s">
        <v>112</v>
      </c>
      <c r="H30" s="21"/>
      <c r="I30" s="98"/>
      <c r="J30" s="97"/>
      <c r="K30" s="97"/>
      <c r="L30" s="97"/>
      <c r="M30" s="97"/>
      <c r="N30" s="97"/>
      <c r="O30" s="97"/>
      <c r="P30" s="97"/>
      <c r="Q30" s="441" t="s">
        <v>1239</v>
      </c>
      <c r="R30" s="310" t="str">
        <f t="shared" si="1"/>
        <v>KSM</v>
      </c>
      <c r="S30" s="20" t="s">
        <v>561</v>
      </c>
    </row>
  </sheetData>
  <sortState ref="C7:S31">
    <sortCondition descending="1" ref="E7:E31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4"/>
  <dimension ref="A1:T31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85546875" style="22" customWidth="1"/>
    <col min="4" max="4" width="12.7109375" style="22" bestFit="1" customWidth="1"/>
    <col min="5" max="5" width="10.7109375" style="44" customWidth="1"/>
    <col min="6" max="6" width="13.5703125" style="46" customWidth="1"/>
    <col min="7" max="7" width="12.85546875" style="46" customWidth="1"/>
    <col min="8" max="8" width="11.285156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5.28515625" style="52" customWidth="1"/>
    <col min="19" max="19" width="19.7109375" style="24" customWidth="1"/>
    <col min="20" max="16384" width="9.140625" style="22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0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0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20" s="38" customFormat="1" ht="15.75" customHeight="1" thickBot="1" x14ac:dyDescent="0.25">
      <c r="C4" s="39" t="s">
        <v>307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20" ht="18" customHeight="1" thickBot="1" x14ac:dyDescent="0.25">
      <c r="F5" s="80"/>
      <c r="G5" s="80"/>
      <c r="H5" s="80"/>
      <c r="I5" s="80"/>
      <c r="J5" s="476" t="s">
        <v>9</v>
      </c>
      <c r="K5" s="477"/>
      <c r="L5" s="477"/>
      <c r="M5" s="477"/>
      <c r="N5" s="477"/>
      <c r="O5" s="477"/>
      <c r="P5" s="478"/>
      <c r="Q5" s="120"/>
      <c r="R5" s="122"/>
    </row>
    <row r="6" spans="1:20" s="111" customFormat="1" ht="18" customHeight="1" thickBot="1" x14ac:dyDescent="0.25">
      <c r="A6" s="104" t="s">
        <v>18</v>
      </c>
      <c r="B6" s="124"/>
      <c r="C6" s="105" t="s">
        <v>0</v>
      </c>
      <c r="D6" s="106" t="s">
        <v>1</v>
      </c>
      <c r="E6" s="107" t="s">
        <v>10</v>
      </c>
      <c r="F6" s="108" t="s">
        <v>2</v>
      </c>
      <c r="G6" s="109" t="s">
        <v>3</v>
      </c>
      <c r="H6" s="109" t="s">
        <v>15</v>
      </c>
      <c r="I6" s="70" t="s">
        <v>21</v>
      </c>
      <c r="J6" s="156">
        <v>1</v>
      </c>
      <c r="K6" s="157">
        <v>2</v>
      </c>
      <c r="L6" s="157">
        <v>3</v>
      </c>
      <c r="M6" s="150" t="s">
        <v>19</v>
      </c>
      <c r="N6" s="158">
        <v>4</v>
      </c>
      <c r="O6" s="157">
        <v>5</v>
      </c>
      <c r="P6" s="159">
        <v>6</v>
      </c>
      <c r="Q6" s="121" t="s">
        <v>4</v>
      </c>
      <c r="R6" s="123" t="s">
        <v>13</v>
      </c>
      <c r="S6" s="110" t="s">
        <v>5</v>
      </c>
    </row>
    <row r="7" spans="1:20" s="114" customFormat="1" ht="18" customHeight="1" x14ac:dyDescent="0.2">
      <c r="A7" s="112">
        <v>1</v>
      </c>
      <c r="B7" s="135"/>
      <c r="C7" s="18" t="s">
        <v>92</v>
      </c>
      <c r="D7" s="19" t="s">
        <v>462</v>
      </c>
      <c r="E7" s="143">
        <v>37391</v>
      </c>
      <c r="F7" s="21" t="s">
        <v>25</v>
      </c>
      <c r="G7" s="21" t="s">
        <v>492</v>
      </c>
      <c r="H7" s="21"/>
      <c r="I7" s="98">
        <v>18</v>
      </c>
      <c r="J7" s="113">
        <v>14.32</v>
      </c>
      <c r="K7" s="113">
        <v>14.07</v>
      </c>
      <c r="L7" s="113">
        <v>14.43</v>
      </c>
      <c r="M7" s="113"/>
      <c r="N7" s="113">
        <v>14.18</v>
      </c>
      <c r="O7" s="113">
        <v>15.68</v>
      </c>
      <c r="P7" s="113">
        <v>14.5</v>
      </c>
      <c r="Q7" s="443">
        <f t="shared" ref="Q7:Q28" si="0">MAX(J7:P7)</f>
        <v>15.68</v>
      </c>
      <c r="R7" s="435" t="str">
        <f t="shared" ref="R7:R31" si="1">IF(ISBLANK(Q7),"",IF(Q7&lt;9,"",IF(Q7&gt;=17,"I A",IF(Q7&gt;=14.9,"II A",IF(Q7&gt;=13.2,"III A",IF(Q7&gt;=11.4,"I JA",IF(Q7&gt;=10,"II JA",IF(Q7&gt;=9,"III JA"))))))))</f>
        <v>II A</v>
      </c>
      <c r="S7" s="20" t="s">
        <v>83</v>
      </c>
      <c r="T7" s="88"/>
    </row>
    <row r="8" spans="1:20" s="114" customFormat="1" ht="18" customHeight="1" x14ac:dyDescent="0.2">
      <c r="A8" s="112">
        <v>2</v>
      </c>
      <c r="B8" s="135"/>
      <c r="C8" s="18" t="s">
        <v>517</v>
      </c>
      <c r="D8" s="19" t="s">
        <v>518</v>
      </c>
      <c r="E8" s="143" t="s">
        <v>519</v>
      </c>
      <c r="F8" s="21" t="s">
        <v>37</v>
      </c>
      <c r="G8" s="21" t="s">
        <v>103</v>
      </c>
      <c r="H8" s="21"/>
      <c r="I8" s="98">
        <v>16</v>
      </c>
      <c r="J8" s="113">
        <v>12.64</v>
      </c>
      <c r="K8" s="113">
        <v>13.82</v>
      </c>
      <c r="L8" s="113" t="s">
        <v>1275</v>
      </c>
      <c r="M8" s="113"/>
      <c r="N8" s="113">
        <v>14.36</v>
      </c>
      <c r="O8" s="113">
        <v>14.33</v>
      </c>
      <c r="P8" s="113">
        <v>15.11</v>
      </c>
      <c r="Q8" s="443">
        <f t="shared" si="0"/>
        <v>15.11</v>
      </c>
      <c r="R8" s="435" t="str">
        <f t="shared" si="1"/>
        <v>II A</v>
      </c>
      <c r="S8" s="20" t="s">
        <v>240</v>
      </c>
      <c r="T8" s="88"/>
    </row>
    <row r="9" spans="1:20" s="114" customFormat="1" ht="18" customHeight="1" x14ac:dyDescent="0.2">
      <c r="A9" s="112">
        <v>3</v>
      </c>
      <c r="B9" s="135"/>
      <c r="C9" s="18" t="s">
        <v>564</v>
      </c>
      <c r="D9" s="19" t="s">
        <v>565</v>
      </c>
      <c r="E9" s="143" t="s">
        <v>382</v>
      </c>
      <c r="F9" s="21" t="s">
        <v>316</v>
      </c>
      <c r="G9" s="21" t="s">
        <v>112</v>
      </c>
      <c r="H9" s="21"/>
      <c r="I9" s="98">
        <v>14</v>
      </c>
      <c r="J9" s="113">
        <v>13.71</v>
      </c>
      <c r="K9" s="113">
        <v>14.75</v>
      </c>
      <c r="L9" s="113">
        <v>14.49</v>
      </c>
      <c r="M9" s="113"/>
      <c r="N9" s="113">
        <v>14.49</v>
      </c>
      <c r="O9" s="113">
        <v>14.79</v>
      </c>
      <c r="P9" s="113" t="s">
        <v>1275</v>
      </c>
      <c r="Q9" s="443">
        <f t="shared" si="0"/>
        <v>14.79</v>
      </c>
      <c r="R9" s="435" t="str">
        <f t="shared" si="1"/>
        <v>III A</v>
      </c>
      <c r="S9" s="20" t="s">
        <v>600</v>
      </c>
      <c r="T9" s="88"/>
    </row>
    <row r="10" spans="1:20" s="114" customFormat="1" ht="18" customHeight="1" x14ac:dyDescent="0.2">
      <c r="A10" s="112">
        <v>4</v>
      </c>
      <c r="B10" s="135"/>
      <c r="C10" s="18" t="s">
        <v>44</v>
      </c>
      <c r="D10" s="19" t="s">
        <v>509</v>
      </c>
      <c r="E10" s="143" t="s">
        <v>510</v>
      </c>
      <c r="F10" s="21" t="s">
        <v>37</v>
      </c>
      <c r="G10" s="21" t="s">
        <v>103</v>
      </c>
      <c r="H10" s="21"/>
      <c r="I10" s="98">
        <v>13</v>
      </c>
      <c r="J10" s="113">
        <v>13.19</v>
      </c>
      <c r="K10" s="113">
        <v>13.91</v>
      </c>
      <c r="L10" s="113">
        <v>13.49</v>
      </c>
      <c r="M10" s="113"/>
      <c r="N10" s="113">
        <v>13.6</v>
      </c>
      <c r="O10" s="113">
        <v>14.35</v>
      </c>
      <c r="P10" s="113">
        <v>13.81</v>
      </c>
      <c r="Q10" s="443">
        <f t="shared" si="0"/>
        <v>14.35</v>
      </c>
      <c r="R10" s="435" t="str">
        <f t="shared" si="1"/>
        <v>III A</v>
      </c>
      <c r="S10" s="20" t="s">
        <v>104</v>
      </c>
      <c r="T10" s="88"/>
    </row>
    <row r="11" spans="1:20" s="114" customFormat="1" ht="18" customHeight="1" x14ac:dyDescent="0.2">
      <c r="A11" s="112">
        <v>5</v>
      </c>
      <c r="B11" s="135"/>
      <c r="C11" s="18" t="s">
        <v>40</v>
      </c>
      <c r="D11" s="19" t="s">
        <v>944</v>
      </c>
      <c r="E11" s="143">
        <v>37448</v>
      </c>
      <c r="F11" s="21" t="s">
        <v>194</v>
      </c>
      <c r="G11" s="21" t="s">
        <v>191</v>
      </c>
      <c r="H11" s="21" t="s">
        <v>967</v>
      </c>
      <c r="I11" s="98">
        <v>12</v>
      </c>
      <c r="J11" s="113">
        <v>12.62</v>
      </c>
      <c r="K11" s="113">
        <v>13.45</v>
      </c>
      <c r="L11" s="113">
        <v>12.62</v>
      </c>
      <c r="M11" s="113"/>
      <c r="N11" s="113">
        <v>13.73</v>
      </c>
      <c r="O11" s="113">
        <v>13.8</v>
      </c>
      <c r="P11" s="113" t="s">
        <v>1275</v>
      </c>
      <c r="Q11" s="443">
        <f t="shared" si="0"/>
        <v>13.8</v>
      </c>
      <c r="R11" s="435" t="str">
        <f t="shared" si="1"/>
        <v>III A</v>
      </c>
      <c r="S11" s="20" t="s">
        <v>193</v>
      </c>
      <c r="T11" s="88"/>
    </row>
    <row r="12" spans="1:20" s="114" customFormat="1" ht="18" customHeight="1" x14ac:dyDescent="0.2">
      <c r="A12" s="112">
        <v>6</v>
      </c>
      <c r="B12" s="136"/>
      <c r="C12" s="18" t="s">
        <v>1051</v>
      </c>
      <c r="D12" s="19" t="s">
        <v>1052</v>
      </c>
      <c r="E12" s="143" t="s">
        <v>1053</v>
      </c>
      <c r="F12" s="21" t="s">
        <v>1061</v>
      </c>
      <c r="G12" s="21" t="s">
        <v>199</v>
      </c>
      <c r="H12" s="21" t="s">
        <v>200</v>
      </c>
      <c r="I12" s="98">
        <v>11</v>
      </c>
      <c r="J12" s="113">
        <v>12.64</v>
      </c>
      <c r="K12" s="113">
        <v>13.26</v>
      </c>
      <c r="L12" s="113">
        <v>13.77</v>
      </c>
      <c r="M12" s="113"/>
      <c r="N12" s="113" t="s">
        <v>1275</v>
      </c>
      <c r="O12" s="113">
        <v>13.14</v>
      </c>
      <c r="P12" s="113" t="s">
        <v>1275</v>
      </c>
      <c r="Q12" s="443">
        <f t="shared" si="0"/>
        <v>13.77</v>
      </c>
      <c r="R12" s="435" t="str">
        <f t="shared" si="1"/>
        <v>III A</v>
      </c>
      <c r="S12" s="20" t="s">
        <v>1063</v>
      </c>
      <c r="T12" s="88"/>
    </row>
    <row r="13" spans="1:20" s="114" customFormat="1" ht="18" customHeight="1" x14ac:dyDescent="0.2">
      <c r="A13" s="112">
        <v>7</v>
      </c>
      <c r="B13" s="136"/>
      <c r="C13" s="18" t="s">
        <v>70</v>
      </c>
      <c r="D13" s="19" t="s">
        <v>348</v>
      </c>
      <c r="E13" s="143" t="s">
        <v>349</v>
      </c>
      <c r="F13" s="21" t="s">
        <v>28</v>
      </c>
      <c r="G13" s="21" t="s">
        <v>598</v>
      </c>
      <c r="H13" s="21"/>
      <c r="I13" s="98">
        <v>10</v>
      </c>
      <c r="J13" s="113" t="s">
        <v>1275</v>
      </c>
      <c r="K13" s="113">
        <v>13.63</v>
      </c>
      <c r="L13" s="113">
        <v>13.3</v>
      </c>
      <c r="M13" s="113"/>
      <c r="N13" s="113">
        <v>12.32</v>
      </c>
      <c r="O13" s="113">
        <v>12.18</v>
      </c>
      <c r="P13" s="113" t="s">
        <v>1275</v>
      </c>
      <c r="Q13" s="443">
        <f t="shared" si="0"/>
        <v>13.63</v>
      </c>
      <c r="R13" s="435" t="str">
        <f t="shared" si="1"/>
        <v>III A</v>
      </c>
      <c r="S13" s="20" t="s">
        <v>55</v>
      </c>
      <c r="T13" s="88"/>
    </row>
    <row r="14" spans="1:20" s="114" customFormat="1" ht="18" customHeight="1" x14ac:dyDescent="0.2">
      <c r="A14" s="112">
        <v>8</v>
      </c>
      <c r="B14" s="136"/>
      <c r="C14" s="18" t="s">
        <v>350</v>
      </c>
      <c r="D14" s="19" t="s">
        <v>348</v>
      </c>
      <c r="E14" s="143" t="s">
        <v>351</v>
      </c>
      <c r="F14" s="21" t="s">
        <v>28</v>
      </c>
      <c r="G14" s="21" t="s">
        <v>598</v>
      </c>
      <c r="H14" s="21"/>
      <c r="I14" s="98">
        <v>9</v>
      </c>
      <c r="J14" s="113">
        <v>12.42</v>
      </c>
      <c r="K14" s="113">
        <v>13.04</v>
      </c>
      <c r="L14" s="113">
        <v>13.1</v>
      </c>
      <c r="M14" s="113"/>
      <c r="N14" s="113" t="s">
        <v>1275</v>
      </c>
      <c r="O14" s="113">
        <v>12.95</v>
      </c>
      <c r="P14" s="113" t="s">
        <v>1275</v>
      </c>
      <c r="Q14" s="443">
        <f t="shared" si="0"/>
        <v>13.1</v>
      </c>
      <c r="R14" s="435" t="str">
        <f t="shared" si="1"/>
        <v>I JA</v>
      </c>
      <c r="S14" s="20" t="s">
        <v>55</v>
      </c>
      <c r="T14" s="88"/>
    </row>
    <row r="15" spans="1:20" s="114" customFormat="1" ht="18" customHeight="1" x14ac:dyDescent="0.2">
      <c r="A15" s="112">
        <v>9</v>
      </c>
      <c r="B15" s="136"/>
      <c r="C15" s="18" t="s">
        <v>179</v>
      </c>
      <c r="D15" s="19" t="s">
        <v>905</v>
      </c>
      <c r="E15" s="143">
        <v>37715</v>
      </c>
      <c r="F15" s="21" t="s">
        <v>35</v>
      </c>
      <c r="G15" s="21" t="s">
        <v>212</v>
      </c>
      <c r="H15" s="21" t="s">
        <v>906</v>
      </c>
      <c r="I15" s="98">
        <v>8</v>
      </c>
      <c r="J15" s="113">
        <v>12.09</v>
      </c>
      <c r="K15" s="113">
        <v>12.98</v>
      </c>
      <c r="L15" s="113">
        <v>11.39</v>
      </c>
      <c r="M15" s="113"/>
      <c r="N15" s="113"/>
      <c r="O15" s="113"/>
      <c r="P15" s="113"/>
      <c r="Q15" s="443">
        <f t="shared" si="0"/>
        <v>12.98</v>
      </c>
      <c r="R15" s="435" t="str">
        <f t="shared" si="1"/>
        <v>I JA</v>
      </c>
      <c r="S15" s="20" t="s">
        <v>907</v>
      </c>
      <c r="T15" s="88"/>
    </row>
    <row r="16" spans="1:20" s="114" customFormat="1" ht="18" customHeight="1" x14ac:dyDescent="0.2">
      <c r="A16" s="112">
        <v>10</v>
      </c>
      <c r="B16" s="136"/>
      <c r="C16" s="18" t="s">
        <v>89</v>
      </c>
      <c r="D16" s="19" t="s">
        <v>940</v>
      </c>
      <c r="E16" s="143">
        <v>37692</v>
      </c>
      <c r="F16" s="21" t="s">
        <v>188</v>
      </c>
      <c r="G16" s="21" t="s">
        <v>185</v>
      </c>
      <c r="H16" s="21"/>
      <c r="I16" s="98">
        <v>7</v>
      </c>
      <c r="J16" s="113">
        <v>11.65</v>
      </c>
      <c r="K16" s="113" t="s">
        <v>1275</v>
      </c>
      <c r="L16" s="113" t="s">
        <v>1275</v>
      </c>
      <c r="M16" s="113"/>
      <c r="N16" s="113"/>
      <c r="O16" s="113"/>
      <c r="P16" s="113"/>
      <c r="Q16" s="443">
        <f t="shared" si="0"/>
        <v>11.65</v>
      </c>
      <c r="R16" s="435" t="str">
        <f t="shared" si="1"/>
        <v>I JA</v>
      </c>
      <c r="S16" s="20" t="s">
        <v>941</v>
      </c>
      <c r="T16" s="88"/>
    </row>
    <row r="17" spans="1:20" s="114" customFormat="1" ht="18" customHeight="1" x14ac:dyDescent="0.2">
      <c r="A17" s="112">
        <v>11</v>
      </c>
      <c r="B17" s="136"/>
      <c r="C17" s="18" t="s">
        <v>41</v>
      </c>
      <c r="D17" s="19" t="s">
        <v>723</v>
      </c>
      <c r="E17" s="143" t="s">
        <v>724</v>
      </c>
      <c r="F17" s="21" t="s">
        <v>144</v>
      </c>
      <c r="G17" s="21" t="s">
        <v>145</v>
      </c>
      <c r="H17" s="21"/>
      <c r="I17" s="98">
        <v>6</v>
      </c>
      <c r="J17" s="113">
        <v>10.42</v>
      </c>
      <c r="K17" s="113" t="s">
        <v>1275</v>
      </c>
      <c r="L17" s="113">
        <v>11.45</v>
      </c>
      <c r="M17" s="113"/>
      <c r="N17" s="113"/>
      <c r="O17" s="113"/>
      <c r="P17" s="113"/>
      <c r="Q17" s="443">
        <f t="shared" si="0"/>
        <v>11.45</v>
      </c>
      <c r="R17" s="435" t="str">
        <f t="shared" si="1"/>
        <v>I JA</v>
      </c>
      <c r="S17" s="20" t="s">
        <v>729</v>
      </c>
      <c r="T17" s="88"/>
    </row>
    <row r="18" spans="1:20" s="114" customFormat="1" ht="18" customHeight="1" x14ac:dyDescent="0.2">
      <c r="A18" s="112">
        <v>12</v>
      </c>
      <c r="B18" s="136"/>
      <c r="C18" s="18" t="s">
        <v>181</v>
      </c>
      <c r="D18" s="19" t="s">
        <v>602</v>
      </c>
      <c r="E18" s="143" t="s">
        <v>603</v>
      </c>
      <c r="F18" s="21" t="s">
        <v>315</v>
      </c>
      <c r="G18" s="21" t="s">
        <v>112</v>
      </c>
      <c r="H18" s="21"/>
      <c r="I18" s="98">
        <v>5</v>
      </c>
      <c r="J18" s="113" t="s">
        <v>1275</v>
      </c>
      <c r="K18" s="113">
        <v>11.26</v>
      </c>
      <c r="L18" s="113" t="s">
        <v>1275</v>
      </c>
      <c r="M18" s="113"/>
      <c r="N18" s="113"/>
      <c r="O18" s="113"/>
      <c r="P18" s="113"/>
      <c r="Q18" s="443">
        <f t="shared" si="0"/>
        <v>11.26</v>
      </c>
      <c r="R18" s="435" t="str">
        <f t="shared" si="1"/>
        <v>II JA</v>
      </c>
      <c r="S18" s="20" t="s">
        <v>604</v>
      </c>
      <c r="T18" s="88"/>
    </row>
    <row r="19" spans="1:20" s="114" customFormat="1" ht="18" customHeight="1" x14ac:dyDescent="0.2">
      <c r="A19" s="112">
        <v>13</v>
      </c>
      <c r="B19" s="136"/>
      <c r="C19" s="18" t="s">
        <v>40</v>
      </c>
      <c r="D19" s="19" t="s">
        <v>939</v>
      </c>
      <c r="E19" s="143">
        <v>37371</v>
      </c>
      <c r="F19" s="21" t="s">
        <v>188</v>
      </c>
      <c r="G19" s="21" t="s">
        <v>185</v>
      </c>
      <c r="H19" s="21"/>
      <c r="I19" s="98">
        <v>4</v>
      </c>
      <c r="J19" s="113">
        <v>11.17</v>
      </c>
      <c r="K19" s="113">
        <v>11.24</v>
      </c>
      <c r="L19" s="113">
        <v>10.38</v>
      </c>
      <c r="M19" s="113"/>
      <c r="N19" s="113"/>
      <c r="O19" s="113"/>
      <c r="P19" s="113"/>
      <c r="Q19" s="443">
        <f t="shared" si="0"/>
        <v>11.24</v>
      </c>
      <c r="R19" s="435" t="str">
        <f t="shared" si="1"/>
        <v>II JA</v>
      </c>
      <c r="S19" s="20" t="s">
        <v>941</v>
      </c>
      <c r="T19" s="88"/>
    </row>
    <row r="20" spans="1:20" s="114" customFormat="1" ht="18" customHeight="1" x14ac:dyDescent="0.2">
      <c r="A20" s="112">
        <v>14</v>
      </c>
      <c r="B20" s="136"/>
      <c r="C20" s="18" t="s">
        <v>128</v>
      </c>
      <c r="D20" s="19" t="s">
        <v>671</v>
      </c>
      <c r="E20" s="143" t="s">
        <v>672</v>
      </c>
      <c r="F20" s="21" t="s">
        <v>141</v>
      </c>
      <c r="G20" s="21" t="s">
        <v>138</v>
      </c>
      <c r="H20" s="21"/>
      <c r="I20" s="98">
        <v>3</v>
      </c>
      <c r="J20" s="113">
        <v>10.71</v>
      </c>
      <c r="K20" s="113">
        <v>10.28</v>
      </c>
      <c r="L20" s="113">
        <v>11.16</v>
      </c>
      <c r="M20" s="113"/>
      <c r="N20" s="113"/>
      <c r="O20" s="113"/>
      <c r="P20" s="113"/>
      <c r="Q20" s="443">
        <f t="shared" si="0"/>
        <v>11.16</v>
      </c>
      <c r="R20" s="435" t="str">
        <f t="shared" si="1"/>
        <v>II JA</v>
      </c>
      <c r="S20" s="20" t="s">
        <v>139</v>
      </c>
      <c r="T20" s="88"/>
    </row>
    <row r="21" spans="1:20" s="114" customFormat="1" ht="18" customHeight="1" x14ac:dyDescent="0.2">
      <c r="A21" s="112">
        <v>15</v>
      </c>
      <c r="B21" s="136"/>
      <c r="C21" s="18" t="s">
        <v>605</v>
      </c>
      <c r="D21" s="19" t="s">
        <v>606</v>
      </c>
      <c r="E21" s="143">
        <v>37346</v>
      </c>
      <c r="F21" s="21" t="s">
        <v>315</v>
      </c>
      <c r="G21" s="21" t="s">
        <v>112</v>
      </c>
      <c r="H21" s="21"/>
      <c r="I21" s="98">
        <v>2</v>
      </c>
      <c r="J21" s="113">
        <v>11.09</v>
      </c>
      <c r="K21" s="113">
        <v>11.08</v>
      </c>
      <c r="L21" s="113">
        <v>10.92</v>
      </c>
      <c r="M21" s="113"/>
      <c r="N21" s="113"/>
      <c r="O21" s="113"/>
      <c r="P21" s="113"/>
      <c r="Q21" s="443">
        <f t="shared" si="0"/>
        <v>11.09</v>
      </c>
      <c r="R21" s="435" t="str">
        <f t="shared" si="1"/>
        <v>II JA</v>
      </c>
      <c r="S21" s="20" t="s">
        <v>604</v>
      </c>
      <c r="T21" s="88"/>
    </row>
    <row r="22" spans="1:20" s="114" customFormat="1" ht="18" customHeight="1" x14ac:dyDescent="0.2">
      <c r="A22" s="112">
        <v>16</v>
      </c>
      <c r="B22" s="136"/>
      <c r="C22" s="18" t="s">
        <v>129</v>
      </c>
      <c r="D22" s="19" t="s">
        <v>943</v>
      </c>
      <c r="E22" s="143">
        <v>37341</v>
      </c>
      <c r="F22" s="21" t="s">
        <v>194</v>
      </c>
      <c r="G22" s="21" t="s">
        <v>191</v>
      </c>
      <c r="H22" s="21" t="s">
        <v>967</v>
      </c>
      <c r="I22" s="98">
        <v>1</v>
      </c>
      <c r="J22" s="113">
        <v>10.52</v>
      </c>
      <c r="K22" s="113">
        <v>10.58</v>
      </c>
      <c r="L22" s="113">
        <v>10.59</v>
      </c>
      <c r="M22" s="113"/>
      <c r="N22" s="113"/>
      <c r="O22" s="113"/>
      <c r="P22" s="113"/>
      <c r="Q22" s="443">
        <f t="shared" si="0"/>
        <v>10.59</v>
      </c>
      <c r="R22" s="435" t="str">
        <f t="shared" si="1"/>
        <v>II JA</v>
      </c>
      <c r="S22" s="20" t="s">
        <v>193</v>
      </c>
      <c r="T22" s="88"/>
    </row>
    <row r="23" spans="1:20" s="114" customFormat="1" ht="18" customHeight="1" x14ac:dyDescent="0.2">
      <c r="A23" s="112">
        <v>17</v>
      </c>
      <c r="B23" s="136"/>
      <c r="C23" s="18" t="s">
        <v>82</v>
      </c>
      <c r="D23" s="19" t="s">
        <v>1183</v>
      </c>
      <c r="E23" s="143" t="s">
        <v>1184</v>
      </c>
      <c r="F23" s="21" t="s">
        <v>32</v>
      </c>
      <c r="G23" s="21" t="s">
        <v>65</v>
      </c>
      <c r="H23" s="21"/>
      <c r="I23" s="98"/>
      <c r="J23" s="113">
        <v>10.49</v>
      </c>
      <c r="K23" s="113">
        <v>10.58</v>
      </c>
      <c r="L23" s="113">
        <v>10.26</v>
      </c>
      <c r="M23" s="113"/>
      <c r="N23" s="113"/>
      <c r="O23" s="113"/>
      <c r="P23" s="113"/>
      <c r="Q23" s="443">
        <f t="shared" si="0"/>
        <v>10.58</v>
      </c>
      <c r="R23" s="435" t="str">
        <f t="shared" si="1"/>
        <v>II JA</v>
      </c>
      <c r="S23" s="20" t="s">
        <v>1201</v>
      </c>
      <c r="T23" s="88"/>
    </row>
    <row r="24" spans="1:20" s="114" customFormat="1" ht="18" customHeight="1" x14ac:dyDescent="0.2">
      <c r="A24" s="112">
        <v>18</v>
      </c>
      <c r="B24" s="136"/>
      <c r="C24" s="18" t="s">
        <v>499</v>
      </c>
      <c r="D24" s="19" t="s">
        <v>804</v>
      </c>
      <c r="E24" s="143" t="s">
        <v>793</v>
      </c>
      <c r="F24" s="21" t="s">
        <v>160</v>
      </c>
      <c r="G24" s="21" t="s">
        <v>157</v>
      </c>
      <c r="H24" s="21"/>
      <c r="I24" s="98"/>
      <c r="J24" s="113">
        <v>9.0500000000000007</v>
      </c>
      <c r="K24" s="113">
        <v>10.17</v>
      </c>
      <c r="L24" s="113">
        <v>8.91</v>
      </c>
      <c r="M24" s="113"/>
      <c r="N24" s="113"/>
      <c r="O24" s="113"/>
      <c r="P24" s="113"/>
      <c r="Q24" s="443">
        <f t="shared" si="0"/>
        <v>10.17</v>
      </c>
      <c r="R24" s="435" t="str">
        <f t="shared" si="1"/>
        <v>II JA</v>
      </c>
      <c r="S24" s="20" t="s">
        <v>159</v>
      </c>
      <c r="T24" s="88"/>
    </row>
    <row r="25" spans="1:20" s="114" customFormat="1" ht="18" customHeight="1" x14ac:dyDescent="0.2">
      <c r="A25" s="112">
        <v>19</v>
      </c>
      <c r="B25" s="136"/>
      <c r="C25" s="18" t="s">
        <v>40</v>
      </c>
      <c r="D25" s="19" t="s">
        <v>962</v>
      </c>
      <c r="E25" s="143" t="s">
        <v>451</v>
      </c>
      <c r="F25" s="21" t="s">
        <v>194</v>
      </c>
      <c r="G25" s="21" t="s">
        <v>191</v>
      </c>
      <c r="H25" s="21" t="s">
        <v>967</v>
      </c>
      <c r="I25" s="98"/>
      <c r="J25" s="113">
        <v>9.9499999999999993</v>
      </c>
      <c r="K25" s="113">
        <v>10.130000000000001</v>
      </c>
      <c r="L25" s="113">
        <v>9.9499999999999993</v>
      </c>
      <c r="M25" s="113"/>
      <c r="N25" s="113"/>
      <c r="O25" s="113"/>
      <c r="P25" s="113"/>
      <c r="Q25" s="443">
        <f t="shared" si="0"/>
        <v>10.130000000000001</v>
      </c>
      <c r="R25" s="435" t="str">
        <f t="shared" si="1"/>
        <v>II JA</v>
      </c>
      <c r="S25" s="20" t="s">
        <v>193</v>
      </c>
      <c r="T25" s="88"/>
    </row>
    <row r="26" spans="1:20" s="114" customFormat="1" ht="18" customHeight="1" x14ac:dyDescent="0.2">
      <c r="A26" s="112">
        <v>20</v>
      </c>
      <c r="B26" s="136"/>
      <c r="C26" s="18" t="s">
        <v>92</v>
      </c>
      <c r="D26" s="19" t="s">
        <v>353</v>
      </c>
      <c r="E26" s="143" t="s">
        <v>699</v>
      </c>
      <c r="F26" s="21" t="s">
        <v>194</v>
      </c>
      <c r="G26" s="21" t="s">
        <v>191</v>
      </c>
      <c r="H26" s="21" t="s">
        <v>967</v>
      </c>
      <c r="I26" s="98"/>
      <c r="J26" s="113">
        <v>9.6999999999999993</v>
      </c>
      <c r="K26" s="113" t="s">
        <v>1275</v>
      </c>
      <c r="L26" s="113">
        <v>8.5500000000000007</v>
      </c>
      <c r="M26" s="113"/>
      <c r="N26" s="113"/>
      <c r="O26" s="113"/>
      <c r="P26" s="113"/>
      <c r="Q26" s="443">
        <f t="shared" si="0"/>
        <v>9.6999999999999993</v>
      </c>
      <c r="R26" s="435" t="str">
        <f t="shared" si="1"/>
        <v>III JA</v>
      </c>
      <c r="S26" s="20" t="s">
        <v>193</v>
      </c>
      <c r="T26" s="88"/>
    </row>
    <row r="27" spans="1:20" s="114" customFormat="1" ht="18" customHeight="1" x14ac:dyDescent="0.2">
      <c r="A27" s="112">
        <v>21</v>
      </c>
      <c r="B27" s="136"/>
      <c r="C27" s="18" t="s">
        <v>107</v>
      </c>
      <c r="D27" s="19" t="s">
        <v>352</v>
      </c>
      <c r="E27" s="143" t="s">
        <v>351</v>
      </c>
      <c r="F27" s="21" t="s">
        <v>28</v>
      </c>
      <c r="G27" s="21" t="s">
        <v>598</v>
      </c>
      <c r="H27" s="21"/>
      <c r="I27" s="98"/>
      <c r="J27" s="113">
        <v>8.4700000000000006</v>
      </c>
      <c r="K27" s="113">
        <v>8.41</v>
      </c>
      <c r="L27" s="113">
        <v>9.58</v>
      </c>
      <c r="M27" s="113"/>
      <c r="N27" s="113"/>
      <c r="O27" s="113"/>
      <c r="P27" s="113"/>
      <c r="Q27" s="443">
        <f t="shared" si="0"/>
        <v>9.58</v>
      </c>
      <c r="R27" s="435" t="str">
        <f t="shared" si="1"/>
        <v>III JA</v>
      </c>
      <c r="S27" s="20" t="s">
        <v>55</v>
      </c>
      <c r="T27" s="88"/>
    </row>
    <row r="28" spans="1:20" s="114" customFormat="1" ht="18" customHeight="1" x14ac:dyDescent="0.2">
      <c r="A28" s="112">
        <v>22</v>
      </c>
      <c r="B28" s="136"/>
      <c r="C28" s="18" t="s">
        <v>1206</v>
      </c>
      <c r="D28" s="19" t="s">
        <v>554</v>
      </c>
      <c r="E28" s="143">
        <v>37471</v>
      </c>
      <c r="F28" s="21" t="s">
        <v>111</v>
      </c>
      <c r="G28" s="21" t="s">
        <v>109</v>
      </c>
      <c r="H28" s="21"/>
      <c r="I28" s="98"/>
      <c r="J28" s="113">
        <v>9.48</v>
      </c>
      <c r="K28" s="113">
        <v>8.94</v>
      </c>
      <c r="L28" s="113">
        <v>9.1999999999999993</v>
      </c>
      <c r="M28" s="113"/>
      <c r="N28" s="113"/>
      <c r="O28" s="113"/>
      <c r="P28" s="113"/>
      <c r="Q28" s="443">
        <f t="shared" si="0"/>
        <v>9.48</v>
      </c>
      <c r="R28" s="435" t="str">
        <f t="shared" si="1"/>
        <v>III JA</v>
      </c>
      <c r="S28" s="20" t="s">
        <v>242</v>
      </c>
      <c r="T28" s="88"/>
    </row>
    <row r="29" spans="1:20" s="114" customFormat="1" ht="18" customHeight="1" x14ac:dyDescent="0.2">
      <c r="A29" s="112"/>
      <c r="B29" s="135"/>
      <c r="C29" s="18" t="s">
        <v>216</v>
      </c>
      <c r="D29" s="19" t="s">
        <v>950</v>
      </c>
      <c r="E29" s="143" t="s">
        <v>951</v>
      </c>
      <c r="F29" s="21" t="s">
        <v>194</v>
      </c>
      <c r="G29" s="21" t="s">
        <v>191</v>
      </c>
      <c r="H29" s="21" t="s">
        <v>967</v>
      </c>
      <c r="I29" s="98"/>
      <c r="J29" s="113"/>
      <c r="K29" s="113"/>
      <c r="L29" s="113"/>
      <c r="M29" s="113"/>
      <c r="N29" s="113"/>
      <c r="O29" s="113"/>
      <c r="P29" s="113"/>
      <c r="Q29" s="443" t="s">
        <v>1239</v>
      </c>
      <c r="R29" s="309" t="str">
        <f t="shared" si="1"/>
        <v>I A</v>
      </c>
      <c r="S29" s="20" t="s">
        <v>193</v>
      </c>
      <c r="T29" s="88"/>
    </row>
    <row r="30" spans="1:20" s="114" customFormat="1" ht="18" customHeight="1" x14ac:dyDescent="0.2">
      <c r="A30" s="112"/>
      <c r="B30" s="135"/>
      <c r="C30" s="18" t="s">
        <v>573</v>
      </c>
      <c r="D30" s="19" t="s">
        <v>1196</v>
      </c>
      <c r="E30" s="143" t="s">
        <v>1197</v>
      </c>
      <c r="F30" s="21" t="s">
        <v>32</v>
      </c>
      <c r="G30" s="21" t="s">
        <v>65</v>
      </c>
      <c r="H30" s="21" t="s">
        <v>1198</v>
      </c>
      <c r="I30" s="98"/>
      <c r="J30" s="113"/>
      <c r="K30" s="113"/>
      <c r="L30" s="113"/>
      <c r="M30" s="113"/>
      <c r="N30" s="113"/>
      <c r="O30" s="113"/>
      <c r="P30" s="113"/>
      <c r="Q30" s="443" t="s">
        <v>1239</v>
      </c>
      <c r="R30" s="309" t="str">
        <f t="shared" si="1"/>
        <v>I A</v>
      </c>
      <c r="S30" s="20" t="s">
        <v>1202</v>
      </c>
    </row>
    <row r="31" spans="1:20" s="114" customFormat="1" ht="18" customHeight="1" x14ac:dyDescent="0.2">
      <c r="A31" s="112"/>
      <c r="B31" s="135"/>
      <c r="C31" s="18" t="s">
        <v>70</v>
      </c>
      <c r="D31" s="19" t="s">
        <v>1181</v>
      </c>
      <c r="E31" s="143" t="s">
        <v>1182</v>
      </c>
      <c r="F31" s="21" t="s">
        <v>32</v>
      </c>
      <c r="G31" s="21" t="s">
        <v>65</v>
      </c>
      <c r="H31" s="21"/>
      <c r="I31" s="98"/>
      <c r="J31" s="113"/>
      <c r="K31" s="113"/>
      <c r="L31" s="113"/>
      <c r="M31" s="113"/>
      <c r="N31" s="113"/>
      <c r="O31" s="113"/>
      <c r="P31" s="113"/>
      <c r="Q31" s="443" t="s">
        <v>1239</v>
      </c>
      <c r="R31" s="309" t="str">
        <f t="shared" si="1"/>
        <v>I A</v>
      </c>
      <c r="S31" s="20" t="s">
        <v>1201</v>
      </c>
      <c r="T31" s="88"/>
    </row>
  </sheetData>
  <sortState ref="C7:S32">
    <sortCondition descending="1" ref="E7:E32"/>
  </sortState>
  <mergeCells count="1">
    <mergeCell ref="J5:P5"/>
  </mergeCells>
  <printOptions horizontalCentered="1"/>
  <pageMargins left="0.15748031496062992" right="0.15748031496062992" top="0.39370078740157483" bottom="0.39370078740157483" header="0.39370078740157483" footer="0.39370078740157483"/>
  <pageSetup paperSize="9" scale="95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5"/>
  <dimension ref="A1:S21"/>
  <sheetViews>
    <sheetView workbookViewId="0">
      <selection activeCell="A5" sqref="A5"/>
    </sheetView>
  </sheetViews>
  <sheetFormatPr defaultRowHeight="12.75" x14ac:dyDescent="0.2"/>
  <cols>
    <col min="1" max="1" width="5.28515625" style="22" customWidth="1"/>
    <col min="2" max="2" width="5.28515625" style="22" hidden="1" customWidth="1"/>
    <col min="3" max="3" width="10.42578125" style="22" customWidth="1"/>
    <col min="4" max="4" width="14.42578125" style="22" customWidth="1"/>
    <col min="5" max="5" width="10.7109375" style="44" customWidth="1"/>
    <col min="6" max="6" width="15.42578125" style="46" customWidth="1"/>
    <col min="7" max="7" width="12.85546875" style="46" customWidth="1"/>
    <col min="8" max="8" width="13.425781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customWidth="1"/>
    <col min="19" max="19" width="15.28515625" style="24" customWidth="1"/>
    <col min="20" max="256" width="9.140625" style="22"/>
    <col min="257" max="257" width="5.28515625" style="22" customWidth="1"/>
    <col min="258" max="258" width="0" style="22" hidden="1" customWidth="1"/>
    <col min="259" max="259" width="10.42578125" style="22" customWidth="1"/>
    <col min="260" max="260" width="14.42578125" style="22" customWidth="1"/>
    <col min="261" max="261" width="10.7109375" style="22" customWidth="1"/>
    <col min="262" max="262" width="15.42578125" style="22" customWidth="1"/>
    <col min="263" max="263" width="12.85546875" style="22" customWidth="1"/>
    <col min="264" max="264" width="13.42578125" style="22" customWidth="1"/>
    <col min="265" max="265" width="5.85546875" style="22" customWidth="1"/>
    <col min="266" max="268" width="4.7109375" style="22" customWidth="1"/>
    <col min="269" max="269" width="0" style="22" hidden="1" customWidth="1"/>
    <col min="270" max="272" width="4.7109375" style="22" customWidth="1"/>
    <col min="273" max="273" width="8.140625" style="22" customWidth="1"/>
    <col min="274" max="274" width="6.42578125" style="22" customWidth="1"/>
    <col min="275" max="275" width="15.28515625" style="22" customWidth="1"/>
    <col min="276" max="512" width="9.140625" style="22"/>
    <col min="513" max="513" width="5.28515625" style="22" customWidth="1"/>
    <col min="514" max="514" width="0" style="22" hidden="1" customWidth="1"/>
    <col min="515" max="515" width="10.42578125" style="22" customWidth="1"/>
    <col min="516" max="516" width="14.42578125" style="22" customWidth="1"/>
    <col min="517" max="517" width="10.7109375" style="22" customWidth="1"/>
    <col min="518" max="518" width="15.42578125" style="22" customWidth="1"/>
    <col min="519" max="519" width="12.85546875" style="22" customWidth="1"/>
    <col min="520" max="520" width="13.42578125" style="22" customWidth="1"/>
    <col min="521" max="521" width="5.85546875" style="22" customWidth="1"/>
    <col min="522" max="524" width="4.7109375" style="22" customWidth="1"/>
    <col min="525" max="525" width="0" style="22" hidden="1" customWidth="1"/>
    <col min="526" max="528" width="4.7109375" style="22" customWidth="1"/>
    <col min="529" max="529" width="8.140625" style="22" customWidth="1"/>
    <col min="530" max="530" width="6.42578125" style="22" customWidth="1"/>
    <col min="531" max="531" width="15.28515625" style="22" customWidth="1"/>
    <col min="532" max="768" width="9.140625" style="22"/>
    <col min="769" max="769" width="5.28515625" style="22" customWidth="1"/>
    <col min="770" max="770" width="0" style="22" hidden="1" customWidth="1"/>
    <col min="771" max="771" width="10.42578125" style="22" customWidth="1"/>
    <col min="772" max="772" width="14.42578125" style="22" customWidth="1"/>
    <col min="773" max="773" width="10.7109375" style="22" customWidth="1"/>
    <col min="774" max="774" width="15.42578125" style="22" customWidth="1"/>
    <col min="775" max="775" width="12.85546875" style="22" customWidth="1"/>
    <col min="776" max="776" width="13.42578125" style="22" customWidth="1"/>
    <col min="777" max="777" width="5.85546875" style="22" customWidth="1"/>
    <col min="778" max="780" width="4.7109375" style="22" customWidth="1"/>
    <col min="781" max="781" width="0" style="22" hidden="1" customWidth="1"/>
    <col min="782" max="784" width="4.7109375" style="22" customWidth="1"/>
    <col min="785" max="785" width="8.140625" style="22" customWidth="1"/>
    <col min="786" max="786" width="6.42578125" style="22" customWidth="1"/>
    <col min="787" max="787" width="15.28515625" style="22" customWidth="1"/>
    <col min="788" max="1024" width="9.140625" style="22"/>
    <col min="1025" max="1025" width="5.28515625" style="22" customWidth="1"/>
    <col min="1026" max="1026" width="0" style="22" hidden="1" customWidth="1"/>
    <col min="1027" max="1027" width="10.42578125" style="22" customWidth="1"/>
    <col min="1028" max="1028" width="14.42578125" style="22" customWidth="1"/>
    <col min="1029" max="1029" width="10.7109375" style="22" customWidth="1"/>
    <col min="1030" max="1030" width="15.42578125" style="22" customWidth="1"/>
    <col min="1031" max="1031" width="12.85546875" style="22" customWidth="1"/>
    <col min="1032" max="1032" width="13.42578125" style="22" customWidth="1"/>
    <col min="1033" max="1033" width="5.85546875" style="22" customWidth="1"/>
    <col min="1034" max="1036" width="4.7109375" style="22" customWidth="1"/>
    <col min="1037" max="1037" width="0" style="22" hidden="1" customWidth="1"/>
    <col min="1038" max="1040" width="4.7109375" style="22" customWidth="1"/>
    <col min="1041" max="1041" width="8.140625" style="22" customWidth="1"/>
    <col min="1042" max="1042" width="6.42578125" style="22" customWidth="1"/>
    <col min="1043" max="1043" width="15.28515625" style="22" customWidth="1"/>
    <col min="1044" max="1280" width="9.140625" style="22"/>
    <col min="1281" max="1281" width="5.28515625" style="22" customWidth="1"/>
    <col min="1282" max="1282" width="0" style="22" hidden="1" customWidth="1"/>
    <col min="1283" max="1283" width="10.42578125" style="22" customWidth="1"/>
    <col min="1284" max="1284" width="14.42578125" style="22" customWidth="1"/>
    <col min="1285" max="1285" width="10.7109375" style="22" customWidth="1"/>
    <col min="1286" max="1286" width="15.42578125" style="22" customWidth="1"/>
    <col min="1287" max="1287" width="12.85546875" style="22" customWidth="1"/>
    <col min="1288" max="1288" width="13.42578125" style="22" customWidth="1"/>
    <col min="1289" max="1289" width="5.85546875" style="22" customWidth="1"/>
    <col min="1290" max="1292" width="4.7109375" style="22" customWidth="1"/>
    <col min="1293" max="1293" width="0" style="22" hidden="1" customWidth="1"/>
    <col min="1294" max="1296" width="4.7109375" style="22" customWidth="1"/>
    <col min="1297" max="1297" width="8.140625" style="22" customWidth="1"/>
    <col min="1298" max="1298" width="6.42578125" style="22" customWidth="1"/>
    <col min="1299" max="1299" width="15.28515625" style="22" customWidth="1"/>
    <col min="1300" max="1536" width="9.140625" style="22"/>
    <col min="1537" max="1537" width="5.28515625" style="22" customWidth="1"/>
    <col min="1538" max="1538" width="0" style="22" hidden="1" customWidth="1"/>
    <col min="1539" max="1539" width="10.42578125" style="22" customWidth="1"/>
    <col min="1540" max="1540" width="14.42578125" style="22" customWidth="1"/>
    <col min="1541" max="1541" width="10.7109375" style="22" customWidth="1"/>
    <col min="1542" max="1542" width="15.42578125" style="22" customWidth="1"/>
    <col min="1543" max="1543" width="12.85546875" style="22" customWidth="1"/>
    <col min="1544" max="1544" width="13.42578125" style="22" customWidth="1"/>
    <col min="1545" max="1545" width="5.85546875" style="22" customWidth="1"/>
    <col min="1546" max="1548" width="4.7109375" style="22" customWidth="1"/>
    <col min="1549" max="1549" width="0" style="22" hidden="1" customWidth="1"/>
    <col min="1550" max="1552" width="4.7109375" style="22" customWidth="1"/>
    <col min="1553" max="1553" width="8.140625" style="22" customWidth="1"/>
    <col min="1554" max="1554" width="6.42578125" style="22" customWidth="1"/>
    <col min="1555" max="1555" width="15.28515625" style="22" customWidth="1"/>
    <col min="1556" max="1792" width="9.140625" style="22"/>
    <col min="1793" max="1793" width="5.28515625" style="22" customWidth="1"/>
    <col min="1794" max="1794" width="0" style="22" hidden="1" customWidth="1"/>
    <col min="1795" max="1795" width="10.42578125" style="22" customWidth="1"/>
    <col min="1796" max="1796" width="14.42578125" style="22" customWidth="1"/>
    <col min="1797" max="1797" width="10.7109375" style="22" customWidth="1"/>
    <col min="1798" max="1798" width="15.42578125" style="22" customWidth="1"/>
    <col min="1799" max="1799" width="12.85546875" style="22" customWidth="1"/>
    <col min="1800" max="1800" width="13.42578125" style="22" customWidth="1"/>
    <col min="1801" max="1801" width="5.85546875" style="22" customWidth="1"/>
    <col min="1802" max="1804" width="4.7109375" style="22" customWidth="1"/>
    <col min="1805" max="1805" width="0" style="22" hidden="1" customWidth="1"/>
    <col min="1806" max="1808" width="4.7109375" style="22" customWidth="1"/>
    <col min="1809" max="1809" width="8.140625" style="22" customWidth="1"/>
    <col min="1810" max="1810" width="6.42578125" style="22" customWidth="1"/>
    <col min="1811" max="1811" width="15.28515625" style="22" customWidth="1"/>
    <col min="1812" max="2048" width="9.140625" style="22"/>
    <col min="2049" max="2049" width="5.28515625" style="22" customWidth="1"/>
    <col min="2050" max="2050" width="0" style="22" hidden="1" customWidth="1"/>
    <col min="2051" max="2051" width="10.42578125" style="22" customWidth="1"/>
    <col min="2052" max="2052" width="14.42578125" style="22" customWidth="1"/>
    <col min="2053" max="2053" width="10.7109375" style="22" customWidth="1"/>
    <col min="2054" max="2054" width="15.42578125" style="22" customWidth="1"/>
    <col min="2055" max="2055" width="12.85546875" style="22" customWidth="1"/>
    <col min="2056" max="2056" width="13.42578125" style="22" customWidth="1"/>
    <col min="2057" max="2057" width="5.85546875" style="22" customWidth="1"/>
    <col min="2058" max="2060" width="4.7109375" style="22" customWidth="1"/>
    <col min="2061" max="2061" width="0" style="22" hidden="1" customWidth="1"/>
    <col min="2062" max="2064" width="4.7109375" style="22" customWidth="1"/>
    <col min="2065" max="2065" width="8.140625" style="22" customWidth="1"/>
    <col min="2066" max="2066" width="6.42578125" style="22" customWidth="1"/>
    <col min="2067" max="2067" width="15.28515625" style="22" customWidth="1"/>
    <col min="2068" max="2304" width="9.140625" style="22"/>
    <col min="2305" max="2305" width="5.28515625" style="22" customWidth="1"/>
    <col min="2306" max="2306" width="0" style="22" hidden="1" customWidth="1"/>
    <col min="2307" max="2307" width="10.42578125" style="22" customWidth="1"/>
    <col min="2308" max="2308" width="14.42578125" style="22" customWidth="1"/>
    <col min="2309" max="2309" width="10.7109375" style="22" customWidth="1"/>
    <col min="2310" max="2310" width="15.42578125" style="22" customWidth="1"/>
    <col min="2311" max="2311" width="12.85546875" style="22" customWidth="1"/>
    <col min="2312" max="2312" width="13.42578125" style="22" customWidth="1"/>
    <col min="2313" max="2313" width="5.85546875" style="22" customWidth="1"/>
    <col min="2314" max="2316" width="4.7109375" style="22" customWidth="1"/>
    <col min="2317" max="2317" width="0" style="22" hidden="1" customWidth="1"/>
    <col min="2318" max="2320" width="4.7109375" style="22" customWidth="1"/>
    <col min="2321" max="2321" width="8.140625" style="22" customWidth="1"/>
    <col min="2322" max="2322" width="6.42578125" style="22" customWidth="1"/>
    <col min="2323" max="2323" width="15.28515625" style="22" customWidth="1"/>
    <col min="2324" max="2560" width="9.140625" style="22"/>
    <col min="2561" max="2561" width="5.28515625" style="22" customWidth="1"/>
    <col min="2562" max="2562" width="0" style="22" hidden="1" customWidth="1"/>
    <col min="2563" max="2563" width="10.42578125" style="22" customWidth="1"/>
    <col min="2564" max="2564" width="14.42578125" style="22" customWidth="1"/>
    <col min="2565" max="2565" width="10.7109375" style="22" customWidth="1"/>
    <col min="2566" max="2566" width="15.42578125" style="22" customWidth="1"/>
    <col min="2567" max="2567" width="12.85546875" style="22" customWidth="1"/>
    <col min="2568" max="2568" width="13.42578125" style="22" customWidth="1"/>
    <col min="2569" max="2569" width="5.85546875" style="22" customWidth="1"/>
    <col min="2570" max="2572" width="4.7109375" style="22" customWidth="1"/>
    <col min="2573" max="2573" width="0" style="22" hidden="1" customWidth="1"/>
    <col min="2574" max="2576" width="4.7109375" style="22" customWidth="1"/>
    <col min="2577" max="2577" width="8.140625" style="22" customWidth="1"/>
    <col min="2578" max="2578" width="6.42578125" style="22" customWidth="1"/>
    <col min="2579" max="2579" width="15.28515625" style="22" customWidth="1"/>
    <col min="2580" max="2816" width="9.140625" style="22"/>
    <col min="2817" max="2817" width="5.28515625" style="22" customWidth="1"/>
    <col min="2818" max="2818" width="0" style="22" hidden="1" customWidth="1"/>
    <col min="2819" max="2819" width="10.42578125" style="22" customWidth="1"/>
    <col min="2820" max="2820" width="14.42578125" style="22" customWidth="1"/>
    <col min="2821" max="2821" width="10.7109375" style="22" customWidth="1"/>
    <col min="2822" max="2822" width="15.42578125" style="22" customWidth="1"/>
    <col min="2823" max="2823" width="12.85546875" style="22" customWidth="1"/>
    <col min="2824" max="2824" width="13.42578125" style="22" customWidth="1"/>
    <col min="2825" max="2825" width="5.85546875" style="22" customWidth="1"/>
    <col min="2826" max="2828" width="4.7109375" style="22" customWidth="1"/>
    <col min="2829" max="2829" width="0" style="22" hidden="1" customWidth="1"/>
    <col min="2830" max="2832" width="4.7109375" style="22" customWidth="1"/>
    <col min="2833" max="2833" width="8.140625" style="22" customWidth="1"/>
    <col min="2834" max="2834" width="6.42578125" style="22" customWidth="1"/>
    <col min="2835" max="2835" width="15.28515625" style="22" customWidth="1"/>
    <col min="2836" max="3072" width="9.140625" style="22"/>
    <col min="3073" max="3073" width="5.28515625" style="22" customWidth="1"/>
    <col min="3074" max="3074" width="0" style="22" hidden="1" customWidth="1"/>
    <col min="3075" max="3075" width="10.42578125" style="22" customWidth="1"/>
    <col min="3076" max="3076" width="14.42578125" style="22" customWidth="1"/>
    <col min="3077" max="3077" width="10.7109375" style="22" customWidth="1"/>
    <col min="3078" max="3078" width="15.42578125" style="22" customWidth="1"/>
    <col min="3079" max="3079" width="12.85546875" style="22" customWidth="1"/>
    <col min="3080" max="3080" width="13.42578125" style="22" customWidth="1"/>
    <col min="3081" max="3081" width="5.85546875" style="22" customWidth="1"/>
    <col min="3082" max="3084" width="4.7109375" style="22" customWidth="1"/>
    <col min="3085" max="3085" width="0" style="22" hidden="1" customWidth="1"/>
    <col min="3086" max="3088" width="4.7109375" style="22" customWidth="1"/>
    <col min="3089" max="3089" width="8.140625" style="22" customWidth="1"/>
    <col min="3090" max="3090" width="6.42578125" style="22" customWidth="1"/>
    <col min="3091" max="3091" width="15.28515625" style="22" customWidth="1"/>
    <col min="3092" max="3328" width="9.140625" style="22"/>
    <col min="3329" max="3329" width="5.28515625" style="22" customWidth="1"/>
    <col min="3330" max="3330" width="0" style="22" hidden="1" customWidth="1"/>
    <col min="3331" max="3331" width="10.42578125" style="22" customWidth="1"/>
    <col min="3332" max="3332" width="14.42578125" style="22" customWidth="1"/>
    <col min="3333" max="3333" width="10.7109375" style="22" customWidth="1"/>
    <col min="3334" max="3334" width="15.42578125" style="22" customWidth="1"/>
    <col min="3335" max="3335" width="12.85546875" style="22" customWidth="1"/>
    <col min="3336" max="3336" width="13.42578125" style="22" customWidth="1"/>
    <col min="3337" max="3337" width="5.85546875" style="22" customWidth="1"/>
    <col min="3338" max="3340" width="4.7109375" style="22" customWidth="1"/>
    <col min="3341" max="3341" width="0" style="22" hidden="1" customWidth="1"/>
    <col min="3342" max="3344" width="4.7109375" style="22" customWidth="1"/>
    <col min="3345" max="3345" width="8.140625" style="22" customWidth="1"/>
    <col min="3346" max="3346" width="6.42578125" style="22" customWidth="1"/>
    <col min="3347" max="3347" width="15.28515625" style="22" customWidth="1"/>
    <col min="3348" max="3584" width="9.140625" style="22"/>
    <col min="3585" max="3585" width="5.28515625" style="22" customWidth="1"/>
    <col min="3586" max="3586" width="0" style="22" hidden="1" customWidth="1"/>
    <col min="3587" max="3587" width="10.42578125" style="22" customWidth="1"/>
    <col min="3588" max="3588" width="14.42578125" style="22" customWidth="1"/>
    <col min="3589" max="3589" width="10.7109375" style="22" customWidth="1"/>
    <col min="3590" max="3590" width="15.42578125" style="22" customWidth="1"/>
    <col min="3591" max="3591" width="12.85546875" style="22" customWidth="1"/>
    <col min="3592" max="3592" width="13.42578125" style="22" customWidth="1"/>
    <col min="3593" max="3593" width="5.85546875" style="22" customWidth="1"/>
    <col min="3594" max="3596" width="4.7109375" style="22" customWidth="1"/>
    <col min="3597" max="3597" width="0" style="22" hidden="1" customWidth="1"/>
    <col min="3598" max="3600" width="4.7109375" style="22" customWidth="1"/>
    <col min="3601" max="3601" width="8.140625" style="22" customWidth="1"/>
    <col min="3602" max="3602" width="6.42578125" style="22" customWidth="1"/>
    <col min="3603" max="3603" width="15.28515625" style="22" customWidth="1"/>
    <col min="3604" max="3840" width="9.140625" style="22"/>
    <col min="3841" max="3841" width="5.28515625" style="22" customWidth="1"/>
    <col min="3842" max="3842" width="0" style="22" hidden="1" customWidth="1"/>
    <col min="3843" max="3843" width="10.42578125" style="22" customWidth="1"/>
    <col min="3844" max="3844" width="14.42578125" style="22" customWidth="1"/>
    <col min="3845" max="3845" width="10.7109375" style="22" customWidth="1"/>
    <col min="3846" max="3846" width="15.42578125" style="22" customWidth="1"/>
    <col min="3847" max="3847" width="12.85546875" style="22" customWidth="1"/>
    <col min="3848" max="3848" width="13.42578125" style="22" customWidth="1"/>
    <col min="3849" max="3849" width="5.85546875" style="22" customWidth="1"/>
    <col min="3850" max="3852" width="4.7109375" style="22" customWidth="1"/>
    <col min="3853" max="3853" width="0" style="22" hidden="1" customWidth="1"/>
    <col min="3854" max="3856" width="4.7109375" style="22" customWidth="1"/>
    <col min="3857" max="3857" width="8.140625" style="22" customWidth="1"/>
    <col min="3858" max="3858" width="6.42578125" style="22" customWidth="1"/>
    <col min="3859" max="3859" width="15.28515625" style="22" customWidth="1"/>
    <col min="3860" max="4096" width="9.140625" style="22"/>
    <col min="4097" max="4097" width="5.28515625" style="22" customWidth="1"/>
    <col min="4098" max="4098" width="0" style="22" hidden="1" customWidth="1"/>
    <col min="4099" max="4099" width="10.42578125" style="22" customWidth="1"/>
    <col min="4100" max="4100" width="14.42578125" style="22" customWidth="1"/>
    <col min="4101" max="4101" width="10.7109375" style="22" customWidth="1"/>
    <col min="4102" max="4102" width="15.42578125" style="22" customWidth="1"/>
    <col min="4103" max="4103" width="12.85546875" style="22" customWidth="1"/>
    <col min="4104" max="4104" width="13.42578125" style="22" customWidth="1"/>
    <col min="4105" max="4105" width="5.85546875" style="22" customWidth="1"/>
    <col min="4106" max="4108" width="4.7109375" style="22" customWidth="1"/>
    <col min="4109" max="4109" width="0" style="22" hidden="1" customWidth="1"/>
    <col min="4110" max="4112" width="4.7109375" style="22" customWidth="1"/>
    <col min="4113" max="4113" width="8.140625" style="22" customWidth="1"/>
    <col min="4114" max="4114" width="6.42578125" style="22" customWidth="1"/>
    <col min="4115" max="4115" width="15.28515625" style="22" customWidth="1"/>
    <col min="4116" max="4352" width="9.140625" style="22"/>
    <col min="4353" max="4353" width="5.28515625" style="22" customWidth="1"/>
    <col min="4354" max="4354" width="0" style="22" hidden="1" customWidth="1"/>
    <col min="4355" max="4355" width="10.42578125" style="22" customWidth="1"/>
    <col min="4356" max="4356" width="14.42578125" style="22" customWidth="1"/>
    <col min="4357" max="4357" width="10.7109375" style="22" customWidth="1"/>
    <col min="4358" max="4358" width="15.42578125" style="22" customWidth="1"/>
    <col min="4359" max="4359" width="12.85546875" style="22" customWidth="1"/>
    <col min="4360" max="4360" width="13.42578125" style="22" customWidth="1"/>
    <col min="4361" max="4361" width="5.85546875" style="22" customWidth="1"/>
    <col min="4362" max="4364" width="4.7109375" style="22" customWidth="1"/>
    <col min="4365" max="4365" width="0" style="22" hidden="1" customWidth="1"/>
    <col min="4366" max="4368" width="4.7109375" style="22" customWidth="1"/>
    <col min="4369" max="4369" width="8.140625" style="22" customWidth="1"/>
    <col min="4370" max="4370" width="6.42578125" style="22" customWidth="1"/>
    <col min="4371" max="4371" width="15.28515625" style="22" customWidth="1"/>
    <col min="4372" max="4608" width="9.140625" style="22"/>
    <col min="4609" max="4609" width="5.28515625" style="22" customWidth="1"/>
    <col min="4610" max="4610" width="0" style="22" hidden="1" customWidth="1"/>
    <col min="4611" max="4611" width="10.42578125" style="22" customWidth="1"/>
    <col min="4612" max="4612" width="14.42578125" style="22" customWidth="1"/>
    <col min="4613" max="4613" width="10.7109375" style="22" customWidth="1"/>
    <col min="4614" max="4614" width="15.42578125" style="22" customWidth="1"/>
    <col min="4615" max="4615" width="12.85546875" style="22" customWidth="1"/>
    <col min="4616" max="4616" width="13.42578125" style="22" customWidth="1"/>
    <col min="4617" max="4617" width="5.85546875" style="22" customWidth="1"/>
    <col min="4618" max="4620" width="4.7109375" style="22" customWidth="1"/>
    <col min="4621" max="4621" width="0" style="22" hidden="1" customWidth="1"/>
    <col min="4622" max="4624" width="4.7109375" style="22" customWidth="1"/>
    <col min="4625" max="4625" width="8.140625" style="22" customWidth="1"/>
    <col min="4626" max="4626" width="6.42578125" style="22" customWidth="1"/>
    <col min="4627" max="4627" width="15.28515625" style="22" customWidth="1"/>
    <col min="4628" max="4864" width="9.140625" style="22"/>
    <col min="4865" max="4865" width="5.28515625" style="22" customWidth="1"/>
    <col min="4866" max="4866" width="0" style="22" hidden="1" customWidth="1"/>
    <col min="4867" max="4867" width="10.42578125" style="22" customWidth="1"/>
    <col min="4868" max="4868" width="14.42578125" style="22" customWidth="1"/>
    <col min="4869" max="4869" width="10.7109375" style="22" customWidth="1"/>
    <col min="4870" max="4870" width="15.42578125" style="22" customWidth="1"/>
    <col min="4871" max="4871" width="12.85546875" style="22" customWidth="1"/>
    <col min="4872" max="4872" width="13.42578125" style="22" customWidth="1"/>
    <col min="4873" max="4873" width="5.85546875" style="22" customWidth="1"/>
    <col min="4874" max="4876" width="4.7109375" style="22" customWidth="1"/>
    <col min="4877" max="4877" width="0" style="22" hidden="1" customWidth="1"/>
    <col min="4878" max="4880" width="4.7109375" style="22" customWidth="1"/>
    <col min="4881" max="4881" width="8.140625" style="22" customWidth="1"/>
    <col min="4882" max="4882" width="6.42578125" style="22" customWidth="1"/>
    <col min="4883" max="4883" width="15.28515625" style="22" customWidth="1"/>
    <col min="4884" max="5120" width="9.140625" style="22"/>
    <col min="5121" max="5121" width="5.28515625" style="22" customWidth="1"/>
    <col min="5122" max="5122" width="0" style="22" hidden="1" customWidth="1"/>
    <col min="5123" max="5123" width="10.42578125" style="22" customWidth="1"/>
    <col min="5124" max="5124" width="14.42578125" style="22" customWidth="1"/>
    <col min="5125" max="5125" width="10.7109375" style="22" customWidth="1"/>
    <col min="5126" max="5126" width="15.42578125" style="22" customWidth="1"/>
    <col min="5127" max="5127" width="12.85546875" style="22" customWidth="1"/>
    <col min="5128" max="5128" width="13.42578125" style="22" customWidth="1"/>
    <col min="5129" max="5129" width="5.85546875" style="22" customWidth="1"/>
    <col min="5130" max="5132" width="4.7109375" style="22" customWidth="1"/>
    <col min="5133" max="5133" width="0" style="22" hidden="1" customWidth="1"/>
    <col min="5134" max="5136" width="4.7109375" style="22" customWidth="1"/>
    <col min="5137" max="5137" width="8.140625" style="22" customWidth="1"/>
    <col min="5138" max="5138" width="6.42578125" style="22" customWidth="1"/>
    <col min="5139" max="5139" width="15.28515625" style="22" customWidth="1"/>
    <col min="5140" max="5376" width="9.140625" style="22"/>
    <col min="5377" max="5377" width="5.28515625" style="22" customWidth="1"/>
    <col min="5378" max="5378" width="0" style="22" hidden="1" customWidth="1"/>
    <col min="5379" max="5379" width="10.42578125" style="22" customWidth="1"/>
    <col min="5380" max="5380" width="14.42578125" style="22" customWidth="1"/>
    <col min="5381" max="5381" width="10.7109375" style="22" customWidth="1"/>
    <col min="5382" max="5382" width="15.42578125" style="22" customWidth="1"/>
    <col min="5383" max="5383" width="12.85546875" style="22" customWidth="1"/>
    <col min="5384" max="5384" width="13.42578125" style="22" customWidth="1"/>
    <col min="5385" max="5385" width="5.85546875" style="22" customWidth="1"/>
    <col min="5386" max="5388" width="4.7109375" style="22" customWidth="1"/>
    <col min="5389" max="5389" width="0" style="22" hidden="1" customWidth="1"/>
    <col min="5390" max="5392" width="4.7109375" style="22" customWidth="1"/>
    <col min="5393" max="5393" width="8.140625" style="22" customWidth="1"/>
    <col min="5394" max="5394" width="6.42578125" style="22" customWidth="1"/>
    <col min="5395" max="5395" width="15.28515625" style="22" customWidth="1"/>
    <col min="5396" max="5632" width="9.140625" style="22"/>
    <col min="5633" max="5633" width="5.28515625" style="22" customWidth="1"/>
    <col min="5634" max="5634" width="0" style="22" hidden="1" customWidth="1"/>
    <col min="5635" max="5635" width="10.42578125" style="22" customWidth="1"/>
    <col min="5636" max="5636" width="14.42578125" style="22" customWidth="1"/>
    <col min="5637" max="5637" width="10.7109375" style="22" customWidth="1"/>
    <col min="5638" max="5638" width="15.42578125" style="22" customWidth="1"/>
    <col min="5639" max="5639" width="12.85546875" style="22" customWidth="1"/>
    <col min="5640" max="5640" width="13.42578125" style="22" customWidth="1"/>
    <col min="5641" max="5641" width="5.85546875" style="22" customWidth="1"/>
    <col min="5642" max="5644" width="4.7109375" style="22" customWidth="1"/>
    <col min="5645" max="5645" width="0" style="22" hidden="1" customWidth="1"/>
    <col min="5646" max="5648" width="4.7109375" style="22" customWidth="1"/>
    <col min="5649" max="5649" width="8.140625" style="22" customWidth="1"/>
    <col min="5650" max="5650" width="6.42578125" style="22" customWidth="1"/>
    <col min="5651" max="5651" width="15.28515625" style="22" customWidth="1"/>
    <col min="5652" max="5888" width="9.140625" style="22"/>
    <col min="5889" max="5889" width="5.28515625" style="22" customWidth="1"/>
    <col min="5890" max="5890" width="0" style="22" hidden="1" customWidth="1"/>
    <col min="5891" max="5891" width="10.42578125" style="22" customWidth="1"/>
    <col min="5892" max="5892" width="14.42578125" style="22" customWidth="1"/>
    <col min="5893" max="5893" width="10.7109375" style="22" customWidth="1"/>
    <col min="5894" max="5894" width="15.42578125" style="22" customWidth="1"/>
    <col min="5895" max="5895" width="12.85546875" style="22" customWidth="1"/>
    <col min="5896" max="5896" width="13.42578125" style="22" customWidth="1"/>
    <col min="5897" max="5897" width="5.85546875" style="22" customWidth="1"/>
    <col min="5898" max="5900" width="4.7109375" style="22" customWidth="1"/>
    <col min="5901" max="5901" width="0" style="22" hidden="1" customWidth="1"/>
    <col min="5902" max="5904" width="4.7109375" style="22" customWidth="1"/>
    <col min="5905" max="5905" width="8.140625" style="22" customWidth="1"/>
    <col min="5906" max="5906" width="6.42578125" style="22" customWidth="1"/>
    <col min="5907" max="5907" width="15.28515625" style="22" customWidth="1"/>
    <col min="5908" max="6144" width="9.140625" style="22"/>
    <col min="6145" max="6145" width="5.28515625" style="22" customWidth="1"/>
    <col min="6146" max="6146" width="0" style="22" hidden="1" customWidth="1"/>
    <col min="6147" max="6147" width="10.42578125" style="22" customWidth="1"/>
    <col min="6148" max="6148" width="14.42578125" style="22" customWidth="1"/>
    <col min="6149" max="6149" width="10.7109375" style="22" customWidth="1"/>
    <col min="6150" max="6150" width="15.42578125" style="22" customWidth="1"/>
    <col min="6151" max="6151" width="12.85546875" style="22" customWidth="1"/>
    <col min="6152" max="6152" width="13.42578125" style="22" customWidth="1"/>
    <col min="6153" max="6153" width="5.85546875" style="22" customWidth="1"/>
    <col min="6154" max="6156" width="4.7109375" style="22" customWidth="1"/>
    <col min="6157" max="6157" width="0" style="22" hidden="1" customWidth="1"/>
    <col min="6158" max="6160" width="4.7109375" style="22" customWidth="1"/>
    <col min="6161" max="6161" width="8.140625" style="22" customWidth="1"/>
    <col min="6162" max="6162" width="6.42578125" style="22" customWidth="1"/>
    <col min="6163" max="6163" width="15.28515625" style="22" customWidth="1"/>
    <col min="6164" max="6400" width="9.140625" style="22"/>
    <col min="6401" max="6401" width="5.28515625" style="22" customWidth="1"/>
    <col min="6402" max="6402" width="0" style="22" hidden="1" customWidth="1"/>
    <col min="6403" max="6403" width="10.42578125" style="22" customWidth="1"/>
    <col min="6404" max="6404" width="14.42578125" style="22" customWidth="1"/>
    <col min="6405" max="6405" width="10.7109375" style="22" customWidth="1"/>
    <col min="6406" max="6406" width="15.42578125" style="22" customWidth="1"/>
    <col min="6407" max="6407" width="12.85546875" style="22" customWidth="1"/>
    <col min="6408" max="6408" width="13.42578125" style="22" customWidth="1"/>
    <col min="6409" max="6409" width="5.85546875" style="22" customWidth="1"/>
    <col min="6410" max="6412" width="4.7109375" style="22" customWidth="1"/>
    <col min="6413" max="6413" width="0" style="22" hidden="1" customWidth="1"/>
    <col min="6414" max="6416" width="4.7109375" style="22" customWidth="1"/>
    <col min="6417" max="6417" width="8.140625" style="22" customWidth="1"/>
    <col min="6418" max="6418" width="6.42578125" style="22" customWidth="1"/>
    <col min="6419" max="6419" width="15.28515625" style="22" customWidth="1"/>
    <col min="6420" max="6656" width="9.140625" style="22"/>
    <col min="6657" max="6657" width="5.28515625" style="22" customWidth="1"/>
    <col min="6658" max="6658" width="0" style="22" hidden="1" customWidth="1"/>
    <col min="6659" max="6659" width="10.42578125" style="22" customWidth="1"/>
    <col min="6660" max="6660" width="14.42578125" style="22" customWidth="1"/>
    <col min="6661" max="6661" width="10.7109375" style="22" customWidth="1"/>
    <col min="6662" max="6662" width="15.42578125" style="22" customWidth="1"/>
    <col min="6663" max="6663" width="12.85546875" style="22" customWidth="1"/>
    <col min="6664" max="6664" width="13.42578125" style="22" customWidth="1"/>
    <col min="6665" max="6665" width="5.85546875" style="22" customWidth="1"/>
    <col min="6666" max="6668" width="4.7109375" style="22" customWidth="1"/>
    <col min="6669" max="6669" width="0" style="22" hidden="1" customWidth="1"/>
    <col min="6670" max="6672" width="4.7109375" style="22" customWidth="1"/>
    <col min="6673" max="6673" width="8.140625" style="22" customWidth="1"/>
    <col min="6674" max="6674" width="6.42578125" style="22" customWidth="1"/>
    <col min="6675" max="6675" width="15.28515625" style="22" customWidth="1"/>
    <col min="6676" max="6912" width="9.140625" style="22"/>
    <col min="6913" max="6913" width="5.28515625" style="22" customWidth="1"/>
    <col min="6914" max="6914" width="0" style="22" hidden="1" customWidth="1"/>
    <col min="6915" max="6915" width="10.42578125" style="22" customWidth="1"/>
    <col min="6916" max="6916" width="14.42578125" style="22" customWidth="1"/>
    <col min="6917" max="6917" width="10.7109375" style="22" customWidth="1"/>
    <col min="6918" max="6918" width="15.42578125" style="22" customWidth="1"/>
    <col min="6919" max="6919" width="12.85546875" style="22" customWidth="1"/>
    <col min="6920" max="6920" width="13.42578125" style="22" customWidth="1"/>
    <col min="6921" max="6921" width="5.85546875" style="22" customWidth="1"/>
    <col min="6922" max="6924" width="4.7109375" style="22" customWidth="1"/>
    <col min="6925" max="6925" width="0" style="22" hidden="1" customWidth="1"/>
    <col min="6926" max="6928" width="4.7109375" style="22" customWidth="1"/>
    <col min="6929" max="6929" width="8.140625" style="22" customWidth="1"/>
    <col min="6930" max="6930" width="6.42578125" style="22" customWidth="1"/>
    <col min="6931" max="6931" width="15.28515625" style="22" customWidth="1"/>
    <col min="6932" max="7168" width="9.140625" style="22"/>
    <col min="7169" max="7169" width="5.28515625" style="22" customWidth="1"/>
    <col min="7170" max="7170" width="0" style="22" hidden="1" customWidth="1"/>
    <col min="7171" max="7171" width="10.42578125" style="22" customWidth="1"/>
    <col min="7172" max="7172" width="14.42578125" style="22" customWidth="1"/>
    <col min="7173" max="7173" width="10.7109375" style="22" customWidth="1"/>
    <col min="7174" max="7174" width="15.42578125" style="22" customWidth="1"/>
    <col min="7175" max="7175" width="12.85546875" style="22" customWidth="1"/>
    <col min="7176" max="7176" width="13.42578125" style="22" customWidth="1"/>
    <col min="7177" max="7177" width="5.85546875" style="22" customWidth="1"/>
    <col min="7178" max="7180" width="4.7109375" style="22" customWidth="1"/>
    <col min="7181" max="7181" width="0" style="22" hidden="1" customWidth="1"/>
    <col min="7182" max="7184" width="4.7109375" style="22" customWidth="1"/>
    <col min="7185" max="7185" width="8.140625" style="22" customWidth="1"/>
    <col min="7186" max="7186" width="6.42578125" style="22" customWidth="1"/>
    <col min="7187" max="7187" width="15.28515625" style="22" customWidth="1"/>
    <col min="7188" max="7424" width="9.140625" style="22"/>
    <col min="7425" max="7425" width="5.28515625" style="22" customWidth="1"/>
    <col min="7426" max="7426" width="0" style="22" hidden="1" customWidth="1"/>
    <col min="7427" max="7427" width="10.42578125" style="22" customWidth="1"/>
    <col min="7428" max="7428" width="14.42578125" style="22" customWidth="1"/>
    <col min="7429" max="7429" width="10.7109375" style="22" customWidth="1"/>
    <col min="7430" max="7430" width="15.42578125" style="22" customWidth="1"/>
    <col min="7431" max="7431" width="12.85546875" style="22" customWidth="1"/>
    <col min="7432" max="7432" width="13.42578125" style="22" customWidth="1"/>
    <col min="7433" max="7433" width="5.85546875" style="22" customWidth="1"/>
    <col min="7434" max="7436" width="4.7109375" style="22" customWidth="1"/>
    <col min="7437" max="7437" width="0" style="22" hidden="1" customWidth="1"/>
    <col min="7438" max="7440" width="4.7109375" style="22" customWidth="1"/>
    <col min="7441" max="7441" width="8.140625" style="22" customWidth="1"/>
    <col min="7442" max="7442" width="6.42578125" style="22" customWidth="1"/>
    <col min="7443" max="7443" width="15.28515625" style="22" customWidth="1"/>
    <col min="7444" max="7680" width="9.140625" style="22"/>
    <col min="7681" max="7681" width="5.28515625" style="22" customWidth="1"/>
    <col min="7682" max="7682" width="0" style="22" hidden="1" customWidth="1"/>
    <col min="7683" max="7683" width="10.42578125" style="22" customWidth="1"/>
    <col min="7684" max="7684" width="14.42578125" style="22" customWidth="1"/>
    <col min="7685" max="7685" width="10.7109375" style="22" customWidth="1"/>
    <col min="7686" max="7686" width="15.42578125" style="22" customWidth="1"/>
    <col min="7687" max="7687" width="12.85546875" style="22" customWidth="1"/>
    <col min="7688" max="7688" width="13.42578125" style="22" customWidth="1"/>
    <col min="7689" max="7689" width="5.85546875" style="22" customWidth="1"/>
    <col min="7690" max="7692" width="4.7109375" style="22" customWidth="1"/>
    <col min="7693" max="7693" width="0" style="22" hidden="1" customWidth="1"/>
    <col min="7694" max="7696" width="4.7109375" style="22" customWidth="1"/>
    <col min="7697" max="7697" width="8.140625" style="22" customWidth="1"/>
    <col min="7698" max="7698" width="6.42578125" style="22" customWidth="1"/>
    <col min="7699" max="7699" width="15.28515625" style="22" customWidth="1"/>
    <col min="7700" max="7936" width="9.140625" style="22"/>
    <col min="7937" max="7937" width="5.28515625" style="22" customWidth="1"/>
    <col min="7938" max="7938" width="0" style="22" hidden="1" customWidth="1"/>
    <col min="7939" max="7939" width="10.42578125" style="22" customWidth="1"/>
    <col min="7940" max="7940" width="14.42578125" style="22" customWidth="1"/>
    <col min="7941" max="7941" width="10.7109375" style="22" customWidth="1"/>
    <col min="7942" max="7942" width="15.42578125" style="22" customWidth="1"/>
    <col min="7943" max="7943" width="12.85546875" style="22" customWidth="1"/>
    <col min="7944" max="7944" width="13.42578125" style="22" customWidth="1"/>
    <col min="7945" max="7945" width="5.85546875" style="22" customWidth="1"/>
    <col min="7946" max="7948" width="4.7109375" style="22" customWidth="1"/>
    <col min="7949" max="7949" width="0" style="22" hidden="1" customWidth="1"/>
    <col min="7950" max="7952" width="4.7109375" style="22" customWidth="1"/>
    <col min="7953" max="7953" width="8.140625" style="22" customWidth="1"/>
    <col min="7954" max="7954" width="6.42578125" style="22" customWidth="1"/>
    <col min="7955" max="7955" width="15.28515625" style="22" customWidth="1"/>
    <col min="7956" max="8192" width="9.140625" style="22"/>
    <col min="8193" max="8193" width="5.28515625" style="22" customWidth="1"/>
    <col min="8194" max="8194" width="0" style="22" hidden="1" customWidth="1"/>
    <col min="8195" max="8195" width="10.42578125" style="22" customWidth="1"/>
    <col min="8196" max="8196" width="14.42578125" style="22" customWidth="1"/>
    <col min="8197" max="8197" width="10.7109375" style="22" customWidth="1"/>
    <col min="8198" max="8198" width="15.42578125" style="22" customWidth="1"/>
    <col min="8199" max="8199" width="12.85546875" style="22" customWidth="1"/>
    <col min="8200" max="8200" width="13.42578125" style="22" customWidth="1"/>
    <col min="8201" max="8201" width="5.85546875" style="22" customWidth="1"/>
    <col min="8202" max="8204" width="4.7109375" style="22" customWidth="1"/>
    <col min="8205" max="8205" width="0" style="22" hidden="1" customWidth="1"/>
    <col min="8206" max="8208" width="4.7109375" style="22" customWidth="1"/>
    <col min="8209" max="8209" width="8.140625" style="22" customWidth="1"/>
    <col min="8210" max="8210" width="6.42578125" style="22" customWidth="1"/>
    <col min="8211" max="8211" width="15.28515625" style="22" customWidth="1"/>
    <col min="8212" max="8448" width="9.140625" style="22"/>
    <col min="8449" max="8449" width="5.28515625" style="22" customWidth="1"/>
    <col min="8450" max="8450" width="0" style="22" hidden="1" customWidth="1"/>
    <col min="8451" max="8451" width="10.42578125" style="22" customWidth="1"/>
    <col min="8452" max="8452" width="14.42578125" style="22" customWidth="1"/>
    <col min="8453" max="8453" width="10.7109375" style="22" customWidth="1"/>
    <col min="8454" max="8454" width="15.42578125" style="22" customWidth="1"/>
    <col min="8455" max="8455" width="12.85546875" style="22" customWidth="1"/>
    <col min="8456" max="8456" width="13.42578125" style="22" customWidth="1"/>
    <col min="8457" max="8457" width="5.85546875" style="22" customWidth="1"/>
    <col min="8458" max="8460" width="4.7109375" style="22" customWidth="1"/>
    <col min="8461" max="8461" width="0" style="22" hidden="1" customWidth="1"/>
    <col min="8462" max="8464" width="4.7109375" style="22" customWidth="1"/>
    <col min="8465" max="8465" width="8.140625" style="22" customWidth="1"/>
    <col min="8466" max="8466" width="6.42578125" style="22" customWidth="1"/>
    <col min="8467" max="8467" width="15.28515625" style="22" customWidth="1"/>
    <col min="8468" max="8704" width="9.140625" style="22"/>
    <col min="8705" max="8705" width="5.28515625" style="22" customWidth="1"/>
    <col min="8706" max="8706" width="0" style="22" hidden="1" customWidth="1"/>
    <col min="8707" max="8707" width="10.42578125" style="22" customWidth="1"/>
    <col min="8708" max="8708" width="14.42578125" style="22" customWidth="1"/>
    <col min="8709" max="8709" width="10.7109375" style="22" customWidth="1"/>
    <col min="8710" max="8710" width="15.42578125" style="22" customWidth="1"/>
    <col min="8711" max="8711" width="12.85546875" style="22" customWidth="1"/>
    <col min="8712" max="8712" width="13.42578125" style="22" customWidth="1"/>
    <col min="8713" max="8713" width="5.85546875" style="22" customWidth="1"/>
    <col min="8714" max="8716" width="4.7109375" style="22" customWidth="1"/>
    <col min="8717" max="8717" width="0" style="22" hidden="1" customWidth="1"/>
    <col min="8718" max="8720" width="4.7109375" style="22" customWidth="1"/>
    <col min="8721" max="8721" width="8.140625" style="22" customWidth="1"/>
    <col min="8722" max="8722" width="6.42578125" style="22" customWidth="1"/>
    <col min="8723" max="8723" width="15.28515625" style="22" customWidth="1"/>
    <col min="8724" max="8960" width="9.140625" style="22"/>
    <col min="8961" max="8961" width="5.28515625" style="22" customWidth="1"/>
    <col min="8962" max="8962" width="0" style="22" hidden="1" customWidth="1"/>
    <col min="8963" max="8963" width="10.42578125" style="22" customWidth="1"/>
    <col min="8964" max="8964" width="14.42578125" style="22" customWidth="1"/>
    <col min="8965" max="8965" width="10.7109375" style="22" customWidth="1"/>
    <col min="8966" max="8966" width="15.42578125" style="22" customWidth="1"/>
    <col min="8967" max="8967" width="12.85546875" style="22" customWidth="1"/>
    <col min="8968" max="8968" width="13.42578125" style="22" customWidth="1"/>
    <col min="8969" max="8969" width="5.85546875" style="22" customWidth="1"/>
    <col min="8970" max="8972" width="4.7109375" style="22" customWidth="1"/>
    <col min="8973" max="8973" width="0" style="22" hidden="1" customWidth="1"/>
    <col min="8974" max="8976" width="4.7109375" style="22" customWidth="1"/>
    <col min="8977" max="8977" width="8.140625" style="22" customWidth="1"/>
    <col min="8978" max="8978" width="6.42578125" style="22" customWidth="1"/>
    <col min="8979" max="8979" width="15.28515625" style="22" customWidth="1"/>
    <col min="8980" max="9216" width="9.140625" style="22"/>
    <col min="9217" max="9217" width="5.28515625" style="22" customWidth="1"/>
    <col min="9218" max="9218" width="0" style="22" hidden="1" customWidth="1"/>
    <col min="9219" max="9219" width="10.42578125" style="22" customWidth="1"/>
    <col min="9220" max="9220" width="14.42578125" style="22" customWidth="1"/>
    <col min="9221" max="9221" width="10.7109375" style="22" customWidth="1"/>
    <col min="9222" max="9222" width="15.42578125" style="22" customWidth="1"/>
    <col min="9223" max="9223" width="12.85546875" style="22" customWidth="1"/>
    <col min="9224" max="9224" width="13.42578125" style="22" customWidth="1"/>
    <col min="9225" max="9225" width="5.85546875" style="22" customWidth="1"/>
    <col min="9226" max="9228" width="4.7109375" style="22" customWidth="1"/>
    <col min="9229" max="9229" width="0" style="22" hidden="1" customWidth="1"/>
    <col min="9230" max="9232" width="4.7109375" style="22" customWidth="1"/>
    <col min="9233" max="9233" width="8.140625" style="22" customWidth="1"/>
    <col min="9234" max="9234" width="6.42578125" style="22" customWidth="1"/>
    <col min="9235" max="9235" width="15.28515625" style="22" customWidth="1"/>
    <col min="9236" max="9472" width="9.140625" style="22"/>
    <col min="9473" max="9473" width="5.28515625" style="22" customWidth="1"/>
    <col min="9474" max="9474" width="0" style="22" hidden="1" customWidth="1"/>
    <col min="9475" max="9475" width="10.42578125" style="22" customWidth="1"/>
    <col min="9476" max="9476" width="14.42578125" style="22" customWidth="1"/>
    <col min="9477" max="9477" width="10.7109375" style="22" customWidth="1"/>
    <col min="9478" max="9478" width="15.42578125" style="22" customWidth="1"/>
    <col min="9479" max="9479" width="12.85546875" style="22" customWidth="1"/>
    <col min="9480" max="9480" width="13.42578125" style="22" customWidth="1"/>
    <col min="9481" max="9481" width="5.85546875" style="22" customWidth="1"/>
    <col min="9482" max="9484" width="4.7109375" style="22" customWidth="1"/>
    <col min="9485" max="9485" width="0" style="22" hidden="1" customWidth="1"/>
    <col min="9486" max="9488" width="4.7109375" style="22" customWidth="1"/>
    <col min="9489" max="9489" width="8.140625" style="22" customWidth="1"/>
    <col min="9490" max="9490" width="6.42578125" style="22" customWidth="1"/>
    <col min="9491" max="9491" width="15.28515625" style="22" customWidth="1"/>
    <col min="9492" max="9728" width="9.140625" style="22"/>
    <col min="9729" max="9729" width="5.28515625" style="22" customWidth="1"/>
    <col min="9730" max="9730" width="0" style="22" hidden="1" customWidth="1"/>
    <col min="9731" max="9731" width="10.42578125" style="22" customWidth="1"/>
    <col min="9732" max="9732" width="14.42578125" style="22" customWidth="1"/>
    <col min="9733" max="9733" width="10.7109375" style="22" customWidth="1"/>
    <col min="9734" max="9734" width="15.42578125" style="22" customWidth="1"/>
    <col min="9735" max="9735" width="12.85546875" style="22" customWidth="1"/>
    <col min="9736" max="9736" width="13.42578125" style="22" customWidth="1"/>
    <col min="9737" max="9737" width="5.85546875" style="22" customWidth="1"/>
    <col min="9738" max="9740" width="4.7109375" style="22" customWidth="1"/>
    <col min="9741" max="9741" width="0" style="22" hidden="1" customWidth="1"/>
    <col min="9742" max="9744" width="4.7109375" style="22" customWidth="1"/>
    <col min="9745" max="9745" width="8.140625" style="22" customWidth="1"/>
    <col min="9746" max="9746" width="6.42578125" style="22" customWidth="1"/>
    <col min="9747" max="9747" width="15.28515625" style="22" customWidth="1"/>
    <col min="9748" max="9984" width="9.140625" style="22"/>
    <col min="9985" max="9985" width="5.28515625" style="22" customWidth="1"/>
    <col min="9986" max="9986" width="0" style="22" hidden="1" customWidth="1"/>
    <col min="9987" max="9987" width="10.42578125" style="22" customWidth="1"/>
    <col min="9988" max="9988" width="14.42578125" style="22" customWidth="1"/>
    <col min="9989" max="9989" width="10.7109375" style="22" customWidth="1"/>
    <col min="9990" max="9990" width="15.42578125" style="22" customWidth="1"/>
    <col min="9991" max="9991" width="12.85546875" style="22" customWidth="1"/>
    <col min="9992" max="9992" width="13.42578125" style="22" customWidth="1"/>
    <col min="9993" max="9993" width="5.85546875" style="22" customWidth="1"/>
    <col min="9994" max="9996" width="4.7109375" style="22" customWidth="1"/>
    <col min="9997" max="9997" width="0" style="22" hidden="1" customWidth="1"/>
    <col min="9998" max="10000" width="4.7109375" style="22" customWidth="1"/>
    <col min="10001" max="10001" width="8.140625" style="22" customWidth="1"/>
    <col min="10002" max="10002" width="6.42578125" style="22" customWidth="1"/>
    <col min="10003" max="10003" width="15.28515625" style="22" customWidth="1"/>
    <col min="10004" max="10240" width="9.140625" style="22"/>
    <col min="10241" max="10241" width="5.28515625" style="22" customWidth="1"/>
    <col min="10242" max="10242" width="0" style="22" hidden="1" customWidth="1"/>
    <col min="10243" max="10243" width="10.42578125" style="22" customWidth="1"/>
    <col min="10244" max="10244" width="14.42578125" style="22" customWidth="1"/>
    <col min="10245" max="10245" width="10.7109375" style="22" customWidth="1"/>
    <col min="10246" max="10246" width="15.42578125" style="22" customWidth="1"/>
    <col min="10247" max="10247" width="12.85546875" style="22" customWidth="1"/>
    <col min="10248" max="10248" width="13.42578125" style="22" customWidth="1"/>
    <col min="10249" max="10249" width="5.85546875" style="22" customWidth="1"/>
    <col min="10250" max="10252" width="4.7109375" style="22" customWidth="1"/>
    <col min="10253" max="10253" width="0" style="22" hidden="1" customWidth="1"/>
    <col min="10254" max="10256" width="4.7109375" style="22" customWidth="1"/>
    <col min="10257" max="10257" width="8.140625" style="22" customWidth="1"/>
    <col min="10258" max="10258" width="6.42578125" style="22" customWidth="1"/>
    <col min="10259" max="10259" width="15.28515625" style="22" customWidth="1"/>
    <col min="10260" max="10496" width="9.140625" style="22"/>
    <col min="10497" max="10497" width="5.28515625" style="22" customWidth="1"/>
    <col min="10498" max="10498" width="0" style="22" hidden="1" customWidth="1"/>
    <col min="10499" max="10499" width="10.42578125" style="22" customWidth="1"/>
    <col min="10500" max="10500" width="14.42578125" style="22" customWidth="1"/>
    <col min="10501" max="10501" width="10.7109375" style="22" customWidth="1"/>
    <col min="10502" max="10502" width="15.42578125" style="22" customWidth="1"/>
    <col min="10503" max="10503" width="12.85546875" style="22" customWidth="1"/>
    <col min="10504" max="10504" width="13.42578125" style="22" customWidth="1"/>
    <col min="10505" max="10505" width="5.85546875" style="22" customWidth="1"/>
    <col min="10506" max="10508" width="4.7109375" style="22" customWidth="1"/>
    <col min="10509" max="10509" width="0" style="22" hidden="1" customWidth="1"/>
    <col min="10510" max="10512" width="4.7109375" style="22" customWidth="1"/>
    <col min="10513" max="10513" width="8.140625" style="22" customWidth="1"/>
    <col min="10514" max="10514" width="6.42578125" style="22" customWidth="1"/>
    <col min="10515" max="10515" width="15.28515625" style="22" customWidth="1"/>
    <col min="10516" max="10752" width="9.140625" style="22"/>
    <col min="10753" max="10753" width="5.28515625" style="22" customWidth="1"/>
    <col min="10754" max="10754" width="0" style="22" hidden="1" customWidth="1"/>
    <col min="10755" max="10755" width="10.42578125" style="22" customWidth="1"/>
    <col min="10756" max="10756" width="14.42578125" style="22" customWidth="1"/>
    <col min="10757" max="10757" width="10.7109375" style="22" customWidth="1"/>
    <col min="10758" max="10758" width="15.42578125" style="22" customWidth="1"/>
    <col min="10759" max="10759" width="12.85546875" style="22" customWidth="1"/>
    <col min="10760" max="10760" width="13.42578125" style="22" customWidth="1"/>
    <col min="10761" max="10761" width="5.85546875" style="22" customWidth="1"/>
    <col min="10762" max="10764" width="4.7109375" style="22" customWidth="1"/>
    <col min="10765" max="10765" width="0" style="22" hidden="1" customWidth="1"/>
    <col min="10766" max="10768" width="4.7109375" style="22" customWidth="1"/>
    <col min="10769" max="10769" width="8.140625" style="22" customWidth="1"/>
    <col min="10770" max="10770" width="6.42578125" style="22" customWidth="1"/>
    <col min="10771" max="10771" width="15.28515625" style="22" customWidth="1"/>
    <col min="10772" max="11008" width="9.140625" style="22"/>
    <col min="11009" max="11009" width="5.28515625" style="22" customWidth="1"/>
    <col min="11010" max="11010" width="0" style="22" hidden="1" customWidth="1"/>
    <col min="11011" max="11011" width="10.42578125" style="22" customWidth="1"/>
    <col min="11012" max="11012" width="14.42578125" style="22" customWidth="1"/>
    <col min="11013" max="11013" width="10.7109375" style="22" customWidth="1"/>
    <col min="11014" max="11014" width="15.42578125" style="22" customWidth="1"/>
    <col min="11015" max="11015" width="12.85546875" style="22" customWidth="1"/>
    <col min="11016" max="11016" width="13.42578125" style="22" customWidth="1"/>
    <col min="11017" max="11017" width="5.85546875" style="22" customWidth="1"/>
    <col min="11018" max="11020" width="4.7109375" style="22" customWidth="1"/>
    <col min="11021" max="11021" width="0" style="22" hidden="1" customWidth="1"/>
    <col min="11022" max="11024" width="4.7109375" style="22" customWidth="1"/>
    <col min="11025" max="11025" width="8.140625" style="22" customWidth="1"/>
    <col min="11026" max="11026" width="6.42578125" style="22" customWidth="1"/>
    <col min="11027" max="11027" width="15.28515625" style="22" customWidth="1"/>
    <col min="11028" max="11264" width="9.140625" style="22"/>
    <col min="11265" max="11265" width="5.28515625" style="22" customWidth="1"/>
    <col min="11266" max="11266" width="0" style="22" hidden="1" customWidth="1"/>
    <col min="11267" max="11267" width="10.42578125" style="22" customWidth="1"/>
    <col min="11268" max="11268" width="14.42578125" style="22" customWidth="1"/>
    <col min="11269" max="11269" width="10.7109375" style="22" customWidth="1"/>
    <col min="11270" max="11270" width="15.42578125" style="22" customWidth="1"/>
    <col min="11271" max="11271" width="12.85546875" style="22" customWidth="1"/>
    <col min="11272" max="11272" width="13.42578125" style="22" customWidth="1"/>
    <col min="11273" max="11273" width="5.85546875" style="22" customWidth="1"/>
    <col min="11274" max="11276" width="4.7109375" style="22" customWidth="1"/>
    <col min="11277" max="11277" width="0" style="22" hidden="1" customWidth="1"/>
    <col min="11278" max="11280" width="4.7109375" style="22" customWidth="1"/>
    <col min="11281" max="11281" width="8.140625" style="22" customWidth="1"/>
    <col min="11282" max="11282" width="6.42578125" style="22" customWidth="1"/>
    <col min="11283" max="11283" width="15.28515625" style="22" customWidth="1"/>
    <col min="11284" max="11520" width="9.140625" style="22"/>
    <col min="11521" max="11521" width="5.28515625" style="22" customWidth="1"/>
    <col min="11522" max="11522" width="0" style="22" hidden="1" customWidth="1"/>
    <col min="11523" max="11523" width="10.42578125" style="22" customWidth="1"/>
    <col min="11524" max="11524" width="14.42578125" style="22" customWidth="1"/>
    <col min="11525" max="11525" width="10.7109375" style="22" customWidth="1"/>
    <col min="11526" max="11526" width="15.42578125" style="22" customWidth="1"/>
    <col min="11527" max="11527" width="12.85546875" style="22" customWidth="1"/>
    <col min="11528" max="11528" width="13.42578125" style="22" customWidth="1"/>
    <col min="11529" max="11529" width="5.85546875" style="22" customWidth="1"/>
    <col min="11530" max="11532" width="4.7109375" style="22" customWidth="1"/>
    <col min="11533" max="11533" width="0" style="22" hidden="1" customWidth="1"/>
    <col min="11534" max="11536" width="4.7109375" style="22" customWidth="1"/>
    <col min="11537" max="11537" width="8.140625" style="22" customWidth="1"/>
    <col min="11538" max="11538" width="6.42578125" style="22" customWidth="1"/>
    <col min="11539" max="11539" width="15.28515625" style="22" customWidth="1"/>
    <col min="11540" max="11776" width="9.140625" style="22"/>
    <col min="11777" max="11777" width="5.28515625" style="22" customWidth="1"/>
    <col min="11778" max="11778" width="0" style="22" hidden="1" customWidth="1"/>
    <col min="11779" max="11779" width="10.42578125" style="22" customWidth="1"/>
    <col min="11780" max="11780" width="14.42578125" style="22" customWidth="1"/>
    <col min="11781" max="11781" width="10.7109375" style="22" customWidth="1"/>
    <col min="11782" max="11782" width="15.42578125" style="22" customWidth="1"/>
    <col min="11783" max="11783" width="12.85546875" style="22" customWidth="1"/>
    <col min="11784" max="11784" width="13.42578125" style="22" customWidth="1"/>
    <col min="11785" max="11785" width="5.85546875" style="22" customWidth="1"/>
    <col min="11786" max="11788" width="4.7109375" style="22" customWidth="1"/>
    <col min="11789" max="11789" width="0" style="22" hidden="1" customWidth="1"/>
    <col min="11790" max="11792" width="4.7109375" style="22" customWidth="1"/>
    <col min="11793" max="11793" width="8.140625" style="22" customWidth="1"/>
    <col min="11794" max="11794" width="6.42578125" style="22" customWidth="1"/>
    <col min="11795" max="11795" width="15.28515625" style="22" customWidth="1"/>
    <col min="11796" max="12032" width="9.140625" style="22"/>
    <col min="12033" max="12033" width="5.28515625" style="22" customWidth="1"/>
    <col min="12034" max="12034" width="0" style="22" hidden="1" customWidth="1"/>
    <col min="12035" max="12035" width="10.42578125" style="22" customWidth="1"/>
    <col min="12036" max="12036" width="14.42578125" style="22" customWidth="1"/>
    <col min="12037" max="12037" width="10.7109375" style="22" customWidth="1"/>
    <col min="12038" max="12038" width="15.42578125" style="22" customWidth="1"/>
    <col min="12039" max="12039" width="12.85546875" style="22" customWidth="1"/>
    <col min="12040" max="12040" width="13.42578125" style="22" customWidth="1"/>
    <col min="12041" max="12041" width="5.85546875" style="22" customWidth="1"/>
    <col min="12042" max="12044" width="4.7109375" style="22" customWidth="1"/>
    <col min="12045" max="12045" width="0" style="22" hidden="1" customWidth="1"/>
    <col min="12046" max="12048" width="4.7109375" style="22" customWidth="1"/>
    <col min="12049" max="12049" width="8.140625" style="22" customWidth="1"/>
    <col min="12050" max="12050" width="6.42578125" style="22" customWidth="1"/>
    <col min="12051" max="12051" width="15.28515625" style="22" customWidth="1"/>
    <col min="12052" max="12288" width="9.140625" style="22"/>
    <col min="12289" max="12289" width="5.28515625" style="22" customWidth="1"/>
    <col min="12290" max="12290" width="0" style="22" hidden="1" customWidth="1"/>
    <col min="12291" max="12291" width="10.42578125" style="22" customWidth="1"/>
    <col min="12292" max="12292" width="14.42578125" style="22" customWidth="1"/>
    <col min="12293" max="12293" width="10.7109375" style="22" customWidth="1"/>
    <col min="12294" max="12294" width="15.42578125" style="22" customWidth="1"/>
    <col min="12295" max="12295" width="12.85546875" style="22" customWidth="1"/>
    <col min="12296" max="12296" width="13.42578125" style="22" customWidth="1"/>
    <col min="12297" max="12297" width="5.85546875" style="22" customWidth="1"/>
    <col min="12298" max="12300" width="4.7109375" style="22" customWidth="1"/>
    <col min="12301" max="12301" width="0" style="22" hidden="1" customWidth="1"/>
    <col min="12302" max="12304" width="4.7109375" style="22" customWidth="1"/>
    <col min="12305" max="12305" width="8.140625" style="22" customWidth="1"/>
    <col min="12306" max="12306" width="6.42578125" style="22" customWidth="1"/>
    <col min="12307" max="12307" width="15.28515625" style="22" customWidth="1"/>
    <col min="12308" max="12544" width="9.140625" style="22"/>
    <col min="12545" max="12545" width="5.28515625" style="22" customWidth="1"/>
    <col min="12546" max="12546" width="0" style="22" hidden="1" customWidth="1"/>
    <col min="12547" max="12547" width="10.42578125" style="22" customWidth="1"/>
    <col min="12548" max="12548" width="14.42578125" style="22" customWidth="1"/>
    <col min="12549" max="12549" width="10.7109375" style="22" customWidth="1"/>
    <col min="12550" max="12550" width="15.42578125" style="22" customWidth="1"/>
    <col min="12551" max="12551" width="12.85546875" style="22" customWidth="1"/>
    <col min="12552" max="12552" width="13.42578125" style="22" customWidth="1"/>
    <col min="12553" max="12553" width="5.85546875" style="22" customWidth="1"/>
    <col min="12554" max="12556" width="4.7109375" style="22" customWidth="1"/>
    <col min="12557" max="12557" width="0" style="22" hidden="1" customWidth="1"/>
    <col min="12558" max="12560" width="4.7109375" style="22" customWidth="1"/>
    <col min="12561" max="12561" width="8.140625" style="22" customWidth="1"/>
    <col min="12562" max="12562" width="6.42578125" style="22" customWidth="1"/>
    <col min="12563" max="12563" width="15.28515625" style="22" customWidth="1"/>
    <col min="12564" max="12800" width="9.140625" style="22"/>
    <col min="12801" max="12801" width="5.28515625" style="22" customWidth="1"/>
    <col min="12802" max="12802" width="0" style="22" hidden="1" customWidth="1"/>
    <col min="12803" max="12803" width="10.42578125" style="22" customWidth="1"/>
    <col min="12804" max="12804" width="14.42578125" style="22" customWidth="1"/>
    <col min="12805" max="12805" width="10.7109375" style="22" customWidth="1"/>
    <col min="12806" max="12806" width="15.42578125" style="22" customWidth="1"/>
    <col min="12807" max="12807" width="12.85546875" style="22" customWidth="1"/>
    <col min="12808" max="12808" width="13.42578125" style="22" customWidth="1"/>
    <col min="12809" max="12809" width="5.85546875" style="22" customWidth="1"/>
    <col min="12810" max="12812" width="4.7109375" style="22" customWidth="1"/>
    <col min="12813" max="12813" width="0" style="22" hidden="1" customWidth="1"/>
    <col min="12814" max="12816" width="4.7109375" style="22" customWidth="1"/>
    <col min="12817" max="12817" width="8.140625" style="22" customWidth="1"/>
    <col min="12818" max="12818" width="6.42578125" style="22" customWidth="1"/>
    <col min="12819" max="12819" width="15.28515625" style="22" customWidth="1"/>
    <col min="12820" max="13056" width="9.140625" style="22"/>
    <col min="13057" max="13057" width="5.28515625" style="22" customWidth="1"/>
    <col min="13058" max="13058" width="0" style="22" hidden="1" customWidth="1"/>
    <col min="13059" max="13059" width="10.42578125" style="22" customWidth="1"/>
    <col min="13060" max="13060" width="14.42578125" style="22" customWidth="1"/>
    <col min="13061" max="13061" width="10.7109375" style="22" customWidth="1"/>
    <col min="13062" max="13062" width="15.42578125" style="22" customWidth="1"/>
    <col min="13063" max="13063" width="12.85546875" style="22" customWidth="1"/>
    <col min="13064" max="13064" width="13.42578125" style="22" customWidth="1"/>
    <col min="13065" max="13065" width="5.85546875" style="22" customWidth="1"/>
    <col min="13066" max="13068" width="4.7109375" style="22" customWidth="1"/>
    <col min="13069" max="13069" width="0" style="22" hidden="1" customWidth="1"/>
    <col min="13070" max="13072" width="4.7109375" style="22" customWidth="1"/>
    <col min="13073" max="13073" width="8.140625" style="22" customWidth="1"/>
    <col min="13074" max="13074" width="6.42578125" style="22" customWidth="1"/>
    <col min="13075" max="13075" width="15.28515625" style="22" customWidth="1"/>
    <col min="13076" max="13312" width="9.140625" style="22"/>
    <col min="13313" max="13313" width="5.28515625" style="22" customWidth="1"/>
    <col min="13314" max="13314" width="0" style="22" hidden="1" customWidth="1"/>
    <col min="13315" max="13315" width="10.42578125" style="22" customWidth="1"/>
    <col min="13316" max="13316" width="14.42578125" style="22" customWidth="1"/>
    <col min="13317" max="13317" width="10.7109375" style="22" customWidth="1"/>
    <col min="13318" max="13318" width="15.42578125" style="22" customWidth="1"/>
    <col min="13319" max="13319" width="12.85546875" style="22" customWidth="1"/>
    <col min="13320" max="13320" width="13.42578125" style="22" customWidth="1"/>
    <col min="13321" max="13321" width="5.85546875" style="22" customWidth="1"/>
    <col min="13322" max="13324" width="4.7109375" style="22" customWidth="1"/>
    <col min="13325" max="13325" width="0" style="22" hidden="1" customWidth="1"/>
    <col min="13326" max="13328" width="4.7109375" style="22" customWidth="1"/>
    <col min="13329" max="13329" width="8.140625" style="22" customWidth="1"/>
    <col min="13330" max="13330" width="6.42578125" style="22" customWidth="1"/>
    <col min="13331" max="13331" width="15.28515625" style="22" customWidth="1"/>
    <col min="13332" max="13568" width="9.140625" style="22"/>
    <col min="13569" max="13569" width="5.28515625" style="22" customWidth="1"/>
    <col min="13570" max="13570" width="0" style="22" hidden="1" customWidth="1"/>
    <col min="13571" max="13571" width="10.42578125" style="22" customWidth="1"/>
    <col min="13572" max="13572" width="14.42578125" style="22" customWidth="1"/>
    <col min="13573" max="13573" width="10.7109375" style="22" customWidth="1"/>
    <col min="13574" max="13574" width="15.42578125" style="22" customWidth="1"/>
    <col min="13575" max="13575" width="12.85546875" style="22" customWidth="1"/>
    <col min="13576" max="13576" width="13.42578125" style="22" customWidth="1"/>
    <col min="13577" max="13577" width="5.85546875" style="22" customWidth="1"/>
    <col min="13578" max="13580" width="4.7109375" style="22" customWidth="1"/>
    <col min="13581" max="13581" width="0" style="22" hidden="1" customWidth="1"/>
    <col min="13582" max="13584" width="4.7109375" style="22" customWidth="1"/>
    <col min="13585" max="13585" width="8.140625" style="22" customWidth="1"/>
    <col min="13586" max="13586" width="6.42578125" style="22" customWidth="1"/>
    <col min="13587" max="13587" width="15.28515625" style="22" customWidth="1"/>
    <col min="13588" max="13824" width="9.140625" style="22"/>
    <col min="13825" max="13825" width="5.28515625" style="22" customWidth="1"/>
    <col min="13826" max="13826" width="0" style="22" hidden="1" customWidth="1"/>
    <col min="13827" max="13827" width="10.42578125" style="22" customWidth="1"/>
    <col min="13828" max="13828" width="14.42578125" style="22" customWidth="1"/>
    <col min="13829" max="13829" width="10.7109375" style="22" customWidth="1"/>
    <col min="13830" max="13830" width="15.42578125" style="22" customWidth="1"/>
    <col min="13831" max="13831" width="12.85546875" style="22" customWidth="1"/>
    <col min="13832" max="13832" width="13.42578125" style="22" customWidth="1"/>
    <col min="13833" max="13833" width="5.85546875" style="22" customWidth="1"/>
    <col min="13834" max="13836" width="4.7109375" style="22" customWidth="1"/>
    <col min="13837" max="13837" width="0" style="22" hidden="1" customWidth="1"/>
    <col min="13838" max="13840" width="4.7109375" style="22" customWidth="1"/>
    <col min="13841" max="13841" width="8.140625" style="22" customWidth="1"/>
    <col min="13842" max="13842" width="6.42578125" style="22" customWidth="1"/>
    <col min="13843" max="13843" width="15.28515625" style="22" customWidth="1"/>
    <col min="13844" max="14080" width="9.140625" style="22"/>
    <col min="14081" max="14081" width="5.28515625" style="22" customWidth="1"/>
    <col min="14082" max="14082" width="0" style="22" hidden="1" customWidth="1"/>
    <col min="14083" max="14083" width="10.42578125" style="22" customWidth="1"/>
    <col min="14084" max="14084" width="14.42578125" style="22" customWidth="1"/>
    <col min="14085" max="14085" width="10.7109375" style="22" customWidth="1"/>
    <col min="14086" max="14086" width="15.42578125" style="22" customWidth="1"/>
    <col min="14087" max="14087" width="12.85546875" style="22" customWidth="1"/>
    <col min="14088" max="14088" width="13.42578125" style="22" customWidth="1"/>
    <col min="14089" max="14089" width="5.85546875" style="22" customWidth="1"/>
    <col min="14090" max="14092" width="4.7109375" style="22" customWidth="1"/>
    <col min="14093" max="14093" width="0" style="22" hidden="1" customWidth="1"/>
    <col min="14094" max="14096" width="4.7109375" style="22" customWidth="1"/>
    <col min="14097" max="14097" width="8.140625" style="22" customWidth="1"/>
    <col min="14098" max="14098" width="6.42578125" style="22" customWidth="1"/>
    <col min="14099" max="14099" width="15.28515625" style="22" customWidth="1"/>
    <col min="14100" max="14336" width="9.140625" style="22"/>
    <col min="14337" max="14337" width="5.28515625" style="22" customWidth="1"/>
    <col min="14338" max="14338" width="0" style="22" hidden="1" customWidth="1"/>
    <col min="14339" max="14339" width="10.42578125" style="22" customWidth="1"/>
    <col min="14340" max="14340" width="14.42578125" style="22" customWidth="1"/>
    <col min="14341" max="14341" width="10.7109375" style="22" customWidth="1"/>
    <col min="14342" max="14342" width="15.42578125" style="22" customWidth="1"/>
    <col min="14343" max="14343" width="12.85546875" style="22" customWidth="1"/>
    <col min="14344" max="14344" width="13.42578125" style="22" customWidth="1"/>
    <col min="14345" max="14345" width="5.85546875" style="22" customWidth="1"/>
    <col min="14346" max="14348" width="4.7109375" style="22" customWidth="1"/>
    <col min="14349" max="14349" width="0" style="22" hidden="1" customWidth="1"/>
    <col min="14350" max="14352" width="4.7109375" style="22" customWidth="1"/>
    <col min="14353" max="14353" width="8.140625" style="22" customWidth="1"/>
    <col min="14354" max="14354" width="6.42578125" style="22" customWidth="1"/>
    <col min="14355" max="14355" width="15.28515625" style="22" customWidth="1"/>
    <col min="14356" max="14592" width="9.140625" style="22"/>
    <col min="14593" max="14593" width="5.28515625" style="22" customWidth="1"/>
    <col min="14594" max="14594" width="0" style="22" hidden="1" customWidth="1"/>
    <col min="14595" max="14595" width="10.42578125" style="22" customWidth="1"/>
    <col min="14596" max="14596" width="14.42578125" style="22" customWidth="1"/>
    <col min="14597" max="14597" width="10.7109375" style="22" customWidth="1"/>
    <col min="14598" max="14598" width="15.42578125" style="22" customWidth="1"/>
    <col min="14599" max="14599" width="12.85546875" style="22" customWidth="1"/>
    <col min="14600" max="14600" width="13.42578125" style="22" customWidth="1"/>
    <col min="14601" max="14601" width="5.85546875" style="22" customWidth="1"/>
    <col min="14602" max="14604" width="4.7109375" style="22" customWidth="1"/>
    <col min="14605" max="14605" width="0" style="22" hidden="1" customWidth="1"/>
    <col min="14606" max="14608" width="4.7109375" style="22" customWidth="1"/>
    <col min="14609" max="14609" width="8.140625" style="22" customWidth="1"/>
    <col min="14610" max="14610" width="6.42578125" style="22" customWidth="1"/>
    <col min="14611" max="14611" width="15.28515625" style="22" customWidth="1"/>
    <col min="14612" max="14848" width="9.140625" style="22"/>
    <col min="14849" max="14849" width="5.28515625" style="22" customWidth="1"/>
    <col min="14850" max="14850" width="0" style="22" hidden="1" customWidth="1"/>
    <col min="14851" max="14851" width="10.42578125" style="22" customWidth="1"/>
    <col min="14852" max="14852" width="14.42578125" style="22" customWidth="1"/>
    <col min="14853" max="14853" width="10.7109375" style="22" customWidth="1"/>
    <col min="14854" max="14854" width="15.42578125" style="22" customWidth="1"/>
    <col min="14855" max="14855" width="12.85546875" style="22" customWidth="1"/>
    <col min="14856" max="14856" width="13.42578125" style="22" customWidth="1"/>
    <col min="14857" max="14857" width="5.85546875" style="22" customWidth="1"/>
    <col min="14858" max="14860" width="4.7109375" style="22" customWidth="1"/>
    <col min="14861" max="14861" width="0" style="22" hidden="1" customWidth="1"/>
    <col min="14862" max="14864" width="4.7109375" style="22" customWidth="1"/>
    <col min="14865" max="14865" width="8.140625" style="22" customWidth="1"/>
    <col min="14866" max="14866" width="6.42578125" style="22" customWidth="1"/>
    <col min="14867" max="14867" width="15.28515625" style="22" customWidth="1"/>
    <col min="14868" max="15104" width="9.140625" style="22"/>
    <col min="15105" max="15105" width="5.28515625" style="22" customWidth="1"/>
    <col min="15106" max="15106" width="0" style="22" hidden="1" customWidth="1"/>
    <col min="15107" max="15107" width="10.42578125" style="22" customWidth="1"/>
    <col min="15108" max="15108" width="14.42578125" style="22" customWidth="1"/>
    <col min="15109" max="15109" width="10.7109375" style="22" customWidth="1"/>
    <col min="15110" max="15110" width="15.42578125" style="22" customWidth="1"/>
    <col min="15111" max="15111" width="12.85546875" style="22" customWidth="1"/>
    <col min="15112" max="15112" width="13.42578125" style="22" customWidth="1"/>
    <col min="15113" max="15113" width="5.85546875" style="22" customWidth="1"/>
    <col min="15114" max="15116" width="4.7109375" style="22" customWidth="1"/>
    <col min="15117" max="15117" width="0" style="22" hidden="1" customWidth="1"/>
    <col min="15118" max="15120" width="4.7109375" style="22" customWidth="1"/>
    <col min="15121" max="15121" width="8.140625" style="22" customWidth="1"/>
    <col min="15122" max="15122" width="6.42578125" style="22" customWidth="1"/>
    <col min="15123" max="15123" width="15.28515625" style="22" customWidth="1"/>
    <col min="15124" max="15360" width="9.140625" style="22"/>
    <col min="15361" max="15361" width="5.28515625" style="22" customWidth="1"/>
    <col min="15362" max="15362" width="0" style="22" hidden="1" customWidth="1"/>
    <col min="15363" max="15363" width="10.42578125" style="22" customWidth="1"/>
    <col min="15364" max="15364" width="14.42578125" style="22" customWidth="1"/>
    <col min="15365" max="15365" width="10.7109375" style="22" customWidth="1"/>
    <col min="15366" max="15366" width="15.42578125" style="22" customWidth="1"/>
    <col min="15367" max="15367" width="12.85546875" style="22" customWidth="1"/>
    <col min="15368" max="15368" width="13.42578125" style="22" customWidth="1"/>
    <col min="15369" max="15369" width="5.85546875" style="22" customWidth="1"/>
    <col min="15370" max="15372" width="4.7109375" style="22" customWidth="1"/>
    <col min="15373" max="15373" width="0" style="22" hidden="1" customWidth="1"/>
    <col min="15374" max="15376" width="4.7109375" style="22" customWidth="1"/>
    <col min="15377" max="15377" width="8.140625" style="22" customWidth="1"/>
    <col min="15378" max="15378" width="6.42578125" style="22" customWidth="1"/>
    <col min="15379" max="15379" width="15.28515625" style="22" customWidth="1"/>
    <col min="15380" max="15616" width="9.140625" style="22"/>
    <col min="15617" max="15617" width="5.28515625" style="22" customWidth="1"/>
    <col min="15618" max="15618" width="0" style="22" hidden="1" customWidth="1"/>
    <col min="15619" max="15619" width="10.42578125" style="22" customWidth="1"/>
    <col min="15620" max="15620" width="14.42578125" style="22" customWidth="1"/>
    <col min="15621" max="15621" width="10.7109375" style="22" customWidth="1"/>
    <col min="15622" max="15622" width="15.42578125" style="22" customWidth="1"/>
    <col min="15623" max="15623" width="12.85546875" style="22" customWidth="1"/>
    <col min="15624" max="15624" width="13.42578125" style="22" customWidth="1"/>
    <col min="15625" max="15625" width="5.85546875" style="22" customWidth="1"/>
    <col min="15626" max="15628" width="4.7109375" style="22" customWidth="1"/>
    <col min="15629" max="15629" width="0" style="22" hidden="1" customWidth="1"/>
    <col min="15630" max="15632" width="4.7109375" style="22" customWidth="1"/>
    <col min="15633" max="15633" width="8.140625" style="22" customWidth="1"/>
    <col min="15634" max="15634" width="6.42578125" style="22" customWidth="1"/>
    <col min="15635" max="15635" width="15.28515625" style="22" customWidth="1"/>
    <col min="15636" max="15872" width="9.140625" style="22"/>
    <col min="15873" max="15873" width="5.28515625" style="22" customWidth="1"/>
    <col min="15874" max="15874" width="0" style="22" hidden="1" customWidth="1"/>
    <col min="15875" max="15875" width="10.42578125" style="22" customWidth="1"/>
    <col min="15876" max="15876" width="14.42578125" style="22" customWidth="1"/>
    <col min="15877" max="15877" width="10.7109375" style="22" customWidth="1"/>
    <col min="15878" max="15878" width="15.42578125" style="22" customWidth="1"/>
    <col min="15879" max="15879" width="12.85546875" style="22" customWidth="1"/>
    <col min="15880" max="15880" width="13.42578125" style="22" customWidth="1"/>
    <col min="15881" max="15881" width="5.85546875" style="22" customWidth="1"/>
    <col min="15882" max="15884" width="4.7109375" style="22" customWidth="1"/>
    <col min="15885" max="15885" width="0" style="22" hidden="1" customWidth="1"/>
    <col min="15886" max="15888" width="4.7109375" style="22" customWidth="1"/>
    <col min="15889" max="15889" width="8.140625" style="22" customWidth="1"/>
    <col min="15890" max="15890" width="6.42578125" style="22" customWidth="1"/>
    <col min="15891" max="15891" width="15.28515625" style="22" customWidth="1"/>
    <col min="15892" max="16128" width="9.140625" style="22"/>
    <col min="16129" max="16129" width="5.28515625" style="22" customWidth="1"/>
    <col min="16130" max="16130" width="0" style="22" hidden="1" customWidth="1"/>
    <col min="16131" max="16131" width="10.42578125" style="22" customWidth="1"/>
    <col min="16132" max="16132" width="14.42578125" style="22" customWidth="1"/>
    <col min="16133" max="16133" width="10.7109375" style="22" customWidth="1"/>
    <col min="16134" max="16134" width="15.42578125" style="22" customWidth="1"/>
    <col min="16135" max="16135" width="12.85546875" style="22" customWidth="1"/>
    <col min="16136" max="16136" width="13.42578125" style="22" customWidth="1"/>
    <col min="16137" max="16137" width="5.85546875" style="22" customWidth="1"/>
    <col min="16138" max="16140" width="4.7109375" style="22" customWidth="1"/>
    <col min="16141" max="16141" width="0" style="22" hidden="1" customWidth="1"/>
    <col min="16142" max="16144" width="4.7109375" style="22" customWidth="1"/>
    <col min="16145" max="16145" width="8.140625" style="22" customWidth="1"/>
    <col min="16146" max="16146" width="6.42578125" style="22" customWidth="1"/>
    <col min="16147" max="16147" width="15.28515625" style="22" customWidth="1"/>
    <col min="16148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19" s="38" customFormat="1" ht="16.5" thickBot="1" x14ac:dyDescent="0.25">
      <c r="C4" s="39" t="s">
        <v>308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1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134</v>
      </c>
      <c r="D7" s="19" t="s">
        <v>239</v>
      </c>
      <c r="E7" s="143">
        <v>37340</v>
      </c>
      <c r="F7" s="21" t="s">
        <v>316</v>
      </c>
      <c r="G7" s="21" t="s">
        <v>112</v>
      </c>
      <c r="H7" s="21"/>
      <c r="I7" s="98">
        <v>18</v>
      </c>
      <c r="J7" s="97">
        <v>33.92</v>
      </c>
      <c r="K7" s="97">
        <v>35.5</v>
      </c>
      <c r="L7" s="97">
        <v>38.01</v>
      </c>
      <c r="M7" s="97"/>
      <c r="N7" s="97" t="s">
        <v>1275</v>
      </c>
      <c r="O7" s="97" t="s">
        <v>1275</v>
      </c>
      <c r="P7" s="97">
        <v>33.979999999999997</v>
      </c>
      <c r="Q7" s="441">
        <f t="shared" ref="Q7:Q21" si="0">MAX(J7:L7,N7:P7)</f>
        <v>38.01</v>
      </c>
      <c r="R7" s="442" t="str">
        <f t="shared" ref="R7:R21" si="1">IF(ISBLANK(Q7),"",IF(Q7&gt;=45,"I A",IF(Q7&gt;=37,"II A",IF(Q7&gt;=31,"III A",IF(Q7&gt;=26,"I JA",IF(Q7&gt;=22,"II JA",IF(Q7&gt;=19,"III JA")))))))</f>
        <v>II A</v>
      </c>
      <c r="S7" s="20" t="s">
        <v>599</v>
      </c>
    </row>
    <row r="8" spans="1:19" ht="18" customHeight="1" x14ac:dyDescent="0.2">
      <c r="A8" s="32">
        <v>2</v>
      </c>
      <c r="B8" s="133"/>
      <c r="C8" s="18" t="s">
        <v>158</v>
      </c>
      <c r="D8" s="19" t="s">
        <v>560</v>
      </c>
      <c r="E8" s="143">
        <v>37555</v>
      </c>
      <c r="F8" s="21" t="s">
        <v>316</v>
      </c>
      <c r="G8" s="21" t="s">
        <v>112</v>
      </c>
      <c r="H8" s="21"/>
      <c r="I8" s="98">
        <v>16</v>
      </c>
      <c r="J8" s="97">
        <v>35.89</v>
      </c>
      <c r="K8" s="97" t="s">
        <v>1275</v>
      </c>
      <c r="L8" s="97">
        <v>31.05</v>
      </c>
      <c r="M8" s="97"/>
      <c r="N8" s="97">
        <v>32.07</v>
      </c>
      <c r="O8" s="97">
        <v>33.65</v>
      </c>
      <c r="P8" s="97" t="s">
        <v>1275</v>
      </c>
      <c r="Q8" s="441">
        <f t="shared" si="0"/>
        <v>35.89</v>
      </c>
      <c r="R8" s="442" t="str">
        <f t="shared" si="1"/>
        <v>III A</v>
      </c>
      <c r="S8" s="20" t="s">
        <v>561</v>
      </c>
    </row>
    <row r="9" spans="1:19" ht="18" customHeight="1" x14ac:dyDescent="0.2">
      <c r="A9" s="32">
        <v>3</v>
      </c>
      <c r="B9" s="133"/>
      <c r="C9" s="18" t="s">
        <v>76</v>
      </c>
      <c r="D9" s="19" t="s">
        <v>580</v>
      </c>
      <c r="E9" s="143">
        <v>37866</v>
      </c>
      <c r="F9" s="21" t="s">
        <v>316</v>
      </c>
      <c r="G9" s="21" t="s">
        <v>112</v>
      </c>
      <c r="H9" s="21"/>
      <c r="I9" s="98">
        <v>14</v>
      </c>
      <c r="J9" s="97">
        <v>34.1</v>
      </c>
      <c r="K9" s="97">
        <v>31.16</v>
      </c>
      <c r="L9" s="97">
        <v>31.9</v>
      </c>
      <c r="M9" s="97"/>
      <c r="N9" s="97">
        <v>34.53</v>
      </c>
      <c r="O9" s="97">
        <v>32.93</v>
      </c>
      <c r="P9" s="97">
        <v>34.82</v>
      </c>
      <c r="Q9" s="441">
        <f t="shared" si="0"/>
        <v>34.82</v>
      </c>
      <c r="R9" s="442" t="str">
        <f t="shared" si="1"/>
        <v>III A</v>
      </c>
      <c r="S9" s="20" t="s">
        <v>581</v>
      </c>
    </row>
    <row r="10" spans="1:19" ht="18" customHeight="1" x14ac:dyDescent="0.2">
      <c r="A10" s="32">
        <v>4</v>
      </c>
      <c r="B10" s="133"/>
      <c r="C10" s="18" t="s">
        <v>125</v>
      </c>
      <c r="D10" s="19" t="s">
        <v>741</v>
      </c>
      <c r="E10" s="143" t="s">
        <v>742</v>
      </c>
      <c r="F10" s="21" t="s">
        <v>733</v>
      </c>
      <c r="G10" s="21" t="s">
        <v>734</v>
      </c>
      <c r="H10" s="21"/>
      <c r="I10" s="98">
        <v>13</v>
      </c>
      <c r="J10" s="97">
        <v>23.13</v>
      </c>
      <c r="K10" s="97" t="s">
        <v>1275</v>
      </c>
      <c r="L10" s="97">
        <v>27.43</v>
      </c>
      <c r="M10" s="97"/>
      <c r="N10" s="97">
        <v>31.32</v>
      </c>
      <c r="O10" s="97" t="s">
        <v>1275</v>
      </c>
      <c r="P10" s="97">
        <v>31.75</v>
      </c>
      <c r="Q10" s="441">
        <f t="shared" si="0"/>
        <v>31.75</v>
      </c>
      <c r="R10" s="442" t="str">
        <f t="shared" si="1"/>
        <v>III A</v>
      </c>
      <c r="S10" s="20" t="s">
        <v>743</v>
      </c>
    </row>
    <row r="11" spans="1:19" ht="18" customHeight="1" x14ac:dyDescent="0.2">
      <c r="A11" s="32">
        <v>5</v>
      </c>
      <c r="B11" s="133"/>
      <c r="C11" s="18" t="s">
        <v>132</v>
      </c>
      <c r="D11" s="19" t="s">
        <v>758</v>
      </c>
      <c r="E11" s="143">
        <v>37439</v>
      </c>
      <c r="F11" s="21" t="s">
        <v>318</v>
      </c>
      <c r="G11" s="21" t="s">
        <v>746</v>
      </c>
      <c r="H11" s="21"/>
      <c r="I11" s="98">
        <v>12</v>
      </c>
      <c r="J11" s="97">
        <v>31.36</v>
      </c>
      <c r="K11" s="97">
        <v>26.47</v>
      </c>
      <c r="L11" s="97" t="s">
        <v>1247</v>
      </c>
      <c r="M11" s="97"/>
      <c r="N11" s="97">
        <v>23.78</v>
      </c>
      <c r="O11" s="97" t="s">
        <v>1275</v>
      </c>
      <c r="P11" s="97">
        <v>31.27</v>
      </c>
      <c r="Q11" s="441">
        <f t="shared" si="0"/>
        <v>31.36</v>
      </c>
      <c r="R11" s="442" t="str">
        <f t="shared" si="1"/>
        <v>III A</v>
      </c>
      <c r="S11" s="20" t="s">
        <v>754</v>
      </c>
    </row>
    <row r="12" spans="1:19" ht="18" customHeight="1" x14ac:dyDescent="0.2">
      <c r="A12" s="32">
        <v>6</v>
      </c>
      <c r="B12" s="133"/>
      <c r="C12" s="18" t="s">
        <v>186</v>
      </c>
      <c r="D12" s="19" t="s">
        <v>479</v>
      </c>
      <c r="E12" s="143">
        <v>37986</v>
      </c>
      <c r="F12" s="21" t="s">
        <v>29</v>
      </c>
      <c r="G12" s="21" t="s">
        <v>492</v>
      </c>
      <c r="H12" s="21"/>
      <c r="I12" s="98">
        <v>11</v>
      </c>
      <c r="J12" s="97">
        <v>30.23</v>
      </c>
      <c r="K12" s="97">
        <v>26.58</v>
      </c>
      <c r="L12" s="97">
        <v>30.62</v>
      </c>
      <c r="M12" s="97"/>
      <c r="N12" s="97">
        <v>29.62</v>
      </c>
      <c r="O12" s="97" t="s">
        <v>1275</v>
      </c>
      <c r="P12" s="97">
        <v>28.38</v>
      </c>
      <c r="Q12" s="441">
        <f t="shared" si="0"/>
        <v>30.62</v>
      </c>
      <c r="R12" s="442" t="str">
        <f t="shared" si="1"/>
        <v>I JA</v>
      </c>
      <c r="S12" s="20" t="s">
        <v>480</v>
      </c>
    </row>
    <row r="13" spans="1:19" ht="18" customHeight="1" x14ac:dyDescent="0.2">
      <c r="A13" s="32">
        <v>7</v>
      </c>
      <c r="B13" s="133"/>
      <c r="C13" s="18" t="s">
        <v>96</v>
      </c>
      <c r="D13" s="19" t="s">
        <v>481</v>
      </c>
      <c r="E13" s="143">
        <v>37873</v>
      </c>
      <c r="F13" s="21" t="s">
        <v>29</v>
      </c>
      <c r="G13" s="21" t="s">
        <v>492</v>
      </c>
      <c r="H13" s="21"/>
      <c r="I13" s="98">
        <v>10</v>
      </c>
      <c r="J13" s="97">
        <v>25.7</v>
      </c>
      <c r="K13" s="97">
        <v>28</v>
      </c>
      <c r="L13" s="97">
        <v>27.06</v>
      </c>
      <c r="M13" s="97"/>
      <c r="N13" s="97">
        <v>22.43</v>
      </c>
      <c r="O13" s="97" t="s">
        <v>1275</v>
      </c>
      <c r="P13" s="97">
        <v>29.47</v>
      </c>
      <c r="Q13" s="441">
        <f t="shared" si="0"/>
        <v>29.47</v>
      </c>
      <c r="R13" s="442" t="str">
        <f t="shared" si="1"/>
        <v>I JA</v>
      </c>
      <c r="S13" s="20" t="s">
        <v>480</v>
      </c>
    </row>
    <row r="14" spans="1:19" ht="18" customHeight="1" x14ac:dyDescent="0.2">
      <c r="A14" s="32">
        <v>8</v>
      </c>
      <c r="B14" s="133"/>
      <c r="C14" s="18" t="s">
        <v>257</v>
      </c>
      <c r="D14" s="19" t="s">
        <v>885</v>
      </c>
      <c r="E14" s="143" t="s">
        <v>886</v>
      </c>
      <c r="F14" s="21" t="s">
        <v>320</v>
      </c>
      <c r="G14" s="21" t="s">
        <v>164</v>
      </c>
      <c r="H14" s="21" t="s">
        <v>174</v>
      </c>
      <c r="I14" s="98">
        <v>9</v>
      </c>
      <c r="J14" s="97">
        <v>25.84</v>
      </c>
      <c r="K14" s="97">
        <v>24.98</v>
      </c>
      <c r="L14" s="97">
        <v>28.4</v>
      </c>
      <c r="M14" s="97"/>
      <c r="N14" s="97">
        <v>29.42</v>
      </c>
      <c r="O14" s="97" t="s">
        <v>1275</v>
      </c>
      <c r="P14" s="97">
        <v>29.07</v>
      </c>
      <c r="Q14" s="441">
        <f t="shared" si="0"/>
        <v>29.42</v>
      </c>
      <c r="R14" s="442" t="str">
        <f t="shared" si="1"/>
        <v>I JA</v>
      </c>
      <c r="S14" s="20" t="s">
        <v>866</v>
      </c>
    </row>
    <row r="15" spans="1:19" ht="18" customHeight="1" x14ac:dyDescent="0.2">
      <c r="A15" s="32">
        <v>9</v>
      </c>
      <c r="B15" s="133"/>
      <c r="C15" s="18" t="s">
        <v>892</v>
      </c>
      <c r="D15" s="19" t="s">
        <v>893</v>
      </c>
      <c r="E15" s="143" t="s">
        <v>894</v>
      </c>
      <c r="F15" s="21" t="s">
        <v>891</v>
      </c>
      <c r="G15" s="21" t="s">
        <v>164</v>
      </c>
      <c r="H15" s="21" t="s">
        <v>174</v>
      </c>
      <c r="I15" s="98" t="s">
        <v>56</v>
      </c>
      <c r="J15" s="97">
        <v>24.43</v>
      </c>
      <c r="K15" s="97">
        <v>29.3</v>
      </c>
      <c r="L15" s="97">
        <v>23.9</v>
      </c>
      <c r="M15" s="97"/>
      <c r="N15" s="97"/>
      <c r="O15" s="97"/>
      <c r="P15" s="97"/>
      <c r="Q15" s="441">
        <f t="shared" si="0"/>
        <v>29.3</v>
      </c>
      <c r="R15" s="442" t="str">
        <f t="shared" si="1"/>
        <v>I JA</v>
      </c>
      <c r="S15" s="20" t="s">
        <v>866</v>
      </c>
    </row>
    <row r="16" spans="1:19" ht="18" customHeight="1" x14ac:dyDescent="0.2">
      <c r="A16" s="32">
        <v>10</v>
      </c>
      <c r="B16" s="134"/>
      <c r="C16" s="18" t="s">
        <v>373</v>
      </c>
      <c r="D16" s="19" t="s">
        <v>807</v>
      </c>
      <c r="E16" s="143" t="s">
        <v>796</v>
      </c>
      <c r="F16" s="21" t="s">
        <v>160</v>
      </c>
      <c r="G16" s="21" t="s">
        <v>157</v>
      </c>
      <c r="H16" s="21"/>
      <c r="I16" s="98">
        <v>8</v>
      </c>
      <c r="J16" s="97">
        <v>27.15</v>
      </c>
      <c r="K16" s="97">
        <v>26.34</v>
      </c>
      <c r="L16" s="97">
        <v>25.91</v>
      </c>
      <c r="M16" s="97"/>
      <c r="N16" s="97"/>
      <c r="O16" s="97"/>
      <c r="P16" s="97"/>
      <c r="Q16" s="441">
        <f t="shared" si="0"/>
        <v>27.15</v>
      </c>
      <c r="R16" s="442" t="str">
        <f t="shared" si="1"/>
        <v>I JA</v>
      </c>
      <c r="S16" s="20" t="s">
        <v>159</v>
      </c>
    </row>
    <row r="17" spans="1:19" ht="18" customHeight="1" x14ac:dyDescent="0.2">
      <c r="A17" s="32">
        <v>11</v>
      </c>
      <c r="B17" s="134"/>
      <c r="C17" s="18" t="s">
        <v>62</v>
      </c>
      <c r="D17" s="19" t="s">
        <v>356</v>
      </c>
      <c r="E17" s="143" t="s">
        <v>357</v>
      </c>
      <c r="F17" s="21" t="s">
        <v>28</v>
      </c>
      <c r="G17" s="21" t="s">
        <v>598</v>
      </c>
      <c r="H17" s="21"/>
      <c r="I17" s="98">
        <v>7</v>
      </c>
      <c r="J17" s="97">
        <v>23.96</v>
      </c>
      <c r="K17" s="97">
        <v>23.51</v>
      </c>
      <c r="L17" s="97">
        <v>22.56</v>
      </c>
      <c r="M17" s="97"/>
      <c r="N17" s="97"/>
      <c r="O17" s="97"/>
      <c r="P17" s="97"/>
      <c r="Q17" s="441">
        <f t="shared" si="0"/>
        <v>23.96</v>
      </c>
      <c r="R17" s="442" t="str">
        <f t="shared" si="1"/>
        <v>II JA</v>
      </c>
      <c r="S17" s="20" t="s">
        <v>55</v>
      </c>
    </row>
    <row r="18" spans="1:19" ht="18" customHeight="1" x14ac:dyDescent="0.2">
      <c r="A18" s="32">
        <v>12</v>
      </c>
      <c r="B18" s="134"/>
      <c r="C18" s="18" t="s">
        <v>140</v>
      </c>
      <c r="D18" s="19" t="s">
        <v>693</v>
      </c>
      <c r="E18" s="143" t="s">
        <v>694</v>
      </c>
      <c r="F18" s="21" t="s">
        <v>144</v>
      </c>
      <c r="G18" s="21" t="s">
        <v>145</v>
      </c>
      <c r="H18" s="21"/>
      <c r="I18" s="98">
        <v>6</v>
      </c>
      <c r="J18" s="97">
        <v>22.98</v>
      </c>
      <c r="K18" s="97">
        <v>23.15</v>
      </c>
      <c r="L18" s="97">
        <v>20.059999999999999</v>
      </c>
      <c r="M18" s="97"/>
      <c r="N18" s="97"/>
      <c r="O18" s="97"/>
      <c r="P18" s="97"/>
      <c r="Q18" s="441">
        <f t="shared" si="0"/>
        <v>23.15</v>
      </c>
      <c r="R18" s="442" t="str">
        <f t="shared" si="1"/>
        <v>II JA</v>
      </c>
      <c r="S18" s="20" t="s">
        <v>727</v>
      </c>
    </row>
    <row r="19" spans="1:19" ht="18" customHeight="1" x14ac:dyDescent="0.2">
      <c r="A19" s="32">
        <v>13</v>
      </c>
      <c r="B19" s="134"/>
      <c r="C19" s="18" t="s">
        <v>257</v>
      </c>
      <c r="D19" s="19" t="s">
        <v>1231</v>
      </c>
      <c r="E19" s="143">
        <v>38214</v>
      </c>
      <c r="F19" s="21" t="s">
        <v>398</v>
      </c>
      <c r="G19" s="21" t="s">
        <v>230</v>
      </c>
      <c r="H19" s="21"/>
      <c r="I19" s="98" t="s">
        <v>56</v>
      </c>
      <c r="J19" s="97" t="s">
        <v>1275</v>
      </c>
      <c r="K19" s="97">
        <v>14.87</v>
      </c>
      <c r="L19" s="97" t="s">
        <v>1275</v>
      </c>
      <c r="M19" s="97"/>
      <c r="N19" s="97"/>
      <c r="O19" s="97"/>
      <c r="P19" s="97"/>
      <c r="Q19" s="441">
        <f t="shared" si="0"/>
        <v>14.87</v>
      </c>
      <c r="R19" s="326" t="b">
        <f t="shared" si="1"/>
        <v>0</v>
      </c>
      <c r="S19" s="20" t="s">
        <v>231</v>
      </c>
    </row>
    <row r="20" spans="1:19" ht="18" customHeight="1" x14ac:dyDescent="0.2">
      <c r="A20" s="32">
        <v>14</v>
      </c>
      <c r="B20" s="134"/>
      <c r="C20" s="18" t="s">
        <v>163</v>
      </c>
      <c r="D20" s="19" t="s">
        <v>687</v>
      </c>
      <c r="E20" s="143" t="s">
        <v>688</v>
      </c>
      <c r="F20" s="21" t="s">
        <v>144</v>
      </c>
      <c r="G20" s="21" t="s">
        <v>145</v>
      </c>
      <c r="H20" s="21"/>
      <c r="I20" s="98">
        <v>5</v>
      </c>
      <c r="J20" s="97">
        <v>14.68</v>
      </c>
      <c r="K20" s="97">
        <v>12.89</v>
      </c>
      <c r="L20" s="97" t="s">
        <v>1275</v>
      </c>
      <c r="M20" s="97"/>
      <c r="N20" s="97"/>
      <c r="O20" s="97"/>
      <c r="P20" s="97"/>
      <c r="Q20" s="441">
        <f t="shared" si="0"/>
        <v>14.68</v>
      </c>
      <c r="R20" s="326" t="b">
        <f t="shared" si="1"/>
        <v>0</v>
      </c>
      <c r="S20" s="20" t="s">
        <v>148</v>
      </c>
    </row>
    <row r="21" spans="1:19" ht="18" customHeight="1" x14ac:dyDescent="0.2">
      <c r="A21" s="32">
        <v>15</v>
      </c>
      <c r="B21" s="134"/>
      <c r="C21" s="18" t="s">
        <v>695</v>
      </c>
      <c r="D21" s="19" t="s">
        <v>696</v>
      </c>
      <c r="E21" s="143" t="s">
        <v>697</v>
      </c>
      <c r="F21" s="21" t="s">
        <v>144</v>
      </c>
      <c r="G21" s="21" t="s">
        <v>145</v>
      </c>
      <c r="H21" s="21"/>
      <c r="I21" s="98">
        <v>3</v>
      </c>
      <c r="J21" s="97">
        <v>10.68</v>
      </c>
      <c r="K21" s="97" t="s">
        <v>1275</v>
      </c>
      <c r="L21" s="97" t="s">
        <v>1275</v>
      </c>
      <c r="M21" s="97"/>
      <c r="N21" s="97"/>
      <c r="O21" s="97"/>
      <c r="P21" s="97"/>
      <c r="Q21" s="441">
        <f t="shared" si="0"/>
        <v>10.68</v>
      </c>
      <c r="R21" s="326" t="b">
        <f t="shared" si="1"/>
        <v>0</v>
      </c>
      <c r="S21" s="20" t="s">
        <v>727</v>
      </c>
    </row>
  </sheetData>
  <sortState ref="C7:S20">
    <sortCondition descending="1" ref="E7:E20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6"/>
  <dimension ref="A1:T15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85546875" style="22" customWidth="1"/>
    <col min="4" max="4" width="11.28515625" style="22" customWidth="1"/>
    <col min="5" max="5" width="10.7109375" style="44" customWidth="1"/>
    <col min="6" max="6" width="13.5703125" style="46" bestFit="1" customWidth="1"/>
    <col min="7" max="7" width="12.85546875" style="46" bestFit="1" customWidth="1"/>
    <col min="8" max="8" width="11.28515625" style="26" bestFit="1" customWidth="1"/>
    <col min="9" max="9" width="5.85546875" style="26" bestFit="1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bestFit="1" customWidth="1"/>
    <col min="19" max="19" width="21.140625" style="24" bestFit="1" customWidth="1"/>
    <col min="20" max="16384" width="9.140625" style="22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0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0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20" s="38" customFormat="1" ht="15.75" customHeight="1" thickBot="1" x14ac:dyDescent="0.25">
      <c r="C4" s="39" t="s">
        <v>311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20" ht="18" customHeight="1" thickBot="1" x14ac:dyDescent="0.25">
      <c r="F5" s="80"/>
      <c r="G5" s="80"/>
      <c r="H5" s="80"/>
      <c r="I5" s="80"/>
      <c r="J5" s="476" t="s">
        <v>9</v>
      </c>
      <c r="K5" s="477"/>
      <c r="L5" s="477"/>
      <c r="M5" s="477"/>
      <c r="N5" s="477"/>
      <c r="O5" s="477"/>
      <c r="P5" s="478"/>
      <c r="Q5" s="120"/>
      <c r="R5" s="122"/>
    </row>
    <row r="6" spans="1:20" s="111" customFormat="1" ht="18" customHeight="1" thickBot="1" x14ac:dyDescent="0.25">
      <c r="A6" s="104" t="s">
        <v>18</v>
      </c>
      <c r="B6" s="124"/>
      <c r="C6" s="105" t="s">
        <v>0</v>
      </c>
      <c r="D6" s="106" t="s">
        <v>1</v>
      </c>
      <c r="E6" s="107" t="s">
        <v>10</v>
      </c>
      <c r="F6" s="108" t="s">
        <v>2</v>
      </c>
      <c r="G6" s="109" t="s">
        <v>3</v>
      </c>
      <c r="H6" s="109" t="s">
        <v>15</v>
      </c>
      <c r="I6" s="70" t="s">
        <v>21</v>
      </c>
      <c r="J6" s="156">
        <v>1</v>
      </c>
      <c r="K6" s="157">
        <v>2</v>
      </c>
      <c r="L6" s="157">
        <v>3</v>
      </c>
      <c r="M6" s="150" t="s">
        <v>19</v>
      </c>
      <c r="N6" s="158">
        <v>4</v>
      </c>
      <c r="O6" s="157">
        <v>5</v>
      </c>
      <c r="P6" s="159">
        <v>6</v>
      </c>
      <c r="Q6" s="121" t="s">
        <v>4</v>
      </c>
      <c r="R6" s="123" t="s">
        <v>13</v>
      </c>
      <c r="S6" s="110" t="s">
        <v>5</v>
      </c>
    </row>
    <row r="7" spans="1:20" s="114" customFormat="1" ht="18" customHeight="1" x14ac:dyDescent="0.2">
      <c r="A7" s="112">
        <v>1</v>
      </c>
      <c r="B7" s="135"/>
      <c r="C7" s="18" t="s">
        <v>89</v>
      </c>
      <c r="D7" s="19" t="s">
        <v>940</v>
      </c>
      <c r="E7" s="143">
        <v>37692</v>
      </c>
      <c r="F7" s="21" t="s">
        <v>188</v>
      </c>
      <c r="G7" s="21" t="s">
        <v>185</v>
      </c>
      <c r="H7" s="21"/>
      <c r="I7" s="98">
        <v>18</v>
      </c>
      <c r="J7" s="113">
        <v>47.97</v>
      </c>
      <c r="K7" s="113">
        <v>59.17</v>
      </c>
      <c r="L7" s="113">
        <v>56.6</v>
      </c>
      <c r="M7" s="113"/>
      <c r="N7" s="113" t="s">
        <v>1275</v>
      </c>
      <c r="O7" s="113">
        <v>49.9</v>
      </c>
      <c r="P7" s="113">
        <v>57.88</v>
      </c>
      <c r="Q7" s="443">
        <f t="shared" ref="Q7:Q14" si="0">MAX(J7:P7)</f>
        <v>59.17</v>
      </c>
      <c r="R7" s="444" t="str">
        <f t="shared" ref="R7:R14" si="1">IF(ISBLANK(Q7),"",IF(Q7&gt;=51,"III A",IF(Q7&gt;=46,"I JA",IF(Q7&gt;=42,"II JA",IF(Q7&gt;=38,"III JA")))))</f>
        <v>III A</v>
      </c>
      <c r="S7" s="20" t="s">
        <v>941</v>
      </c>
      <c r="T7" s="88"/>
    </row>
    <row r="8" spans="1:20" s="114" customFormat="1" ht="18" customHeight="1" x14ac:dyDescent="0.2">
      <c r="A8" s="112">
        <v>2</v>
      </c>
      <c r="B8" s="135"/>
      <c r="C8" s="18" t="s">
        <v>92</v>
      </c>
      <c r="D8" s="19" t="s">
        <v>462</v>
      </c>
      <c r="E8" s="143">
        <v>37391</v>
      </c>
      <c r="F8" s="21" t="s">
        <v>25</v>
      </c>
      <c r="G8" s="21" t="s">
        <v>492</v>
      </c>
      <c r="H8" s="21"/>
      <c r="I8" s="98">
        <v>16</v>
      </c>
      <c r="J8" s="113">
        <v>48.74</v>
      </c>
      <c r="K8" s="113">
        <v>49.44</v>
      </c>
      <c r="L8" s="113" t="s">
        <v>1275</v>
      </c>
      <c r="M8" s="113"/>
      <c r="N8" s="113">
        <v>53.87</v>
      </c>
      <c r="O8" s="113">
        <v>54.56</v>
      </c>
      <c r="P8" s="113" t="s">
        <v>1275</v>
      </c>
      <c r="Q8" s="443">
        <f t="shared" si="0"/>
        <v>54.56</v>
      </c>
      <c r="R8" s="444" t="str">
        <f t="shared" si="1"/>
        <v>III A</v>
      </c>
      <c r="S8" s="20" t="s">
        <v>83</v>
      </c>
      <c r="T8" s="88"/>
    </row>
    <row r="9" spans="1:20" s="114" customFormat="1" ht="18" customHeight="1" x14ac:dyDescent="0.2">
      <c r="A9" s="112">
        <v>3</v>
      </c>
      <c r="B9" s="135"/>
      <c r="C9" s="18" t="s">
        <v>156</v>
      </c>
      <c r="D9" s="19" t="s">
        <v>820</v>
      </c>
      <c r="E9" s="143">
        <v>37291</v>
      </c>
      <c r="F9" s="21" t="s">
        <v>162</v>
      </c>
      <c r="G9" s="21" t="s">
        <v>161</v>
      </c>
      <c r="H9" s="21"/>
      <c r="I9" s="98">
        <v>14</v>
      </c>
      <c r="J9" s="113">
        <v>43.2</v>
      </c>
      <c r="K9" s="113">
        <v>43.4</v>
      </c>
      <c r="L9" s="113">
        <v>45.53</v>
      </c>
      <c r="M9" s="113"/>
      <c r="N9" s="113">
        <v>48.88</v>
      </c>
      <c r="O9" s="113" t="s">
        <v>1275</v>
      </c>
      <c r="P9" s="113" t="s">
        <v>1275</v>
      </c>
      <c r="Q9" s="443">
        <f t="shared" si="0"/>
        <v>48.88</v>
      </c>
      <c r="R9" s="444" t="str">
        <f t="shared" si="1"/>
        <v>I JA</v>
      </c>
      <c r="S9" s="20" t="s">
        <v>827</v>
      </c>
      <c r="T9" s="88"/>
    </row>
    <row r="10" spans="1:20" s="114" customFormat="1" ht="18" customHeight="1" x14ac:dyDescent="0.2">
      <c r="A10" s="112">
        <v>4</v>
      </c>
      <c r="B10" s="135"/>
      <c r="C10" s="18" t="s">
        <v>46</v>
      </c>
      <c r="D10" s="19" t="s">
        <v>133</v>
      </c>
      <c r="E10" s="143">
        <v>37391</v>
      </c>
      <c r="F10" s="21" t="s">
        <v>25</v>
      </c>
      <c r="G10" s="21" t="s">
        <v>492</v>
      </c>
      <c r="H10" s="21"/>
      <c r="I10" s="98">
        <v>13</v>
      </c>
      <c r="J10" s="113">
        <v>47.16</v>
      </c>
      <c r="K10" s="113">
        <v>46.49</v>
      </c>
      <c r="L10" s="113">
        <v>43.4</v>
      </c>
      <c r="M10" s="113"/>
      <c r="N10" s="113">
        <v>42.13</v>
      </c>
      <c r="O10" s="113">
        <v>47.5</v>
      </c>
      <c r="P10" s="113" t="s">
        <v>1275</v>
      </c>
      <c r="Q10" s="443">
        <f t="shared" si="0"/>
        <v>47.5</v>
      </c>
      <c r="R10" s="444" t="str">
        <f t="shared" si="1"/>
        <v>I JA</v>
      </c>
      <c r="S10" s="20" t="s">
        <v>83</v>
      </c>
      <c r="T10" s="88"/>
    </row>
    <row r="11" spans="1:20" s="114" customFormat="1" ht="18" customHeight="1" x14ac:dyDescent="0.2">
      <c r="A11" s="112">
        <v>5</v>
      </c>
      <c r="B11" s="135"/>
      <c r="C11" s="18" t="s">
        <v>40</v>
      </c>
      <c r="D11" s="19" t="s">
        <v>939</v>
      </c>
      <c r="E11" s="143">
        <v>37371</v>
      </c>
      <c r="F11" s="21" t="s">
        <v>188</v>
      </c>
      <c r="G11" s="21" t="s">
        <v>185</v>
      </c>
      <c r="H11" s="21"/>
      <c r="I11" s="98">
        <v>12</v>
      </c>
      <c r="J11" s="113" t="s">
        <v>1275</v>
      </c>
      <c r="K11" s="113">
        <v>41.73</v>
      </c>
      <c r="L11" s="113" t="s">
        <v>1275</v>
      </c>
      <c r="M11" s="113"/>
      <c r="N11" s="113">
        <v>40.270000000000003</v>
      </c>
      <c r="O11" s="113">
        <v>43.85</v>
      </c>
      <c r="P11" s="113">
        <v>45.86</v>
      </c>
      <c r="Q11" s="443">
        <f t="shared" si="0"/>
        <v>45.86</v>
      </c>
      <c r="R11" s="444" t="str">
        <f t="shared" si="1"/>
        <v>II JA</v>
      </c>
      <c r="S11" s="20" t="s">
        <v>941</v>
      </c>
      <c r="T11" s="88"/>
    </row>
    <row r="12" spans="1:20" s="114" customFormat="1" ht="18" customHeight="1" x14ac:dyDescent="0.2">
      <c r="A12" s="112">
        <v>6</v>
      </c>
      <c r="B12" s="135"/>
      <c r="C12" s="18" t="s">
        <v>63</v>
      </c>
      <c r="D12" s="19" t="s">
        <v>229</v>
      </c>
      <c r="E12" s="143">
        <v>37491</v>
      </c>
      <c r="F12" s="21" t="s">
        <v>29</v>
      </c>
      <c r="G12" s="21" t="s">
        <v>492</v>
      </c>
      <c r="H12" s="21"/>
      <c r="I12" s="98">
        <v>11</v>
      </c>
      <c r="J12" s="113">
        <v>43.19</v>
      </c>
      <c r="K12" s="113">
        <v>40.01</v>
      </c>
      <c r="L12" s="113" t="s">
        <v>1275</v>
      </c>
      <c r="M12" s="113"/>
      <c r="N12" s="113">
        <v>36.42</v>
      </c>
      <c r="O12" s="113">
        <v>37.5</v>
      </c>
      <c r="P12" s="113" t="s">
        <v>1247</v>
      </c>
      <c r="Q12" s="443">
        <f t="shared" si="0"/>
        <v>43.19</v>
      </c>
      <c r="R12" s="444" t="str">
        <f t="shared" si="1"/>
        <v>II JA</v>
      </c>
      <c r="S12" s="20" t="s">
        <v>482</v>
      </c>
      <c r="T12" s="88"/>
    </row>
    <row r="13" spans="1:20" s="114" customFormat="1" ht="18" customHeight="1" x14ac:dyDescent="0.2">
      <c r="A13" s="112">
        <v>7</v>
      </c>
      <c r="B13" s="135"/>
      <c r="C13" s="18" t="s">
        <v>46</v>
      </c>
      <c r="D13" s="19" t="s">
        <v>352</v>
      </c>
      <c r="E13" s="143" t="s">
        <v>878</v>
      </c>
      <c r="F13" s="21" t="s">
        <v>320</v>
      </c>
      <c r="G13" s="21" t="s">
        <v>164</v>
      </c>
      <c r="H13" s="21" t="s">
        <v>174</v>
      </c>
      <c r="I13" s="98">
        <v>10</v>
      </c>
      <c r="J13" s="113" t="s">
        <v>1275</v>
      </c>
      <c r="K13" s="113">
        <v>33.869999999999997</v>
      </c>
      <c r="L13" s="113">
        <v>39.770000000000003</v>
      </c>
      <c r="M13" s="113"/>
      <c r="N13" s="113">
        <v>39.159999999999997</v>
      </c>
      <c r="O13" s="113" t="s">
        <v>1247</v>
      </c>
      <c r="P13" s="113" t="s">
        <v>1247</v>
      </c>
      <c r="Q13" s="443">
        <f t="shared" si="0"/>
        <v>39.770000000000003</v>
      </c>
      <c r="R13" s="444" t="str">
        <f t="shared" si="1"/>
        <v>III JA</v>
      </c>
      <c r="S13" s="20" t="s">
        <v>866</v>
      </c>
      <c r="T13" s="88"/>
    </row>
    <row r="14" spans="1:20" s="114" customFormat="1" ht="18" customHeight="1" x14ac:dyDescent="0.2">
      <c r="A14" s="112">
        <v>8</v>
      </c>
      <c r="B14" s="135"/>
      <c r="C14" s="18" t="s">
        <v>128</v>
      </c>
      <c r="D14" s="19" t="s">
        <v>671</v>
      </c>
      <c r="E14" s="143" t="s">
        <v>672</v>
      </c>
      <c r="F14" s="21" t="s">
        <v>141</v>
      </c>
      <c r="G14" s="21" t="s">
        <v>138</v>
      </c>
      <c r="H14" s="21"/>
      <c r="I14" s="98">
        <v>9</v>
      </c>
      <c r="J14" s="113">
        <v>20.13</v>
      </c>
      <c r="K14" s="113">
        <v>20.73</v>
      </c>
      <c r="L14" s="113">
        <v>21.07</v>
      </c>
      <c r="M14" s="113"/>
      <c r="N14" s="113">
        <v>21.62</v>
      </c>
      <c r="O14" s="113">
        <v>24.58</v>
      </c>
      <c r="P14" s="113">
        <v>25.04</v>
      </c>
      <c r="Q14" s="443">
        <f t="shared" si="0"/>
        <v>25.04</v>
      </c>
      <c r="R14" s="327" t="b">
        <f t="shared" si="1"/>
        <v>0</v>
      </c>
      <c r="S14" s="20" t="s">
        <v>139</v>
      </c>
      <c r="T14" s="88"/>
    </row>
    <row r="15" spans="1:20" ht="18" customHeight="1" x14ac:dyDescent="0.2"/>
  </sheetData>
  <sortState ref="C7:S15">
    <sortCondition descending="1" ref="E7:E15"/>
  </sortState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7"/>
  <dimension ref="A1:S24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2.7109375" style="22" customWidth="1"/>
    <col min="4" max="4" width="14.42578125" style="22" customWidth="1"/>
    <col min="5" max="5" width="10.7109375" style="44" customWidth="1"/>
    <col min="6" max="6" width="15.42578125" style="46" bestFit="1" customWidth="1"/>
    <col min="7" max="7" width="12.85546875" style="46" bestFit="1" customWidth="1"/>
    <col min="8" max="8" width="13.42578125" style="26" bestFit="1" customWidth="1"/>
    <col min="9" max="9" width="5.85546875" style="26" bestFit="1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bestFit="1" customWidth="1"/>
    <col min="19" max="19" width="13.5703125" style="24" bestFit="1" customWidth="1"/>
    <col min="20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19" s="38" customFormat="1" ht="16.5" thickBot="1" x14ac:dyDescent="0.25">
      <c r="C4" s="39" t="s">
        <v>309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1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186</v>
      </c>
      <c r="D7" s="19" t="s">
        <v>1277</v>
      </c>
      <c r="E7" s="143" t="s">
        <v>803</v>
      </c>
      <c r="F7" s="21" t="s">
        <v>816</v>
      </c>
      <c r="G7" s="21" t="s">
        <v>157</v>
      </c>
      <c r="H7" s="21"/>
      <c r="I7" s="98" t="s">
        <v>56</v>
      </c>
      <c r="J7" s="97">
        <v>30.76</v>
      </c>
      <c r="K7" s="97">
        <v>32.08</v>
      </c>
      <c r="L7" s="97">
        <v>27.49</v>
      </c>
      <c r="M7" s="97"/>
      <c r="N7" s="97">
        <v>30.97</v>
      </c>
      <c r="O7" s="97">
        <v>33.81</v>
      </c>
      <c r="P7" s="97">
        <v>33.25</v>
      </c>
      <c r="Q7" s="441">
        <f t="shared" ref="Q7:Q24" si="0">MAX(J7:L7,O7:P7)</f>
        <v>33.81</v>
      </c>
      <c r="R7" s="444" t="str">
        <f t="shared" ref="R7:R22" si="1">IF(ISBLANK(Q7),"",IF(Q7&gt;=50,"KSM",IF(Q7&gt;=44.5,"I A",IF(Q7&gt;=38,"II A",IF(Q7&gt;=32,"III A",IF(Q7&gt;=27,"I JA",IF(Q7&gt;=23,"II JA",IF(Q7&gt;=20,"III JA"))))))))</f>
        <v>III A</v>
      </c>
      <c r="S7" s="20" t="s">
        <v>801</v>
      </c>
    </row>
    <row r="8" spans="1:19" ht="18" customHeight="1" x14ac:dyDescent="0.2">
      <c r="A8" s="32">
        <v>2</v>
      </c>
      <c r="B8" s="133"/>
      <c r="C8" s="18" t="s">
        <v>903</v>
      </c>
      <c r="D8" s="19" t="s">
        <v>904</v>
      </c>
      <c r="E8" s="143">
        <v>37857</v>
      </c>
      <c r="F8" s="21" t="s">
        <v>35</v>
      </c>
      <c r="G8" s="21" t="s">
        <v>212</v>
      </c>
      <c r="H8" s="21" t="s">
        <v>265</v>
      </c>
      <c r="I8" s="98">
        <v>18</v>
      </c>
      <c r="J8" s="97">
        <v>33.729999999999997</v>
      </c>
      <c r="K8" s="97" t="s">
        <v>1275</v>
      </c>
      <c r="L8" s="97">
        <v>33.590000000000003</v>
      </c>
      <c r="M8" s="97"/>
      <c r="N8" s="97">
        <v>33.07</v>
      </c>
      <c r="O8" s="97">
        <v>33.15</v>
      </c>
      <c r="P8" s="97" t="s">
        <v>1275</v>
      </c>
      <c r="Q8" s="441">
        <f t="shared" si="0"/>
        <v>33.729999999999997</v>
      </c>
      <c r="R8" s="444" t="str">
        <f t="shared" si="1"/>
        <v>III A</v>
      </c>
      <c r="S8" s="20" t="s">
        <v>264</v>
      </c>
    </row>
    <row r="9" spans="1:19" ht="18" customHeight="1" x14ac:dyDescent="0.2">
      <c r="A9" s="32">
        <v>3</v>
      </c>
      <c r="B9" s="133"/>
      <c r="C9" s="18" t="s">
        <v>459</v>
      </c>
      <c r="D9" s="19" t="s">
        <v>460</v>
      </c>
      <c r="E9" s="143">
        <v>37355</v>
      </c>
      <c r="F9" s="21" t="s">
        <v>25</v>
      </c>
      <c r="G9" s="21" t="s">
        <v>492</v>
      </c>
      <c r="H9" s="21"/>
      <c r="I9" s="98">
        <v>16</v>
      </c>
      <c r="J9" s="97" t="s">
        <v>1275</v>
      </c>
      <c r="K9" s="97">
        <v>26.75</v>
      </c>
      <c r="L9" s="97" t="s">
        <v>1275</v>
      </c>
      <c r="M9" s="97"/>
      <c r="N9" s="97" t="s">
        <v>1275</v>
      </c>
      <c r="O9" s="97">
        <v>31.9</v>
      </c>
      <c r="P9" s="97" t="s">
        <v>1275</v>
      </c>
      <c r="Q9" s="441">
        <f t="shared" si="0"/>
        <v>31.9</v>
      </c>
      <c r="R9" s="444" t="str">
        <f t="shared" si="1"/>
        <v>I JA</v>
      </c>
      <c r="S9" s="20" t="s">
        <v>83</v>
      </c>
    </row>
    <row r="10" spans="1:19" ht="18" customHeight="1" x14ac:dyDescent="0.2">
      <c r="A10" s="32">
        <v>4</v>
      </c>
      <c r="B10" s="133"/>
      <c r="C10" s="18" t="s">
        <v>68</v>
      </c>
      <c r="D10" s="19" t="s">
        <v>1104</v>
      </c>
      <c r="E10" s="143" t="s">
        <v>1105</v>
      </c>
      <c r="F10" s="21" t="s">
        <v>24</v>
      </c>
      <c r="G10" s="21" t="s">
        <v>1087</v>
      </c>
      <c r="H10" s="21"/>
      <c r="I10" s="98">
        <v>14</v>
      </c>
      <c r="J10" s="97">
        <v>26.4</v>
      </c>
      <c r="K10" s="97">
        <v>29.15</v>
      </c>
      <c r="L10" s="97">
        <v>24.86</v>
      </c>
      <c r="M10" s="97"/>
      <c r="N10" s="97">
        <v>20.03</v>
      </c>
      <c r="O10" s="97">
        <v>30.96</v>
      </c>
      <c r="P10" s="97">
        <v>27.35</v>
      </c>
      <c r="Q10" s="441">
        <f t="shared" si="0"/>
        <v>30.96</v>
      </c>
      <c r="R10" s="444" t="str">
        <f t="shared" si="1"/>
        <v>I JA</v>
      </c>
      <c r="S10" s="20" t="s">
        <v>1106</v>
      </c>
    </row>
    <row r="11" spans="1:19" ht="18" customHeight="1" x14ac:dyDescent="0.2">
      <c r="A11" s="32">
        <v>5</v>
      </c>
      <c r="B11" s="133"/>
      <c r="C11" s="18" t="s">
        <v>125</v>
      </c>
      <c r="D11" s="19" t="s">
        <v>483</v>
      </c>
      <c r="E11" s="143">
        <v>37559</v>
      </c>
      <c r="F11" s="21" t="s">
        <v>29</v>
      </c>
      <c r="G11" s="21" t="s">
        <v>492</v>
      </c>
      <c r="H11" s="21"/>
      <c r="I11" s="98">
        <v>13</v>
      </c>
      <c r="J11" s="97">
        <v>29.07</v>
      </c>
      <c r="K11" s="97">
        <v>27.95</v>
      </c>
      <c r="L11" s="97">
        <v>30.6</v>
      </c>
      <c r="M11" s="97"/>
      <c r="N11" s="97" t="s">
        <v>1275</v>
      </c>
      <c r="O11" s="97">
        <v>30.82</v>
      </c>
      <c r="P11" s="97">
        <v>30.52</v>
      </c>
      <c r="Q11" s="441">
        <f t="shared" si="0"/>
        <v>30.82</v>
      </c>
      <c r="R11" s="444" t="str">
        <f t="shared" si="1"/>
        <v>I JA</v>
      </c>
      <c r="S11" s="20" t="s">
        <v>480</v>
      </c>
    </row>
    <row r="12" spans="1:19" ht="18" customHeight="1" x14ac:dyDescent="0.2">
      <c r="A12" s="32">
        <v>6</v>
      </c>
      <c r="B12" s="133"/>
      <c r="C12" s="18" t="s">
        <v>852</v>
      </c>
      <c r="D12" s="19" t="s">
        <v>853</v>
      </c>
      <c r="E12" s="143" t="s">
        <v>854</v>
      </c>
      <c r="F12" s="21" t="s">
        <v>319</v>
      </c>
      <c r="G12" s="21" t="s">
        <v>164</v>
      </c>
      <c r="H12" s="21" t="s">
        <v>171</v>
      </c>
      <c r="I12" s="98">
        <v>12</v>
      </c>
      <c r="J12" s="97">
        <v>29.32</v>
      </c>
      <c r="K12" s="97">
        <v>26.67</v>
      </c>
      <c r="L12" s="97">
        <v>29.32</v>
      </c>
      <c r="M12" s="97"/>
      <c r="N12" s="97" t="s">
        <v>1275</v>
      </c>
      <c r="O12" s="97">
        <v>30.06</v>
      </c>
      <c r="P12" s="97" t="s">
        <v>1275</v>
      </c>
      <c r="Q12" s="441">
        <f t="shared" si="0"/>
        <v>30.06</v>
      </c>
      <c r="R12" s="444" t="str">
        <f t="shared" si="1"/>
        <v>I JA</v>
      </c>
      <c r="S12" s="20" t="s">
        <v>182</v>
      </c>
    </row>
    <row r="13" spans="1:19" ht="18" customHeight="1" x14ac:dyDescent="0.2">
      <c r="A13" s="32">
        <v>7</v>
      </c>
      <c r="B13" s="133"/>
      <c r="C13" s="18" t="s">
        <v>849</v>
      </c>
      <c r="D13" s="19" t="s">
        <v>850</v>
      </c>
      <c r="E13" s="143" t="s">
        <v>851</v>
      </c>
      <c r="F13" s="21" t="s">
        <v>319</v>
      </c>
      <c r="G13" s="21" t="s">
        <v>164</v>
      </c>
      <c r="H13" s="21" t="s">
        <v>171</v>
      </c>
      <c r="I13" s="98">
        <v>11</v>
      </c>
      <c r="J13" s="97">
        <v>27.83</v>
      </c>
      <c r="K13" s="97">
        <v>29.12</v>
      </c>
      <c r="L13" s="97" t="s">
        <v>1275</v>
      </c>
      <c r="M13" s="97"/>
      <c r="N13" s="97" t="s">
        <v>1275</v>
      </c>
      <c r="O13" s="97">
        <v>28.98</v>
      </c>
      <c r="P13" s="97">
        <v>27.68</v>
      </c>
      <c r="Q13" s="441">
        <f t="shared" si="0"/>
        <v>29.12</v>
      </c>
      <c r="R13" s="444" t="str">
        <f t="shared" si="1"/>
        <v>I JA</v>
      </c>
      <c r="S13" s="20" t="s">
        <v>182</v>
      </c>
    </row>
    <row r="14" spans="1:19" ht="18" customHeight="1" x14ac:dyDescent="0.2">
      <c r="A14" s="32">
        <v>8</v>
      </c>
      <c r="B14" s="133"/>
      <c r="C14" s="18" t="s">
        <v>207</v>
      </c>
      <c r="D14" s="19" t="s">
        <v>640</v>
      </c>
      <c r="E14" s="143" t="s">
        <v>641</v>
      </c>
      <c r="F14" s="21" t="s">
        <v>34</v>
      </c>
      <c r="G14" s="21" t="s">
        <v>639</v>
      </c>
      <c r="H14" s="21"/>
      <c r="I14" s="98">
        <v>10</v>
      </c>
      <c r="J14" s="97" t="s">
        <v>1275</v>
      </c>
      <c r="K14" s="97">
        <v>26.06</v>
      </c>
      <c r="L14" s="97">
        <v>22.86</v>
      </c>
      <c r="M14" s="97"/>
      <c r="N14" s="97">
        <v>23.88</v>
      </c>
      <c r="O14" s="97">
        <v>24.55</v>
      </c>
      <c r="P14" s="97" t="s">
        <v>1275</v>
      </c>
      <c r="Q14" s="441">
        <f t="shared" si="0"/>
        <v>26.06</v>
      </c>
      <c r="R14" s="444" t="str">
        <f t="shared" si="1"/>
        <v>II JA</v>
      </c>
      <c r="S14" s="20" t="s">
        <v>583</v>
      </c>
    </row>
    <row r="15" spans="1:19" ht="18" customHeight="1" x14ac:dyDescent="0.2">
      <c r="A15" s="32">
        <v>9</v>
      </c>
      <c r="B15" s="133"/>
      <c r="C15" s="18" t="s">
        <v>140</v>
      </c>
      <c r="D15" s="19" t="s">
        <v>914</v>
      </c>
      <c r="E15" s="143">
        <v>37265</v>
      </c>
      <c r="F15" s="21" t="s">
        <v>35</v>
      </c>
      <c r="G15" s="21" t="s">
        <v>212</v>
      </c>
      <c r="H15" s="21" t="s">
        <v>265</v>
      </c>
      <c r="I15" s="98">
        <v>9</v>
      </c>
      <c r="J15" s="97" t="s">
        <v>1275</v>
      </c>
      <c r="K15" s="97" t="s">
        <v>1275</v>
      </c>
      <c r="L15" s="97">
        <v>26.01</v>
      </c>
      <c r="M15" s="97"/>
      <c r="N15" s="97"/>
      <c r="O15" s="97"/>
      <c r="P15" s="97"/>
      <c r="Q15" s="441">
        <f t="shared" si="0"/>
        <v>26.01</v>
      </c>
      <c r="R15" s="444" t="str">
        <f t="shared" si="1"/>
        <v>II JA</v>
      </c>
      <c r="S15" s="20" t="s">
        <v>264</v>
      </c>
    </row>
    <row r="16" spans="1:19" ht="18" customHeight="1" x14ac:dyDescent="0.2">
      <c r="A16" s="32">
        <v>10</v>
      </c>
      <c r="B16" s="134"/>
      <c r="C16" s="18" t="s">
        <v>72</v>
      </c>
      <c r="D16" s="19" t="s">
        <v>620</v>
      </c>
      <c r="E16" s="143">
        <v>37385</v>
      </c>
      <c r="F16" s="21" t="s">
        <v>315</v>
      </c>
      <c r="G16" s="21" t="s">
        <v>112</v>
      </c>
      <c r="H16" s="21"/>
      <c r="I16" s="98">
        <v>8</v>
      </c>
      <c r="J16" s="97">
        <v>23.69</v>
      </c>
      <c r="K16" s="97">
        <v>23.62</v>
      </c>
      <c r="L16" s="97">
        <v>23.76</v>
      </c>
      <c r="M16" s="97"/>
      <c r="N16" s="97"/>
      <c r="O16" s="97"/>
      <c r="P16" s="97"/>
      <c r="Q16" s="441">
        <f t="shared" si="0"/>
        <v>23.76</v>
      </c>
      <c r="R16" s="444" t="str">
        <f t="shared" si="1"/>
        <v>II JA</v>
      </c>
      <c r="S16" s="20" t="s">
        <v>561</v>
      </c>
    </row>
    <row r="17" spans="1:19" ht="18" customHeight="1" x14ac:dyDescent="0.2">
      <c r="A17" s="32">
        <v>11</v>
      </c>
      <c r="B17" s="134"/>
      <c r="C17" s="18" t="s">
        <v>477</v>
      </c>
      <c r="D17" s="19" t="s">
        <v>478</v>
      </c>
      <c r="E17" s="143">
        <v>37287</v>
      </c>
      <c r="F17" s="21" t="s">
        <v>29</v>
      </c>
      <c r="G17" s="21" t="s">
        <v>492</v>
      </c>
      <c r="H17" s="21"/>
      <c r="I17" s="98">
        <v>7</v>
      </c>
      <c r="J17" s="97" t="s">
        <v>1275</v>
      </c>
      <c r="K17" s="97">
        <v>22.62</v>
      </c>
      <c r="L17" s="97">
        <v>20.86</v>
      </c>
      <c r="M17" s="97"/>
      <c r="N17" s="97"/>
      <c r="O17" s="97"/>
      <c r="P17" s="97"/>
      <c r="Q17" s="441">
        <f t="shared" si="0"/>
        <v>22.62</v>
      </c>
      <c r="R17" s="444" t="str">
        <f t="shared" si="1"/>
        <v>III JA</v>
      </c>
      <c r="S17" s="20" t="s">
        <v>430</v>
      </c>
    </row>
    <row r="18" spans="1:19" ht="18" customHeight="1" x14ac:dyDescent="0.2">
      <c r="A18" s="32">
        <v>12</v>
      </c>
      <c r="B18" s="134"/>
      <c r="C18" s="18" t="s">
        <v>75</v>
      </c>
      <c r="D18" s="19" t="s">
        <v>963</v>
      </c>
      <c r="E18" s="143" t="s">
        <v>964</v>
      </c>
      <c r="F18" s="21" t="s">
        <v>194</v>
      </c>
      <c r="G18" s="21" t="s">
        <v>191</v>
      </c>
      <c r="H18" s="21"/>
      <c r="I18" s="98">
        <v>6</v>
      </c>
      <c r="J18" s="97">
        <v>20.07</v>
      </c>
      <c r="K18" s="97">
        <v>21.79</v>
      </c>
      <c r="L18" s="97">
        <v>17.329999999999998</v>
      </c>
      <c r="M18" s="97"/>
      <c r="N18" s="97"/>
      <c r="O18" s="97"/>
      <c r="P18" s="97"/>
      <c r="Q18" s="441">
        <f t="shared" si="0"/>
        <v>21.79</v>
      </c>
      <c r="R18" s="444" t="str">
        <f t="shared" si="1"/>
        <v>III JA</v>
      </c>
      <c r="S18" s="20" t="s">
        <v>969</v>
      </c>
    </row>
    <row r="19" spans="1:19" ht="18" customHeight="1" x14ac:dyDescent="0.2">
      <c r="A19" s="32">
        <v>13</v>
      </c>
      <c r="B19" s="134"/>
      <c r="C19" s="18" t="s">
        <v>78</v>
      </c>
      <c r="D19" s="19" t="s">
        <v>491</v>
      </c>
      <c r="E19" s="143">
        <v>37874</v>
      </c>
      <c r="F19" s="21" t="s">
        <v>29</v>
      </c>
      <c r="G19" s="21" t="s">
        <v>492</v>
      </c>
      <c r="H19" s="21"/>
      <c r="I19" s="98">
        <v>5</v>
      </c>
      <c r="J19" s="97">
        <v>21.18</v>
      </c>
      <c r="K19" s="97">
        <v>21.09</v>
      </c>
      <c r="L19" s="97">
        <v>21.59</v>
      </c>
      <c r="M19" s="97"/>
      <c r="N19" s="97"/>
      <c r="O19" s="97"/>
      <c r="P19" s="97"/>
      <c r="Q19" s="441">
        <f t="shared" si="0"/>
        <v>21.59</v>
      </c>
      <c r="R19" s="444" t="str">
        <f t="shared" si="1"/>
        <v>III JA</v>
      </c>
      <c r="S19" s="20" t="s">
        <v>480</v>
      </c>
    </row>
    <row r="20" spans="1:19" ht="18" customHeight="1" x14ac:dyDescent="0.2">
      <c r="A20" s="32">
        <v>14</v>
      </c>
      <c r="B20" s="134"/>
      <c r="C20" s="18" t="s">
        <v>78</v>
      </c>
      <c r="D20" s="19" t="s">
        <v>965</v>
      </c>
      <c r="E20" s="143" t="s">
        <v>966</v>
      </c>
      <c r="F20" s="21" t="s">
        <v>194</v>
      </c>
      <c r="G20" s="21" t="s">
        <v>191</v>
      </c>
      <c r="H20" s="21"/>
      <c r="I20" s="98">
        <v>4</v>
      </c>
      <c r="J20" s="97">
        <v>16.690000000000001</v>
      </c>
      <c r="K20" s="97">
        <v>21.5</v>
      </c>
      <c r="L20" s="97">
        <v>18.149999999999999</v>
      </c>
      <c r="M20" s="97"/>
      <c r="N20" s="97"/>
      <c r="O20" s="97"/>
      <c r="P20" s="97"/>
      <c r="Q20" s="441">
        <f t="shared" si="0"/>
        <v>21.5</v>
      </c>
      <c r="R20" s="444" t="str">
        <f t="shared" si="1"/>
        <v>III JA</v>
      </c>
      <c r="S20" s="20" t="s">
        <v>969</v>
      </c>
    </row>
    <row r="21" spans="1:19" ht="18" customHeight="1" x14ac:dyDescent="0.2">
      <c r="A21" s="32">
        <v>15</v>
      </c>
      <c r="B21" s="134"/>
      <c r="C21" s="18" t="s">
        <v>68</v>
      </c>
      <c r="D21" s="19" t="s">
        <v>619</v>
      </c>
      <c r="E21" s="143">
        <v>37369</v>
      </c>
      <c r="F21" s="21" t="s">
        <v>315</v>
      </c>
      <c r="G21" s="21" t="s">
        <v>112</v>
      </c>
      <c r="H21" s="21"/>
      <c r="I21" s="98">
        <v>3</v>
      </c>
      <c r="J21" s="97" t="s">
        <v>1275</v>
      </c>
      <c r="K21" s="97" t="s">
        <v>1275</v>
      </c>
      <c r="L21" s="97">
        <v>21.32</v>
      </c>
      <c r="M21" s="97"/>
      <c r="N21" s="97"/>
      <c r="O21" s="97"/>
      <c r="P21" s="97"/>
      <c r="Q21" s="441">
        <f t="shared" si="0"/>
        <v>21.32</v>
      </c>
      <c r="R21" s="444" t="str">
        <f t="shared" si="1"/>
        <v>III JA</v>
      </c>
      <c r="S21" s="20" t="s">
        <v>561</v>
      </c>
    </row>
    <row r="22" spans="1:19" ht="18" customHeight="1" x14ac:dyDescent="0.2">
      <c r="A22" s="32">
        <v>16</v>
      </c>
      <c r="B22" s="134"/>
      <c r="C22" s="18" t="s">
        <v>50</v>
      </c>
      <c r="D22" s="19" t="s">
        <v>822</v>
      </c>
      <c r="E22" s="143">
        <v>37385</v>
      </c>
      <c r="F22" s="21" t="s">
        <v>162</v>
      </c>
      <c r="G22" s="21" t="s">
        <v>161</v>
      </c>
      <c r="H22" s="21"/>
      <c r="I22" s="98">
        <v>2</v>
      </c>
      <c r="J22" s="97">
        <v>21.12</v>
      </c>
      <c r="K22" s="97">
        <v>15.74</v>
      </c>
      <c r="L22" s="97">
        <v>18.45</v>
      </c>
      <c r="M22" s="97"/>
      <c r="N22" s="97"/>
      <c r="O22" s="97"/>
      <c r="P22" s="97"/>
      <c r="Q22" s="441">
        <f t="shared" si="0"/>
        <v>21.12</v>
      </c>
      <c r="R22" s="444" t="str">
        <f t="shared" si="1"/>
        <v>III JA</v>
      </c>
      <c r="S22" s="20" t="s">
        <v>828</v>
      </c>
    </row>
    <row r="23" spans="1:19" ht="18" customHeight="1" x14ac:dyDescent="0.2">
      <c r="A23" s="32">
        <v>17</v>
      </c>
      <c r="B23" s="134"/>
      <c r="C23" s="18" t="s">
        <v>1148</v>
      </c>
      <c r="D23" s="19" t="s">
        <v>1149</v>
      </c>
      <c r="E23" s="143" t="s">
        <v>1150</v>
      </c>
      <c r="F23" s="21" t="s">
        <v>30</v>
      </c>
      <c r="G23" s="21" t="s">
        <v>1087</v>
      </c>
      <c r="H23" s="21"/>
      <c r="I23" s="98">
        <v>1</v>
      </c>
      <c r="J23" s="97">
        <v>19.68</v>
      </c>
      <c r="K23" s="97">
        <v>18.87</v>
      </c>
      <c r="L23" s="97" t="s">
        <v>1275</v>
      </c>
      <c r="M23" s="97"/>
      <c r="N23" s="97"/>
      <c r="O23" s="97"/>
      <c r="P23" s="97"/>
      <c r="Q23" s="441">
        <f t="shared" si="0"/>
        <v>19.68</v>
      </c>
      <c r="R23" s="327"/>
      <c r="S23" s="20" t="s">
        <v>1106</v>
      </c>
    </row>
    <row r="24" spans="1:19" ht="18" customHeight="1" x14ac:dyDescent="0.2">
      <c r="A24" s="32">
        <v>18</v>
      </c>
      <c r="B24" s="134"/>
      <c r="C24" s="18" t="s">
        <v>210</v>
      </c>
      <c r="D24" s="19" t="s">
        <v>607</v>
      </c>
      <c r="E24" s="143">
        <v>37721</v>
      </c>
      <c r="F24" s="21" t="s">
        <v>315</v>
      </c>
      <c r="G24" s="21" t="s">
        <v>112</v>
      </c>
      <c r="H24" s="21"/>
      <c r="I24" s="98"/>
      <c r="J24" s="97">
        <v>17.43</v>
      </c>
      <c r="K24" s="97" t="s">
        <v>1275</v>
      </c>
      <c r="L24" s="97" t="s">
        <v>1275</v>
      </c>
      <c r="M24" s="97"/>
      <c r="N24" s="97"/>
      <c r="O24" s="97"/>
      <c r="P24" s="97"/>
      <c r="Q24" s="441">
        <f t="shared" si="0"/>
        <v>17.43</v>
      </c>
      <c r="R24" s="327"/>
      <c r="S24" s="20" t="s">
        <v>608</v>
      </c>
    </row>
  </sheetData>
  <sortState ref="C7:S25">
    <sortCondition descending="1" ref="E7:E25"/>
  </sortState>
  <mergeCells count="1">
    <mergeCell ref="J5:P5"/>
  </mergeCells>
  <printOptions horizontalCentered="1"/>
  <pageMargins left="0.15748031496062992" right="0.15748031496062992" top="0.39370078740157483" bottom="0.15748031496062992" header="0.39370078740157483" footer="0.39370078740157483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"/>
  <dimension ref="A1:Q41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8.42578125" style="54" bestFit="1" customWidth="1"/>
    <col min="11" max="11" width="5.140625" style="54" bestFit="1" customWidth="1"/>
    <col min="12" max="12" width="7.5703125" style="52" customWidth="1"/>
    <col min="13" max="13" width="4.28515625" style="54" customWidth="1"/>
    <col min="14" max="14" width="5.28515625" style="52" bestFit="1" customWidth="1"/>
    <col min="15" max="15" width="22.5703125" style="37" bestFit="1" customWidth="1"/>
    <col min="16" max="16384" width="9.140625" style="60"/>
  </cols>
  <sheetData>
    <row r="1" spans="1:17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7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7" x14ac:dyDescent="0.2">
      <c r="C3" s="50"/>
      <c r="K3" s="52"/>
      <c r="M3" s="52"/>
    </row>
    <row r="4" spans="1:17" s="67" customFormat="1" ht="15.75" x14ac:dyDescent="0.2">
      <c r="A4" s="61"/>
      <c r="B4" s="61"/>
      <c r="C4" s="62" t="s">
        <v>274</v>
      </c>
      <c r="D4" s="62"/>
      <c r="E4" s="63"/>
      <c r="F4" s="63"/>
      <c r="G4" s="63"/>
      <c r="H4" s="64"/>
      <c r="I4" s="64"/>
      <c r="J4" s="65"/>
      <c r="K4" s="54"/>
      <c r="L4" s="66"/>
      <c r="M4" s="54"/>
      <c r="N4" s="66"/>
      <c r="O4" s="61"/>
    </row>
    <row r="5" spans="1:17" s="67" customFormat="1" ht="16.5" thickBot="1" x14ac:dyDescent="0.25">
      <c r="A5" s="61"/>
      <c r="B5" s="61"/>
      <c r="C5" s="154" t="s">
        <v>1241</v>
      </c>
      <c r="D5" s="62" t="s">
        <v>1242</v>
      </c>
      <c r="E5" s="63"/>
      <c r="F5" s="63"/>
      <c r="G5" s="63"/>
      <c r="H5" s="64"/>
      <c r="I5" s="64"/>
      <c r="J5" s="65"/>
      <c r="K5" s="54"/>
      <c r="L5" s="66"/>
      <c r="M5" s="54"/>
      <c r="N5" s="66"/>
      <c r="O5" s="61"/>
    </row>
    <row r="6" spans="1:17" s="7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6</v>
      </c>
      <c r="K6" s="71" t="s">
        <v>277</v>
      </c>
      <c r="L6" s="71" t="s">
        <v>7</v>
      </c>
      <c r="M6" s="71" t="s">
        <v>277</v>
      </c>
      <c r="N6" s="82" t="s">
        <v>13</v>
      </c>
      <c r="O6" s="72" t="s">
        <v>5</v>
      </c>
    </row>
    <row r="7" spans="1:17" s="351" customFormat="1" ht="18" customHeight="1" x14ac:dyDescent="0.2">
      <c r="A7" s="349">
        <v>1</v>
      </c>
      <c r="B7" s="17"/>
      <c r="C7" s="18" t="s">
        <v>70</v>
      </c>
      <c r="D7" s="19" t="s">
        <v>745</v>
      </c>
      <c r="E7" s="143">
        <v>37731</v>
      </c>
      <c r="F7" s="21" t="s">
        <v>318</v>
      </c>
      <c r="G7" s="21" t="s">
        <v>746</v>
      </c>
      <c r="H7" s="21"/>
      <c r="I7" s="98">
        <v>18</v>
      </c>
      <c r="J7" s="350">
        <v>11.98</v>
      </c>
      <c r="K7" s="27">
        <v>0.5</v>
      </c>
      <c r="L7" s="213">
        <v>11.62</v>
      </c>
      <c r="M7" s="27">
        <v>2.4</v>
      </c>
      <c r="N7" s="316" t="str">
        <f>IF(ISBLANK(L7),"",IF(L7&lt;=10.9,"KSM",IF(L7&lt;=11.34,"I A",IF(L7&lt;=11.94,"II A",IF(L7&lt;=12.64,"III A",IF(L7&lt;=13.34,"I JA",IF(L7&lt;=13.94,"II JA",IF(L7&lt;=14.44,"III JA"))))))))</f>
        <v>II A</v>
      </c>
      <c r="O7" s="20" t="s">
        <v>747</v>
      </c>
      <c r="P7" s="60"/>
      <c r="Q7" s="60"/>
    </row>
    <row r="8" spans="1:17" ht="18" customHeight="1" x14ac:dyDescent="0.2">
      <c r="A8" s="349">
        <v>2</v>
      </c>
      <c r="B8" s="17"/>
      <c r="C8" s="18" t="s">
        <v>327</v>
      </c>
      <c r="D8" s="19" t="s">
        <v>328</v>
      </c>
      <c r="E8" s="143" t="s">
        <v>329</v>
      </c>
      <c r="F8" s="21" t="s">
        <v>28</v>
      </c>
      <c r="G8" s="21" t="s">
        <v>598</v>
      </c>
      <c r="H8" s="21"/>
      <c r="I8" s="98">
        <v>16</v>
      </c>
      <c r="J8" s="350">
        <v>12.34</v>
      </c>
      <c r="K8" s="27">
        <v>0.3</v>
      </c>
      <c r="L8" s="213">
        <v>11.75</v>
      </c>
      <c r="M8" s="27">
        <v>2.4</v>
      </c>
      <c r="N8" s="316" t="str">
        <f t="shared" ref="N8:N14" si="0">IF(ISBLANK(L8),"",IF(L8&lt;=10.9,"KSM",IF(L8&lt;=11.34,"I A",IF(L8&lt;=11.94,"II A",IF(L8&lt;=12.64,"III A",IF(L8&lt;=13.34,"I JA",IF(L8&lt;=13.94,"II JA",IF(L8&lt;=14.44,"III JA"))))))))</f>
        <v>II A</v>
      </c>
      <c r="O8" s="20" t="s">
        <v>51</v>
      </c>
    </row>
    <row r="9" spans="1:17" ht="18" customHeight="1" x14ac:dyDescent="0.2">
      <c r="A9" s="349">
        <v>3</v>
      </c>
      <c r="B9" s="17"/>
      <c r="C9" s="18" t="s">
        <v>122</v>
      </c>
      <c r="D9" s="19" t="s">
        <v>551</v>
      </c>
      <c r="E9" s="143" t="s">
        <v>552</v>
      </c>
      <c r="F9" s="21" t="s">
        <v>111</v>
      </c>
      <c r="G9" s="21" t="s">
        <v>109</v>
      </c>
      <c r="H9" s="21"/>
      <c r="I9" s="98">
        <v>14</v>
      </c>
      <c r="J9" s="350">
        <v>12.25</v>
      </c>
      <c r="K9" s="27">
        <v>0.7</v>
      </c>
      <c r="L9" s="213">
        <v>11.85</v>
      </c>
      <c r="M9" s="27">
        <v>2.4</v>
      </c>
      <c r="N9" s="316" t="str">
        <f t="shared" si="0"/>
        <v>II A</v>
      </c>
      <c r="O9" s="20" t="s">
        <v>242</v>
      </c>
    </row>
    <row r="10" spans="1:17" ht="18" customHeight="1" x14ac:dyDescent="0.2">
      <c r="A10" s="349">
        <v>4</v>
      </c>
      <c r="B10" s="17"/>
      <c r="C10" s="18" t="s">
        <v>557</v>
      </c>
      <c r="D10" s="19" t="s">
        <v>1134</v>
      </c>
      <c r="E10" s="143" t="s">
        <v>417</v>
      </c>
      <c r="F10" s="21" t="s">
        <v>24</v>
      </c>
      <c r="G10" s="21" t="s">
        <v>1087</v>
      </c>
      <c r="H10" s="21"/>
      <c r="I10" s="98">
        <v>13</v>
      </c>
      <c r="J10" s="352">
        <v>12.14</v>
      </c>
      <c r="K10" s="27">
        <v>0.5</v>
      </c>
      <c r="L10" s="213">
        <v>11.851000000000001</v>
      </c>
      <c r="M10" s="27">
        <v>2.4</v>
      </c>
      <c r="N10" s="316" t="str">
        <f t="shared" si="0"/>
        <v>II A</v>
      </c>
      <c r="O10" s="20" t="s">
        <v>1135</v>
      </c>
    </row>
    <row r="11" spans="1:17" ht="18" customHeight="1" x14ac:dyDescent="0.2">
      <c r="A11" s="349">
        <v>5</v>
      </c>
      <c r="B11" s="17"/>
      <c r="C11" s="18" t="s">
        <v>394</v>
      </c>
      <c r="D11" s="19" t="s">
        <v>876</v>
      </c>
      <c r="E11" s="143" t="s">
        <v>877</v>
      </c>
      <c r="F11" s="21" t="s">
        <v>320</v>
      </c>
      <c r="G11" s="21" t="s">
        <v>164</v>
      </c>
      <c r="H11" s="21" t="s">
        <v>174</v>
      </c>
      <c r="I11" s="98">
        <v>12</v>
      </c>
      <c r="J11" s="352">
        <v>12.44</v>
      </c>
      <c r="K11" s="27">
        <v>0.7</v>
      </c>
      <c r="L11" s="213">
        <v>11.89</v>
      </c>
      <c r="M11" s="27">
        <v>2.4</v>
      </c>
      <c r="N11" s="316" t="str">
        <f t="shared" si="0"/>
        <v>II A</v>
      </c>
      <c r="O11" s="20" t="s">
        <v>866</v>
      </c>
    </row>
    <row r="12" spans="1:17" ht="18" customHeight="1" x14ac:dyDescent="0.2">
      <c r="A12" s="349">
        <v>6</v>
      </c>
      <c r="B12" s="17"/>
      <c r="C12" s="18" t="s">
        <v>499</v>
      </c>
      <c r="D12" s="19" t="s">
        <v>500</v>
      </c>
      <c r="E12" s="143" t="s">
        <v>501</v>
      </c>
      <c r="F12" s="21" t="s">
        <v>33</v>
      </c>
      <c r="G12" s="21" t="s">
        <v>102</v>
      </c>
      <c r="H12" s="21"/>
      <c r="I12" s="98">
        <v>11</v>
      </c>
      <c r="J12" s="353">
        <v>12.22</v>
      </c>
      <c r="K12" s="27">
        <v>0.1</v>
      </c>
      <c r="L12" s="213">
        <v>11.97</v>
      </c>
      <c r="M12" s="27">
        <v>2.4</v>
      </c>
      <c r="N12" s="316" t="str">
        <f t="shared" si="0"/>
        <v>III A</v>
      </c>
      <c r="O12" s="20" t="s">
        <v>508</v>
      </c>
    </row>
    <row r="13" spans="1:17" ht="18" customHeight="1" x14ac:dyDescent="0.2">
      <c r="A13" s="349">
        <v>7</v>
      </c>
      <c r="B13" s="17"/>
      <c r="C13" s="18" t="s">
        <v>46</v>
      </c>
      <c r="D13" s="19" t="s">
        <v>597</v>
      </c>
      <c r="E13" s="143">
        <v>37324</v>
      </c>
      <c r="F13" s="21" t="s">
        <v>316</v>
      </c>
      <c r="G13" s="21" t="s">
        <v>112</v>
      </c>
      <c r="H13" s="21"/>
      <c r="I13" s="98">
        <v>10</v>
      </c>
      <c r="J13" s="352">
        <v>12.47</v>
      </c>
      <c r="K13" s="27">
        <v>0.7</v>
      </c>
      <c r="L13" s="213">
        <v>12.23</v>
      </c>
      <c r="M13" s="27">
        <v>2.4</v>
      </c>
      <c r="N13" s="316" t="str">
        <f t="shared" si="0"/>
        <v>III A</v>
      </c>
      <c r="O13" s="20" t="s">
        <v>117</v>
      </c>
    </row>
    <row r="14" spans="1:17" ht="18" customHeight="1" x14ac:dyDescent="0.2">
      <c r="A14" s="349">
        <v>8</v>
      </c>
      <c r="B14" s="17"/>
      <c r="C14" s="18" t="s">
        <v>209</v>
      </c>
      <c r="D14" s="19" t="s">
        <v>879</v>
      </c>
      <c r="E14" s="143" t="s">
        <v>880</v>
      </c>
      <c r="F14" s="21" t="s">
        <v>320</v>
      </c>
      <c r="G14" s="21" t="s">
        <v>164</v>
      </c>
      <c r="H14" s="21" t="s">
        <v>174</v>
      </c>
      <c r="I14" s="98">
        <v>9</v>
      </c>
      <c r="J14" s="352">
        <v>12.49</v>
      </c>
      <c r="K14" s="27">
        <v>0.3</v>
      </c>
      <c r="L14" s="213">
        <v>12.28</v>
      </c>
      <c r="M14" s="27">
        <v>2.4</v>
      </c>
      <c r="N14" s="316" t="str">
        <f t="shared" si="0"/>
        <v>III A</v>
      </c>
      <c r="O14" s="20" t="s">
        <v>866</v>
      </c>
    </row>
    <row r="15" spans="1:17" s="67" customFormat="1" ht="16.5" thickBot="1" x14ac:dyDescent="0.25">
      <c r="A15" s="61"/>
      <c r="B15" s="61"/>
      <c r="C15" s="154" t="s">
        <v>1243</v>
      </c>
      <c r="D15" s="62" t="s">
        <v>1242</v>
      </c>
      <c r="E15" s="63"/>
      <c r="F15" s="63"/>
      <c r="G15" s="63"/>
      <c r="H15" s="64"/>
      <c r="I15" s="59"/>
      <c r="J15" s="65"/>
      <c r="K15" s="54"/>
      <c r="L15" s="66"/>
      <c r="M15" s="54"/>
      <c r="N15" s="66"/>
      <c r="O15" s="61"/>
    </row>
    <row r="16" spans="1:17" s="73" customFormat="1" ht="18" customHeight="1" thickBot="1" x14ac:dyDescent="0.25">
      <c r="A16" s="102" t="s">
        <v>18</v>
      </c>
      <c r="B16" s="132" t="s">
        <v>17</v>
      </c>
      <c r="C16" s="68" t="s">
        <v>0</v>
      </c>
      <c r="D16" s="69" t="s">
        <v>1</v>
      </c>
      <c r="E16" s="71" t="s">
        <v>10</v>
      </c>
      <c r="F16" s="70" t="s">
        <v>2</v>
      </c>
      <c r="G16" s="70" t="s">
        <v>3</v>
      </c>
      <c r="H16" s="70" t="s">
        <v>15</v>
      </c>
      <c r="I16" s="70" t="s">
        <v>21</v>
      </c>
      <c r="J16" s="71" t="s">
        <v>6</v>
      </c>
      <c r="K16" s="71" t="s">
        <v>277</v>
      </c>
      <c r="L16" s="71" t="s">
        <v>7</v>
      </c>
      <c r="M16" s="71" t="s">
        <v>277</v>
      </c>
      <c r="N16" s="82" t="s">
        <v>13</v>
      </c>
      <c r="O16" s="72" t="s">
        <v>5</v>
      </c>
    </row>
    <row r="17" spans="1:15" ht="18" customHeight="1" x14ac:dyDescent="0.2">
      <c r="A17" s="349">
        <v>1</v>
      </c>
      <c r="B17" s="17"/>
      <c r="C17" s="18" t="s">
        <v>46</v>
      </c>
      <c r="D17" s="19" t="s">
        <v>352</v>
      </c>
      <c r="E17" s="143" t="s">
        <v>878</v>
      </c>
      <c r="F17" s="21" t="s">
        <v>320</v>
      </c>
      <c r="G17" s="21" t="s">
        <v>164</v>
      </c>
      <c r="H17" s="21" t="s">
        <v>174</v>
      </c>
      <c r="I17" s="98">
        <v>8</v>
      </c>
      <c r="J17" s="352">
        <v>12.58</v>
      </c>
      <c r="K17" s="27">
        <v>0.7</v>
      </c>
      <c r="L17" s="118">
        <v>12.42</v>
      </c>
      <c r="M17" s="27">
        <v>0.1</v>
      </c>
      <c r="N17" s="316" t="str">
        <f>IF(ISBLANK(L17),"",IF(L17&lt;=10.9,"KSM",IF(L17&lt;=11.34,"I A",IF(L17&lt;=11.94,"II A",IF(L17&lt;=12.64,"III A",IF(L17&lt;=13.34,"I JA",IF(L17&lt;=13.94,"II JA",IF(L17&lt;=14.44,"III JA"))))))))</f>
        <v>III A</v>
      </c>
      <c r="O17" s="20" t="s">
        <v>866</v>
      </c>
    </row>
    <row r="18" spans="1:15" ht="18" customHeight="1" x14ac:dyDescent="0.2">
      <c r="A18" s="349">
        <v>2</v>
      </c>
      <c r="B18" s="17"/>
      <c r="C18" s="18" t="s">
        <v>119</v>
      </c>
      <c r="D18" s="19" t="s">
        <v>339</v>
      </c>
      <c r="E18" s="143" t="s">
        <v>340</v>
      </c>
      <c r="F18" s="21" t="s">
        <v>28</v>
      </c>
      <c r="G18" s="21" t="s">
        <v>598</v>
      </c>
      <c r="H18" s="21"/>
      <c r="I18" s="98">
        <v>7</v>
      </c>
      <c r="J18" s="350">
        <v>12.68</v>
      </c>
      <c r="K18" s="27">
        <v>0.7</v>
      </c>
      <c r="L18" s="118">
        <v>12.42</v>
      </c>
      <c r="M18" s="27">
        <v>0.1</v>
      </c>
      <c r="N18" s="316" t="str">
        <f t="shared" ref="N18:N23" si="1">IF(ISBLANK(L18),"",IF(L18&lt;=10.9,"KSM",IF(L18&lt;=11.34,"I A",IF(L18&lt;=11.94,"II A",IF(L18&lt;=12.64,"III A",IF(L18&lt;=13.34,"I JA",IF(L18&lt;=13.94,"II JA",IF(L18&lt;=14.44,"III JA"))))))))</f>
        <v>III A</v>
      </c>
      <c r="O18" s="20" t="s">
        <v>359</v>
      </c>
    </row>
    <row r="19" spans="1:15" ht="18" customHeight="1" x14ac:dyDescent="0.2">
      <c r="A19" s="349">
        <v>3</v>
      </c>
      <c r="B19" s="17"/>
      <c r="C19" s="18" t="s">
        <v>702</v>
      </c>
      <c r="D19" s="19" t="s">
        <v>90</v>
      </c>
      <c r="E19" s="143" t="s">
        <v>329</v>
      </c>
      <c r="F19" s="21" t="s">
        <v>155</v>
      </c>
      <c r="G19" s="21" t="s">
        <v>154</v>
      </c>
      <c r="H19" s="21" t="s">
        <v>789</v>
      </c>
      <c r="I19" s="98">
        <v>6</v>
      </c>
      <c r="J19" s="352">
        <v>12.59</v>
      </c>
      <c r="K19" s="27">
        <v>0.7</v>
      </c>
      <c r="L19" s="238">
        <v>12.43</v>
      </c>
      <c r="M19" s="27">
        <v>0.1</v>
      </c>
      <c r="N19" s="316" t="str">
        <f t="shared" si="1"/>
        <v>III A</v>
      </c>
      <c r="O19" s="20" t="s">
        <v>153</v>
      </c>
    </row>
    <row r="20" spans="1:15" ht="18" customHeight="1" x14ac:dyDescent="0.2">
      <c r="A20" s="349">
        <v>4</v>
      </c>
      <c r="B20" s="17"/>
      <c r="C20" s="18" t="s">
        <v>650</v>
      </c>
      <c r="D20" s="19" t="s">
        <v>657</v>
      </c>
      <c r="E20" s="143">
        <v>37645</v>
      </c>
      <c r="F20" s="21" t="s">
        <v>26</v>
      </c>
      <c r="G20" s="21" t="s">
        <v>135</v>
      </c>
      <c r="H20" s="21"/>
      <c r="I20" s="98">
        <v>5</v>
      </c>
      <c r="J20" s="352">
        <v>12.73</v>
      </c>
      <c r="K20" s="27">
        <v>0.5</v>
      </c>
      <c r="L20" s="118">
        <v>12.49</v>
      </c>
      <c r="M20" s="27">
        <v>0.1</v>
      </c>
      <c r="N20" s="316" t="str">
        <f t="shared" si="1"/>
        <v>III A</v>
      </c>
      <c r="O20" s="20" t="s">
        <v>136</v>
      </c>
    </row>
    <row r="21" spans="1:15" ht="18" customHeight="1" x14ac:dyDescent="0.2">
      <c r="A21" s="349">
        <v>5</v>
      </c>
      <c r="B21" s="17"/>
      <c r="C21" s="18" t="s">
        <v>216</v>
      </c>
      <c r="D21" s="19" t="s">
        <v>99</v>
      </c>
      <c r="E21" s="143" t="s">
        <v>736</v>
      </c>
      <c r="F21" s="21" t="s">
        <v>733</v>
      </c>
      <c r="G21" s="21" t="s">
        <v>734</v>
      </c>
      <c r="H21" s="21" t="s">
        <v>744</v>
      </c>
      <c r="I21" s="98">
        <v>4</v>
      </c>
      <c r="J21" s="350">
        <v>12.66</v>
      </c>
      <c r="K21" s="27">
        <v>0.3</v>
      </c>
      <c r="L21" s="118">
        <v>12.55</v>
      </c>
      <c r="M21" s="27">
        <v>0.1</v>
      </c>
      <c r="N21" s="316" t="str">
        <f t="shared" si="1"/>
        <v>III A</v>
      </c>
      <c r="O21" s="20" t="s">
        <v>737</v>
      </c>
    </row>
    <row r="22" spans="1:15" ht="18" customHeight="1" x14ac:dyDescent="0.2">
      <c r="A22" s="349">
        <v>6</v>
      </c>
      <c r="B22" s="17"/>
      <c r="C22" s="18" t="s">
        <v>87</v>
      </c>
      <c r="D22" s="19" t="s">
        <v>429</v>
      </c>
      <c r="E22" s="143">
        <v>37600</v>
      </c>
      <c r="F22" s="21" t="s">
        <v>25</v>
      </c>
      <c r="G22" s="21" t="s">
        <v>492</v>
      </c>
      <c r="H22" s="21"/>
      <c r="I22" s="98">
        <v>3</v>
      </c>
      <c r="J22" s="352">
        <v>12.58</v>
      </c>
      <c r="K22" s="27">
        <v>0.1</v>
      </c>
      <c r="L22" s="118">
        <v>12.57</v>
      </c>
      <c r="M22" s="27">
        <v>0.1</v>
      </c>
      <c r="N22" s="316" t="str">
        <f t="shared" si="1"/>
        <v>III A</v>
      </c>
      <c r="O22" s="20" t="s">
        <v>430</v>
      </c>
    </row>
    <row r="23" spans="1:15" ht="18" customHeight="1" x14ac:dyDescent="0.2">
      <c r="A23" s="349">
        <v>7</v>
      </c>
      <c r="B23" s="17"/>
      <c r="C23" s="18" t="s">
        <v>993</v>
      </c>
      <c r="D23" s="19" t="s">
        <v>201</v>
      </c>
      <c r="E23" s="143" t="s">
        <v>1045</v>
      </c>
      <c r="F23" s="21" t="s">
        <v>1061</v>
      </c>
      <c r="G23" s="21" t="s">
        <v>199</v>
      </c>
      <c r="H23" s="21" t="s">
        <v>200</v>
      </c>
      <c r="I23" s="98">
        <v>2</v>
      </c>
      <c r="J23" s="352">
        <v>12.74</v>
      </c>
      <c r="K23" s="27">
        <v>0.3</v>
      </c>
      <c r="L23" s="238">
        <v>12.58</v>
      </c>
      <c r="M23" s="27">
        <v>0.1</v>
      </c>
      <c r="N23" s="316" t="str">
        <f t="shared" si="1"/>
        <v>III A</v>
      </c>
      <c r="O23" s="20" t="s">
        <v>203</v>
      </c>
    </row>
    <row r="24" spans="1:15" ht="18" customHeight="1" thickBot="1" x14ac:dyDescent="0.25">
      <c r="A24" s="349">
        <v>8</v>
      </c>
      <c r="B24" s="17"/>
      <c r="C24" s="18" t="s">
        <v>128</v>
      </c>
      <c r="D24" s="19" t="s">
        <v>475</v>
      </c>
      <c r="E24" s="143">
        <v>37578</v>
      </c>
      <c r="F24" s="21" t="s">
        <v>29</v>
      </c>
      <c r="G24" s="21" t="s">
        <v>492</v>
      </c>
      <c r="H24" s="21"/>
      <c r="I24" s="98">
        <v>1</v>
      </c>
      <c r="J24" s="213">
        <v>12.7</v>
      </c>
      <c r="K24" s="27">
        <v>0.1</v>
      </c>
      <c r="L24" s="348">
        <v>13.07</v>
      </c>
      <c r="M24" s="27">
        <v>0.1</v>
      </c>
      <c r="N24" s="316" t="str">
        <f>IF(ISBLANK(J24),"",IF(J24&lt;=10.9,"KSM",IF(J24&lt;=11.34,"I A",IF(J24&lt;=11.94,"II A",IF(J24&lt;=12.64,"III A",IF(J24&lt;=13.34,"I JA",IF(J24&lt;=13.94,"II JA",IF(J24&lt;=14.44,"III JA"))))))))</f>
        <v>I JA</v>
      </c>
      <c r="O24" s="20" t="s">
        <v>430</v>
      </c>
    </row>
    <row r="25" spans="1:15" s="73" customFormat="1" ht="18" customHeight="1" thickBot="1" x14ac:dyDescent="0.25">
      <c r="A25" s="102" t="s">
        <v>16</v>
      </c>
      <c r="B25" s="132" t="s">
        <v>17</v>
      </c>
      <c r="C25" s="68" t="s">
        <v>0</v>
      </c>
      <c r="D25" s="69" t="s">
        <v>1</v>
      </c>
      <c r="E25" s="71" t="s">
        <v>10</v>
      </c>
      <c r="F25" s="70" t="s">
        <v>2</v>
      </c>
      <c r="G25" s="70" t="s">
        <v>3</v>
      </c>
      <c r="H25" s="70" t="s">
        <v>15</v>
      </c>
      <c r="I25" s="70" t="s">
        <v>21</v>
      </c>
      <c r="J25" s="71" t="s">
        <v>6</v>
      </c>
      <c r="K25" s="71" t="s">
        <v>277</v>
      </c>
      <c r="L25" s="71" t="s">
        <v>7</v>
      </c>
      <c r="M25" s="71" t="s">
        <v>277</v>
      </c>
      <c r="N25" s="82" t="s">
        <v>13</v>
      </c>
      <c r="O25" s="72" t="s">
        <v>5</v>
      </c>
    </row>
    <row r="26" spans="1:15" ht="18" customHeight="1" x14ac:dyDescent="0.2">
      <c r="A26" s="146">
        <v>17</v>
      </c>
      <c r="B26" s="17"/>
      <c r="C26" s="18" t="s">
        <v>987</v>
      </c>
      <c r="D26" s="19" t="s">
        <v>988</v>
      </c>
      <c r="E26" s="143" t="s">
        <v>834</v>
      </c>
      <c r="F26" s="21" t="s">
        <v>198</v>
      </c>
      <c r="G26" s="21" t="s">
        <v>197</v>
      </c>
      <c r="H26" s="21"/>
      <c r="I26" s="98"/>
      <c r="J26" s="213">
        <v>12.79</v>
      </c>
      <c r="K26" s="27">
        <v>0.1</v>
      </c>
      <c r="L26" s="116"/>
      <c r="M26" s="27"/>
      <c r="N26" s="316" t="str">
        <f t="shared" ref="N26:N40" si="2">IF(ISBLANK(J26),"",IF(J26&lt;=10.9,"KSM",IF(J26&lt;=11.34,"I A",IF(J26&lt;=11.94,"II A",IF(J26&lt;=12.64,"III A",IF(J26&lt;=13.34,"I JA",IF(J26&lt;=13.94,"II JA",IF(J26&lt;=14.44,"III JA"))))))))</f>
        <v>I JA</v>
      </c>
      <c r="O26" s="20" t="s">
        <v>989</v>
      </c>
    </row>
    <row r="27" spans="1:15" ht="18" customHeight="1" x14ac:dyDescent="0.2">
      <c r="A27" s="146">
        <v>18</v>
      </c>
      <c r="B27" s="17"/>
      <c r="C27" s="18" t="s">
        <v>859</v>
      </c>
      <c r="D27" s="19" t="s">
        <v>860</v>
      </c>
      <c r="E27" s="143" t="s">
        <v>861</v>
      </c>
      <c r="F27" s="21" t="s">
        <v>319</v>
      </c>
      <c r="G27" s="21" t="s">
        <v>164</v>
      </c>
      <c r="H27" s="21"/>
      <c r="I27" s="98"/>
      <c r="J27" s="214">
        <v>12.89</v>
      </c>
      <c r="K27" s="27">
        <v>0.5</v>
      </c>
      <c r="L27" s="238"/>
      <c r="M27" s="27"/>
      <c r="N27" s="316" t="str">
        <f t="shared" si="2"/>
        <v>I JA</v>
      </c>
      <c r="O27" s="20" t="s">
        <v>865</v>
      </c>
    </row>
    <row r="28" spans="1:15" ht="18" customHeight="1" x14ac:dyDescent="0.2">
      <c r="A28" s="146">
        <v>19</v>
      </c>
      <c r="B28" s="17"/>
      <c r="C28" s="18" t="s">
        <v>131</v>
      </c>
      <c r="D28" s="19" t="s">
        <v>714</v>
      </c>
      <c r="E28" s="143" t="s">
        <v>709</v>
      </c>
      <c r="F28" s="21" t="s">
        <v>144</v>
      </c>
      <c r="G28" s="21" t="s">
        <v>145</v>
      </c>
      <c r="H28" s="21"/>
      <c r="I28" s="98"/>
      <c r="J28" s="214">
        <v>12.89</v>
      </c>
      <c r="K28" s="27">
        <v>0.7</v>
      </c>
      <c r="L28" s="116"/>
      <c r="M28" s="27"/>
      <c r="N28" s="316" t="str">
        <f t="shared" si="2"/>
        <v>I JA</v>
      </c>
      <c r="O28" s="20" t="s">
        <v>728</v>
      </c>
    </row>
    <row r="29" spans="1:15" ht="18" customHeight="1" x14ac:dyDescent="0.2">
      <c r="A29" s="146">
        <v>20</v>
      </c>
      <c r="B29" s="17"/>
      <c r="C29" s="18" t="s">
        <v>1096</v>
      </c>
      <c r="D29" s="19" t="s">
        <v>1097</v>
      </c>
      <c r="E29" s="143" t="s">
        <v>1098</v>
      </c>
      <c r="F29" s="21" t="s">
        <v>24</v>
      </c>
      <c r="G29" s="21" t="s">
        <v>1087</v>
      </c>
      <c r="H29" s="21"/>
      <c r="I29" s="98"/>
      <c r="J29" s="214">
        <v>12.97</v>
      </c>
      <c r="K29" s="27">
        <v>0.1</v>
      </c>
      <c r="L29" s="116"/>
      <c r="M29" s="27"/>
      <c r="N29" s="316" t="str">
        <f t="shared" si="2"/>
        <v>I JA</v>
      </c>
      <c r="O29" s="20" t="s">
        <v>1092</v>
      </c>
    </row>
    <row r="30" spans="1:15" ht="18" customHeight="1" x14ac:dyDescent="0.2">
      <c r="A30" s="146">
        <v>21</v>
      </c>
      <c r="B30" s="17"/>
      <c r="C30" s="18" t="s">
        <v>70</v>
      </c>
      <c r="D30" s="19" t="s">
        <v>785</v>
      </c>
      <c r="E30" s="143" t="s">
        <v>786</v>
      </c>
      <c r="F30" s="21" t="s">
        <v>155</v>
      </c>
      <c r="G30" s="21" t="s">
        <v>154</v>
      </c>
      <c r="H30" s="21"/>
      <c r="I30" s="98"/>
      <c r="J30" s="213">
        <v>13</v>
      </c>
      <c r="K30" s="27">
        <v>0.1</v>
      </c>
      <c r="L30" s="238"/>
      <c r="M30" s="27"/>
      <c r="N30" s="316" t="str">
        <f t="shared" si="2"/>
        <v>I JA</v>
      </c>
      <c r="O30" s="20" t="s">
        <v>251</v>
      </c>
    </row>
    <row r="31" spans="1:15" ht="18" customHeight="1" x14ac:dyDescent="0.2">
      <c r="A31" s="146">
        <v>21</v>
      </c>
      <c r="B31" s="17"/>
      <c r="C31" s="18" t="s">
        <v>502</v>
      </c>
      <c r="D31" s="19" t="s">
        <v>503</v>
      </c>
      <c r="E31" s="143" t="s">
        <v>504</v>
      </c>
      <c r="F31" s="21" t="s">
        <v>33</v>
      </c>
      <c r="G31" s="21" t="s">
        <v>102</v>
      </c>
      <c r="H31" s="21"/>
      <c r="I31" s="98"/>
      <c r="J31" s="237">
        <v>13</v>
      </c>
      <c r="K31" s="27">
        <v>0.3</v>
      </c>
      <c r="L31" s="118"/>
      <c r="M31" s="27"/>
      <c r="N31" s="316" t="str">
        <f t="shared" si="2"/>
        <v>I JA</v>
      </c>
      <c r="O31" s="20" t="s">
        <v>508</v>
      </c>
    </row>
    <row r="32" spans="1:15" ht="18" customHeight="1" x14ac:dyDescent="0.2">
      <c r="A32" s="146">
        <v>23</v>
      </c>
      <c r="B32" s="17"/>
      <c r="C32" s="18" t="s">
        <v>105</v>
      </c>
      <c r="D32" s="19" t="s">
        <v>325</v>
      </c>
      <c r="E32" s="143" t="s">
        <v>326</v>
      </c>
      <c r="F32" s="21" t="s">
        <v>28</v>
      </c>
      <c r="G32" s="21" t="s">
        <v>598</v>
      </c>
      <c r="H32" s="21"/>
      <c r="I32" s="98"/>
      <c r="J32" s="237">
        <v>13.01</v>
      </c>
      <c r="K32" s="27">
        <v>0.3</v>
      </c>
      <c r="L32" s="118"/>
      <c r="M32" s="27"/>
      <c r="N32" s="316" t="str">
        <f t="shared" si="2"/>
        <v>I JA</v>
      </c>
      <c r="O32" s="20" t="s">
        <v>51</v>
      </c>
    </row>
    <row r="33" spans="1:17" ht="18" customHeight="1" x14ac:dyDescent="0.2">
      <c r="A33" s="146">
        <v>24</v>
      </c>
      <c r="B33" s="17"/>
      <c r="C33" s="18" t="s">
        <v>70</v>
      </c>
      <c r="D33" s="19" t="s">
        <v>530</v>
      </c>
      <c r="E33" s="143" t="s">
        <v>531</v>
      </c>
      <c r="F33" s="21" t="s">
        <v>37</v>
      </c>
      <c r="G33" s="21" t="s">
        <v>103</v>
      </c>
      <c r="H33" s="21"/>
      <c r="I33" s="98"/>
      <c r="J33" s="213">
        <v>13.07</v>
      </c>
      <c r="K33" s="27">
        <v>0.5</v>
      </c>
      <c r="L33" s="118"/>
      <c r="M33" s="27"/>
      <c r="N33" s="316" t="str">
        <f t="shared" si="2"/>
        <v>I JA</v>
      </c>
      <c r="O33" s="20" t="s">
        <v>238</v>
      </c>
    </row>
    <row r="34" spans="1:17" ht="18" customHeight="1" x14ac:dyDescent="0.2">
      <c r="A34" s="146">
        <v>25</v>
      </c>
      <c r="B34" s="17"/>
      <c r="C34" s="18" t="s">
        <v>143</v>
      </c>
      <c r="D34" s="19" t="s">
        <v>648</v>
      </c>
      <c r="E34" s="143" t="s">
        <v>649</v>
      </c>
      <c r="F34" s="21" t="s">
        <v>34</v>
      </c>
      <c r="G34" s="21" t="s">
        <v>639</v>
      </c>
      <c r="H34" s="21"/>
      <c r="I34" s="98"/>
      <c r="J34" s="213">
        <v>13.09</v>
      </c>
      <c r="K34" s="27">
        <v>0.3</v>
      </c>
      <c r="L34" s="116"/>
      <c r="M34" s="27"/>
      <c r="N34" s="316" t="str">
        <f t="shared" si="2"/>
        <v>I JA</v>
      </c>
      <c r="O34" s="20" t="s">
        <v>114</v>
      </c>
    </row>
    <row r="35" spans="1:17" ht="18" customHeight="1" x14ac:dyDescent="0.2">
      <c r="A35" s="146">
        <v>26</v>
      </c>
      <c r="B35" s="17"/>
      <c r="C35" s="18" t="s">
        <v>89</v>
      </c>
      <c r="D35" s="19" t="s">
        <v>360</v>
      </c>
      <c r="E35" s="143" t="s">
        <v>361</v>
      </c>
      <c r="F35" s="21" t="s">
        <v>225</v>
      </c>
      <c r="G35" s="21" t="s">
        <v>226</v>
      </c>
      <c r="H35" s="21"/>
      <c r="I35" s="98"/>
      <c r="J35" s="214">
        <v>13.16</v>
      </c>
      <c r="K35" s="27">
        <v>0.5</v>
      </c>
      <c r="L35" s="118"/>
      <c r="M35" s="27"/>
      <c r="N35" s="316" t="str">
        <f t="shared" si="2"/>
        <v>I JA</v>
      </c>
      <c r="O35" s="20" t="s">
        <v>376</v>
      </c>
    </row>
    <row r="36" spans="1:17" ht="18" customHeight="1" x14ac:dyDescent="0.2">
      <c r="A36" s="146">
        <v>27</v>
      </c>
      <c r="B36" s="17"/>
      <c r="C36" s="18" t="s">
        <v>330</v>
      </c>
      <c r="D36" s="19" t="s">
        <v>331</v>
      </c>
      <c r="E36" s="143" t="s">
        <v>332</v>
      </c>
      <c r="F36" s="21" t="s">
        <v>28</v>
      </c>
      <c r="G36" s="21" t="s">
        <v>598</v>
      </c>
      <c r="H36" s="21"/>
      <c r="I36" s="98"/>
      <c r="J36" s="213">
        <v>13.37</v>
      </c>
      <c r="K36" s="27">
        <v>0.3</v>
      </c>
      <c r="L36" s="118"/>
      <c r="M36" s="27"/>
      <c r="N36" s="316" t="str">
        <f t="shared" si="2"/>
        <v>II JA</v>
      </c>
      <c r="O36" s="20" t="s">
        <v>51</v>
      </c>
    </row>
    <row r="37" spans="1:17" ht="18" customHeight="1" x14ac:dyDescent="0.2">
      <c r="A37" s="146">
        <v>28</v>
      </c>
      <c r="B37" s="17"/>
      <c r="C37" s="18" t="s">
        <v>130</v>
      </c>
      <c r="D37" s="19" t="s">
        <v>365</v>
      </c>
      <c r="E37" s="143" t="s">
        <v>366</v>
      </c>
      <c r="F37" s="21" t="s">
        <v>225</v>
      </c>
      <c r="G37" s="21" t="s">
        <v>226</v>
      </c>
      <c r="H37" s="21"/>
      <c r="I37" s="98"/>
      <c r="J37" s="214">
        <v>13.37</v>
      </c>
      <c r="K37" s="27">
        <v>0.7</v>
      </c>
      <c r="L37" s="118"/>
      <c r="M37" s="27"/>
      <c r="N37" s="316" t="str">
        <f t="shared" si="2"/>
        <v>II JA</v>
      </c>
      <c r="O37" s="20" t="s">
        <v>376</v>
      </c>
      <c r="P37" s="147"/>
      <c r="Q37" s="147"/>
    </row>
    <row r="38" spans="1:17" ht="18" customHeight="1" x14ac:dyDescent="0.2">
      <c r="A38" s="146">
        <v>29</v>
      </c>
      <c r="B38" s="17"/>
      <c r="C38" s="18" t="s">
        <v>592</v>
      </c>
      <c r="D38" s="19" t="s">
        <v>593</v>
      </c>
      <c r="E38" s="143">
        <v>37664</v>
      </c>
      <c r="F38" s="21" t="s">
        <v>316</v>
      </c>
      <c r="G38" s="21" t="s">
        <v>112</v>
      </c>
      <c r="H38" s="21"/>
      <c r="I38" s="98"/>
      <c r="J38" s="214">
        <v>13.54</v>
      </c>
      <c r="K38" s="27">
        <v>0.5</v>
      </c>
      <c r="L38" s="153"/>
      <c r="M38" s="27"/>
      <c r="N38" s="316" t="str">
        <f t="shared" si="2"/>
        <v>II JA</v>
      </c>
      <c r="O38" s="20" t="s">
        <v>563</v>
      </c>
    </row>
    <row r="39" spans="1:17" ht="18" customHeight="1" x14ac:dyDescent="0.2">
      <c r="A39" s="146">
        <v>30</v>
      </c>
      <c r="B39" s="17"/>
      <c r="C39" s="18" t="s">
        <v>979</v>
      </c>
      <c r="D39" s="19" t="s">
        <v>980</v>
      </c>
      <c r="E39" s="143" t="s">
        <v>981</v>
      </c>
      <c r="F39" s="21" t="s">
        <v>985</v>
      </c>
      <c r="G39" s="21" t="s">
        <v>266</v>
      </c>
      <c r="H39" s="21" t="s">
        <v>984</v>
      </c>
      <c r="I39" s="98"/>
      <c r="J39" s="213">
        <v>13.78</v>
      </c>
      <c r="K39" s="27">
        <v>0.1</v>
      </c>
      <c r="L39" s="116"/>
      <c r="M39" s="27"/>
      <c r="N39" s="316" t="str">
        <f t="shared" si="2"/>
        <v>II JA</v>
      </c>
      <c r="O39" s="20" t="s">
        <v>195</v>
      </c>
    </row>
    <row r="40" spans="1:17" ht="18" customHeight="1" x14ac:dyDescent="0.2">
      <c r="A40" s="146">
        <v>31</v>
      </c>
      <c r="B40" s="17"/>
      <c r="C40" s="18" t="s">
        <v>45</v>
      </c>
      <c r="D40" s="19" t="s">
        <v>614</v>
      </c>
      <c r="E40" s="143">
        <v>37755</v>
      </c>
      <c r="F40" s="21" t="s">
        <v>315</v>
      </c>
      <c r="G40" s="21" t="s">
        <v>112</v>
      </c>
      <c r="H40" s="21"/>
      <c r="I40" s="98"/>
      <c r="J40" s="214">
        <v>13.81</v>
      </c>
      <c r="K40" s="27">
        <v>0.5</v>
      </c>
      <c r="L40" s="116"/>
      <c r="M40" s="27"/>
      <c r="N40" s="316" t="str">
        <f t="shared" si="2"/>
        <v>II JA</v>
      </c>
      <c r="O40" s="20" t="s">
        <v>569</v>
      </c>
    </row>
    <row r="41" spans="1:17" ht="18" customHeight="1" x14ac:dyDescent="0.2">
      <c r="A41" s="146">
        <v>32</v>
      </c>
      <c r="B41" s="17"/>
      <c r="C41" s="18" t="s">
        <v>46</v>
      </c>
      <c r="D41" s="19" t="s">
        <v>1083</v>
      </c>
      <c r="E41" s="143" t="s">
        <v>848</v>
      </c>
      <c r="F41" s="21" t="s">
        <v>1067</v>
      </c>
      <c r="G41" s="21" t="s">
        <v>1069</v>
      </c>
      <c r="H41" s="21"/>
      <c r="I41" s="98"/>
      <c r="J41" s="237">
        <v>14.64</v>
      </c>
      <c r="K41" s="27">
        <v>0.1</v>
      </c>
      <c r="L41" s="153"/>
      <c r="M41" s="27"/>
      <c r="N41" s="316"/>
      <c r="O41" s="20" t="s">
        <v>1084</v>
      </c>
    </row>
  </sheetData>
  <sortState ref="A17:Q18">
    <sortCondition ref="A17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8"/>
  <dimension ref="A1:T23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85546875" style="22" customWidth="1"/>
    <col min="4" max="4" width="12.28515625" style="22" bestFit="1" customWidth="1"/>
    <col min="5" max="5" width="10.7109375" style="44" customWidth="1"/>
    <col min="6" max="6" width="13.5703125" style="46" bestFit="1" customWidth="1"/>
    <col min="7" max="7" width="12.85546875" style="46" bestFit="1" customWidth="1"/>
    <col min="8" max="8" width="11.28515625" style="26" bestFit="1" customWidth="1"/>
    <col min="9" max="9" width="5.85546875" style="26" bestFit="1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5.28515625" style="52" bestFit="1" customWidth="1"/>
    <col min="19" max="19" width="21.140625" style="24" bestFit="1" customWidth="1"/>
    <col min="20" max="16384" width="9.140625" style="22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0" s="62" customFormat="1" ht="15.75" x14ac:dyDescent="0.2">
      <c r="A2" s="62" t="s">
        <v>275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0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20" s="38" customFormat="1" ht="15.75" customHeight="1" thickBot="1" x14ac:dyDescent="0.25">
      <c r="C4" s="39" t="s">
        <v>312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20" ht="18" customHeight="1" thickBot="1" x14ac:dyDescent="0.25">
      <c r="F5" s="80"/>
      <c r="G5" s="80"/>
      <c r="H5" s="80"/>
      <c r="I5" s="80"/>
      <c r="J5" s="476" t="s">
        <v>9</v>
      </c>
      <c r="K5" s="477"/>
      <c r="L5" s="477"/>
      <c r="M5" s="477"/>
      <c r="N5" s="477"/>
      <c r="O5" s="477"/>
      <c r="P5" s="478"/>
      <c r="Q5" s="120"/>
      <c r="R5" s="122"/>
    </row>
    <row r="6" spans="1:20" s="111" customFormat="1" ht="18" customHeight="1" thickBot="1" x14ac:dyDescent="0.25">
      <c r="A6" s="104" t="s">
        <v>18</v>
      </c>
      <c r="B6" s="124"/>
      <c r="C6" s="105" t="s">
        <v>0</v>
      </c>
      <c r="D6" s="106" t="s">
        <v>1</v>
      </c>
      <c r="E6" s="107" t="s">
        <v>10</v>
      </c>
      <c r="F6" s="108" t="s">
        <v>2</v>
      </c>
      <c r="G6" s="109" t="s">
        <v>3</v>
      </c>
      <c r="H6" s="109" t="s">
        <v>15</v>
      </c>
      <c r="I6" s="70" t="s">
        <v>21</v>
      </c>
      <c r="J6" s="156">
        <v>1</v>
      </c>
      <c r="K6" s="157">
        <v>2</v>
      </c>
      <c r="L6" s="157">
        <v>3</v>
      </c>
      <c r="M6" s="150" t="s">
        <v>19</v>
      </c>
      <c r="N6" s="158">
        <v>4</v>
      </c>
      <c r="O6" s="157">
        <v>5</v>
      </c>
      <c r="P6" s="159">
        <v>6</v>
      </c>
      <c r="Q6" s="121" t="s">
        <v>4</v>
      </c>
      <c r="R6" s="123" t="s">
        <v>13</v>
      </c>
      <c r="S6" s="110" t="s">
        <v>5</v>
      </c>
    </row>
    <row r="7" spans="1:20" s="114" customFormat="1" ht="18" customHeight="1" x14ac:dyDescent="0.2">
      <c r="A7" s="112">
        <v>1</v>
      </c>
      <c r="B7" s="135"/>
      <c r="C7" s="18" t="s">
        <v>129</v>
      </c>
      <c r="D7" s="19" t="s">
        <v>943</v>
      </c>
      <c r="E7" s="143">
        <v>37341</v>
      </c>
      <c r="F7" s="21" t="s">
        <v>194</v>
      </c>
      <c r="G7" s="21" t="s">
        <v>191</v>
      </c>
      <c r="H7" s="21" t="s">
        <v>967</v>
      </c>
      <c r="I7" s="98">
        <v>18</v>
      </c>
      <c r="J7" s="113">
        <v>42.06</v>
      </c>
      <c r="K7" s="113">
        <v>46.22</v>
      </c>
      <c r="L7" s="113" t="s">
        <v>1275</v>
      </c>
      <c r="M7" s="113"/>
      <c r="N7" s="113">
        <v>44.58</v>
      </c>
      <c r="O7" s="113">
        <v>44.25</v>
      </c>
      <c r="P7" s="113">
        <v>47.82</v>
      </c>
      <c r="Q7" s="443">
        <f t="shared" ref="Q7:Q21" si="0">MAX(J7:P7)</f>
        <v>47.82</v>
      </c>
      <c r="R7" s="316" t="str">
        <f t="shared" ref="R7:R20" si="1">IF(ISBLANK(Q7),"",IF(Q7&gt;=56,"I A",IF(Q7&gt;=48,"II A",IF(Q7&gt;=41,"III A",IF(Q7&gt;=36,"I JA",IF(Q7&gt;=33,"II JA",IF(Q7&gt;=30,"III JA",)))))))</f>
        <v>III A</v>
      </c>
      <c r="S7" s="20" t="s">
        <v>193</v>
      </c>
      <c r="T7" s="88"/>
    </row>
    <row r="8" spans="1:20" s="114" customFormat="1" ht="18" customHeight="1" x14ac:dyDescent="0.2">
      <c r="A8" s="112">
        <v>2</v>
      </c>
      <c r="B8" s="135"/>
      <c r="C8" s="18" t="s">
        <v>82</v>
      </c>
      <c r="D8" s="19" t="s">
        <v>821</v>
      </c>
      <c r="E8" s="143">
        <v>37342</v>
      </c>
      <c r="F8" s="21" t="s">
        <v>162</v>
      </c>
      <c r="G8" s="21" t="s">
        <v>161</v>
      </c>
      <c r="H8" s="21"/>
      <c r="I8" s="98">
        <v>16</v>
      </c>
      <c r="J8" s="113">
        <v>46.27</v>
      </c>
      <c r="K8" s="113">
        <v>43.58</v>
      </c>
      <c r="L8" s="113">
        <v>43.67</v>
      </c>
      <c r="M8" s="113"/>
      <c r="N8" s="113">
        <v>44.01</v>
      </c>
      <c r="O8" s="113" t="s">
        <v>1275</v>
      </c>
      <c r="P8" s="113">
        <v>47.21</v>
      </c>
      <c r="Q8" s="443">
        <f t="shared" si="0"/>
        <v>47.21</v>
      </c>
      <c r="R8" s="316" t="str">
        <f t="shared" si="1"/>
        <v>III A</v>
      </c>
      <c r="S8" s="20" t="s">
        <v>828</v>
      </c>
    </row>
    <row r="9" spans="1:20" s="114" customFormat="1" ht="18" customHeight="1" x14ac:dyDescent="0.2">
      <c r="A9" s="112">
        <v>3</v>
      </c>
      <c r="B9" s="135"/>
      <c r="C9" s="18" t="s">
        <v>350</v>
      </c>
      <c r="D9" s="19" t="s">
        <v>348</v>
      </c>
      <c r="E9" s="143" t="s">
        <v>351</v>
      </c>
      <c r="F9" s="21" t="s">
        <v>28</v>
      </c>
      <c r="G9" s="21" t="s">
        <v>598</v>
      </c>
      <c r="H9" s="21"/>
      <c r="I9" s="98">
        <v>14</v>
      </c>
      <c r="J9" s="113" t="s">
        <v>1275</v>
      </c>
      <c r="K9" s="113">
        <v>41.39</v>
      </c>
      <c r="L9" s="113">
        <v>38.99</v>
      </c>
      <c r="M9" s="113"/>
      <c r="N9" s="113">
        <v>42.6</v>
      </c>
      <c r="O9" s="113">
        <v>42.81</v>
      </c>
      <c r="P9" s="113">
        <v>44.57</v>
      </c>
      <c r="Q9" s="443">
        <f t="shared" si="0"/>
        <v>44.57</v>
      </c>
      <c r="R9" s="316" t="str">
        <f t="shared" si="1"/>
        <v>III A</v>
      </c>
      <c r="S9" s="20" t="s">
        <v>55</v>
      </c>
      <c r="T9" s="88"/>
    </row>
    <row r="10" spans="1:20" s="114" customFormat="1" ht="18" customHeight="1" x14ac:dyDescent="0.2">
      <c r="A10" s="112">
        <v>4</v>
      </c>
      <c r="B10" s="135"/>
      <c r="C10" s="18" t="s">
        <v>44</v>
      </c>
      <c r="D10" s="19" t="s">
        <v>509</v>
      </c>
      <c r="E10" s="143" t="s">
        <v>510</v>
      </c>
      <c r="F10" s="21" t="s">
        <v>37</v>
      </c>
      <c r="G10" s="21" t="s">
        <v>103</v>
      </c>
      <c r="H10" s="21"/>
      <c r="I10" s="98">
        <v>13</v>
      </c>
      <c r="J10" s="113">
        <v>32.369999999999997</v>
      </c>
      <c r="K10" s="113">
        <v>38.44</v>
      </c>
      <c r="L10" s="113">
        <v>38.200000000000003</v>
      </c>
      <c r="M10" s="113"/>
      <c r="N10" s="113" t="s">
        <v>1275</v>
      </c>
      <c r="O10" s="113">
        <v>36.979999999999997</v>
      </c>
      <c r="P10" s="113">
        <v>42.76</v>
      </c>
      <c r="Q10" s="443">
        <f t="shared" si="0"/>
        <v>42.76</v>
      </c>
      <c r="R10" s="316" t="str">
        <f t="shared" si="1"/>
        <v>III A</v>
      </c>
      <c r="S10" s="20" t="s">
        <v>104</v>
      </c>
      <c r="T10" s="88"/>
    </row>
    <row r="11" spans="1:20" s="114" customFormat="1" ht="18" customHeight="1" x14ac:dyDescent="0.2">
      <c r="A11" s="112">
        <v>5</v>
      </c>
      <c r="B11" s="135"/>
      <c r="C11" s="18" t="s">
        <v>1051</v>
      </c>
      <c r="D11" s="19" t="s">
        <v>1052</v>
      </c>
      <c r="E11" s="143" t="s">
        <v>1053</v>
      </c>
      <c r="F11" s="21" t="s">
        <v>1061</v>
      </c>
      <c r="G11" s="21" t="s">
        <v>199</v>
      </c>
      <c r="H11" s="21" t="s">
        <v>200</v>
      </c>
      <c r="I11" s="98">
        <v>12</v>
      </c>
      <c r="J11" s="113">
        <v>40.619999999999997</v>
      </c>
      <c r="K11" s="113" t="s">
        <v>1275</v>
      </c>
      <c r="L11" s="113">
        <v>36.11</v>
      </c>
      <c r="M11" s="113"/>
      <c r="N11" s="113" t="s">
        <v>1275</v>
      </c>
      <c r="O11" s="113" t="s">
        <v>1275</v>
      </c>
      <c r="P11" s="113" t="s">
        <v>1275</v>
      </c>
      <c r="Q11" s="443">
        <f t="shared" si="0"/>
        <v>40.619999999999997</v>
      </c>
      <c r="R11" s="316" t="str">
        <f t="shared" si="1"/>
        <v>I JA</v>
      </c>
      <c r="S11" s="20" t="s">
        <v>1063</v>
      </c>
      <c r="T11" s="88"/>
    </row>
    <row r="12" spans="1:20" s="114" customFormat="1" ht="18" customHeight="1" x14ac:dyDescent="0.2">
      <c r="A12" s="112">
        <v>6</v>
      </c>
      <c r="B12" s="135"/>
      <c r="C12" s="18" t="s">
        <v>63</v>
      </c>
      <c r="D12" s="19" t="s">
        <v>461</v>
      </c>
      <c r="E12" s="143">
        <v>37960</v>
      </c>
      <c r="F12" s="21" t="s">
        <v>25</v>
      </c>
      <c r="G12" s="21" t="s">
        <v>492</v>
      </c>
      <c r="H12" s="21"/>
      <c r="I12" s="98">
        <v>11</v>
      </c>
      <c r="J12" s="113" t="s">
        <v>1275</v>
      </c>
      <c r="K12" s="113">
        <v>38.9</v>
      </c>
      <c r="L12" s="113" t="s">
        <v>1275</v>
      </c>
      <c r="M12" s="113"/>
      <c r="N12" s="113" t="s">
        <v>1275</v>
      </c>
      <c r="O12" s="113" t="s">
        <v>1275</v>
      </c>
      <c r="P12" s="113" t="s">
        <v>1247</v>
      </c>
      <c r="Q12" s="443">
        <f t="shared" si="0"/>
        <v>38.9</v>
      </c>
      <c r="R12" s="316" t="str">
        <f t="shared" si="1"/>
        <v>I JA</v>
      </c>
      <c r="S12" s="20" t="s">
        <v>83</v>
      </c>
      <c r="T12" s="88"/>
    </row>
    <row r="13" spans="1:20" s="114" customFormat="1" ht="18" customHeight="1" x14ac:dyDescent="0.2">
      <c r="A13" s="112">
        <v>7</v>
      </c>
      <c r="B13" s="135"/>
      <c r="C13" s="18" t="s">
        <v>517</v>
      </c>
      <c r="D13" s="19" t="s">
        <v>518</v>
      </c>
      <c r="E13" s="143" t="s">
        <v>520</v>
      </c>
      <c r="F13" s="21" t="s">
        <v>37</v>
      </c>
      <c r="G13" s="21" t="s">
        <v>103</v>
      </c>
      <c r="H13" s="21"/>
      <c r="I13" s="98">
        <v>10</v>
      </c>
      <c r="J13" s="113" t="s">
        <v>1275</v>
      </c>
      <c r="K13" s="113">
        <v>37.770000000000003</v>
      </c>
      <c r="L13" s="113" t="s">
        <v>1275</v>
      </c>
      <c r="M13" s="113"/>
      <c r="N13" s="113" t="s">
        <v>1275</v>
      </c>
      <c r="O13" s="113" t="s">
        <v>1275</v>
      </c>
      <c r="P13" s="113">
        <v>38.409999999999997</v>
      </c>
      <c r="Q13" s="443">
        <f t="shared" si="0"/>
        <v>38.409999999999997</v>
      </c>
      <c r="R13" s="316" t="str">
        <f t="shared" si="1"/>
        <v>I JA</v>
      </c>
      <c r="S13" s="20" t="s">
        <v>240</v>
      </c>
      <c r="T13" s="88"/>
    </row>
    <row r="14" spans="1:20" s="114" customFormat="1" ht="18" customHeight="1" x14ac:dyDescent="0.2">
      <c r="A14" s="112">
        <v>8</v>
      </c>
      <c r="B14" s="135"/>
      <c r="C14" s="18" t="s">
        <v>216</v>
      </c>
      <c r="D14" s="19" t="s">
        <v>950</v>
      </c>
      <c r="E14" s="143" t="s">
        <v>951</v>
      </c>
      <c r="F14" s="21" t="s">
        <v>194</v>
      </c>
      <c r="G14" s="21" t="s">
        <v>191</v>
      </c>
      <c r="H14" s="21" t="s">
        <v>967</v>
      </c>
      <c r="I14" s="98">
        <v>9</v>
      </c>
      <c r="J14" s="113">
        <v>37.119999999999997</v>
      </c>
      <c r="K14" s="113" t="s">
        <v>1275</v>
      </c>
      <c r="L14" s="113" t="s">
        <v>1275</v>
      </c>
      <c r="M14" s="113"/>
      <c r="N14" s="113">
        <v>29.41</v>
      </c>
      <c r="O14" s="113" t="s">
        <v>1275</v>
      </c>
      <c r="P14" s="113" t="s">
        <v>1275</v>
      </c>
      <c r="Q14" s="443">
        <f t="shared" si="0"/>
        <v>37.119999999999997</v>
      </c>
      <c r="R14" s="316" t="str">
        <f t="shared" si="1"/>
        <v>I JA</v>
      </c>
      <c r="S14" s="20" t="s">
        <v>193</v>
      </c>
      <c r="T14" s="88"/>
    </row>
    <row r="15" spans="1:20" s="114" customFormat="1" ht="18" customHeight="1" x14ac:dyDescent="0.2">
      <c r="A15" s="112">
        <v>9</v>
      </c>
      <c r="B15" s="135"/>
      <c r="C15" s="18" t="s">
        <v>46</v>
      </c>
      <c r="D15" s="19" t="s">
        <v>948</v>
      </c>
      <c r="E15" s="143" t="s">
        <v>949</v>
      </c>
      <c r="F15" s="21" t="s">
        <v>194</v>
      </c>
      <c r="G15" s="21" t="s">
        <v>191</v>
      </c>
      <c r="H15" s="21" t="s">
        <v>967</v>
      </c>
      <c r="I15" s="98">
        <v>8</v>
      </c>
      <c r="J15" s="113">
        <v>31.76</v>
      </c>
      <c r="K15" s="113">
        <v>33</v>
      </c>
      <c r="L15" s="113">
        <v>35.69</v>
      </c>
      <c r="M15" s="113"/>
      <c r="N15" s="113"/>
      <c r="O15" s="113"/>
      <c r="P15" s="113"/>
      <c r="Q15" s="443">
        <f t="shared" si="0"/>
        <v>35.69</v>
      </c>
      <c r="R15" s="316" t="str">
        <f t="shared" si="1"/>
        <v>II JA</v>
      </c>
      <c r="S15" s="20" t="s">
        <v>193</v>
      </c>
      <c r="T15" s="88"/>
    </row>
    <row r="16" spans="1:20" s="114" customFormat="1" ht="18" customHeight="1" x14ac:dyDescent="0.2">
      <c r="A16" s="112">
        <v>10</v>
      </c>
      <c r="B16" s="135"/>
      <c r="C16" s="18" t="s">
        <v>330</v>
      </c>
      <c r="D16" s="19" t="s">
        <v>960</v>
      </c>
      <c r="E16" s="143" t="s">
        <v>961</v>
      </c>
      <c r="F16" s="21" t="s">
        <v>194</v>
      </c>
      <c r="G16" s="21" t="s">
        <v>191</v>
      </c>
      <c r="H16" s="21"/>
      <c r="I16" s="98">
        <v>7</v>
      </c>
      <c r="J16" s="113">
        <v>35.590000000000003</v>
      </c>
      <c r="K16" s="113" t="s">
        <v>1275</v>
      </c>
      <c r="L16" s="113">
        <v>31.26</v>
      </c>
      <c r="M16" s="113"/>
      <c r="N16" s="113"/>
      <c r="O16" s="113"/>
      <c r="P16" s="113"/>
      <c r="Q16" s="443">
        <f t="shared" si="0"/>
        <v>35.590000000000003</v>
      </c>
      <c r="R16" s="316" t="str">
        <f t="shared" si="1"/>
        <v>II JA</v>
      </c>
      <c r="S16" s="20" t="s">
        <v>969</v>
      </c>
      <c r="T16" s="88"/>
    </row>
    <row r="17" spans="1:20" s="114" customFormat="1" ht="18" customHeight="1" x14ac:dyDescent="0.2">
      <c r="A17" s="112">
        <v>11</v>
      </c>
      <c r="B17" s="136"/>
      <c r="C17" s="18" t="s">
        <v>40</v>
      </c>
      <c r="D17" s="19" t="s">
        <v>944</v>
      </c>
      <c r="E17" s="143">
        <v>37448</v>
      </c>
      <c r="F17" s="21" t="s">
        <v>194</v>
      </c>
      <c r="G17" s="21" t="s">
        <v>191</v>
      </c>
      <c r="H17" s="21" t="s">
        <v>967</v>
      </c>
      <c r="I17" s="98">
        <v>6</v>
      </c>
      <c r="J17" s="113" t="s">
        <v>1275</v>
      </c>
      <c r="K17" s="113" t="s">
        <v>1275</v>
      </c>
      <c r="L17" s="113">
        <v>33.200000000000003</v>
      </c>
      <c r="M17" s="113"/>
      <c r="N17" s="113"/>
      <c r="O17" s="113"/>
      <c r="P17" s="113"/>
      <c r="Q17" s="443">
        <f t="shared" si="0"/>
        <v>33.200000000000003</v>
      </c>
      <c r="R17" s="316" t="str">
        <f t="shared" si="1"/>
        <v>II JA</v>
      </c>
      <c r="S17" s="20" t="s">
        <v>193</v>
      </c>
      <c r="T17" s="88"/>
    </row>
    <row r="18" spans="1:20" s="114" customFormat="1" ht="18" customHeight="1" x14ac:dyDescent="0.2">
      <c r="A18" s="112">
        <v>12</v>
      </c>
      <c r="B18" s="136"/>
      <c r="C18" s="18" t="s">
        <v>179</v>
      </c>
      <c r="D18" s="19" t="s">
        <v>905</v>
      </c>
      <c r="E18" s="143">
        <v>37715</v>
      </c>
      <c r="F18" s="21" t="s">
        <v>35</v>
      </c>
      <c r="G18" s="21" t="s">
        <v>212</v>
      </c>
      <c r="H18" s="21" t="s">
        <v>906</v>
      </c>
      <c r="I18" s="98">
        <v>5</v>
      </c>
      <c r="J18" s="113">
        <v>32.630000000000003</v>
      </c>
      <c r="K18" s="113">
        <v>25.81</v>
      </c>
      <c r="L18" s="113">
        <v>24.68</v>
      </c>
      <c r="M18" s="113"/>
      <c r="N18" s="113"/>
      <c r="O18" s="113"/>
      <c r="P18" s="113"/>
      <c r="Q18" s="443">
        <f t="shared" si="0"/>
        <v>32.630000000000003</v>
      </c>
      <c r="R18" s="316" t="str">
        <f t="shared" si="1"/>
        <v>III JA</v>
      </c>
      <c r="S18" s="20" t="s">
        <v>907</v>
      </c>
      <c r="T18" s="88"/>
    </row>
    <row r="19" spans="1:20" s="114" customFormat="1" ht="18" customHeight="1" x14ac:dyDescent="0.2">
      <c r="A19" s="112">
        <v>13</v>
      </c>
      <c r="B19" s="136"/>
      <c r="C19" s="18" t="s">
        <v>70</v>
      </c>
      <c r="D19" s="19" t="s">
        <v>348</v>
      </c>
      <c r="E19" s="143" t="s">
        <v>349</v>
      </c>
      <c r="F19" s="21" t="s">
        <v>28</v>
      </c>
      <c r="G19" s="21" t="s">
        <v>598</v>
      </c>
      <c r="H19" s="21"/>
      <c r="I19" s="98">
        <v>4</v>
      </c>
      <c r="J19" s="113" t="s">
        <v>1275</v>
      </c>
      <c r="K19" s="113">
        <v>32.4</v>
      </c>
      <c r="L19" s="113" t="s">
        <v>1275</v>
      </c>
      <c r="M19" s="113"/>
      <c r="N19" s="113"/>
      <c r="O19" s="113"/>
      <c r="P19" s="113"/>
      <c r="Q19" s="443">
        <f t="shared" si="0"/>
        <v>32.4</v>
      </c>
      <c r="R19" s="316" t="str">
        <f t="shared" si="1"/>
        <v>III JA</v>
      </c>
      <c r="S19" s="20" t="s">
        <v>55</v>
      </c>
      <c r="T19" s="88"/>
    </row>
    <row r="20" spans="1:20" s="114" customFormat="1" ht="18" customHeight="1" x14ac:dyDescent="0.2">
      <c r="A20" s="112">
        <v>14</v>
      </c>
      <c r="B20" s="136"/>
      <c r="C20" s="18" t="s">
        <v>107</v>
      </c>
      <c r="D20" s="19" t="s">
        <v>352</v>
      </c>
      <c r="E20" s="143" t="s">
        <v>351</v>
      </c>
      <c r="F20" s="21" t="s">
        <v>28</v>
      </c>
      <c r="G20" s="21" t="s">
        <v>598</v>
      </c>
      <c r="H20" s="21"/>
      <c r="I20" s="98">
        <v>3</v>
      </c>
      <c r="J20" s="113">
        <v>27.34</v>
      </c>
      <c r="K20" s="113">
        <v>30.76</v>
      </c>
      <c r="L20" s="113">
        <v>28.36</v>
      </c>
      <c r="M20" s="113"/>
      <c r="N20" s="113"/>
      <c r="O20" s="113"/>
      <c r="P20" s="113"/>
      <c r="Q20" s="443">
        <f t="shared" si="0"/>
        <v>30.76</v>
      </c>
      <c r="R20" s="316" t="str">
        <f t="shared" si="1"/>
        <v>III JA</v>
      </c>
      <c r="S20" s="20" t="s">
        <v>55</v>
      </c>
      <c r="T20" s="88"/>
    </row>
    <row r="21" spans="1:20" s="114" customFormat="1" ht="18" customHeight="1" x14ac:dyDescent="0.2">
      <c r="A21" s="112">
        <v>15</v>
      </c>
      <c r="B21" s="136"/>
      <c r="C21" s="18" t="s">
        <v>40</v>
      </c>
      <c r="D21" s="19" t="s">
        <v>445</v>
      </c>
      <c r="E21" s="143">
        <v>37624</v>
      </c>
      <c r="F21" s="21" t="s">
        <v>25</v>
      </c>
      <c r="G21" s="21" t="s">
        <v>492</v>
      </c>
      <c r="H21" s="21"/>
      <c r="I21" s="98">
        <v>2</v>
      </c>
      <c r="J21" s="113">
        <v>22.66</v>
      </c>
      <c r="K21" s="113">
        <v>22.53</v>
      </c>
      <c r="L21" s="113" t="s">
        <v>1275</v>
      </c>
      <c r="M21" s="113"/>
      <c r="N21" s="113"/>
      <c r="O21" s="113"/>
      <c r="P21" s="113"/>
      <c r="Q21" s="443">
        <f t="shared" si="0"/>
        <v>22.66</v>
      </c>
      <c r="R21" s="328"/>
      <c r="S21" s="20" t="s">
        <v>430</v>
      </c>
      <c r="T21" s="88"/>
    </row>
    <row r="22" spans="1:20" s="114" customFormat="1" ht="18" customHeight="1" x14ac:dyDescent="0.2">
      <c r="A22" s="112"/>
      <c r="B22" s="136"/>
      <c r="C22" s="18" t="s">
        <v>1206</v>
      </c>
      <c r="D22" s="19" t="s">
        <v>554</v>
      </c>
      <c r="E22" s="143">
        <v>37471</v>
      </c>
      <c r="F22" s="21" t="s">
        <v>111</v>
      </c>
      <c r="G22" s="21" t="s">
        <v>109</v>
      </c>
      <c r="H22" s="21"/>
      <c r="I22" s="98"/>
      <c r="J22" s="113" t="s">
        <v>1275</v>
      </c>
      <c r="K22" s="113" t="s">
        <v>1275</v>
      </c>
      <c r="L22" s="113" t="s">
        <v>1275</v>
      </c>
      <c r="M22" s="113"/>
      <c r="N22" s="113"/>
      <c r="O22" s="113"/>
      <c r="P22" s="113"/>
      <c r="Q22" s="443" t="s">
        <v>1276</v>
      </c>
      <c r="R22" s="328"/>
      <c r="S22" s="20" t="s">
        <v>242</v>
      </c>
      <c r="T22" s="88"/>
    </row>
    <row r="23" spans="1:20" s="114" customFormat="1" ht="18" customHeight="1" x14ac:dyDescent="0.2">
      <c r="A23" s="112"/>
      <c r="B23" s="136"/>
      <c r="C23" s="18" t="s">
        <v>945</v>
      </c>
      <c r="D23" s="19" t="s">
        <v>946</v>
      </c>
      <c r="E23" s="143" t="s">
        <v>947</v>
      </c>
      <c r="F23" s="21" t="s">
        <v>194</v>
      </c>
      <c r="G23" s="21" t="s">
        <v>191</v>
      </c>
      <c r="H23" s="21" t="s">
        <v>967</v>
      </c>
      <c r="I23" s="98"/>
      <c r="J23" s="113" t="s">
        <v>1275</v>
      </c>
      <c r="K23" s="113" t="s">
        <v>1275</v>
      </c>
      <c r="L23" s="113" t="s">
        <v>1275</v>
      </c>
      <c r="M23" s="113"/>
      <c r="N23" s="113"/>
      <c r="O23" s="113"/>
      <c r="P23" s="113"/>
      <c r="Q23" s="443" t="s">
        <v>1276</v>
      </c>
      <c r="R23" s="328"/>
      <c r="S23" s="20" t="s">
        <v>193</v>
      </c>
      <c r="T23" s="88"/>
    </row>
  </sheetData>
  <sortState ref="C7:S23">
    <sortCondition descending="1" ref="E7:E23"/>
  </sortState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49"/>
  <dimension ref="A1:S13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42578125" style="22" customWidth="1"/>
    <col min="4" max="4" width="14.42578125" style="22" customWidth="1"/>
    <col min="5" max="5" width="10.7109375" style="44" customWidth="1"/>
    <col min="6" max="6" width="15.42578125" style="46" customWidth="1"/>
    <col min="7" max="7" width="12.85546875" style="46" customWidth="1"/>
    <col min="8" max="8" width="11.285156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customWidth="1"/>
    <col min="19" max="19" width="8.5703125" style="24" customWidth="1"/>
    <col min="20" max="16384" width="9.140625" style="22"/>
  </cols>
  <sheetData>
    <row r="1" spans="1:19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19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19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19" s="38" customFormat="1" ht="16.5" thickBot="1" x14ac:dyDescent="0.25">
      <c r="C4" s="39" t="s">
        <v>310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19" s="24" customFormat="1" ht="18" customHeight="1" thickBot="1" x14ac:dyDescent="0.25">
      <c r="E5" s="44"/>
      <c r="J5" s="476" t="s">
        <v>9</v>
      </c>
      <c r="K5" s="477"/>
      <c r="L5" s="477"/>
      <c r="M5" s="477"/>
      <c r="N5" s="477"/>
      <c r="O5" s="477"/>
      <c r="P5" s="478"/>
      <c r="Q5" s="126"/>
      <c r="R5" s="128"/>
    </row>
    <row r="6" spans="1:19" s="14" customFormat="1" ht="18" customHeight="1" thickBot="1" x14ac:dyDescent="0.25">
      <c r="A6" s="104" t="s">
        <v>18</v>
      </c>
      <c r="B6" s="124"/>
      <c r="C6" s="11" t="s">
        <v>0</v>
      </c>
      <c r="D6" s="12" t="s">
        <v>1</v>
      </c>
      <c r="E6" s="13" t="s">
        <v>10</v>
      </c>
      <c r="F6" s="48" t="s">
        <v>2</v>
      </c>
      <c r="G6" s="70" t="s">
        <v>3</v>
      </c>
      <c r="H6" s="70" t="s">
        <v>15</v>
      </c>
      <c r="I6" s="70" t="s">
        <v>21</v>
      </c>
      <c r="J6" s="149">
        <v>1</v>
      </c>
      <c r="K6" s="150">
        <v>2</v>
      </c>
      <c r="L6" s="150">
        <v>3</v>
      </c>
      <c r="M6" s="150" t="s">
        <v>19</v>
      </c>
      <c r="N6" s="151">
        <v>4</v>
      </c>
      <c r="O6" s="150">
        <v>5</v>
      </c>
      <c r="P6" s="152">
        <v>6</v>
      </c>
      <c r="Q6" s="127" t="s">
        <v>4</v>
      </c>
      <c r="R6" s="82" t="s">
        <v>13</v>
      </c>
      <c r="S6" s="49" t="s">
        <v>5</v>
      </c>
    </row>
    <row r="7" spans="1:19" ht="18" customHeight="1" x14ac:dyDescent="0.2">
      <c r="A7" s="32">
        <v>1</v>
      </c>
      <c r="B7" s="133"/>
      <c r="C7" s="18" t="s">
        <v>812</v>
      </c>
      <c r="D7" s="19" t="s">
        <v>813</v>
      </c>
      <c r="E7" s="143" t="s">
        <v>800</v>
      </c>
      <c r="F7" s="21" t="s">
        <v>816</v>
      </c>
      <c r="G7" s="21" t="s">
        <v>157</v>
      </c>
      <c r="H7" s="21"/>
      <c r="I7" s="98" t="s">
        <v>56</v>
      </c>
      <c r="J7" s="97" t="s">
        <v>1275</v>
      </c>
      <c r="K7" s="97">
        <v>34.78</v>
      </c>
      <c r="L7" s="97">
        <v>34.39</v>
      </c>
      <c r="M7" s="97"/>
      <c r="N7" s="97">
        <v>35.31</v>
      </c>
      <c r="O7" s="97">
        <v>36.15</v>
      </c>
      <c r="P7" s="97">
        <v>35.86</v>
      </c>
      <c r="Q7" s="462">
        <f t="shared" ref="Q7:Q13" si="0">MAX(J7:L7,O7:P7)</f>
        <v>36.15</v>
      </c>
      <c r="R7" s="463" t="str">
        <f t="shared" ref="R7:R13" si="1">IF(ISBLANK(Q7),"",IF(Q7&gt;=54,"KSM",IF(Q7&gt;=46,"I A",IF(Q7&gt;=39,"II A",IF(Q7&gt;=33,"III A",IF(Q7&gt;=28,"I JA",IF(Q7&gt;=24,"II JA",IF(Q7&gt;=21,"III JA"))))))))</f>
        <v>III A</v>
      </c>
      <c r="S7" s="20" t="s">
        <v>801</v>
      </c>
    </row>
    <row r="8" spans="1:19" ht="18" customHeight="1" x14ac:dyDescent="0.2">
      <c r="A8" s="32">
        <v>2</v>
      </c>
      <c r="B8" s="133"/>
      <c r="C8" s="18" t="s">
        <v>132</v>
      </c>
      <c r="D8" s="19" t="s">
        <v>805</v>
      </c>
      <c r="E8" s="143" t="s">
        <v>794</v>
      </c>
      <c r="F8" s="21" t="s">
        <v>160</v>
      </c>
      <c r="G8" s="21" t="s">
        <v>157</v>
      </c>
      <c r="H8" s="21"/>
      <c r="I8" s="98">
        <v>18</v>
      </c>
      <c r="J8" s="97" t="s">
        <v>1275</v>
      </c>
      <c r="K8" s="97">
        <v>33.090000000000003</v>
      </c>
      <c r="L8" s="97">
        <v>34.75</v>
      </c>
      <c r="M8" s="97"/>
      <c r="N8" s="97" t="s">
        <v>1275</v>
      </c>
      <c r="O8" s="97">
        <v>35.21</v>
      </c>
      <c r="P8" s="97" t="s">
        <v>1275</v>
      </c>
      <c r="Q8" s="462">
        <f t="shared" si="0"/>
        <v>35.21</v>
      </c>
      <c r="R8" s="463" t="str">
        <f t="shared" si="1"/>
        <v>III A</v>
      </c>
      <c r="S8" s="20" t="s">
        <v>159</v>
      </c>
    </row>
    <row r="9" spans="1:19" ht="18" customHeight="1" x14ac:dyDescent="0.2">
      <c r="A9" s="32">
        <v>3</v>
      </c>
      <c r="B9" s="133"/>
      <c r="C9" s="18" t="s">
        <v>140</v>
      </c>
      <c r="D9" s="19" t="s">
        <v>914</v>
      </c>
      <c r="E9" s="143">
        <v>37265</v>
      </c>
      <c r="F9" s="21" t="s">
        <v>35</v>
      </c>
      <c r="G9" s="21" t="s">
        <v>212</v>
      </c>
      <c r="H9" s="21" t="s">
        <v>265</v>
      </c>
      <c r="I9" s="98">
        <v>16</v>
      </c>
      <c r="J9" s="97">
        <v>34.25</v>
      </c>
      <c r="K9" s="97" t="s">
        <v>1275</v>
      </c>
      <c r="L9" s="97">
        <v>35.1</v>
      </c>
      <c r="M9" s="97"/>
      <c r="N9" s="97" t="s">
        <v>1275</v>
      </c>
      <c r="O9" s="97" t="s">
        <v>1275</v>
      </c>
      <c r="P9" s="97" t="s">
        <v>1275</v>
      </c>
      <c r="Q9" s="462">
        <f t="shared" si="0"/>
        <v>35.1</v>
      </c>
      <c r="R9" s="463" t="str">
        <f t="shared" si="1"/>
        <v>III A</v>
      </c>
      <c r="S9" s="20" t="s">
        <v>264</v>
      </c>
    </row>
    <row r="10" spans="1:19" ht="18" customHeight="1" x14ac:dyDescent="0.2">
      <c r="A10" s="32">
        <v>4</v>
      </c>
      <c r="B10" s="133"/>
      <c r="C10" s="18" t="s">
        <v>62</v>
      </c>
      <c r="D10" s="19" t="s">
        <v>779</v>
      </c>
      <c r="E10" s="143" t="s">
        <v>645</v>
      </c>
      <c r="F10" s="21" t="s">
        <v>155</v>
      </c>
      <c r="G10" s="21" t="s">
        <v>154</v>
      </c>
      <c r="H10" s="21"/>
      <c r="I10" s="98">
        <v>14</v>
      </c>
      <c r="J10" s="97">
        <v>33.28</v>
      </c>
      <c r="K10" s="97">
        <v>33.25</v>
      </c>
      <c r="L10" s="97">
        <v>34.78</v>
      </c>
      <c r="M10" s="97"/>
      <c r="N10" s="97">
        <v>32.24</v>
      </c>
      <c r="O10" s="97">
        <v>34.72</v>
      </c>
      <c r="P10" s="97">
        <v>31.57</v>
      </c>
      <c r="Q10" s="462">
        <f t="shared" si="0"/>
        <v>34.78</v>
      </c>
      <c r="R10" s="463" t="str">
        <f t="shared" si="1"/>
        <v>III A</v>
      </c>
      <c r="S10" s="20" t="s">
        <v>780</v>
      </c>
    </row>
    <row r="11" spans="1:19" ht="18" customHeight="1" x14ac:dyDescent="0.2">
      <c r="A11" s="32">
        <v>5</v>
      </c>
      <c r="B11" s="133"/>
      <c r="C11" s="18" t="s">
        <v>207</v>
      </c>
      <c r="D11" s="19" t="s">
        <v>809</v>
      </c>
      <c r="E11" s="143" t="s">
        <v>797</v>
      </c>
      <c r="F11" s="21" t="s">
        <v>816</v>
      </c>
      <c r="G11" s="21" t="s">
        <v>157</v>
      </c>
      <c r="H11" s="21"/>
      <c r="I11" s="98" t="s">
        <v>56</v>
      </c>
      <c r="J11" s="97" t="s">
        <v>1275</v>
      </c>
      <c r="K11" s="97" t="s">
        <v>1275</v>
      </c>
      <c r="L11" s="97" t="s">
        <v>1275</v>
      </c>
      <c r="M11" s="97"/>
      <c r="N11" s="97">
        <v>32.15</v>
      </c>
      <c r="O11" s="97">
        <v>33.96</v>
      </c>
      <c r="P11" s="97">
        <v>31.58</v>
      </c>
      <c r="Q11" s="462">
        <f t="shared" si="0"/>
        <v>33.96</v>
      </c>
      <c r="R11" s="463" t="str">
        <f t="shared" si="1"/>
        <v>III A</v>
      </c>
      <c r="S11" s="20" t="s">
        <v>159</v>
      </c>
    </row>
    <row r="12" spans="1:19" ht="18" customHeight="1" x14ac:dyDescent="0.2">
      <c r="A12" s="32">
        <v>6</v>
      </c>
      <c r="B12" s="133"/>
      <c r="C12" s="18" t="s">
        <v>489</v>
      </c>
      <c r="D12" s="19" t="s">
        <v>690</v>
      </c>
      <c r="E12" s="143" t="s">
        <v>798</v>
      </c>
      <c r="F12" s="21" t="s">
        <v>816</v>
      </c>
      <c r="G12" s="21" t="s">
        <v>157</v>
      </c>
      <c r="H12" s="21"/>
      <c r="I12" s="98" t="s">
        <v>56</v>
      </c>
      <c r="J12" s="97">
        <v>32.07</v>
      </c>
      <c r="K12" s="97">
        <v>32.299999999999997</v>
      </c>
      <c r="L12" s="97" t="s">
        <v>1275</v>
      </c>
      <c r="M12" s="97"/>
      <c r="N12" s="97" t="s">
        <v>1275</v>
      </c>
      <c r="O12" s="97">
        <v>28.9</v>
      </c>
      <c r="P12" s="97">
        <v>31.13</v>
      </c>
      <c r="Q12" s="462">
        <f t="shared" si="0"/>
        <v>32.299999999999997</v>
      </c>
      <c r="R12" s="463" t="str">
        <f t="shared" si="1"/>
        <v>I JA</v>
      </c>
      <c r="S12" s="20" t="s">
        <v>159</v>
      </c>
    </row>
    <row r="13" spans="1:19" ht="18" customHeight="1" x14ac:dyDescent="0.2">
      <c r="A13" s="32">
        <v>7</v>
      </c>
      <c r="B13" s="133"/>
      <c r="C13" s="18" t="s">
        <v>96</v>
      </c>
      <c r="D13" s="19" t="s">
        <v>781</v>
      </c>
      <c r="E13" s="143" t="s">
        <v>510</v>
      </c>
      <c r="F13" s="21" t="s">
        <v>155</v>
      </c>
      <c r="G13" s="21" t="s">
        <v>154</v>
      </c>
      <c r="H13" s="21"/>
      <c r="I13" s="98">
        <v>13</v>
      </c>
      <c r="J13" s="97">
        <v>20.57</v>
      </c>
      <c r="K13" s="97" t="s">
        <v>1275</v>
      </c>
      <c r="L13" s="97" t="s">
        <v>1275</v>
      </c>
      <c r="M13" s="97"/>
      <c r="N13" s="97">
        <v>18.21</v>
      </c>
      <c r="O13" s="97">
        <v>19.399999999999999</v>
      </c>
      <c r="P13" s="97">
        <v>19.170000000000002</v>
      </c>
      <c r="Q13" s="462">
        <f t="shared" si="0"/>
        <v>20.57</v>
      </c>
      <c r="R13" s="327" t="b">
        <f t="shared" si="1"/>
        <v>0</v>
      </c>
      <c r="S13" s="20" t="s">
        <v>780</v>
      </c>
    </row>
  </sheetData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0"/>
  <dimension ref="A1:T12"/>
  <sheetViews>
    <sheetView workbookViewId="0">
      <selection activeCell="A5" sqref="A5"/>
    </sheetView>
  </sheetViews>
  <sheetFormatPr defaultColWidth="9.140625" defaultRowHeight="12.75" x14ac:dyDescent="0.2"/>
  <cols>
    <col min="1" max="1" width="5.28515625" style="22" customWidth="1"/>
    <col min="2" max="2" width="5.28515625" style="22" hidden="1" customWidth="1"/>
    <col min="3" max="3" width="10.85546875" style="22" customWidth="1"/>
    <col min="4" max="4" width="11.28515625" style="22" customWidth="1"/>
    <col min="5" max="5" width="10.7109375" style="44" customWidth="1"/>
    <col min="6" max="6" width="13.5703125" style="46" customWidth="1"/>
    <col min="7" max="7" width="12.85546875" style="46" customWidth="1"/>
    <col min="8" max="8" width="11.28515625" style="26" customWidth="1"/>
    <col min="9" max="9" width="5.85546875" style="26" customWidth="1"/>
    <col min="10" max="12" width="4.7109375" style="88" customWidth="1"/>
    <col min="13" max="13" width="4.7109375" style="88" hidden="1" customWidth="1"/>
    <col min="14" max="16" width="4.7109375" style="88" customWidth="1"/>
    <col min="17" max="17" width="8.140625" style="91" customWidth="1"/>
    <col min="18" max="18" width="6.42578125" style="52" customWidth="1"/>
    <col min="19" max="19" width="14.28515625" style="24" customWidth="1"/>
    <col min="20" max="16384" width="9.140625" style="22"/>
  </cols>
  <sheetData>
    <row r="1" spans="1:20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M1" s="100"/>
      <c r="N1" s="100"/>
    </row>
    <row r="2" spans="1:20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66"/>
      <c r="M2" s="66"/>
      <c r="N2" s="101"/>
    </row>
    <row r="3" spans="1:20" s="24" customFormat="1" ht="12" customHeight="1" x14ac:dyDescent="0.2">
      <c r="A3" s="22"/>
      <c r="B3" s="22"/>
      <c r="C3" s="22"/>
      <c r="D3" s="23"/>
      <c r="E3" s="36"/>
      <c r="F3" s="33"/>
      <c r="G3" s="33"/>
      <c r="H3" s="26"/>
      <c r="I3" s="26"/>
      <c r="J3" s="86"/>
      <c r="K3" s="86"/>
      <c r="L3" s="86"/>
      <c r="M3" s="86"/>
      <c r="N3" s="86"/>
      <c r="O3" s="86"/>
      <c r="P3" s="86"/>
      <c r="Q3" s="91"/>
      <c r="R3" s="52"/>
    </row>
    <row r="4" spans="1:20" s="38" customFormat="1" ht="15.75" customHeight="1" thickBot="1" x14ac:dyDescent="0.25">
      <c r="C4" s="39" t="s">
        <v>313</v>
      </c>
      <c r="E4" s="40"/>
      <c r="F4" s="41"/>
      <c r="G4" s="41"/>
      <c r="H4" s="42"/>
      <c r="I4" s="42"/>
      <c r="J4" s="87"/>
      <c r="K4" s="87"/>
      <c r="L4" s="87"/>
      <c r="M4" s="87"/>
      <c r="N4" s="87"/>
      <c r="O4" s="87"/>
      <c r="P4" s="87"/>
      <c r="Q4" s="119"/>
      <c r="R4" s="66"/>
    </row>
    <row r="5" spans="1:20" ht="18" customHeight="1" thickBot="1" x14ac:dyDescent="0.25">
      <c r="F5" s="80"/>
      <c r="G5" s="80"/>
      <c r="H5" s="80"/>
      <c r="I5" s="80"/>
      <c r="J5" s="476" t="s">
        <v>9</v>
      </c>
      <c r="K5" s="477"/>
      <c r="L5" s="477"/>
      <c r="M5" s="477"/>
      <c r="N5" s="477"/>
      <c r="O5" s="477"/>
      <c r="P5" s="478"/>
      <c r="Q5" s="120"/>
      <c r="R5" s="122"/>
    </row>
    <row r="6" spans="1:20" s="111" customFormat="1" ht="18" customHeight="1" thickBot="1" x14ac:dyDescent="0.25">
      <c r="A6" s="104" t="s">
        <v>18</v>
      </c>
      <c r="B6" s="124"/>
      <c r="C6" s="105" t="s">
        <v>0</v>
      </c>
      <c r="D6" s="106" t="s">
        <v>1</v>
      </c>
      <c r="E6" s="107" t="s">
        <v>10</v>
      </c>
      <c r="F6" s="108" t="s">
        <v>2</v>
      </c>
      <c r="G6" s="109" t="s">
        <v>3</v>
      </c>
      <c r="H6" s="109" t="s">
        <v>15</v>
      </c>
      <c r="I6" s="70" t="s">
        <v>21</v>
      </c>
      <c r="J6" s="156">
        <v>1</v>
      </c>
      <c r="K6" s="157">
        <v>2</v>
      </c>
      <c r="L6" s="157">
        <v>3</v>
      </c>
      <c r="M6" s="150" t="s">
        <v>19</v>
      </c>
      <c r="N6" s="158">
        <v>4</v>
      </c>
      <c r="O6" s="157">
        <v>5</v>
      </c>
      <c r="P6" s="159">
        <v>6</v>
      </c>
      <c r="Q6" s="121" t="s">
        <v>4</v>
      </c>
      <c r="R6" s="123" t="s">
        <v>13</v>
      </c>
      <c r="S6" s="110" t="s">
        <v>5</v>
      </c>
    </row>
    <row r="7" spans="1:20" s="114" customFormat="1" ht="18" customHeight="1" x14ac:dyDescent="0.2">
      <c r="A7" s="112">
        <v>1</v>
      </c>
      <c r="B7" s="135"/>
      <c r="C7" s="18" t="s">
        <v>47</v>
      </c>
      <c r="D7" s="19" t="s">
        <v>721</v>
      </c>
      <c r="E7" s="143" t="s">
        <v>722</v>
      </c>
      <c r="F7" s="21" t="s">
        <v>144</v>
      </c>
      <c r="G7" s="21" t="s">
        <v>145</v>
      </c>
      <c r="H7" s="21"/>
      <c r="I7" s="98">
        <v>18</v>
      </c>
      <c r="J7" s="113">
        <v>40.700000000000003</v>
      </c>
      <c r="K7" s="113">
        <v>43.61</v>
      </c>
      <c r="L7" s="113">
        <v>44.54</v>
      </c>
      <c r="M7" s="113"/>
      <c r="N7" s="113">
        <v>44.24</v>
      </c>
      <c r="O7" s="113" t="s">
        <v>1275</v>
      </c>
      <c r="P7" s="113">
        <v>43.25</v>
      </c>
      <c r="Q7" s="464">
        <f t="shared" ref="Q7:Q12" si="0">MAX(J7:P7)</f>
        <v>44.54</v>
      </c>
      <c r="R7" s="463" t="str">
        <f t="shared" ref="R7:R12" si="1">IF(ISBLANK(Q7),"",IF(Q7&gt;=64.5,"I A",IF(Q7&gt;=57.5,"II A",IF(Q7&gt;=50.5,"III A",IF(Q7&gt;=43.5,"I JA",IF(Q7&gt;=37.5,"II JA",IF(Q7&gt;=32.5,"III JA")))))))</f>
        <v>I JA</v>
      </c>
      <c r="S7" s="20" t="s">
        <v>729</v>
      </c>
      <c r="T7" s="88"/>
    </row>
    <row r="8" spans="1:20" s="114" customFormat="1" ht="18" customHeight="1" x14ac:dyDescent="0.2">
      <c r="A8" s="112">
        <v>2</v>
      </c>
      <c r="B8" s="135"/>
      <c r="C8" s="18" t="s">
        <v>716</v>
      </c>
      <c r="D8" s="19" t="s">
        <v>717</v>
      </c>
      <c r="E8" s="143" t="s">
        <v>718</v>
      </c>
      <c r="F8" s="21" t="s">
        <v>144</v>
      </c>
      <c r="G8" s="21" t="s">
        <v>145</v>
      </c>
      <c r="H8" s="21"/>
      <c r="I8" s="98">
        <v>16</v>
      </c>
      <c r="J8" s="113">
        <v>41.52</v>
      </c>
      <c r="K8" s="113">
        <v>42.41</v>
      </c>
      <c r="L8" s="113" t="s">
        <v>1275</v>
      </c>
      <c r="M8" s="113"/>
      <c r="N8" s="113">
        <v>40.64</v>
      </c>
      <c r="O8" s="113">
        <v>41.17</v>
      </c>
      <c r="P8" s="113">
        <v>42.1</v>
      </c>
      <c r="Q8" s="464">
        <f t="shared" si="0"/>
        <v>42.41</v>
      </c>
      <c r="R8" s="463" t="str">
        <f t="shared" si="1"/>
        <v>II JA</v>
      </c>
      <c r="S8" s="20" t="s">
        <v>729</v>
      </c>
      <c r="T8" s="88"/>
    </row>
    <row r="9" spans="1:20" s="114" customFormat="1" ht="18" customHeight="1" x14ac:dyDescent="0.2">
      <c r="A9" s="112">
        <v>3</v>
      </c>
      <c r="B9" s="135"/>
      <c r="C9" s="18" t="s">
        <v>63</v>
      </c>
      <c r="D9" s="19" t="s">
        <v>715</v>
      </c>
      <c r="E9" s="143">
        <v>37344</v>
      </c>
      <c r="F9" s="21" t="s">
        <v>144</v>
      </c>
      <c r="G9" s="21" t="s">
        <v>145</v>
      </c>
      <c r="H9" s="21"/>
      <c r="I9" s="98">
        <v>14</v>
      </c>
      <c r="J9" s="113">
        <v>36.659999999999997</v>
      </c>
      <c r="K9" s="113">
        <v>41.2</v>
      </c>
      <c r="L9" s="113" t="s">
        <v>1275</v>
      </c>
      <c r="M9" s="113"/>
      <c r="N9" s="113" t="s">
        <v>1275</v>
      </c>
      <c r="O9" s="113" t="s">
        <v>1275</v>
      </c>
      <c r="P9" s="113" t="s">
        <v>1275</v>
      </c>
      <c r="Q9" s="464">
        <f t="shared" si="0"/>
        <v>41.2</v>
      </c>
      <c r="R9" s="463" t="str">
        <f t="shared" si="1"/>
        <v>II JA</v>
      </c>
      <c r="S9" s="20" t="s">
        <v>729</v>
      </c>
      <c r="T9" s="88"/>
    </row>
    <row r="10" spans="1:20" s="114" customFormat="1" ht="18" customHeight="1" x14ac:dyDescent="0.2">
      <c r="A10" s="112">
        <v>4</v>
      </c>
      <c r="B10" s="135"/>
      <c r="C10" s="18" t="s">
        <v>147</v>
      </c>
      <c r="D10" s="19" t="s">
        <v>719</v>
      </c>
      <c r="E10" s="143" t="s">
        <v>720</v>
      </c>
      <c r="F10" s="21" t="s">
        <v>144</v>
      </c>
      <c r="G10" s="21" t="s">
        <v>145</v>
      </c>
      <c r="H10" s="21"/>
      <c r="I10" s="98">
        <v>13</v>
      </c>
      <c r="J10" s="113">
        <v>31.09</v>
      </c>
      <c r="K10" s="113">
        <v>30.23</v>
      </c>
      <c r="L10" s="113">
        <v>30.8</v>
      </c>
      <c r="M10" s="113"/>
      <c r="N10" s="113" t="s">
        <v>1275</v>
      </c>
      <c r="O10" s="113">
        <v>30.03</v>
      </c>
      <c r="P10" s="113" t="s">
        <v>1275</v>
      </c>
      <c r="Q10" s="464">
        <f t="shared" si="0"/>
        <v>31.09</v>
      </c>
      <c r="R10" s="327" t="b">
        <f t="shared" si="1"/>
        <v>0</v>
      </c>
      <c r="S10" s="20" t="s">
        <v>729</v>
      </c>
      <c r="T10" s="88"/>
    </row>
    <row r="11" spans="1:20" s="114" customFormat="1" ht="18" customHeight="1" x14ac:dyDescent="0.2">
      <c r="A11" s="112">
        <v>5</v>
      </c>
      <c r="B11" s="135"/>
      <c r="C11" s="18" t="s">
        <v>499</v>
      </c>
      <c r="D11" s="19" t="s">
        <v>804</v>
      </c>
      <c r="E11" s="143" t="s">
        <v>793</v>
      </c>
      <c r="F11" s="21" t="s">
        <v>160</v>
      </c>
      <c r="G11" s="21" t="s">
        <v>157</v>
      </c>
      <c r="H11" s="21"/>
      <c r="I11" s="98">
        <v>12</v>
      </c>
      <c r="J11" s="113">
        <v>28.46</v>
      </c>
      <c r="K11" s="113">
        <v>30.7</v>
      </c>
      <c r="L11" s="113">
        <v>29.78</v>
      </c>
      <c r="M11" s="113"/>
      <c r="N11" s="113" t="s">
        <v>1275</v>
      </c>
      <c r="O11" s="113">
        <v>28.72</v>
      </c>
      <c r="P11" s="113" t="s">
        <v>1275</v>
      </c>
      <c r="Q11" s="464">
        <f t="shared" si="0"/>
        <v>30.7</v>
      </c>
      <c r="R11" s="327" t="b">
        <f t="shared" si="1"/>
        <v>0</v>
      </c>
      <c r="S11" s="20" t="s">
        <v>159</v>
      </c>
      <c r="T11" s="88"/>
    </row>
    <row r="12" spans="1:20" s="114" customFormat="1" ht="18" customHeight="1" x14ac:dyDescent="0.2">
      <c r="A12" s="112">
        <v>6</v>
      </c>
      <c r="B12" s="135"/>
      <c r="C12" s="18" t="s">
        <v>108</v>
      </c>
      <c r="D12" s="19" t="s">
        <v>321</v>
      </c>
      <c r="E12" s="143" t="s">
        <v>322</v>
      </c>
      <c r="F12" s="21" t="s">
        <v>323</v>
      </c>
      <c r="G12" s="21" t="s">
        <v>598</v>
      </c>
      <c r="H12" s="21"/>
      <c r="I12" s="98" t="s">
        <v>56</v>
      </c>
      <c r="J12" s="113" t="s">
        <v>1275</v>
      </c>
      <c r="K12" s="113">
        <v>23.95</v>
      </c>
      <c r="L12" s="113">
        <v>25.23</v>
      </c>
      <c r="M12" s="113"/>
      <c r="N12" s="113">
        <v>24.78</v>
      </c>
      <c r="O12" s="113" t="s">
        <v>1275</v>
      </c>
      <c r="P12" s="113" t="s">
        <v>1275</v>
      </c>
      <c r="Q12" s="464">
        <f t="shared" si="0"/>
        <v>25.23</v>
      </c>
      <c r="R12" s="327" t="b">
        <f t="shared" si="1"/>
        <v>0</v>
      </c>
      <c r="S12" s="20" t="s">
        <v>358</v>
      </c>
      <c r="T12" s="88"/>
    </row>
  </sheetData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51"/>
  <dimension ref="A1:M36"/>
  <sheetViews>
    <sheetView zoomScaleNormal="100" workbookViewId="0">
      <selection activeCell="M11" sqref="M11"/>
    </sheetView>
  </sheetViews>
  <sheetFormatPr defaultColWidth="11.7109375" defaultRowHeight="15" x14ac:dyDescent="0.2"/>
  <cols>
    <col min="1" max="1" width="6.140625" style="140" customWidth="1"/>
    <col min="2" max="2" width="10.7109375" style="139" bestFit="1" customWidth="1"/>
    <col min="3" max="3" width="8.5703125" style="139" customWidth="1"/>
    <col min="4" max="4" width="7.28515625" style="138" bestFit="1" customWidth="1"/>
    <col min="5" max="5" width="7.5703125" style="139" customWidth="1"/>
    <col min="6" max="6" width="3.140625" style="139" customWidth="1"/>
    <col min="7" max="7" width="6.140625" style="139" bestFit="1" customWidth="1"/>
    <col min="8" max="8" width="18" style="139" bestFit="1" customWidth="1"/>
    <col min="9" max="9" width="8.5703125" style="138" customWidth="1"/>
    <col min="10" max="10" width="7.28515625" style="138" bestFit="1" customWidth="1"/>
    <col min="11" max="11" width="7.28515625" style="138" customWidth="1"/>
    <col min="12" max="249" width="9.140625" style="139" customWidth="1"/>
    <col min="250" max="250" width="6.140625" style="139" customWidth="1"/>
    <col min="251" max="251" width="6.42578125" style="139" customWidth="1"/>
    <col min="252" max="252" width="23" style="139" customWidth="1"/>
    <col min="253" max="254" width="12.42578125" style="139" customWidth="1"/>
    <col min="255" max="16384" width="11.7109375" style="139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100"/>
      <c r="L1" s="100"/>
      <c r="M1" s="100"/>
    </row>
    <row r="2" spans="1:13" s="62" customFormat="1" ht="15.75" x14ac:dyDescent="0.2">
      <c r="A2" s="62" t="s">
        <v>314</v>
      </c>
      <c r="D2" s="63"/>
      <c r="E2" s="77"/>
      <c r="F2" s="77"/>
      <c r="G2" s="99"/>
      <c r="H2" s="99"/>
      <c r="I2" s="66"/>
      <c r="J2" s="66"/>
      <c r="K2" s="66"/>
      <c r="L2" s="66"/>
      <c r="M2" s="101"/>
    </row>
    <row r="3" spans="1:13" ht="9" customHeight="1" x14ac:dyDescent="0.2">
      <c r="A3" s="22"/>
    </row>
    <row r="4" spans="1:13" ht="15.75" x14ac:dyDescent="0.2">
      <c r="A4" s="38"/>
      <c r="B4" s="140"/>
      <c r="C4" s="140"/>
    </row>
    <row r="5" spans="1:13" ht="18.75" x14ac:dyDescent="0.2">
      <c r="A5" s="485" t="s">
        <v>22</v>
      </c>
      <c r="B5" s="485"/>
      <c r="C5" s="485"/>
      <c r="D5" s="485"/>
      <c r="E5" s="485"/>
      <c r="F5" s="142"/>
      <c r="G5" s="485" t="s">
        <v>23</v>
      </c>
      <c r="H5" s="485"/>
      <c r="I5" s="485"/>
      <c r="J5" s="485"/>
      <c r="K5" s="485"/>
    </row>
    <row r="6" spans="1:13" ht="15.75" x14ac:dyDescent="0.2">
      <c r="A6" s="486" t="s">
        <v>18</v>
      </c>
      <c r="B6" s="488" t="s">
        <v>2</v>
      </c>
      <c r="C6" s="491" t="s">
        <v>214</v>
      </c>
      <c r="D6" s="486" t="s">
        <v>21</v>
      </c>
      <c r="E6" s="494" t="s">
        <v>215</v>
      </c>
      <c r="F6" s="268"/>
      <c r="G6" s="489" t="s">
        <v>18</v>
      </c>
      <c r="H6" s="488" t="s">
        <v>2</v>
      </c>
      <c r="I6" s="491" t="s">
        <v>214</v>
      </c>
      <c r="J6" s="486" t="s">
        <v>21</v>
      </c>
      <c r="K6" s="496" t="s">
        <v>215</v>
      </c>
    </row>
    <row r="7" spans="1:13" ht="15.75" x14ac:dyDescent="0.2">
      <c r="A7" s="487"/>
      <c r="B7" s="487"/>
      <c r="C7" s="492"/>
      <c r="D7" s="487"/>
      <c r="E7" s="495"/>
      <c r="F7" s="269"/>
      <c r="G7" s="490"/>
      <c r="H7" s="487"/>
      <c r="I7" s="493"/>
      <c r="J7" s="487"/>
      <c r="K7" s="497"/>
    </row>
    <row r="8" spans="1:13" ht="15.75" x14ac:dyDescent="0.2">
      <c r="A8" s="141">
        <v>1</v>
      </c>
      <c r="B8" s="215" t="s">
        <v>24</v>
      </c>
      <c r="C8" s="271"/>
      <c r="D8" s="271">
        <v>441</v>
      </c>
      <c r="E8" s="265">
        <f t="shared" ref="E8:E17" si="0">C8+D8</f>
        <v>441</v>
      </c>
      <c r="F8" s="270"/>
      <c r="G8" s="267">
        <v>1</v>
      </c>
      <c r="H8" s="215" t="s">
        <v>188</v>
      </c>
      <c r="I8" s="137"/>
      <c r="J8" s="257">
        <v>285</v>
      </c>
      <c r="K8" s="256">
        <f t="shared" ref="K8:K36" si="1">I8+J8</f>
        <v>285</v>
      </c>
    </row>
    <row r="9" spans="1:13" ht="15.75" x14ac:dyDescent="0.2">
      <c r="A9" s="141">
        <v>2</v>
      </c>
      <c r="B9" s="215" t="s">
        <v>25</v>
      </c>
      <c r="C9" s="271"/>
      <c r="D9" s="271">
        <v>404.5</v>
      </c>
      <c r="E9" s="265">
        <f t="shared" si="0"/>
        <v>404.5</v>
      </c>
      <c r="F9" s="270"/>
      <c r="G9" s="267">
        <v>2</v>
      </c>
      <c r="H9" s="266" t="s">
        <v>36</v>
      </c>
      <c r="I9" s="137"/>
      <c r="J9" s="257">
        <v>176</v>
      </c>
      <c r="K9" s="329">
        <f t="shared" si="1"/>
        <v>176</v>
      </c>
    </row>
    <row r="10" spans="1:13" ht="15.75" x14ac:dyDescent="0.2">
      <c r="A10" s="141">
        <v>3</v>
      </c>
      <c r="B10" s="215" t="s">
        <v>316</v>
      </c>
      <c r="C10" s="271">
        <v>-5</v>
      </c>
      <c r="D10" s="271">
        <v>371</v>
      </c>
      <c r="E10" s="265">
        <f t="shared" si="0"/>
        <v>366</v>
      </c>
      <c r="F10" s="270"/>
      <c r="G10" s="267">
        <v>3</v>
      </c>
      <c r="H10" s="215" t="s">
        <v>26</v>
      </c>
      <c r="I10" s="137"/>
      <c r="J10" s="257">
        <v>140</v>
      </c>
      <c r="K10" s="329">
        <f t="shared" si="1"/>
        <v>140</v>
      </c>
    </row>
    <row r="11" spans="1:13" ht="15.75" x14ac:dyDescent="0.2">
      <c r="A11" s="141">
        <v>4</v>
      </c>
      <c r="B11" s="215" t="s">
        <v>27</v>
      </c>
      <c r="C11" s="271"/>
      <c r="D11" s="271">
        <v>336</v>
      </c>
      <c r="E11" s="265">
        <f t="shared" si="0"/>
        <v>336</v>
      </c>
      <c r="F11" s="270"/>
      <c r="G11" s="267">
        <v>4</v>
      </c>
      <c r="H11" s="215" t="s">
        <v>155</v>
      </c>
      <c r="I11" s="137"/>
      <c r="J11" s="257">
        <v>138</v>
      </c>
      <c r="K11" s="329">
        <f t="shared" si="1"/>
        <v>138</v>
      </c>
    </row>
    <row r="12" spans="1:13" ht="15.75" x14ac:dyDescent="0.2">
      <c r="A12" s="141">
        <v>5</v>
      </c>
      <c r="B12" s="215" t="s">
        <v>319</v>
      </c>
      <c r="C12" s="271"/>
      <c r="D12" s="271">
        <v>274</v>
      </c>
      <c r="E12" s="265">
        <f t="shared" si="0"/>
        <v>274</v>
      </c>
      <c r="F12" s="270"/>
      <c r="G12" s="267">
        <v>5</v>
      </c>
      <c r="H12" s="215" t="s">
        <v>162</v>
      </c>
      <c r="I12" s="258"/>
      <c r="J12" s="257">
        <v>136</v>
      </c>
      <c r="K12" s="329">
        <f t="shared" si="1"/>
        <v>136</v>
      </c>
    </row>
    <row r="13" spans="1:13" ht="15.75" x14ac:dyDescent="0.2">
      <c r="A13" s="141">
        <v>6</v>
      </c>
      <c r="B13" s="215" t="s">
        <v>29</v>
      </c>
      <c r="C13" s="271"/>
      <c r="D13" s="271">
        <v>213</v>
      </c>
      <c r="E13" s="265">
        <f t="shared" si="0"/>
        <v>213</v>
      </c>
      <c r="F13" s="270"/>
      <c r="G13" s="267">
        <v>6</v>
      </c>
      <c r="H13" s="266" t="s">
        <v>318</v>
      </c>
      <c r="I13" s="258"/>
      <c r="J13" s="257">
        <v>135</v>
      </c>
      <c r="K13" s="329">
        <f t="shared" si="1"/>
        <v>135</v>
      </c>
    </row>
    <row r="14" spans="1:13" ht="15.75" x14ac:dyDescent="0.2">
      <c r="A14" s="141">
        <v>7</v>
      </c>
      <c r="B14" s="215" t="s">
        <v>28</v>
      </c>
      <c r="C14" s="271">
        <v>-5</v>
      </c>
      <c r="D14" s="271">
        <v>197</v>
      </c>
      <c r="E14" s="265">
        <f t="shared" si="0"/>
        <v>192</v>
      </c>
      <c r="F14" s="270"/>
      <c r="G14" s="267">
        <v>7</v>
      </c>
      <c r="H14" s="215" t="s">
        <v>37</v>
      </c>
      <c r="I14" s="273"/>
      <c r="J14" s="257">
        <v>123.5</v>
      </c>
      <c r="K14" s="329">
        <f t="shared" si="1"/>
        <v>123.5</v>
      </c>
    </row>
    <row r="15" spans="1:13" ht="15.75" x14ac:dyDescent="0.2">
      <c r="A15" s="141">
        <v>8</v>
      </c>
      <c r="B15" s="215" t="s">
        <v>320</v>
      </c>
      <c r="C15" s="271">
        <v>-5</v>
      </c>
      <c r="D15" s="271">
        <v>106</v>
      </c>
      <c r="E15" s="265">
        <f t="shared" si="0"/>
        <v>101</v>
      </c>
      <c r="F15" s="270"/>
      <c r="G15" s="267">
        <v>8</v>
      </c>
      <c r="H15" s="266" t="s">
        <v>35</v>
      </c>
      <c r="I15" s="137"/>
      <c r="J15" s="257">
        <v>110</v>
      </c>
      <c r="K15" s="329">
        <f t="shared" si="1"/>
        <v>110</v>
      </c>
    </row>
    <row r="16" spans="1:13" ht="15.75" x14ac:dyDescent="0.2">
      <c r="A16" s="141">
        <v>9</v>
      </c>
      <c r="B16" s="215" t="s">
        <v>30</v>
      </c>
      <c r="C16" s="271"/>
      <c r="D16" s="271">
        <v>54</v>
      </c>
      <c r="E16" s="329">
        <f t="shared" si="0"/>
        <v>54</v>
      </c>
      <c r="G16" s="141">
        <v>9</v>
      </c>
      <c r="H16" s="266" t="s">
        <v>38</v>
      </c>
      <c r="I16" s="272">
        <v>-10</v>
      </c>
      <c r="J16" s="257">
        <v>119</v>
      </c>
      <c r="K16" s="329">
        <f t="shared" si="1"/>
        <v>109</v>
      </c>
    </row>
    <row r="17" spans="1:11" ht="15.75" x14ac:dyDescent="0.2">
      <c r="A17" s="141">
        <v>10</v>
      </c>
      <c r="B17" s="215" t="s">
        <v>315</v>
      </c>
      <c r="C17" s="271">
        <v>-20</v>
      </c>
      <c r="D17" s="271">
        <v>65</v>
      </c>
      <c r="E17" s="329">
        <f t="shared" si="0"/>
        <v>45</v>
      </c>
      <c r="G17" s="141">
        <v>10</v>
      </c>
      <c r="H17" s="266" t="s">
        <v>189</v>
      </c>
      <c r="I17" s="137">
        <v>-5</v>
      </c>
      <c r="J17" s="257">
        <v>107</v>
      </c>
      <c r="K17" s="329">
        <f t="shared" si="1"/>
        <v>102</v>
      </c>
    </row>
    <row r="18" spans="1:11" ht="15.75" x14ac:dyDescent="0.2">
      <c r="G18" s="141">
        <v>11</v>
      </c>
      <c r="H18" s="266" t="s">
        <v>1067</v>
      </c>
      <c r="I18" s="272"/>
      <c r="J18" s="257">
        <v>92</v>
      </c>
      <c r="K18" s="329">
        <f t="shared" si="1"/>
        <v>92</v>
      </c>
    </row>
    <row r="19" spans="1:11" ht="15.75" x14ac:dyDescent="0.2">
      <c r="G19" s="141">
        <v>12</v>
      </c>
      <c r="H19" s="215" t="s">
        <v>39</v>
      </c>
      <c r="I19" s="137"/>
      <c r="J19" s="257">
        <v>86</v>
      </c>
      <c r="K19" s="329">
        <f t="shared" si="1"/>
        <v>86</v>
      </c>
    </row>
    <row r="20" spans="1:11" ht="15.75" x14ac:dyDescent="0.2">
      <c r="G20" s="141">
        <v>13</v>
      </c>
      <c r="H20" s="266" t="s">
        <v>733</v>
      </c>
      <c r="I20" s="258"/>
      <c r="J20" s="257">
        <v>80</v>
      </c>
      <c r="K20" s="329">
        <f t="shared" si="1"/>
        <v>80</v>
      </c>
    </row>
    <row r="21" spans="1:11" ht="15.75" x14ac:dyDescent="0.2">
      <c r="G21" s="141">
        <v>14</v>
      </c>
      <c r="H21" s="215" t="s">
        <v>160</v>
      </c>
      <c r="I21" s="258"/>
      <c r="J21" s="257">
        <v>70</v>
      </c>
      <c r="K21" s="329">
        <f t="shared" si="1"/>
        <v>70</v>
      </c>
    </row>
    <row r="22" spans="1:11" ht="15.75" x14ac:dyDescent="0.2">
      <c r="G22" s="141">
        <v>15</v>
      </c>
      <c r="H22" s="215" t="s">
        <v>111</v>
      </c>
      <c r="I22" s="272">
        <v>-10</v>
      </c>
      <c r="J22" s="257">
        <v>64</v>
      </c>
      <c r="K22" s="329">
        <f t="shared" si="1"/>
        <v>54</v>
      </c>
    </row>
    <row r="23" spans="1:11" ht="15.75" x14ac:dyDescent="0.2">
      <c r="G23" s="141">
        <v>16</v>
      </c>
      <c r="H23" s="266" t="s">
        <v>33</v>
      </c>
      <c r="I23" s="272"/>
      <c r="J23" s="257">
        <v>48</v>
      </c>
      <c r="K23" s="329">
        <f t="shared" si="1"/>
        <v>48</v>
      </c>
    </row>
    <row r="24" spans="1:11" ht="15.75" x14ac:dyDescent="0.2">
      <c r="G24" s="141">
        <v>17</v>
      </c>
      <c r="H24" s="215" t="s">
        <v>985</v>
      </c>
      <c r="I24" s="137">
        <v>-10</v>
      </c>
      <c r="J24" s="257">
        <v>53</v>
      </c>
      <c r="K24" s="329">
        <f t="shared" si="1"/>
        <v>43</v>
      </c>
    </row>
    <row r="25" spans="1:11" ht="15.75" x14ac:dyDescent="0.2">
      <c r="G25" s="141">
        <v>18</v>
      </c>
      <c r="H25" s="215" t="s">
        <v>141</v>
      </c>
      <c r="I25" s="137">
        <v>-5</v>
      </c>
      <c r="J25" s="257">
        <v>47</v>
      </c>
      <c r="K25" s="329">
        <f t="shared" si="1"/>
        <v>42</v>
      </c>
    </row>
    <row r="26" spans="1:11" ht="15.75" x14ac:dyDescent="0.2">
      <c r="G26" s="141">
        <v>19</v>
      </c>
      <c r="H26" s="266" t="s">
        <v>69</v>
      </c>
      <c r="I26" s="137"/>
      <c r="J26" s="257">
        <v>41</v>
      </c>
      <c r="K26" s="329">
        <f t="shared" si="1"/>
        <v>41</v>
      </c>
    </row>
    <row r="27" spans="1:11" ht="15.75" x14ac:dyDescent="0.2">
      <c r="G27" s="141">
        <v>20</v>
      </c>
      <c r="H27" s="215" t="s">
        <v>32</v>
      </c>
      <c r="I27" s="272">
        <v>-20</v>
      </c>
      <c r="J27" s="257">
        <v>60</v>
      </c>
      <c r="K27" s="329">
        <f t="shared" si="1"/>
        <v>40</v>
      </c>
    </row>
    <row r="28" spans="1:11" ht="15.75" x14ac:dyDescent="0.2">
      <c r="G28" s="141">
        <v>21</v>
      </c>
      <c r="H28" s="215" t="s">
        <v>198</v>
      </c>
      <c r="I28" s="137"/>
      <c r="J28" s="257">
        <v>38</v>
      </c>
      <c r="K28" s="329">
        <f t="shared" si="1"/>
        <v>38</v>
      </c>
    </row>
    <row r="29" spans="1:11" ht="15.75" x14ac:dyDescent="0.2">
      <c r="G29" s="141">
        <v>22</v>
      </c>
      <c r="H29" s="215" t="s">
        <v>1061</v>
      </c>
      <c r="I29" s="137">
        <v>-15</v>
      </c>
      <c r="J29" s="257">
        <v>53</v>
      </c>
      <c r="K29" s="329">
        <f t="shared" si="1"/>
        <v>38</v>
      </c>
    </row>
    <row r="30" spans="1:11" ht="15.75" x14ac:dyDescent="0.2">
      <c r="G30" s="141">
        <v>23</v>
      </c>
      <c r="H30" s="215" t="s">
        <v>31</v>
      </c>
      <c r="I30" s="272"/>
      <c r="J30" s="257">
        <v>29</v>
      </c>
      <c r="K30" s="329">
        <f t="shared" si="1"/>
        <v>29</v>
      </c>
    </row>
    <row r="31" spans="1:11" ht="15.75" x14ac:dyDescent="0.2">
      <c r="G31" s="141">
        <v>24</v>
      </c>
      <c r="H31" s="215" t="s">
        <v>225</v>
      </c>
      <c r="I31" s="273">
        <v>-10</v>
      </c>
      <c r="J31" s="257">
        <v>36</v>
      </c>
      <c r="K31" s="329">
        <f t="shared" si="1"/>
        <v>26</v>
      </c>
    </row>
    <row r="32" spans="1:11" ht="15.75" x14ac:dyDescent="0.2">
      <c r="G32" s="141">
        <v>25</v>
      </c>
      <c r="H32" s="215" t="s">
        <v>34</v>
      </c>
      <c r="I32" s="273"/>
      <c r="J32" s="257">
        <v>20</v>
      </c>
      <c r="K32" s="329">
        <f t="shared" si="1"/>
        <v>20</v>
      </c>
    </row>
    <row r="33" spans="7:11" ht="15.75" x14ac:dyDescent="0.2">
      <c r="G33" s="141">
        <v>26</v>
      </c>
      <c r="H33" s="266" t="s">
        <v>237</v>
      </c>
      <c r="I33" s="273"/>
      <c r="J33" s="257">
        <v>13</v>
      </c>
      <c r="K33" s="329">
        <f t="shared" si="1"/>
        <v>13</v>
      </c>
    </row>
    <row r="34" spans="7:11" ht="15.75" x14ac:dyDescent="0.2">
      <c r="G34" s="141">
        <v>27</v>
      </c>
      <c r="H34" s="266" t="s">
        <v>243</v>
      </c>
      <c r="I34" s="273"/>
      <c r="J34" s="257">
        <v>7</v>
      </c>
      <c r="K34" s="329">
        <f t="shared" si="1"/>
        <v>7</v>
      </c>
    </row>
    <row r="35" spans="7:11" ht="15.75" x14ac:dyDescent="0.2">
      <c r="G35" s="141">
        <v>28</v>
      </c>
      <c r="H35" s="266" t="s">
        <v>142</v>
      </c>
      <c r="I35" s="137"/>
      <c r="J35" s="257">
        <v>0</v>
      </c>
      <c r="K35" s="329">
        <f t="shared" si="1"/>
        <v>0</v>
      </c>
    </row>
    <row r="36" spans="7:11" ht="15.75" x14ac:dyDescent="0.2">
      <c r="G36" s="141">
        <v>29</v>
      </c>
      <c r="H36" s="266" t="s">
        <v>317</v>
      </c>
      <c r="I36" s="273">
        <v>-10</v>
      </c>
      <c r="J36" s="257">
        <v>5</v>
      </c>
      <c r="K36" s="330">
        <f t="shared" si="1"/>
        <v>-5</v>
      </c>
    </row>
  </sheetData>
  <sortState ref="B8:E17">
    <sortCondition descending="1" ref="E8:E17"/>
  </sortState>
  <mergeCells count="12">
    <mergeCell ref="G5:K5"/>
    <mergeCell ref="A6:A7"/>
    <mergeCell ref="B6:B7"/>
    <mergeCell ref="D6:D7"/>
    <mergeCell ref="G6:G7"/>
    <mergeCell ref="H6:H7"/>
    <mergeCell ref="C6:C7"/>
    <mergeCell ref="I6:I7"/>
    <mergeCell ref="E6:E7"/>
    <mergeCell ref="A5:E5"/>
    <mergeCell ref="J6:J7"/>
    <mergeCell ref="K6:K7"/>
  </mergeCells>
  <printOptions horizontalCentered="1"/>
  <pageMargins left="0.32" right="0.23622047244094491" top="0.74803149606299213" bottom="0.59055118110236227" header="0.31496062992125984" footer="0.31496062992125984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6"/>
  <dimension ref="A1:L102"/>
  <sheetViews>
    <sheetView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6.140625" style="59" bestFit="1" customWidth="1"/>
    <col min="7" max="7" width="17.5703125" style="59" bestFit="1" customWidth="1"/>
    <col min="8" max="8" width="16.85546875" style="59" bestFit="1" customWidth="1"/>
    <col min="9" max="9" width="9" style="54" bestFit="1" customWidth="1"/>
    <col min="10" max="10" width="5.140625" style="54" bestFit="1" customWidth="1"/>
    <col min="11" max="11" width="23.85546875" style="37" bestFit="1" customWidth="1"/>
    <col min="12" max="12" width="9.140625" style="448"/>
    <col min="13" max="16384" width="9.140625" style="45"/>
  </cols>
  <sheetData>
    <row r="1" spans="1:12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66"/>
      <c r="L1" s="445"/>
    </row>
    <row r="2" spans="1:12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L2" s="445"/>
    </row>
    <row r="3" spans="1:12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2"/>
      <c r="J3" s="52"/>
      <c r="K3" s="57"/>
      <c r="L3" s="446"/>
    </row>
    <row r="4" spans="1:12" s="61" customFormat="1" ht="15.75" x14ac:dyDescent="0.2">
      <c r="C4" s="62" t="s">
        <v>287</v>
      </c>
      <c r="D4" s="62"/>
      <c r="E4" s="56"/>
      <c r="F4" s="103"/>
      <c r="G4" s="103"/>
      <c r="H4" s="59"/>
      <c r="I4" s="54"/>
      <c r="J4" s="54"/>
      <c r="K4" s="37"/>
      <c r="L4" s="447"/>
    </row>
    <row r="5" spans="1:12" ht="16.5" thickBot="1" x14ac:dyDescent="0.25">
      <c r="C5" s="154">
        <v>1</v>
      </c>
      <c r="D5" s="62" t="s">
        <v>1232</v>
      </c>
      <c r="E5" s="56"/>
      <c r="F5" s="103"/>
      <c r="G5" s="103"/>
    </row>
    <row r="6" spans="1:12" s="5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1" t="s">
        <v>4</v>
      </c>
      <c r="J6" s="71" t="s">
        <v>277</v>
      </c>
      <c r="K6" s="72" t="s">
        <v>5</v>
      </c>
      <c r="L6" s="449"/>
    </row>
    <row r="7" spans="1:12" ht="18" customHeight="1" x14ac:dyDescent="0.2">
      <c r="A7" s="32">
        <v>1</v>
      </c>
      <c r="B7" s="17"/>
      <c r="C7" s="18" t="s">
        <v>140</v>
      </c>
      <c r="D7" s="19" t="s">
        <v>1082</v>
      </c>
      <c r="E7" s="143" t="s">
        <v>1073</v>
      </c>
      <c r="F7" s="21" t="s">
        <v>1085</v>
      </c>
      <c r="G7" s="21" t="s">
        <v>1069</v>
      </c>
      <c r="H7" s="21"/>
      <c r="I7" s="130">
        <v>30.96</v>
      </c>
      <c r="J7" s="27">
        <v>-0.2</v>
      </c>
      <c r="K7" s="20" t="s">
        <v>1084</v>
      </c>
      <c r="L7" s="450"/>
    </row>
    <row r="8" spans="1:12" ht="18" customHeight="1" x14ac:dyDescent="0.2">
      <c r="A8" s="32">
        <v>2</v>
      </c>
      <c r="B8" s="17"/>
      <c r="C8" s="18" t="s">
        <v>121</v>
      </c>
      <c r="D8" s="19" t="s">
        <v>622</v>
      </c>
      <c r="E8" s="143">
        <v>38188</v>
      </c>
      <c r="F8" s="21" t="s">
        <v>623</v>
      </c>
      <c r="G8" s="21" t="s">
        <v>112</v>
      </c>
      <c r="H8" s="21"/>
      <c r="I8" s="118">
        <v>29.37</v>
      </c>
      <c r="J8" s="27">
        <v>-0.2</v>
      </c>
      <c r="K8" s="20" t="s">
        <v>113</v>
      </c>
      <c r="L8" s="450"/>
    </row>
    <row r="9" spans="1:12" ht="18" customHeight="1" x14ac:dyDescent="0.2">
      <c r="A9" s="32">
        <v>3</v>
      </c>
      <c r="B9" s="17"/>
      <c r="C9" s="18" t="s">
        <v>60</v>
      </c>
      <c r="D9" s="19" t="s">
        <v>1174</v>
      </c>
      <c r="E9" s="143" t="s">
        <v>1175</v>
      </c>
      <c r="F9" s="21" t="s">
        <v>1179</v>
      </c>
      <c r="G9" s="21" t="s">
        <v>1087</v>
      </c>
      <c r="H9" s="21"/>
      <c r="I9" s="130">
        <v>29.65</v>
      </c>
      <c r="J9" s="27">
        <v>-0.2</v>
      </c>
      <c r="K9" s="20" t="s">
        <v>1116</v>
      </c>
      <c r="L9" s="450"/>
    </row>
    <row r="10" spans="1:12" ht="18" customHeight="1" x14ac:dyDescent="0.2">
      <c r="A10" s="32">
        <v>4</v>
      </c>
      <c r="B10" s="17"/>
      <c r="C10" s="18" t="s">
        <v>1058</v>
      </c>
      <c r="D10" s="19" t="s">
        <v>1059</v>
      </c>
      <c r="E10" s="143" t="s">
        <v>1060</v>
      </c>
      <c r="F10" s="21" t="s">
        <v>1062</v>
      </c>
      <c r="G10" s="21" t="s">
        <v>199</v>
      </c>
      <c r="H10" s="21" t="s">
        <v>200</v>
      </c>
      <c r="I10" s="130">
        <v>28.69</v>
      </c>
      <c r="J10" s="27">
        <v>-0.2</v>
      </c>
      <c r="K10" s="20" t="s">
        <v>202</v>
      </c>
      <c r="L10" s="450"/>
    </row>
    <row r="11" spans="1:12" ht="18" customHeight="1" x14ac:dyDescent="0.2">
      <c r="A11" s="32">
        <v>5</v>
      </c>
      <c r="B11" s="17"/>
      <c r="C11" s="18" t="s">
        <v>1229</v>
      </c>
      <c r="D11" s="19" t="s">
        <v>1230</v>
      </c>
      <c r="E11" s="143">
        <v>38221</v>
      </c>
      <c r="F11" s="21" t="s">
        <v>1085</v>
      </c>
      <c r="G11" s="21" t="s">
        <v>1069</v>
      </c>
      <c r="H11" s="21"/>
      <c r="I11" s="130">
        <v>31.74</v>
      </c>
      <c r="J11" s="27">
        <v>-0.2</v>
      </c>
      <c r="K11" s="20" t="s">
        <v>1084</v>
      </c>
      <c r="L11" s="450"/>
    </row>
    <row r="12" spans="1:12" ht="18" customHeight="1" x14ac:dyDescent="0.2">
      <c r="A12" s="32">
        <v>6</v>
      </c>
      <c r="B12" s="17"/>
      <c r="C12" s="18" t="s">
        <v>401</v>
      </c>
      <c r="D12" s="19" t="s">
        <v>402</v>
      </c>
      <c r="E12" s="143" t="s">
        <v>403</v>
      </c>
      <c r="F12" s="21" t="s">
        <v>237</v>
      </c>
      <c r="G12" s="21" t="s">
        <v>234</v>
      </c>
      <c r="H12" s="21"/>
      <c r="I12" s="118">
        <v>29.31</v>
      </c>
      <c r="J12" s="27">
        <v>-0.2</v>
      </c>
      <c r="K12" s="20" t="s">
        <v>235</v>
      </c>
      <c r="L12" s="450"/>
    </row>
    <row r="13" spans="1:12" ht="16.5" thickBot="1" x14ac:dyDescent="0.25">
      <c r="C13" s="154">
        <v>2</v>
      </c>
      <c r="D13" s="62" t="s">
        <v>1232</v>
      </c>
      <c r="E13" s="56"/>
      <c r="F13" s="103"/>
      <c r="G13" s="103"/>
    </row>
    <row r="14" spans="1:12" s="53" customFormat="1" ht="18" customHeight="1" thickBot="1" x14ac:dyDescent="0.25">
      <c r="A14" s="102" t="s">
        <v>16</v>
      </c>
      <c r="B14" s="132" t="s">
        <v>17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15</v>
      </c>
      <c r="I14" s="71" t="s">
        <v>4</v>
      </c>
      <c r="J14" s="71" t="s">
        <v>277</v>
      </c>
      <c r="K14" s="72" t="s">
        <v>5</v>
      </c>
      <c r="L14" s="449"/>
    </row>
    <row r="15" spans="1:12" ht="18" customHeight="1" x14ac:dyDescent="0.2">
      <c r="A15" s="32">
        <v>1</v>
      </c>
      <c r="B15" s="17"/>
      <c r="C15" s="18"/>
      <c r="D15" s="19"/>
      <c r="E15" s="143"/>
      <c r="F15" s="21"/>
      <c r="G15" s="21"/>
      <c r="H15" s="21"/>
      <c r="I15" s="118"/>
      <c r="J15" s="27"/>
      <c r="K15" s="20"/>
      <c r="L15" s="450"/>
    </row>
    <row r="16" spans="1:12" ht="18" customHeight="1" x14ac:dyDescent="0.2">
      <c r="A16" s="32">
        <v>2</v>
      </c>
      <c r="B16" s="17"/>
      <c r="C16" s="18" t="s">
        <v>186</v>
      </c>
      <c r="D16" s="19" t="s">
        <v>527</v>
      </c>
      <c r="E16" s="143" t="s">
        <v>528</v>
      </c>
      <c r="F16" s="21" t="s">
        <v>37</v>
      </c>
      <c r="G16" s="21" t="s">
        <v>103</v>
      </c>
      <c r="H16" s="21"/>
      <c r="I16" s="118">
        <v>29.14</v>
      </c>
      <c r="J16" s="27">
        <v>-1.8</v>
      </c>
      <c r="K16" s="20" t="s">
        <v>238</v>
      </c>
      <c r="L16" s="450"/>
    </row>
    <row r="17" spans="1:12" ht="18" customHeight="1" x14ac:dyDescent="0.2">
      <c r="A17" s="32">
        <v>3</v>
      </c>
      <c r="B17" s="17"/>
      <c r="C17" s="18" t="s">
        <v>1190</v>
      </c>
      <c r="D17" s="19" t="s">
        <v>1123</v>
      </c>
      <c r="E17" s="143" t="s">
        <v>1191</v>
      </c>
      <c r="F17" s="21" t="s">
        <v>32</v>
      </c>
      <c r="G17" s="21" t="s">
        <v>65</v>
      </c>
      <c r="H17" s="21"/>
      <c r="I17" s="130" t="s">
        <v>1239</v>
      </c>
      <c r="J17" s="27"/>
      <c r="K17" s="20" t="s">
        <v>1201</v>
      </c>
      <c r="L17" s="450"/>
    </row>
    <row r="18" spans="1:12" ht="18" customHeight="1" x14ac:dyDescent="0.2">
      <c r="A18" s="32">
        <v>4</v>
      </c>
      <c r="B18" s="17"/>
      <c r="C18" s="18" t="s">
        <v>612</v>
      </c>
      <c r="D18" s="19" t="s">
        <v>613</v>
      </c>
      <c r="E18" s="143">
        <v>37868</v>
      </c>
      <c r="F18" s="21" t="s">
        <v>315</v>
      </c>
      <c r="G18" s="21" t="s">
        <v>112</v>
      </c>
      <c r="H18" s="21"/>
      <c r="I18" s="130">
        <v>29.74</v>
      </c>
      <c r="J18" s="27">
        <v>-1.8</v>
      </c>
      <c r="K18" s="20" t="s">
        <v>563</v>
      </c>
      <c r="L18" s="450"/>
    </row>
    <row r="19" spans="1:12" ht="18" customHeight="1" x14ac:dyDescent="0.2">
      <c r="A19" s="32">
        <v>5</v>
      </c>
      <c r="B19" s="17"/>
      <c r="C19" s="18" t="s">
        <v>1109</v>
      </c>
      <c r="D19" s="19" t="s">
        <v>1110</v>
      </c>
      <c r="E19" s="143" t="s">
        <v>711</v>
      </c>
      <c r="F19" s="21" t="s">
        <v>24</v>
      </c>
      <c r="G19" s="21" t="s">
        <v>1087</v>
      </c>
      <c r="H19" s="21"/>
      <c r="I19" s="130">
        <v>28.55</v>
      </c>
      <c r="J19" s="27">
        <v>-1.8</v>
      </c>
      <c r="K19" s="20" t="s">
        <v>1108</v>
      </c>
      <c r="L19" s="450"/>
    </row>
    <row r="20" spans="1:12" ht="18" customHeight="1" x14ac:dyDescent="0.2">
      <c r="A20" s="32">
        <v>6</v>
      </c>
      <c r="B20" s="17"/>
      <c r="C20" s="18" t="s">
        <v>76</v>
      </c>
      <c r="D20" s="19" t="s">
        <v>580</v>
      </c>
      <c r="E20" s="143">
        <v>37866</v>
      </c>
      <c r="F20" s="21" t="s">
        <v>316</v>
      </c>
      <c r="G20" s="21" t="s">
        <v>112</v>
      </c>
      <c r="H20" s="21"/>
      <c r="I20" s="118">
        <v>27.41</v>
      </c>
      <c r="J20" s="27">
        <v>-1.8</v>
      </c>
      <c r="K20" s="20" t="s">
        <v>581</v>
      </c>
      <c r="L20" s="450"/>
    </row>
    <row r="21" spans="1:12" ht="16.5" thickBot="1" x14ac:dyDescent="0.25">
      <c r="C21" s="154">
        <v>3</v>
      </c>
      <c r="D21" s="62" t="s">
        <v>1232</v>
      </c>
      <c r="E21" s="56"/>
      <c r="F21" s="103"/>
      <c r="G21" s="103"/>
    </row>
    <row r="22" spans="1:12" s="53" customFormat="1" ht="18" customHeight="1" thickBot="1" x14ac:dyDescent="0.25">
      <c r="A22" s="102" t="s">
        <v>16</v>
      </c>
      <c r="B22" s="132" t="s">
        <v>17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15</v>
      </c>
      <c r="I22" s="71" t="s">
        <v>4</v>
      </c>
      <c r="J22" s="71" t="s">
        <v>277</v>
      </c>
      <c r="K22" s="72" t="s">
        <v>5</v>
      </c>
      <c r="L22" s="449"/>
    </row>
    <row r="23" spans="1:12" ht="18" customHeight="1" x14ac:dyDescent="0.2">
      <c r="A23" s="32">
        <v>1</v>
      </c>
      <c r="B23" s="17"/>
      <c r="C23" s="18" t="s">
        <v>897</v>
      </c>
      <c r="D23" s="19" t="s">
        <v>898</v>
      </c>
      <c r="E23" s="143" t="s">
        <v>899</v>
      </c>
      <c r="F23" s="21" t="s">
        <v>891</v>
      </c>
      <c r="G23" s="21" t="s">
        <v>164</v>
      </c>
      <c r="H23" s="21"/>
      <c r="I23" s="118">
        <v>30.92</v>
      </c>
      <c r="J23" s="27">
        <v>1</v>
      </c>
      <c r="K23" s="20" t="s">
        <v>865</v>
      </c>
      <c r="L23" s="450"/>
    </row>
    <row r="24" spans="1:12" ht="18" customHeight="1" x14ac:dyDescent="0.2">
      <c r="A24" s="32">
        <v>2</v>
      </c>
      <c r="B24" s="17"/>
      <c r="C24" s="18" t="s">
        <v>158</v>
      </c>
      <c r="D24" s="19" t="s">
        <v>525</v>
      </c>
      <c r="E24" s="143" t="s">
        <v>526</v>
      </c>
      <c r="F24" s="21" t="s">
        <v>37</v>
      </c>
      <c r="G24" s="21" t="s">
        <v>103</v>
      </c>
      <c r="H24" s="21"/>
      <c r="I24" s="118">
        <v>29.28</v>
      </c>
      <c r="J24" s="27">
        <v>1</v>
      </c>
      <c r="K24" s="20" t="s">
        <v>238</v>
      </c>
      <c r="L24" s="450"/>
    </row>
    <row r="25" spans="1:12" ht="18" customHeight="1" x14ac:dyDescent="0.2">
      <c r="A25" s="32">
        <v>3</v>
      </c>
      <c r="B25" s="17"/>
      <c r="C25" s="18" t="s">
        <v>42</v>
      </c>
      <c r="D25" s="19" t="s">
        <v>562</v>
      </c>
      <c r="E25" s="143">
        <v>37843</v>
      </c>
      <c r="F25" s="21" t="s">
        <v>316</v>
      </c>
      <c r="G25" s="21" t="s">
        <v>112</v>
      </c>
      <c r="H25" s="21"/>
      <c r="I25" s="118">
        <v>29.89</v>
      </c>
      <c r="J25" s="27">
        <v>1</v>
      </c>
      <c r="K25" s="20" t="s">
        <v>563</v>
      </c>
      <c r="L25" s="450"/>
    </row>
    <row r="26" spans="1:12" ht="18" customHeight="1" x14ac:dyDescent="0.2">
      <c r="A26" s="32">
        <v>4</v>
      </c>
      <c r="B26" s="17"/>
      <c r="C26" s="18" t="s">
        <v>818</v>
      </c>
      <c r="D26" s="19" t="s">
        <v>819</v>
      </c>
      <c r="E26" s="143">
        <v>37838</v>
      </c>
      <c r="F26" s="21" t="s">
        <v>162</v>
      </c>
      <c r="G26" s="21" t="s">
        <v>161</v>
      </c>
      <c r="H26" s="21"/>
      <c r="I26" s="130">
        <v>27.72</v>
      </c>
      <c r="J26" s="27">
        <v>1</v>
      </c>
      <c r="K26" s="20" t="s">
        <v>253</v>
      </c>
      <c r="L26" s="450"/>
    </row>
    <row r="27" spans="1:12" ht="18" customHeight="1" x14ac:dyDescent="0.2">
      <c r="A27" s="32">
        <v>5</v>
      </c>
      <c r="B27" s="17"/>
      <c r="C27" s="18" t="s">
        <v>1141</v>
      </c>
      <c r="D27" s="19" t="s">
        <v>1142</v>
      </c>
      <c r="E27" s="143" t="s">
        <v>1143</v>
      </c>
      <c r="F27" s="21" t="s">
        <v>30</v>
      </c>
      <c r="G27" s="21" t="s">
        <v>1087</v>
      </c>
      <c r="H27" s="21"/>
      <c r="I27" s="130">
        <v>29.43</v>
      </c>
      <c r="J27" s="27">
        <v>1</v>
      </c>
      <c r="K27" s="20" t="s">
        <v>1144</v>
      </c>
      <c r="L27" s="450"/>
    </row>
    <row r="28" spans="1:12" ht="18" customHeight="1" x14ac:dyDescent="0.2">
      <c r="A28" s="32">
        <v>6</v>
      </c>
      <c r="B28" s="17"/>
      <c r="C28" s="18" t="s">
        <v>42</v>
      </c>
      <c r="D28" s="19" t="s">
        <v>644</v>
      </c>
      <c r="E28" s="143" t="s">
        <v>645</v>
      </c>
      <c r="F28" s="21" t="s">
        <v>34</v>
      </c>
      <c r="G28" s="21" t="s">
        <v>639</v>
      </c>
      <c r="H28" s="21"/>
      <c r="I28" s="118" t="s">
        <v>1255</v>
      </c>
      <c r="J28" s="27">
        <v>1</v>
      </c>
      <c r="K28" s="20" t="s">
        <v>583</v>
      </c>
      <c r="L28" s="450"/>
    </row>
    <row r="29" spans="1:12" ht="16.5" thickBot="1" x14ac:dyDescent="0.25">
      <c r="C29" s="154">
        <v>4</v>
      </c>
      <c r="D29" s="62" t="s">
        <v>1232</v>
      </c>
      <c r="E29" s="56"/>
      <c r="F29" s="103"/>
      <c r="G29" s="103"/>
    </row>
    <row r="30" spans="1:12" s="53" customFormat="1" ht="18" customHeight="1" thickBot="1" x14ac:dyDescent="0.25">
      <c r="A30" s="102" t="s">
        <v>16</v>
      </c>
      <c r="B30" s="132" t="s">
        <v>17</v>
      </c>
      <c r="C30" s="68" t="s">
        <v>0</v>
      </c>
      <c r="D30" s="69" t="s">
        <v>1</v>
      </c>
      <c r="E30" s="71" t="s">
        <v>10</v>
      </c>
      <c r="F30" s="70" t="s">
        <v>2</v>
      </c>
      <c r="G30" s="70" t="s">
        <v>3</v>
      </c>
      <c r="H30" s="70" t="s">
        <v>15</v>
      </c>
      <c r="I30" s="71" t="s">
        <v>4</v>
      </c>
      <c r="J30" s="71" t="s">
        <v>277</v>
      </c>
      <c r="K30" s="72" t="s">
        <v>5</v>
      </c>
      <c r="L30" s="449"/>
    </row>
    <row r="31" spans="1:12" ht="18" customHeight="1" x14ac:dyDescent="0.2">
      <c r="A31" s="32">
        <v>1</v>
      </c>
      <c r="B31" s="17"/>
      <c r="C31" s="18" t="s">
        <v>49</v>
      </c>
      <c r="D31" s="19" t="s">
        <v>662</v>
      </c>
      <c r="E31" s="143">
        <v>37789</v>
      </c>
      <c r="F31" s="21" t="s">
        <v>665</v>
      </c>
      <c r="G31" s="21" t="s">
        <v>135</v>
      </c>
      <c r="H31" s="21"/>
      <c r="I31" s="118">
        <v>28.97</v>
      </c>
      <c r="J31" s="27">
        <v>1.6</v>
      </c>
      <c r="K31" s="20" t="s">
        <v>137</v>
      </c>
      <c r="L31" s="450"/>
    </row>
    <row r="32" spans="1:12" ht="18" customHeight="1" x14ac:dyDescent="0.2">
      <c r="A32" s="32">
        <v>2</v>
      </c>
      <c r="B32" s="17"/>
      <c r="C32" s="18" t="s">
        <v>400</v>
      </c>
      <c r="D32" s="19" t="s">
        <v>765</v>
      </c>
      <c r="E32" s="143" t="s">
        <v>766</v>
      </c>
      <c r="F32" s="21" t="s">
        <v>142</v>
      </c>
      <c r="G32" s="21" t="s">
        <v>764</v>
      </c>
      <c r="H32" s="21"/>
      <c r="I32" s="118">
        <v>34.369999999999997</v>
      </c>
      <c r="J32" s="27">
        <v>1.6</v>
      </c>
      <c r="K32" s="20" t="s">
        <v>790</v>
      </c>
      <c r="L32" s="450"/>
    </row>
    <row r="33" spans="1:12" ht="18" customHeight="1" x14ac:dyDescent="0.2">
      <c r="A33" s="32">
        <v>3</v>
      </c>
      <c r="B33" s="17"/>
      <c r="C33" s="18" t="s">
        <v>96</v>
      </c>
      <c r="D33" s="19" t="s">
        <v>533</v>
      </c>
      <c r="E33" s="143" t="s">
        <v>534</v>
      </c>
      <c r="F33" s="21" t="s">
        <v>37</v>
      </c>
      <c r="G33" s="21" t="s">
        <v>103</v>
      </c>
      <c r="H33" s="21"/>
      <c r="I33" s="130">
        <v>30.55</v>
      </c>
      <c r="J33" s="27">
        <v>1.6</v>
      </c>
      <c r="K33" s="20" t="s">
        <v>238</v>
      </c>
      <c r="L33" s="450"/>
    </row>
    <row r="34" spans="1:12" ht="18" customHeight="1" x14ac:dyDescent="0.2">
      <c r="A34" s="32">
        <v>4</v>
      </c>
      <c r="B34" s="17"/>
      <c r="C34" s="18" t="s">
        <v>125</v>
      </c>
      <c r="D34" s="19" t="s">
        <v>767</v>
      </c>
      <c r="E34" s="143" t="s">
        <v>768</v>
      </c>
      <c r="F34" s="21" t="s">
        <v>155</v>
      </c>
      <c r="G34" s="21" t="s">
        <v>154</v>
      </c>
      <c r="H34" s="21" t="s">
        <v>789</v>
      </c>
      <c r="I34" s="212">
        <v>28.44</v>
      </c>
      <c r="J34" s="27">
        <v>1.6</v>
      </c>
      <c r="K34" s="20" t="s">
        <v>153</v>
      </c>
      <c r="L34" s="450"/>
    </row>
    <row r="35" spans="1:12" ht="18" customHeight="1" x14ac:dyDescent="0.2">
      <c r="A35" s="32">
        <v>5</v>
      </c>
      <c r="B35" s="17"/>
      <c r="C35" s="18" t="s">
        <v>72</v>
      </c>
      <c r="D35" s="19" t="s">
        <v>227</v>
      </c>
      <c r="E35" s="143">
        <v>37696</v>
      </c>
      <c r="F35" s="21" t="s">
        <v>315</v>
      </c>
      <c r="G35" s="21" t="s">
        <v>112</v>
      </c>
      <c r="H35" s="21"/>
      <c r="I35" s="460"/>
      <c r="J35" s="27"/>
      <c r="K35" s="20" t="s">
        <v>1064</v>
      </c>
      <c r="L35" s="450"/>
    </row>
    <row r="36" spans="1:12" ht="18" customHeight="1" x14ac:dyDescent="0.2">
      <c r="A36" s="32">
        <v>6</v>
      </c>
      <c r="B36" s="17"/>
      <c r="C36" s="18" t="s">
        <v>42</v>
      </c>
      <c r="D36" s="19" t="s">
        <v>409</v>
      </c>
      <c r="E36" s="143" t="s">
        <v>410</v>
      </c>
      <c r="F36" s="21" t="s">
        <v>237</v>
      </c>
      <c r="G36" s="21" t="s">
        <v>234</v>
      </c>
      <c r="H36" s="21"/>
      <c r="I36" s="461"/>
      <c r="J36" s="27"/>
      <c r="K36" s="20" t="s">
        <v>235</v>
      </c>
      <c r="L36" s="450"/>
    </row>
    <row r="37" spans="1:12" ht="18" customHeight="1" x14ac:dyDescent="0.2">
      <c r="A37" s="74"/>
      <c r="B37" s="148"/>
      <c r="C37" s="29"/>
      <c r="D37" s="30"/>
      <c r="E37" s="332"/>
      <c r="F37" s="28"/>
      <c r="G37" s="28"/>
      <c r="H37" s="28"/>
      <c r="I37" s="333"/>
      <c r="J37" s="74"/>
      <c r="K37" s="31"/>
      <c r="L37" s="450"/>
    </row>
    <row r="38" spans="1:12" s="62" customFormat="1" ht="15.75" x14ac:dyDescent="0.2">
      <c r="A38" s="62" t="s">
        <v>270</v>
      </c>
      <c r="D38" s="63"/>
      <c r="E38" s="77"/>
      <c r="F38" s="77"/>
      <c r="G38" s="77"/>
      <c r="H38" s="99"/>
      <c r="I38" s="66"/>
      <c r="J38" s="66"/>
      <c r="L38" s="445"/>
    </row>
    <row r="39" spans="1:12" s="62" customFormat="1" ht="15.75" x14ac:dyDescent="0.2">
      <c r="A39" s="62" t="s">
        <v>1209</v>
      </c>
      <c r="D39" s="63"/>
      <c r="E39" s="77"/>
      <c r="F39" s="77"/>
      <c r="G39" s="99"/>
      <c r="H39" s="99"/>
      <c r="I39" s="66"/>
      <c r="J39" s="66"/>
      <c r="L39" s="445"/>
    </row>
    <row r="40" spans="1:12" s="37" customFormat="1" ht="12" customHeight="1" x14ac:dyDescent="0.2">
      <c r="A40" s="45"/>
      <c r="B40" s="45"/>
      <c r="C40" s="45"/>
      <c r="D40" s="50"/>
      <c r="E40" s="56"/>
      <c r="F40" s="51"/>
      <c r="G40" s="51"/>
      <c r="H40" s="51"/>
      <c r="I40" s="52"/>
      <c r="J40" s="52"/>
      <c r="K40" s="57"/>
      <c r="L40" s="446"/>
    </row>
    <row r="41" spans="1:12" s="61" customFormat="1" ht="15.75" x14ac:dyDescent="0.2">
      <c r="C41" s="62" t="s">
        <v>287</v>
      </c>
      <c r="D41" s="62"/>
      <c r="E41" s="56"/>
      <c r="F41" s="103"/>
      <c r="G41" s="103"/>
      <c r="H41" s="59"/>
      <c r="I41" s="54"/>
      <c r="J41" s="54"/>
      <c r="K41" s="37"/>
      <c r="L41" s="447"/>
    </row>
    <row r="42" spans="1:12" ht="16.5" thickBot="1" x14ac:dyDescent="0.25">
      <c r="C42" s="154">
        <v>5</v>
      </c>
      <c r="D42" s="62" t="s">
        <v>1232</v>
      </c>
      <c r="E42" s="56"/>
      <c r="F42" s="103"/>
      <c r="G42" s="103"/>
    </row>
    <row r="43" spans="1:12" s="53" customFormat="1" ht="18" customHeight="1" thickBot="1" x14ac:dyDescent="0.25">
      <c r="A43" s="102" t="s">
        <v>16</v>
      </c>
      <c r="B43" s="132" t="s">
        <v>17</v>
      </c>
      <c r="C43" s="68" t="s">
        <v>0</v>
      </c>
      <c r="D43" s="69" t="s">
        <v>1</v>
      </c>
      <c r="E43" s="71" t="s">
        <v>10</v>
      </c>
      <c r="F43" s="70" t="s">
        <v>2</v>
      </c>
      <c r="G43" s="70" t="s">
        <v>3</v>
      </c>
      <c r="H43" s="70" t="s">
        <v>15</v>
      </c>
      <c r="I43" s="71" t="s">
        <v>4</v>
      </c>
      <c r="J43" s="71" t="s">
        <v>277</v>
      </c>
      <c r="K43" s="72" t="s">
        <v>5</v>
      </c>
      <c r="L43" s="449"/>
    </row>
    <row r="44" spans="1:12" ht="18" customHeight="1" x14ac:dyDescent="0.2">
      <c r="A44" s="32">
        <v>1</v>
      </c>
      <c r="B44" s="17"/>
      <c r="C44" s="18" t="s">
        <v>68</v>
      </c>
      <c r="D44" s="19" t="s">
        <v>1158</v>
      </c>
      <c r="E44" s="143" t="s">
        <v>672</v>
      </c>
      <c r="F44" s="21" t="s">
        <v>30</v>
      </c>
      <c r="G44" s="21" t="s">
        <v>1087</v>
      </c>
      <c r="H44" s="21"/>
      <c r="I44" s="130">
        <v>30.39</v>
      </c>
      <c r="J44" s="27">
        <v>2.1</v>
      </c>
      <c r="K44" s="20" t="s">
        <v>1116</v>
      </c>
      <c r="L44" s="450"/>
    </row>
    <row r="45" spans="1:12" ht="18" customHeight="1" x14ac:dyDescent="0.2">
      <c r="A45" s="32">
        <v>2</v>
      </c>
      <c r="B45" s="17"/>
      <c r="C45" s="18" t="s">
        <v>75</v>
      </c>
      <c r="D45" s="19" t="s">
        <v>973</v>
      </c>
      <c r="E45" s="143" t="s">
        <v>974</v>
      </c>
      <c r="F45" s="21" t="s">
        <v>985</v>
      </c>
      <c r="G45" s="21" t="s">
        <v>266</v>
      </c>
      <c r="H45" s="21" t="s">
        <v>984</v>
      </c>
      <c r="I45" s="130" t="s">
        <v>1239</v>
      </c>
      <c r="J45" s="27"/>
      <c r="K45" s="20" t="s">
        <v>195</v>
      </c>
      <c r="L45" s="450"/>
    </row>
    <row r="46" spans="1:12" ht="18" customHeight="1" x14ac:dyDescent="0.2">
      <c r="A46" s="32">
        <v>3</v>
      </c>
      <c r="B46" s="17"/>
      <c r="C46" s="18" t="s">
        <v>400</v>
      </c>
      <c r="D46" s="19" t="s">
        <v>546</v>
      </c>
      <c r="E46" s="143" t="s">
        <v>547</v>
      </c>
      <c r="F46" s="21" t="s">
        <v>111</v>
      </c>
      <c r="G46" s="21" t="s">
        <v>109</v>
      </c>
      <c r="H46" s="21"/>
      <c r="I46" s="118">
        <v>27.84</v>
      </c>
      <c r="J46" s="27">
        <v>2.1</v>
      </c>
      <c r="K46" s="20" t="s">
        <v>110</v>
      </c>
      <c r="L46" s="450"/>
    </row>
    <row r="47" spans="1:12" ht="18" customHeight="1" x14ac:dyDescent="0.2">
      <c r="A47" s="32">
        <v>4</v>
      </c>
      <c r="B47" s="17"/>
      <c r="C47" s="18" t="s">
        <v>936</v>
      </c>
      <c r="D47" s="19" t="s">
        <v>937</v>
      </c>
      <c r="E47" s="143">
        <v>37571</v>
      </c>
      <c r="F47" s="21" t="s">
        <v>188</v>
      </c>
      <c r="G47" s="21" t="s">
        <v>185</v>
      </c>
      <c r="H47" s="21"/>
      <c r="I47" s="130">
        <v>28.67</v>
      </c>
      <c r="J47" s="27">
        <v>2.1</v>
      </c>
      <c r="K47" s="20" t="s">
        <v>256</v>
      </c>
      <c r="L47" s="450"/>
    </row>
    <row r="48" spans="1:12" ht="18" customHeight="1" x14ac:dyDescent="0.2">
      <c r="A48" s="32">
        <v>5</v>
      </c>
      <c r="B48" s="17"/>
      <c r="C48" s="18" t="s">
        <v>96</v>
      </c>
      <c r="D48" s="19" t="s">
        <v>1056</v>
      </c>
      <c r="E48" s="143" t="s">
        <v>1057</v>
      </c>
      <c r="F48" s="21" t="s">
        <v>1061</v>
      </c>
      <c r="G48" s="21" t="s">
        <v>199</v>
      </c>
      <c r="H48" s="21" t="s">
        <v>200</v>
      </c>
      <c r="I48" s="130">
        <v>33.479999999999997</v>
      </c>
      <c r="J48" s="27">
        <v>2.1</v>
      </c>
      <c r="K48" s="20" t="s">
        <v>203</v>
      </c>
      <c r="L48" s="450"/>
    </row>
    <row r="49" spans="1:12" ht="18" customHeight="1" x14ac:dyDescent="0.2">
      <c r="A49" s="32">
        <v>6</v>
      </c>
      <c r="B49" s="17"/>
      <c r="C49" s="18" t="s">
        <v>903</v>
      </c>
      <c r="D49" s="19" t="s">
        <v>1172</v>
      </c>
      <c r="E49" s="143" t="s">
        <v>1173</v>
      </c>
      <c r="F49" s="21" t="s">
        <v>30</v>
      </c>
      <c r="G49" s="21" t="s">
        <v>1087</v>
      </c>
      <c r="H49" s="21"/>
      <c r="I49" s="130">
        <v>27.9</v>
      </c>
      <c r="J49" s="27">
        <v>2.1</v>
      </c>
      <c r="K49" s="20" t="s">
        <v>1135</v>
      </c>
      <c r="L49" s="450"/>
    </row>
    <row r="50" spans="1:12" ht="16.5" thickBot="1" x14ac:dyDescent="0.25">
      <c r="C50" s="154">
        <v>6</v>
      </c>
      <c r="D50" s="62" t="s">
        <v>1232</v>
      </c>
      <c r="E50" s="56"/>
      <c r="F50" s="103"/>
      <c r="G50" s="103"/>
    </row>
    <row r="51" spans="1:12" s="53" customFormat="1" ht="18" customHeight="1" thickBot="1" x14ac:dyDescent="0.25">
      <c r="A51" s="102" t="s">
        <v>16</v>
      </c>
      <c r="B51" s="132" t="s">
        <v>17</v>
      </c>
      <c r="C51" s="68" t="s">
        <v>0</v>
      </c>
      <c r="D51" s="69" t="s">
        <v>1</v>
      </c>
      <c r="E51" s="71" t="s">
        <v>10</v>
      </c>
      <c r="F51" s="70" t="s">
        <v>2</v>
      </c>
      <c r="G51" s="70" t="s">
        <v>3</v>
      </c>
      <c r="H51" s="70" t="s">
        <v>15</v>
      </c>
      <c r="I51" s="71" t="s">
        <v>4</v>
      </c>
      <c r="J51" s="71" t="s">
        <v>277</v>
      </c>
      <c r="K51" s="72" t="s">
        <v>5</v>
      </c>
      <c r="L51" s="449"/>
    </row>
    <row r="52" spans="1:12" ht="18" customHeight="1" x14ac:dyDescent="0.2">
      <c r="A52" s="32">
        <v>1</v>
      </c>
      <c r="B52" s="17"/>
      <c r="C52" s="18" t="s">
        <v>72</v>
      </c>
      <c r="D52" s="19" t="s">
        <v>615</v>
      </c>
      <c r="E52" s="143">
        <v>37551</v>
      </c>
      <c r="F52" s="21" t="s">
        <v>315</v>
      </c>
      <c r="G52" s="21" t="s">
        <v>112</v>
      </c>
      <c r="H52" s="21"/>
      <c r="I52" s="118">
        <v>30.65</v>
      </c>
      <c r="J52" s="27">
        <v>0.8</v>
      </c>
      <c r="K52" s="20" t="s">
        <v>113</v>
      </c>
      <c r="L52" s="450"/>
    </row>
    <row r="53" spans="1:12" ht="18" customHeight="1" x14ac:dyDescent="0.2">
      <c r="A53" s="32">
        <v>2</v>
      </c>
      <c r="B53" s="17"/>
      <c r="C53" s="18" t="s">
        <v>124</v>
      </c>
      <c r="D53" s="19" t="s">
        <v>407</v>
      </c>
      <c r="E53" s="143" t="s">
        <v>408</v>
      </c>
      <c r="F53" s="21" t="s">
        <v>237</v>
      </c>
      <c r="G53" s="21" t="s">
        <v>234</v>
      </c>
      <c r="H53" s="21"/>
      <c r="I53" s="118">
        <v>32.590000000000003</v>
      </c>
      <c r="J53" s="27">
        <v>0.8</v>
      </c>
      <c r="K53" s="20" t="s">
        <v>235</v>
      </c>
      <c r="L53" s="450"/>
    </row>
    <row r="54" spans="1:12" ht="18" customHeight="1" x14ac:dyDescent="0.2">
      <c r="A54" s="32">
        <v>3</v>
      </c>
      <c r="B54" s="17"/>
      <c r="C54" s="18" t="s">
        <v>617</v>
      </c>
      <c r="D54" s="19" t="s">
        <v>618</v>
      </c>
      <c r="E54" s="143">
        <v>37517</v>
      </c>
      <c r="F54" s="21" t="s">
        <v>315</v>
      </c>
      <c r="G54" s="21" t="s">
        <v>112</v>
      </c>
      <c r="H54" s="21"/>
      <c r="I54" s="130">
        <v>30.68</v>
      </c>
      <c r="J54" s="27">
        <v>0.8</v>
      </c>
      <c r="K54" s="20" t="s">
        <v>577</v>
      </c>
      <c r="L54" s="450"/>
    </row>
    <row r="55" spans="1:12" ht="18" customHeight="1" x14ac:dyDescent="0.2">
      <c r="A55" s="32">
        <v>4</v>
      </c>
      <c r="B55" s="17"/>
      <c r="C55" s="18" t="s">
        <v>1080</v>
      </c>
      <c r="D55" s="19" t="s">
        <v>1081</v>
      </c>
      <c r="E55" s="143" t="s">
        <v>1072</v>
      </c>
      <c r="F55" s="21" t="s">
        <v>1067</v>
      </c>
      <c r="G55" s="21" t="s">
        <v>1069</v>
      </c>
      <c r="H55" s="21"/>
      <c r="I55" s="130">
        <v>29.95</v>
      </c>
      <c r="J55" s="27">
        <v>0.8</v>
      </c>
      <c r="K55" s="20" t="s">
        <v>1084</v>
      </c>
      <c r="L55" s="450"/>
    </row>
    <row r="56" spans="1:12" ht="18" customHeight="1" x14ac:dyDescent="0.2">
      <c r="A56" s="32">
        <v>5</v>
      </c>
      <c r="B56" s="17"/>
      <c r="C56" s="18" t="s">
        <v>77</v>
      </c>
      <c r="D56" s="19" t="s">
        <v>463</v>
      </c>
      <c r="E56" s="143" t="s">
        <v>464</v>
      </c>
      <c r="F56" s="21" t="s">
        <v>29</v>
      </c>
      <c r="G56" s="21" t="s">
        <v>492</v>
      </c>
      <c r="H56" s="21"/>
      <c r="I56" s="130">
        <v>28.41</v>
      </c>
      <c r="J56" s="27">
        <v>0.8</v>
      </c>
      <c r="K56" s="20" t="s">
        <v>79</v>
      </c>
      <c r="L56" s="450"/>
    </row>
    <row r="57" spans="1:12" ht="18" customHeight="1" x14ac:dyDescent="0.2">
      <c r="A57" s="32">
        <v>6</v>
      </c>
      <c r="B57" s="17"/>
      <c r="C57" s="18" t="s">
        <v>473</v>
      </c>
      <c r="D57" s="19" t="s">
        <v>1054</v>
      </c>
      <c r="E57" s="143" t="s">
        <v>1055</v>
      </c>
      <c r="F57" s="21" t="s">
        <v>1061</v>
      </c>
      <c r="G57" s="21" t="s">
        <v>199</v>
      </c>
      <c r="H57" s="21" t="s">
        <v>200</v>
      </c>
      <c r="I57" s="130" t="s">
        <v>1239</v>
      </c>
      <c r="J57" s="27"/>
      <c r="K57" s="20" t="s">
        <v>203</v>
      </c>
      <c r="L57" s="450"/>
    </row>
    <row r="58" spans="1:12" ht="16.5" thickBot="1" x14ac:dyDescent="0.25">
      <c r="C58" s="154">
        <v>7</v>
      </c>
      <c r="D58" s="62" t="s">
        <v>1232</v>
      </c>
      <c r="E58" s="56"/>
      <c r="F58" s="103"/>
      <c r="G58" s="103"/>
    </row>
    <row r="59" spans="1:12" s="53" customFormat="1" ht="18" customHeight="1" thickBot="1" x14ac:dyDescent="0.25">
      <c r="A59" s="102" t="s">
        <v>16</v>
      </c>
      <c r="B59" s="132" t="s">
        <v>17</v>
      </c>
      <c r="C59" s="68" t="s">
        <v>0</v>
      </c>
      <c r="D59" s="69" t="s">
        <v>1</v>
      </c>
      <c r="E59" s="71" t="s">
        <v>10</v>
      </c>
      <c r="F59" s="70" t="s">
        <v>2</v>
      </c>
      <c r="G59" s="70" t="s">
        <v>3</v>
      </c>
      <c r="H59" s="70" t="s">
        <v>15</v>
      </c>
      <c r="I59" s="71" t="s">
        <v>4</v>
      </c>
      <c r="J59" s="71" t="s">
        <v>277</v>
      </c>
      <c r="K59" s="72" t="s">
        <v>5</v>
      </c>
      <c r="L59" s="449"/>
    </row>
    <row r="60" spans="1:12" ht="18" customHeight="1" x14ac:dyDescent="0.2">
      <c r="A60" s="32">
        <v>1</v>
      </c>
      <c r="B60" s="17"/>
      <c r="C60" s="18" t="s">
        <v>473</v>
      </c>
      <c r="D60" s="19" t="s">
        <v>1159</v>
      </c>
      <c r="E60" s="143" t="s">
        <v>1160</v>
      </c>
      <c r="F60" s="21" t="s">
        <v>30</v>
      </c>
      <c r="G60" s="21" t="s">
        <v>1087</v>
      </c>
      <c r="H60" s="21"/>
      <c r="I60" s="130">
        <v>28.72</v>
      </c>
      <c r="J60" s="27">
        <v>1.5</v>
      </c>
      <c r="K60" s="20" t="s">
        <v>1116</v>
      </c>
      <c r="L60" s="450"/>
    </row>
    <row r="61" spans="1:12" ht="18" customHeight="1" x14ac:dyDescent="0.2">
      <c r="A61" s="32">
        <v>2</v>
      </c>
      <c r="B61" s="17"/>
      <c r="C61" s="18" t="s">
        <v>58</v>
      </c>
      <c r="D61" s="19" t="s">
        <v>817</v>
      </c>
      <c r="E61" s="143">
        <v>37445</v>
      </c>
      <c r="F61" s="21" t="s">
        <v>162</v>
      </c>
      <c r="G61" s="21" t="s">
        <v>161</v>
      </c>
      <c r="H61" s="21"/>
      <c r="I61" s="118">
        <v>29.35</v>
      </c>
      <c r="J61" s="27">
        <v>1.5</v>
      </c>
      <c r="K61" s="20" t="s">
        <v>253</v>
      </c>
      <c r="L61" s="450"/>
    </row>
    <row r="62" spans="1:12" ht="18" customHeight="1" x14ac:dyDescent="0.2">
      <c r="A62" s="32">
        <v>3</v>
      </c>
      <c r="B62" s="17"/>
      <c r="C62" s="18" t="s">
        <v>125</v>
      </c>
      <c r="D62" s="19" t="s">
        <v>731</v>
      </c>
      <c r="E62" s="143" t="s">
        <v>732</v>
      </c>
      <c r="F62" s="21" t="s">
        <v>733</v>
      </c>
      <c r="G62" s="21" t="s">
        <v>734</v>
      </c>
      <c r="H62" s="21" t="s">
        <v>744</v>
      </c>
      <c r="I62" s="130">
        <v>28.58</v>
      </c>
      <c r="J62" s="27">
        <v>1.5</v>
      </c>
      <c r="K62" s="20" t="s">
        <v>151</v>
      </c>
      <c r="L62" s="450"/>
    </row>
    <row r="63" spans="1:12" ht="18" customHeight="1" x14ac:dyDescent="0.2">
      <c r="A63" s="32">
        <v>4</v>
      </c>
      <c r="B63" s="17"/>
      <c r="C63" s="18" t="s">
        <v>367</v>
      </c>
      <c r="D63" s="19" t="s">
        <v>368</v>
      </c>
      <c r="E63" s="143" t="s">
        <v>369</v>
      </c>
      <c r="F63" s="21" t="s">
        <v>225</v>
      </c>
      <c r="G63" s="21" t="s">
        <v>226</v>
      </c>
      <c r="H63" s="21"/>
      <c r="I63" s="118">
        <v>27.17</v>
      </c>
      <c r="J63" s="27">
        <v>1.5</v>
      </c>
      <c r="K63" s="20" t="s">
        <v>376</v>
      </c>
      <c r="L63" s="450"/>
    </row>
    <row r="64" spans="1:12" ht="18" customHeight="1" x14ac:dyDescent="0.2">
      <c r="A64" s="32">
        <v>5</v>
      </c>
      <c r="B64" s="17"/>
      <c r="C64" s="18" t="s">
        <v>236</v>
      </c>
      <c r="D64" s="19" t="s">
        <v>806</v>
      </c>
      <c r="E64" s="143" t="s">
        <v>795</v>
      </c>
      <c r="F64" s="21" t="s">
        <v>160</v>
      </c>
      <c r="G64" s="21" t="s">
        <v>157</v>
      </c>
      <c r="H64" s="21"/>
      <c r="I64" s="118">
        <v>30.73</v>
      </c>
      <c r="J64" s="27">
        <v>1.5</v>
      </c>
      <c r="K64" s="20" t="s">
        <v>159</v>
      </c>
      <c r="L64" s="450"/>
    </row>
    <row r="65" spans="1:12" ht="18" customHeight="1" x14ac:dyDescent="0.2">
      <c r="A65" s="32">
        <v>6</v>
      </c>
      <c r="B65" s="17"/>
      <c r="C65" s="18" t="s">
        <v>42</v>
      </c>
      <c r="D65" s="19" t="s">
        <v>992</v>
      </c>
      <c r="E65" s="143" t="s">
        <v>524</v>
      </c>
      <c r="F65" s="21" t="s">
        <v>198</v>
      </c>
      <c r="G65" s="21" t="s">
        <v>197</v>
      </c>
      <c r="H65" s="21"/>
      <c r="I65" s="130">
        <v>30.82</v>
      </c>
      <c r="J65" s="27">
        <v>1.5</v>
      </c>
      <c r="K65" s="20" t="s">
        <v>989</v>
      </c>
      <c r="L65" s="450"/>
    </row>
    <row r="66" spans="1:12" ht="16.5" thickBot="1" x14ac:dyDescent="0.25">
      <c r="C66" s="154">
        <v>8</v>
      </c>
      <c r="D66" s="62" t="s">
        <v>1232</v>
      </c>
      <c r="E66" s="56"/>
      <c r="F66" s="103"/>
      <c r="G66" s="103"/>
    </row>
    <row r="67" spans="1:12" s="53" customFormat="1" ht="18" customHeight="1" thickBot="1" x14ac:dyDescent="0.25">
      <c r="A67" s="102" t="s">
        <v>16</v>
      </c>
      <c r="B67" s="132" t="s">
        <v>17</v>
      </c>
      <c r="C67" s="68" t="s">
        <v>0</v>
      </c>
      <c r="D67" s="69" t="s">
        <v>1</v>
      </c>
      <c r="E67" s="71" t="s">
        <v>10</v>
      </c>
      <c r="F67" s="70" t="s">
        <v>2</v>
      </c>
      <c r="G67" s="70" t="s">
        <v>3</v>
      </c>
      <c r="H67" s="70" t="s">
        <v>15</v>
      </c>
      <c r="I67" s="71" t="s">
        <v>4</v>
      </c>
      <c r="J67" s="71" t="s">
        <v>277</v>
      </c>
      <c r="K67" s="72" t="s">
        <v>5</v>
      </c>
      <c r="L67" s="449"/>
    </row>
    <row r="68" spans="1:12" ht="18" customHeight="1" x14ac:dyDescent="0.2">
      <c r="A68" s="32">
        <v>1</v>
      </c>
      <c r="B68" s="17"/>
      <c r="C68" s="18" t="s">
        <v>1163</v>
      </c>
      <c r="D68" s="19" t="s">
        <v>1164</v>
      </c>
      <c r="E68" s="143" t="s">
        <v>1165</v>
      </c>
      <c r="F68" s="21" t="s">
        <v>30</v>
      </c>
      <c r="G68" s="21" t="s">
        <v>1087</v>
      </c>
      <c r="H68" s="21"/>
      <c r="I68" s="130">
        <v>28.41</v>
      </c>
      <c r="J68" s="27">
        <v>1.4</v>
      </c>
      <c r="K68" s="20" t="s">
        <v>1125</v>
      </c>
      <c r="L68" s="450"/>
    </row>
    <row r="69" spans="1:12" ht="18" customHeight="1" x14ac:dyDescent="0.2">
      <c r="A69" s="32">
        <v>2</v>
      </c>
      <c r="B69" s="17"/>
      <c r="C69" s="18" t="s">
        <v>85</v>
      </c>
      <c r="D69" s="19" t="s">
        <v>771</v>
      </c>
      <c r="E69" s="143" t="s">
        <v>772</v>
      </c>
      <c r="F69" s="21" t="s">
        <v>155</v>
      </c>
      <c r="G69" s="21" t="s">
        <v>154</v>
      </c>
      <c r="H69" s="21" t="s">
        <v>789</v>
      </c>
      <c r="I69" s="130">
        <v>26.82</v>
      </c>
      <c r="J69" s="27">
        <v>1.4</v>
      </c>
      <c r="K69" s="20" t="s">
        <v>153</v>
      </c>
      <c r="L69" s="450"/>
    </row>
    <row r="70" spans="1:12" ht="18" customHeight="1" x14ac:dyDescent="0.2">
      <c r="A70" s="32">
        <v>3</v>
      </c>
      <c r="B70" s="17"/>
      <c r="C70" s="18" t="s">
        <v>85</v>
      </c>
      <c r="D70" s="19" t="s">
        <v>1034</v>
      </c>
      <c r="E70" s="143" t="s">
        <v>1035</v>
      </c>
      <c r="F70" s="21" t="s">
        <v>1061</v>
      </c>
      <c r="G70" s="21" t="s">
        <v>199</v>
      </c>
      <c r="H70" s="21" t="s">
        <v>200</v>
      </c>
      <c r="I70" s="130">
        <v>29.73</v>
      </c>
      <c r="J70" s="27">
        <v>1.4</v>
      </c>
      <c r="K70" s="20" t="s">
        <v>202</v>
      </c>
      <c r="L70" s="450" t="s">
        <v>1036</v>
      </c>
    </row>
    <row r="71" spans="1:12" ht="18" customHeight="1" x14ac:dyDescent="0.2">
      <c r="A71" s="32">
        <v>4</v>
      </c>
      <c r="B71" s="17"/>
      <c r="C71" s="18" t="s">
        <v>124</v>
      </c>
      <c r="D71" s="19" t="s">
        <v>252</v>
      </c>
      <c r="E71" s="143">
        <v>37333</v>
      </c>
      <c r="F71" s="21" t="s">
        <v>162</v>
      </c>
      <c r="G71" s="21" t="s">
        <v>161</v>
      </c>
      <c r="H71" s="21"/>
      <c r="I71" s="130">
        <v>27.48</v>
      </c>
      <c r="J71" s="27">
        <v>1.4</v>
      </c>
      <c r="K71" s="20" t="s">
        <v>253</v>
      </c>
      <c r="L71" s="450"/>
    </row>
    <row r="72" spans="1:12" ht="18" customHeight="1" x14ac:dyDescent="0.2">
      <c r="A72" s="32">
        <v>5</v>
      </c>
      <c r="B72" s="17"/>
      <c r="C72" s="18" t="s">
        <v>50</v>
      </c>
      <c r="D72" s="19" t="s">
        <v>175</v>
      </c>
      <c r="E72" s="143">
        <v>37320</v>
      </c>
      <c r="F72" s="21" t="s">
        <v>29</v>
      </c>
      <c r="G72" s="21" t="s">
        <v>492</v>
      </c>
      <c r="H72" s="21"/>
      <c r="I72" s="118">
        <v>28.59</v>
      </c>
      <c r="J72" s="27">
        <v>1.4</v>
      </c>
      <c r="K72" s="20" t="s">
        <v>80</v>
      </c>
      <c r="L72" s="450"/>
    </row>
    <row r="73" spans="1:12" ht="18" customHeight="1" x14ac:dyDescent="0.2">
      <c r="A73" s="32">
        <v>6</v>
      </c>
      <c r="B73" s="17"/>
      <c r="C73" s="18" t="s">
        <v>975</v>
      </c>
      <c r="D73" s="19" t="s">
        <v>976</v>
      </c>
      <c r="E73" s="143" t="s">
        <v>977</v>
      </c>
      <c r="F73" s="21" t="s">
        <v>985</v>
      </c>
      <c r="G73" s="21" t="s">
        <v>266</v>
      </c>
      <c r="H73" s="21" t="s">
        <v>984</v>
      </c>
      <c r="I73" s="130">
        <v>29.16</v>
      </c>
      <c r="J73" s="27">
        <v>1.4</v>
      </c>
      <c r="K73" s="20" t="s">
        <v>195</v>
      </c>
      <c r="L73" s="450"/>
    </row>
    <row r="74" spans="1:12" ht="18" customHeight="1" x14ac:dyDescent="0.2">
      <c r="A74" s="74"/>
      <c r="B74" s="148"/>
      <c r="C74" s="29"/>
      <c r="D74" s="30"/>
      <c r="E74" s="332"/>
      <c r="F74" s="28"/>
      <c r="G74" s="28"/>
      <c r="H74" s="28"/>
      <c r="I74" s="333"/>
      <c r="J74" s="74"/>
      <c r="K74" s="31"/>
      <c r="L74" s="450"/>
    </row>
    <row r="75" spans="1:12" s="62" customFormat="1" ht="15.75" x14ac:dyDescent="0.2">
      <c r="A75" s="62" t="s">
        <v>270</v>
      </c>
      <c r="D75" s="63"/>
      <c r="E75" s="77"/>
      <c r="F75" s="77"/>
      <c r="G75" s="77"/>
      <c r="H75" s="99"/>
      <c r="I75" s="66"/>
      <c r="J75" s="66"/>
      <c r="L75" s="445"/>
    </row>
    <row r="76" spans="1:12" s="62" customFormat="1" ht="15.75" x14ac:dyDescent="0.2">
      <c r="A76" s="62" t="s">
        <v>1209</v>
      </c>
      <c r="D76" s="63"/>
      <c r="E76" s="77"/>
      <c r="F76" s="77"/>
      <c r="G76" s="99"/>
      <c r="H76" s="99"/>
      <c r="I76" s="66"/>
      <c r="J76" s="66"/>
      <c r="L76" s="445"/>
    </row>
    <row r="77" spans="1:12" s="37" customFormat="1" ht="12" customHeight="1" x14ac:dyDescent="0.2">
      <c r="A77" s="45"/>
      <c r="B77" s="45"/>
      <c r="C77" s="45"/>
      <c r="D77" s="50"/>
      <c r="E77" s="56"/>
      <c r="F77" s="51"/>
      <c r="G77" s="51"/>
      <c r="H77" s="51"/>
      <c r="I77" s="52"/>
      <c r="J77" s="52"/>
      <c r="K77" s="57"/>
      <c r="L77" s="446"/>
    </row>
    <row r="78" spans="1:12" s="61" customFormat="1" ht="15.75" x14ac:dyDescent="0.2">
      <c r="C78" s="62" t="s">
        <v>287</v>
      </c>
      <c r="D78" s="62"/>
      <c r="E78" s="56"/>
      <c r="F78" s="103"/>
      <c r="G78" s="103"/>
      <c r="H78" s="59"/>
      <c r="I78" s="54"/>
      <c r="J78" s="54"/>
      <c r="K78" s="37"/>
      <c r="L78" s="447"/>
    </row>
    <row r="79" spans="1:12" ht="16.5" thickBot="1" x14ac:dyDescent="0.25">
      <c r="C79" s="154">
        <v>9</v>
      </c>
      <c r="D79" s="62" t="s">
        <v>1232</v>
      </c>
      <c r="E79" s="56"/>
      <c r="F79" s="103"/>
      <c r="G79" s="103"/>
    </row>
    <row r="80" spans="1:12" s="53" customFormat="1" ht="18" customHeight="1" thickBot="1" x14ac:dyDescent="0.25">
      <c r="A80" s="102" t="s">
        <v>16</v>
      </c>
      <c r="B80" s="132" t="s">
        <v>17</v>
      </c>
      <c r="C80" s="68" t="s">
        <v>0</v>
      </c>
      <c r="D80" s="69" t="s">
        <v>1</v>
      </c>
      <c r="E80" s="71" t="s">
        <v>10</v>
      </c>
      <c r="F80" s="70" t="s">
        <v>2</v>
      </c>
      <c r="G80" s="70" t="s">
        <v>3</v>
      </c>
      <c r="H80" s="70" t="s">
        <v>15</v>
      </c>
      <c r="I80" s="71" t="s">
        <v>4</v>
      </c>
      <c r="J80" s="71" t="s">
        <v>277</v>
      </c>
      <c r="K80" s="72" t="s">
        <v>5</v>
      </c>
      <c r="L80" s="449"/>
    </row>
    <row r="81" spans="1:12" ht="18" customHeight="1" x14ac:dyDescent="0.2">
      <c r="A81" s="32">
        <v>1</v>
      </c>
      <c r="B81" s="17"/>
      <c r="C81" s="18" t="s">
        <v>95</v>
      </c>
      <c r="D81" s="19" t="s">
        <v>1050</v>
      </c>
      <c r="E81" s="143">
        <v>37545</v>
      </c>
      <c r="F81" s="21" t="s">
        <v>1061</v>
      </c>
      <c r="G81" s="21" t="s">
        <v>199</v>
      </c>
      <c r="H81" s="21" t="s">
        <v>200</v>
      </c>
      <c r="I81" s="130">
        <v>29.54</v>
      </c>
      <c r="J81" s="27">
        <v>-0.2</v>
      </c>
      <c r="K81" s="20" t="s">
        <v>203</v>
      </c>
      <c r="L81" s="450" t="s">
        <v>1044</v>
      </c>
    </row>
    <row r="82" spans="1:12" ht="18" customHeight="1" x14ac:dyDescent="0.2">
      <c r="A82" s="32">
        <v>2</v>
      </c>
      <c r="B82" s="17"/>
      <c r="C82" s="18" t="s">
        <v>1042</v>
      </c>
      <c r="D82" s="19" t="s">
        <v>1043</v>
      </c>
      <c r="E82" s="143" t="s">
        <v>784</v>
      </c>
      <c r="F82" s="21" t="s">
        <v>1061</v>
      </c>
      <c r="G82" s="21" t="s">
        <v>199</v>
      </c>
      <c r="H82" s="21" t="s">
        <v>200</v>
      </c>
      <c r="I82" s="130">
        <v>30</v>
      </c>
      <c r="J82" s="27">
        <v>-0.2</v>
      </c>
      <c r="K82" s="20" t="s">
        <v>202</v>
      </c>
      <c r="L82" s="450" t="s">
        <v>1044</v>
      </c>
    </row>
    <row r="83" spans="1:12" ht="18" customHeight="1" x14ac:dyDescent="0.2">
      <c r="A83" s="32">
        <v>3</v>
      </c>
      <c r="B83" s="17"/>
      <c r="C83" s="18" t="s">
        <v>50</v>
      </c>
      <c r="D83" s="19" t="s">
        <v>465</v>
      </c>
      <c r="E83" s="143">
        <v>37329</v>
      </c>
      <c r="F83" s="21" t="s">
        <v>29</v>
      </c>
      <c r="G83" s="21" t="s">
        <v>492</v>
      </c>
      <c r="H83" s="21"/>
      <c r="I83" s="118">
        <v>27.86</v>
      </c>
      <c r="J83" s="27">
        <v>-0.2</v>
      </c>
      <c r="K83" s="20" t="s">
        <v>495</v>
      </c>
      <c r="L83" s="450">
        <v>28.37</v>
      </c>
    </row>
    <row r="84" spans="1:12" ht="18" customHeight="1" x14ac:dyDescent="0.2">
      <c r="A84" s="32">
        <v>4</v>
      </c>
      <c r="B84" s="17"/>
      <c r="C84" s="18" t="s">
        <v>106</v>
      </c>
      <c r="D84" s="19" t="s">
        <v>589</v>
      </c>
      <c r="E84" s="143">
        <v>37782</v>
      </c>
      <c r="F84" s="21" t="s">
        <v>316</v>
      </c>
      <c r="G84" s="21" t="s">
        <v>112</v>
      </c>
      <c r="H84" s="21"/>
      <c r="I84" s="130">
        <v>28.2</v>
      </c>
      <c r="J84" s="27">
        <v>-0.2</v>
      </c>
      <c r="K84" s="20" t="s">
        <v>120</v>
      </c>
      <c r="L84" s="450" t="s">
        <v>591</v>
      </c>
    </row>
    <row r="85" spans="1:12" ht="18" customHeight="1" x14ac:dyDescent="0.2">
      <c r="A85" s="32">
        <v>5</v>
      </c>
      <c r="B85" s="17"/>
      <c r="C85" s="18" t="s">
        <v>61</v>
      </c>
      <c r="D85" s="19" t="s">
        <v>1047</v>
      </c>
      <c r="E85" s="143" t="s">
        <v>1048</v>
      </c>
      <c r="F85" s="21" t="s">
        <v>1061</v>
      </c>
      <c r="G85" s="21" t="s">
        <v>199</v>
      </c>
      <c r="H85" s="21" t="s">
        <v>200</v>
      </c>
      <c r="I85" s="130" t="s">
        <v>1239</v>
      </c>
      <c r="J85" s="27"/>
      <c r="K85" s="20" t="s">
        <v>203</v>
      </c>
      <c r="L85" s="450" t="s">
        <v>1049</v>
      </c>
    </row>
    <row r="86" spans="1:12" ht="18" customHeight="1" x14ac:dyDescent="0.2">
      <c r="A86" s="32">
        <v>6</v>
      </c>
      <c r="B86" s="17"/>
      <c r="C86" s="18" t="s">
        <v>585</v>
      </c>
      <c r="D86" s="19" t="s">
        <v>586</v>
      </c>
      <c r="E86" s="143">
        <v>37677</v>
      </c>
      <c r="F86" s="21" t="s">
        <v>316</v>
      </c>
      <c r="G86" s="21" t="s">
        <v>112</v>
      </c>
      <c r="H86" s="21"/>
      <c r="I86" s="118">
        <v>29.45</v>
      </c>
      <c r="J86" s="27">
        <v>-0.2</v>
      </c>
      <c r="K86" s="20" t="s">
        <v>120</v>
      </c>
      <c r="L86" s="450" t="s">
        <v>588</v>
      </c>
    </row>
    <row r="87" spans="1:12" ht="16.5" thickBot="1" x14ac:dyDescent="0.25">
      <c r="C87" s="154">
        <v>10</v>
      </c>
      <c r="D87" s="62" t="s">
        <v>1232</v>
      </c>
      <c r="E87" s="56"/>
      <c r="F87" s="103"/>
      <c r="G87" s="103"/>
    </row>
    <row r="88" spans="1:12" s="53" customFormat="1" ht="18" customHeight="1" thickBot="1" x14ac:dyDescent="0.25">
      <c r="A88" s="102" t="s">
        <v>16</v>
      </c>
      <c r="B88" s="132" t="s">
        <v>17</v>
      </c>
      <c r="C88" s="68" t="s">
        <v>0</v>
      </c>
      <c r="D88" s="69" t="s">
        <v>1</v>
      </c>
      <c r="E88" s="71" t="s">
        <v>10</v>
      </c>
      <c r="F88" s="70" t="s">
        <v>2</v>
      </c>
      <c r="G88" s="70" t="s">
        <v>3</v>
      </c>
      <c r="H88" s="70" t="s">
        <v>15</v>
      </c>
      <c r="I88" s="71" t="s">
        <v>4</v>
      </c>
      <c r="J88" s="71" t="s">
        <v>277</v>
      </c>
      <c r="K88" s="72" t="s">
        <v>5</v>
      </c>
      <c r="L88" s="449"/>
    </row>
    <row r="89" spans="1:12" ht="18" customHeight="1" x14ac:dyDescent="0.2">
      <c r="A89" s="32">
        <v>1</v>
      </c>
      <c r="B89" s="17"/>
      <c r="C89" s="18" t="s">
        <v>578</v>
      </c>
      <c r="D89" s="19" t="s">
        <v>1031</v>
      </c>
      <c r="E89" s="143" t="s">
        <v>1032</v>
      </c>
      <c r="F89" s="21" t="s">
        <v>1061</v>
      </c>
      <c r="G89" s="21" t="s">
        <v>199</v>
      </c>
      <c r="H89" s="21" t="s">
        <v>200</v>
      </c>
      <c r="I89" s="130">
        <v>28.3</v>
      </c>
      <c r="J89" s="27">
        <v>0.2</v>
      </c>
      <c r="K89" s="20" t="s">
        <v>202</v>
      </c>
      <c r="L89" s="450" t="s">
        <v>1033</v>
      </c>
    </row>
    <row r="90" spans="1:12" ht="18" customHeight="1" x14ac:dyDescent="0.2">
      <c r="A90" s="32">
        <v>2</v>
      </c>
      <c r="B90" s="17"/>
      <c r="C90" s="18" t="s">
        <v>88</v>
      </c>
      <c r="D90" s="19" t="s">
        <v>469</v>
      </c>
      <c r="E90" s="143">
        <v>37910</v>
      </c>
      <c r="F90" s="21" t="s">
        <v>29</v>
      </c>
      <c r="G90" s="21" t="s">
        <v>492</v>
      </c>
      <c r="H90" s="21"/>
      <c r="I90" s="118">
        <v>28.04</v>
      </c>
      <c r="J90" s="27">
        <v>0.2</v>
      </c>
      <c r="K90" s="20" t="s">
        <v>80</v>
      </c>
      <c r="L90" s="450"/>
    </row>
    <row r="91" spans="1:12" ht="18" customHeight="1" x14ac:dyDescent="0.2">
      <c r="A91" s="32">
        <v>3</v>
      </c>
      <c r="B91" s="17"/>
      <c r="C91" s="18" t="s">
        <v>186</v>
      </c>
      <c r="D91" s="19" t="s">
        <v>221</v>
      </c>
      <c r="E91" s="143" t="s">
        <v>338</v>
      </c>
      <c r="F91" s="21" t="s">
        <v>28</v>
      </c>
      <c r="G91" s="21" t="s">
        <v>598</v>
      </c>
      <c r="H91" s="21"/>
      <c r="I91" s="130">
        <v>28.2</v>
      </c>
      <c r="J91" s="27">
        <v>0.2</v>
      </c>
      <c r="K91" s="20" t="s">
        <v>53</v>
      </c>
      <c r="L91" s="450"/>
    </row>
    <row r="92" spans="1:12" ht="18" customHeight="1" x14ac:dyDescent="0.2">
      <c r="A92" s="32">
        <v>4</v>
      </c>
      <c r="B92" s="17"/>
      <c r="C92" s="18" t="s">
        <v>95</v>
      </c>
      <c r="D92" s="19" t="s">
        <v>1089</v>
      </c>
      <c r="E92" s="143" t="s">
        <v>1090</v>
      </c>
      <c r="F92" s="21" t="s">
        <v>24</v>
      </c>
      <c r="G92" s="21" t="s">
        <v>1087</v>
      </c>
      <c r="H92" s="21"/>
      <c r="I92" s="130">
        <v>27.88</v>
      </c>
      <c r="J92" s="27">
        <v>0.2</v>
      </c>
      <c r="K92" s="20" t="s">
        <v>1091</v>
      </c>
      <c r="L92" s="450"/>
    </row>
    <row r="93" spans="1:12" ht="18" customHeight="1" x14ac:dyDescent="0.2">
      <c r="A93" s="32">
        <v>5</v>
      </c>
      <c r="B93" s="17"/>
      <c r="C93" s="18" t="s">
        <v>689</v>
      </c>
      <c r="D93" s="19" t="s">
        <v>690</v>
      </c>
      <c r="E93" s="143" t="s">
        <v>691</v>
      </c>
      <c r="F93" s="21" t="s">
        <v>144</v>
      </c>
      <c r="G93" s="21" t="s">
        <v>145</v>
      </c>
      <c r="H93" s="21"/>
      <c r="I93" s="118">
        <v>29.27</v>
      </c>
      <c r="J93" s="27">
        <v>0.2</v>
      </c>
      <c r="K93" s="20" t="s">
        <v>148</v>
      </c>
      <c r="L93" s="450" t="s">
        <v>692</v>
      </c>
    </row>
    <row r="94" spans="1:12" ht="18" customHeight="1" x14ac:dyDescent="0.2">
      <c r="A94" s="32">
        <v>6</v>
      </c>
      <c r="B94" s="17"/>
      <c r="C94" s="18" t="s">
        <v>567</v>
      </c>
      <c r="D94" s="19" t="s">
        <v>1117</v>
      </c>
      <c r="E94" s="143" t="s">
        <v>1118</v>
      </c>
      <c r="F94" s="21" t="s">
        <v>24</v>
      </c>
      <c r="G94" s="21" t="s">
        <v>1087</v>
      </c>
      <c r="H94" s="21"/>
      <c r="I94" s="130">
        <v>26.61</v>
      </c>
      <c r="J94" s="27">
        <v>0.2</v>
      </c>
      <c r="K94" s="20" t="s">
        <v>1116</v>
      </c>
      <c r="L94" s="450"/>
    </row>
    <row r="95" spans="1:12" ht="16.5" thickBot="1" x14ac:dyDescent="0.25">
      <c r="C95" s="154">
        <v>11</v>
      </c>
      <c r="D95" s="62" t="s">
        <v>1232</v>
      </c>
      <c r="E95" s="56"/>
      <c r="F95" s="103"/>
      <c r="G95" s="103"/>
    </row>
    <row r="96" spans="1:12" s="53" customFormat="1" ht="18" customHeight="1" thickBot="1" x14ac:dyDescent="0.25">
      <c r="A96" s="102" t="s">
        <v>16</v>
      </c>
      <c r="B96" s="132" t="s">
        <v>17</v>
      </c>
      <c r="C96" s="68" t="s">
        <v>0</v>
      </c>
      <c r="D96" s="69" t="s">
        <v>1</v>
      </c>
      <c r="E96" s="71" t="s">
        <v>10</v>
      </c>
      <c r="F96" s="70" t="s">
        <v>2</v>
      </c>
      <c r="G96" s="70" t="s">
        <v>3</v>
      </c>
      <c r="H96" s="70" t="s">
        <v>15</v>
      </c>
      <c r="I96" s="71" t="s">
        <v>4</v>
      </c>
      <c r="J96" s="71" t="s">
        <v>277</v>
      </c>
      <c r="K96" s="72" t="s">
        <v>5</v>
      </c>
      <c r="L96" s="449"/>
    </row>
    <row r="97" spans="1:12" ht="18" customHeight="1" x14ac:dyDescent="0.2">
      <c r="A97" s="32">
        <v>1</v>
      </c>
      <c r="B97" s="17"/>
      <c r="C97" s="18" t="s">
        <v>236</v>
      </c>
      <c r="D97" s="19" t="s">
        <v>681</v>
      </c>
      <c r="E97" s="143" t="s">
        <v>682</v>
      </c>
      <c r="F97" s="21" t="s">
        <v>144</v>
      </c>
      <c r="G97" s="21" t="s">
        <v>145</v>
      </c>
      <c r="H97" s="21"/>
      <c r="I97" s="118">
        <v>27.71</v>
      </c>
      <c r="J97" s="27">
        <v>0.4</v>
      </c>
      <c r="K97" s="20" t="s">
        <v>726</v>
      </c>
      <c r="L97" s="450" t="s">
        <v>683</v>
      </c>
    </row>
    <row r="98" spans="1:12" ht="18" customHeight="1" x14ac:dyDescent="0.2">
      <c r="A98" s="32">
        <v>2</v>
      </c>
      <c r="B98" s="17"/>
      <c r="C98" s="18" t="s">
        <v>125</v>
      </c>
      <c r="D98" s="19" t="s">
        <v>748</v>
      </c>
      <c r="E98" s="143">
        <v>37287</v>
      </c>
      <c r="F98" s="21" t="s">
        <v>318</v>
      </c>
      <c r="G98" s="21" t="s">
        <v>746</v>
      </c>
      <c r="H98" s="21"/>
      <c r="I98" s="130">
        <v>25.9</v>
      </c>
      <c r="J98" s="27">
        <v>0.4</v>
      </c>
      <c r="K98" s="20" t="s">
        <v>749</v>
      </c>
      <c r="L98" s="450" t="s">
        <v>750</v>
      </c>
    </row>
    <row r="99" spans="1:12" ht="18" customHeight="1" x14ac:dyDescent="0.2">
      <c r="A99" s="32">
        <v>3</v>
      </c>
      <c r="B99" s="17"/>
      <c r="C99" s="18" t="s">
        <v>248</v>
      </c>
      <c r="D99" s="19" t="s">
        <v>249</v>
      </c>
      <c r="E99" s="143" t="s">
        <v>250</v>
      </c>
      <c r="F99" s="21" t="s">
        <v>144</v>
      </c>
      <c r="G99" s="21" t="s">
        <v>145</v>
      </c>
      <c r="H99" s="21"/>
      <c r="I99" s="118">
        <v>26.24</v>
      </c>
      <c r="J99" s="27">
        <v>0.4</v>
      </c>
      <c r="K99" s="20" t="s">
        <v>725</v>
      </c>
      <c r="L99" s="450" t="s">
        <v>680</v>
      </c>
    </row>
    <row r="100" spans="1:12" ht="18" customHeight="1" x14ac:dyDescent="0.2">
      <c r="A100" s="32">
        <v>4</v>
      </c>
      <c r="B100" s="17"/>
      <c r="C100" s="18" t="s">
        <v>61</v>
      </c>
      <c r="D100" s="19" t="s">
        <v>1111</v>
      </c>
      <c r="E100" s="143" t="s">
        <v>372</v>
      </c>
      <c r="F100" s="21" t="s">
        <v>24</v>
      </c>
      <c r="G100" s="21" t="s">
        <v>1087</v>
      </c>
      <c r="H100" s="21"/>
      <c r="I100" s="130">
        <v>27.68</v>
      </c>
      <c r="J100" s="27">
        <v>0.4</v>
      </c>
      <c r="K100" s="20" t="s">
        <v>1112</v>
      </c>
      <c r="L100" s="450"/>
    </row>
    <row r="101" spans="1:12" ht="18" customHeight="1" x14ac:dyDescent="0.2">
      <c r="A101" s="32">
        <v>5</v>
      </c>
      <c r="B101" s="17"/>
      <c r="C101" s="18" t="s">
        <v>467</v>
      </c>
      <c r="D101" s="19" t="s">
        <v>468</v>
      </c>
      <c r="E101" s="143">
        <v>37318</v>
      </c>
      <c r="F101" s="21" t="s">
        <v>29</v>
      </c>
      <c r="G101" s="21" t="s">
        <v>492</v>
      </c>
      <c r="H101" s="21"/>
      <c r="I101" s="118">
        <v>27.54</v>
      </c>
      <c r="J101" s="27">
        <v>0.4</v>
      </c>
      <c r="K101" s="20" t="s">
        <v>86</v>
      </c>
      <c r="L101" s="450">
        <v>28.01</v>
      </c>
    </row>
    <row r="102" spans="1:12" ht="18" customHeight="1" x14ac:dyDescent="0.2">
      <c r="A102" s="32">
        <v>6</v>
      </c>
      <c r="B102" s="17"/>
      <c r="C102" s="18" t="s">
        <v>187</v>
      </c>
      <c r="D102" s="19" t="s">
        <v>576</v>
      </c>
      <c r="E102" s="143">
        <v>37453</v>
      </c>
      <c r="F102" s="21" t="s">
        <v>316</v>
      </c>
      <c r="G102" s="21" t="s">
        <v>112</v>
      </c>
      <c r="H102" s="21"/>
      <c r="I102" s="130">
        <v>27.04</v>
      </c>
      <c r="J102" s="27">
        <v>0.4</v>
      </c>
      <c r="K102" s="20" t="s">
        <v>1064</v>
      </c>
      <c r="L102" s="450"/>
    </row>
  </sheetData>
  <sortState ref="A65:O68">
    <sortCondition ref="A65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7"/>
  <dimension ref="A1:N82"/>
  <sheetViews>
    <sheetView topLeftCell="A34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6.140625" style="59" bestFit="1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9" style="54" bestFit="1" customWidth="1"/>
    <col min="11" max="11" width="5.140625" style="54" bestFit="1" customWidth="1"/>
    <col min="12" max="12" width="4.7109375" style="52" bestFit="1" customWidth="1"/>
    <col min="13" max="13" width="23.85546875" style="37" bestFit="1" customWidth="1"/>
    <col min="14" max="14" width="9.140625" style="448"/>
    <col min="15" max="16384" width="9.140625" style="45"/>
  </cols>
  <sheetData>
    <row r="1" spans="1:14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  <c r="N1" s="445"/>
    </row>
    <row r="2" spans="1:14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101"/>
      <c r="N2" s="445"/>
    </row>
    <row r="3" spans="1:14" s="37" customFormat="1" ht="12" customHeight="1" x14ac:dyDescent="0.2">
      <c r="A3" s="45"/>
      <c r="B3" s="45"/>
      <c r="C3" s="45"/>
      <c r="D3" s="50"/>
      <c r="E3" s="56"/>
      <c r="F3" s="51"/>
      <c r="G3" s="51"/>
      <c r="H3" s="51"/>
      <c r="I3" s="51"/>
      <c r="J3" s="52"/>
      <c r="K3" s="52"/>
      <c r="L3" s="52"/>
      <c r="M3" s="57"/>
      <c r="N3" s="446"/>
    </row>
    <row r="4" spans="1:14" s="61" customFormat="1" ht="15.75" x14ac:dyDescent="0.2">
      <c r="C4" s="62" t="s">
        <v>287</v>
      </c>
      <c r="D4" s="62"/>
      <c r="E4" s="56"/>
      <c r="F4" s="103"/>
      <c r="G4" s="103"/>
      <c r="H4" s="59"/>
      <c r="I4" s="59"/>
      <c r="J4" s="54"/>
      <c r="K4" s="54"/>
      <c r="L4" s="52"/>
      <c r="M4" s="37"/>
      <c r="N4" s="447"/>
    </row>
    <row r="5" spans="1:14" ht="16.5" thickBot="1" x14ac:dyDescent="0.25">
      <c r="C5" s="154"/>
      <c r="D5" s="62"/>
      <c r="E5" s="56"/>
      <c r="F5" s="103"/>
      <c r="G5" s="103"/>
    </row>
    <row r="6" spans="1:14" s="5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4</v>
      </c>
      <c r="K6" s="71" t="s">
        <v>277</v>
      </c>
      <c r="L6" s="82" t="s">
        <v>13</v>
      </c>
      <c r="M6" s="72" t="s">
        <v>5</v>
      </c>
      <c r="N6" s="449"/>
    </row>
    <row r="7" spans="1:14" ht="18" customHeight="1" x14ac:dyDescent="0.2">
      <c r="A7" s="32">
        <v>1</v>
      </c>
      <c r="B7" s="17"/>
      <c r="C7" s="18" t="s">
        <v>125</v>
      </c>
      <c r="D7" s="19" t="s">
        <v>748</v>
      </c>
      <c r="E7" s="143">
        <v>37287</v>
      </c>
      <c r="F7" s="21" t="s">
        <v>318</v>
      </c>
      <c r="G7" s="21" t="s">
        <v>746</v>
      </c>
      <c r="H7" s="21"/>
      <c r="I7" s="98">
        <v>18</v>
      </c>
      <c r="J7" s="118">
        <v>25.9</v>
      </c>
      <c r="K7" s="347">
        <v>0.4</v>
      </c>
      <c r="L7" s="27" t="str">
        <f t="shared" ref="L7:L37" si="0">IF(ISBLANK(J7),"",IF(J7&lt;=25.45,"KSM",IF(J7&lt;=26.85,"I A",IF(J7&lt;=28.74,"II A",IF(J7&lt;=31.24,"III A",IF(J7&lt;=33.24,"I JA",IF(J7&lt;=34.94,"II JA",IF(J7&lt;=36.24,"III JA"))))))))</f>
        <v>I A</v>
      </c>
      <c r="M7" s="20" t="s">
        <v>749</v>
      </c>
      <c r="N7" s="450"/>
    </row>
    <row r="8" spans="1:14" ht="18" customHeight="1" x14ac:dyDescent="0.2">
      <c r="A8" s="32">
        <v>2</v>
      </c>
      <c r="B8" s="17"/>
      <c r="C8" s="18" t="s">
        <v>248</v>
      </c>
      <c r="D8" s="19" t="s">
        <v>249</v>
      </c>
      <c r="E8" s="143" t="s">
        <v>250</v>
      </c>
      <c r="F8" s="21" t="s">
        <v>144</v>
      </c>
      <c r="G8" s="21" t="s">
        <v>145</v>
      </c>
      <c r="H8" s="21"/>
      <c r="I8" s="98">
        <v>16</v>
      </c>
      <c r="J8" s="118">
        <v>26.24</v>
      </c>
      <c r="K8" s="347">
        <v>0.4</v>
      </c>
      <c r="L8" s="27" t="str">
        <f t="shared" si="0"/>
        <v>I A</v>
      </c>
      <c r="M8" s="20" t="s">
        <v>725</v>
      </c>
      <c r="N8" s="450"/>
    </row>
    <row r="9" spans="1:14" ht="18" customHeight="1" x14ac:dyDescent="0.2">
      <c r="A9" s="32">
        <v>3</v>
      </c>
      <c r="B9" s="17"/>
      <c r="C9" s="18" t="s">
        <v>567</v>
      </c>
      <c r="D9" s="19" t="s">
        <v>1117</v>
      </c>
      <c r="E9" s="143" t="s">
        <v>1118</v>
      </c>
      <c r="F9" s="21" t="s">
        <v>24</v>
      </c>
      <c r="G9" s="21" t="s">
        <v>1087</v>
      </c>
      <c r="H9" s="21"/>
      <c r="I9" s="98">
        <v>14</v>
      </c>
      <c r="J9" s="130">
        <v>26.61</v>
      </c>
      <c r="K9" s="347">
        <v>0.2</v>
      </c>
      <c r="L9" s="27" t="str">
        <f t="shared" si="0"/>
        <v>I A</v>
      </c>
      <c r="M9" s="20" t="s">
        <v>1116</v>
      </c>
      <c r="N9" s="450"/>
    </row>
    <row r="10" spans="1:14" ht="18" customHeight="1" x14ac:dyDescent="0.2">
      <c r="A10" s="32">
        <v>4</v>
      </c>
      <c r="B10" s="17"/>
      <c r="C10" s="18" t="s">
        <v>85</v>
      </c>
      <c r="D10" s="19" t="s">
        <v>771</v>
      </c>
      <c r="E10" s="143" t="s">
        <v>772</v>
      </c>
      <c r="F10" s="21" t="s">
        <v>155</v>
      </c>
      <c r="G10" s="21" t="s">
        <v>154</v>
      </c>
      <c r="H10" s="21" t="s">
        <v>789</v>
      </c>
      <c r="I10" s="98">
        <v>13</v>
      </c>
      <c r="J10" s="130">
        <v>26.82</v>
      </c>
      <c r="K10" s="347">
        <v>1.4</v>
      </c>
      <c r="L10" s="27" t="str">
        <f t="shared" si="0"/>
        <v>I A</v>
      </c>
      <c r="M10" s="20" t="s">
        <v>153</v>
      </c>
      <c r="N10" s="450"/>
    </row>
    <row r="11" spans="1:14" ht="18" customHeight="1" x14ac:dyDescent="0.2">
      <c r="A11" s="32">
        <v>5</v>
      </c>
      <c r="B11" s="17"/>
      <c r="C11" s="18" t="s">
        <v>187</v>
      </c>
      <c r="D11" s="19" t="s">
        <v>576</v>
      </c>
      <c r="E11" s="143">
        <v>37453</v>
      </c>
      <c r="F11" s="21" t="s">
        <v>316</v>
      </c>
      <c r="G11" s="21" t="s">
        <v>112</v>
      </c>
      <c r="H11" s="21"/>
      <c r="I11" s="98">
        <v>12</v>
      </c>
      <c r="J11" s="130">
        <v>27.04</v>
      </c>
      <c r="K11" s="347">
        <v>0.4</v>
      </c>
      <c r="L11" s="27" t="str">
        <f t="shared" si="0"/>
        <v>II A</v>
      </c>
      <c r="M11" s="20" t="s">
        <v>1064</v>
      </c>
      <c r="N11" s="450"/>
    </row>
    <row r="12" spans="1:14" ht="18" customHeight="1" x14ac:dyDescent="0.2">
      <c r="A12" s="32">
        <v>6</v>
      </c>
      <c r="B12" s="17"/>
      <c r="C12" s="18" t="s">
        <v>367</v>
      </c>
      <c r="D12" s="19" t="s">
        <v>368</v>
      </c>
      <c r="E12" s="143" t="s">
        <v>369</v>
      </c>
      <c r="F12" s="21" t="s">
        <v>225</v>
      </c>
      <c r="G12" s="21" t="s">
        <v>226</v>
      </c>
      <c r="H12" s="21"/>
      <c r="I12" s="98">
        <v>11</v>
      </c>
      <c r="J12" s="118">
        <v>27.17</v>
      </c>
      <c r="K12" s="347">
        <v>1.5</v>
      </c>
      <c r="L12" s="27" t="str">
        <f t="shared" si="0"/>
        <v>II A</v>
      </c>
      <c r="M12" s="20" t="s">
        <v>376</v>
      </c>
      <c r="N12" s="450"/>
    </row>
    <row r="13" spans="1:14" ht="18" customHeight="1" x14ac:dyDescent="0.2">
      <c r="A13" s="32">
        <v>7</v>
      </c>
      <c r="B13" s="17"/>
      <c r="C13" s="18" t="s">
        <v>76</v>
      </c>
      <c r="D13" s="19" t="s">
        <v>580</v>
      </c>
      <c r="E13" s="143">
        <v>37866</v>
      </c>
      <c r="F13" s="21" t="s">
        <v>316</v>
      </c>
      <c r="G13" s="21" t="s">
        <v>112</v>
      </c>
      <c r="H13" s="21"/>
      <c r="I13" s="98">
        <v>10</v>
      </c>
      <c r="J13" s="118">
        <v>27.41</v>
      </c>
      <c r="K13" s="347">
        <v>-1.8</v>
      </c>
      <c r="L13" s="27" t="str">
        <f t="shared" si="0"/>
        <v>II A</v>
      </c>
      <c r="M13" s="20" t="s">
        <v>581</v>
      </c>
      <c r="N13" s="450"/>
    </row>
    <row r="14" spans="1:14" ht="18" customHeight="1" x14ac:dyDescent="0.2">
      <c r="A14" s="32">
        <v>8</v>
      </c>
      <c r="B14" s="17"/>
      <c r="C14" s="18" t="s">
        <v>124</v>
      </c>
      <c r="D14" s="19" t="s">
        <v>252</v>
      </c>
      <c r="E14" s="143">
        <v>37333</v>
      </c>
      <c r="F14" s="21" t="s">
        <v>162</v>
      </c>
      <c r="G14" s="21" t="s">
        <v>161</v>
      </c>
      <c r="H14" s="21"/>
      <c r="I14" s="98">
        <v>9</v>
      </c>
      <c r="J14" s="130">
        <v>27.48</v>
      </c>
      <c r="K14" s="347">
        <v>1.4</v>
      </c>
      <c r="L14" s="27" t="str">
        <f t="shared" si="0"/>
        <v>II A</v>
      </c>
      <c r="M14" s="20" t="s">
        <v>253</v>
      </c>
      <c r="N14" s="450"/>
    </row>
    <row r="15" spans="1:14" ht="18" customHeight="1" x14ac:dyDescent="0.2">
      <c r="A15" s="32">
        <v>9</v>
      </c>
      <c r="B15" s="17"/>
      <c r="C15" s="18" t="s">
        <v>467</v>
      </c>
      <c r="D15" s="19" t="s">
        <v>468</v>
      </c>
      <c r="E15" s="143">
        <v>37318</v>
      </c>
      <c r="F15" s="21" t="s">
        <v>29</v>
      </c>
      <c r="G15" s="21" t="s">
        <v>492</v>
      </c>
      <c r="H15" s="21"/>
      <c r="I15" s="98">
        <v>8</v>
      </c>
      <c r="J15" s="118">
        <v>27.54</v>
      </c>
      <c r="K15" s="347">
        <v>0.4</v>
      </c>
      <c r="L15" s="27" t="str">
        <f t="shared" si="0"/>
        <v>II A</v>
      </c>
      <c r="M15" s="20" t="s">
        <v>86</v>
      </c>
      <c r="N15" s="450"/>
    </row>
    <row r="16" spans="1:14" ht="18" customHeight="1" x14ac:dyDescent="0.2">
      <c r="A16" s="32">
        <v>10</v>
      </c>
      <c r="B16" s="17"/>
      <c r="C16" s="18" t="s">
        <v>61</v>
      </c>
      <c r="D16" s="19" t="s">
        <v>1111</v>
      </c>
      <c r="E16" s="143" t="s">
        <v>372</v>
      </c>
      <c r="F16" s="21" t="s">
        <v>24</v>
      </c>
      <c r="G16" s="21" t="s">
        <v>1087</v>
      </c>
      <c r="H16" s="21"/>
      <c r="I16" s="98">
        <v>7</v>
      </c>
      <c r="J16" s="130">
        <v>27.68</v>
      </c>
      <c r="K16" s="347">
        <v>0.4</v>
      </c>
      <c r="L16" s="27" t="str">
        <f t="shared" si="0"/>
        <v>II A</v>
      </c>
      <c r="M16" s="20" t="s">
        <v>1112</v>
      </c>
      <c r="N16" s="450"/>
    </row>
    <row r="17" spans="1:14" ht="18" customHeight="1" x14ac:dyDescent="0.2">
      <c r="A17" s="32">
        <v>11</v>
      </c>
      <c r="B17" s="17"/>
      <c r="C17" s="18" t="s">
        <v>236</v>
      </c>
      <c r="D17" s="19" t="s">
        <v>681</v>
      </c>
      <c r="E17" s="143" t="s">
        <v>682</v>
      </c>
      <c r="F17" s="21" t="s">
        <v>144</v>
      </c>
      <c r="G17" s="21" t="s">
        <v>145</v>
      </c>
      <c r="H17" s="21"/>
      <c r="I17" s="98">
        <v>6</v>
      </c>
      <c r="J17" s="118">
        <v>27.71</v>
      </c>
      <c r="K17" s="27">
        <v>0.4</v>
      </c>
      <c r="L17" s="27" t="str">
        <f t="shared" si="0"/>
        <v>II A</v>
      </c>
      <c r="M17" s="20" t="s">
        <v>726</v>
      </c>
      <c r="N17" s="45"/>
    </row>
    <row r="18" spans="1:14" ht="18" customHeight="1" x14ac:dyDescent="0.2">
      <c r="A18" s="32">
        <v>12</v>
      </c>
      <c r="B18" s="17"/>
      <c r="C18" s="18" t="s">
        <v>818</v>
      </c>
      <c r="D18" s="19" t="s">
        <v>819</v>
      </c>
      <c r="E18" s="143">
        <v>37838</v>
      </c>
      <c r="F18" s="21" t="s">
        <v>162</v>
      </c>
      <c r="G18" s="21" t="s">
        <v>161</v>
      </c>
      <c r="H18" s="21"/>
      <c r="I18" s="98">
        <v>5</v>
      </c>
      <c r="J18" s="130">
        <v>27.72</v>
      </c>
      <c r="K18" s="347">
        <v>1</v>
      </c>
      <c r="L18" s="27" t="str">
        <f t="shared" si="0"/>
        <v>II A</v>
      </c>
      <c r="M18" s="20" t="s">
        <v>253</v>
      </c>
      <c r="N18" s="450"/>
    </row>
    <row r="19" spans="1:14" ht="18" customHeight="1" x14ac:dyDescent="0.2">
      <c r="A19" s="32">
        <v>13</v>
      </c>
      <c r="B19" s="17"/>
      <c r="C19" s="18" t="s">
        <v>400</v>
      </c>
      <c r="D19" s="19" t="s">
        <v>546</v>
      </c>
      <c r="E19" s="143" t="s">
        <v>547</v>
      </c>
      <c r="F19" s="21" t="s">
        <v>111</v>
      </c>
      <c r="G19" s="21" t="s">
        <v>109</v>
      </c>
      <c r="H19" s="21"/>
      <c r="I19" s="98">
        <v>4</v>
      </c>
      <c r="J19" s="118">
        <v>27.84</v>
      </c>
      <c r="K19" s="347">
        <v>2.1</v>
      </c>
      <c r="L19" s="27" t="str">
        <f t="shared" si="0"/>
        <v>II A</v>
      </c>
      <c r="M19" s="20" t="s">
        <v>110</v>
      </c>
      <c r="N19" s="450"/>
    </row>
    <row r="20" spans="1:14" ht="18" customHeight="1" x14ac:dyDescent="0.2">
      <c r="A20" s="32">
        <v>14</v>
      </c>
      <c r="B20" s="17"/>
      <c r="C20" s="18" t="s">
        <v>50</v>
      </c>
      <c r="D20" s="19" t="s">
        <v>465</v>
      </c>
      <c r="E20" s="143">
        <v>37329</v>
      </c>
      <c r="F20" s="21" t="s">
        <v>29</v>
      </c>
      <c r="G20" s="21" t="s">
        <v>492</v>
      </c>
      <c r="H20" s="21"/>
      <c r="I20" s="98">
        <v>3</v>
      </c>
      <c r="J20" s="118">
        <v>27.86</v>
      </c>
      <c r="K20" s="347">
        <v>-0.2</v>
      </c>
      <c r="L20" s="27" t="str">
        <f t="shared" si="0"/>
        <v>II A</v>
      </c>
      <c r="M20" s="20" t="s">
        <v>495</v>
      </c>
      <c r="N20" s="450"/>
    </row>
    <row r="21" spans="1:14" ht="18" customHeight="1" x14ac:dyDescent="0.2">
      <c r="A21" s="32">
        <v>15</v>
      </c>
      <c r="B21" s="17"/>
      <c r="C21" s="18" t="s">
        <v>95</v>
      </c>
      <c r="D21" s="19" t="s">
        <v>1089</v>
      </c>
      <c r="E21" s="143" t="s">
        <v>1090</v>
      </c>
      <c r="F21" s="21" t="s">
        <v>24</v>
      </c>
      <c r="G21" s="21" t="s">
        <v>1087</v>
      </c>
      <c r="H21" s="21"/>
      <c r="I21" s="98">
        <v>2</v>
      </c>
      <c r="J21" s="130">
        <v>27.88</v>
      </c>
      <c r="K21" s="347">
        <v>0.2</v>
      </c>
      <c r="L21" s="27" t="str">
        <f t="shared" si="0"/>
        <v>II A</v>
      </c>
      <c r="M21" s="20" t="s">
        <v>1091</v>
      </c>
      <c r="N21" s="450"/>
    </row>
    <row r="22" spans="1:14" ht="18" customHeight="1" x14ac:dyDescent="0.2">
      <c r="A22" s="32">
        <v>16</v>
      </c>
      <c r="B22" s="17"/>
      <c r="C22" s="18" t="s">
        <v>903</v>
      </c>
      <c r="D22" s="19" t="s">
        <v>1172</v>
      </c>
      <c r="E22" s="143" t="s">
        <v>1173</v>
      </c>
      <c r="F22" s="21" t="s">
        <v>30</v>
      </c>
      <c r="G22" s="21" t="s">
        <v>1087</v>
      </c>
      <c r="H22" s="21"/>
      <c r="I22" s="98">
        <v>1</v>
      </c>
      <c r="J22" s="118">
        <v>27.9</v>
      </c>
      <c r="K22" s="347">
        <v>2.1</v>
      </c>
      <c r="L22" s="27" t="str">
        <f t="shared" si="0"/>
        <v>II A</v>
      </c>
      <c r="M22" s="20" t="s">
        <v>1135</v>
      </c>
      <c r="N22" s="450"/>
    </row>
    <row r="23" spans="1:14" ht="18" customHeight="1" x14ac:dyDescent="0.2">
      <c r="A23" s="32">
        <v>17</v>
      </c>
      <c r="B23" s="17"/>
      <c r="C23" s="18" t="s">
        <v>88</v>
      </c>
      <c r="D23" s="19" t="s">
        <v>469</v>
      </c>
      <c r="E23" s="143">
        <v>37910</v>
      </c>
      <c r="F23" s="21" t="s">
        <v>29</v>
      </c>
      <c r="G23" s="21" t="s">
        <v>492</v>
      </c>
      <c r="H23" s="21"/>
      <c r="I23" s="98"/>
      <c r="J23" s="118">
        <v>28.04</v>
      </c>
      <c r="K23" s="347">
        <v>0.2</v>
      </c>
      <c r="L23" s="27" t="str">
        <f t="shared" si="0"/>
        <v>II A</v>
      </c>
      <c r="M23" s="20" t="s">
        <v>80</v>
      </c>
      <c r="N23" s="450"/>
    </row>
    <row r="24" spans="1:14" ht="18" customHeight="1" x14ac:dyDescent="0.2">
      <c r="A24" s="32">
        <v>18</v>
      </c>
      <c r="B24" s="17"/>
      <c r="C24" s="18" t="s">
        <v>106</v>
      </c>
      <c r="D24" s="19" t="s">
        <v>589</v>
      </c>
      <c r="E24" s="143">
        <v>37782</v>
      </c>
      <c r="F24" s="21" t="s">
        <v>316</v>
      </c>
      <c r="G24" s="21" t="s">
        <v>112</v>
      </c>
      <c r="H24" s="21"/>
      <c r="I24" s="98"/>
      <c r="J24" s="118">
        <v>28.2</v>
      </c>
      <c r="K24" s="347">
        <v>-0.2</v>
      </c>
      <c r="L24" s="27" t="str">
        <f t="shared" si="0"/>
        <v>II A</v>
      </c>
      <c r="M24" s="20" t="s">
        <v>120</v>
      </c>
      <c r="N24" s="450"/>
    </row>
    <row r="25" spans="1:14" ht="18" customHeight="1" x14ac:dyDescent="0.2">
      <c r="A25" s="32">
        <v>19</v>
      </c>
      <c r="B25" s="17"/>
      <c r="C25" s="18" t="s">
        <v>186</v>
      </c>
      <c r="D25" s="19" t="s">
        <v>221</v>
      </c>
      <c r="E25" s="143" t="s">
        <v>338</v>
      </c>
      <c r="F25" s="21" t="s">
        <v>28</v>
      </c>
      <c r="G25" s="21" t="s">
        <v>598</v>
      </c>
      <c r="H25" s="21"/>
      <c r="I25" s="98"/>
      <c r="J25" s="118">
        <v>28.2</v>
      </c>
      <c r="K25" s="347">
        <v>0.2</v>
      </c>
      <c r="L25" s="27" t="str">
        <f t="shared" si="0"/>
        <v>II A</v>
      </c>
      <c r="M25" s="20" t="s">
        <v>53</v>
      </c>
      <c r="N25" s="450"/>
    </row>
    <row r="26" spans="1:14" ht="18" customHeight="1" x14ac:dyDescent="0.2">
      <c r="A26" s="32">
        <v>20</v>
      </c>
      <c r="B26" s="17"/>
      <c r="C26" s="18" t="s">
        <v>578</v>
      </c>
      <c r="D26" s="19" t="s">
        <v>1031</v>
      </c>
      <c r="E26" s="143" t="s">
        <v>1032</v>
      </c>
      <c r="F26" s="21" t="s">
        <v>1061</v>
      </c>
      <c r="G26" s="21" t="s">
        <v>199</v>
      </c>
      <c r="H26" s="21" t="s">
        <v>200</v>
      </c>
      <c r="I26" s="98"/>
      <c r="J26" s="118">
        <v>28.3</v>
      </c>
      <c r="K26" s="347">
        <v>0.2</v>
      </c>
      <c r="L26" s="27" t="str">
        <f t="shared" si="0"/>
        <v>II A</v>
      </c>
      <c r="M26" s="20" t="s">
        <v>202</v>
      </c>
      <c r="N26" s="450"/>
    </row>
    <row r="27" spans="1:14" ht="18" customHeight="1" x14ac:dyDescent="0.2">
      <c r="A27" s="32">
        <v>21</v>
      </c>
      <c r="B27" s="17"/>
      <c r="C27" s="18" t="s">
        <v>77</v>
      </c>
      <c r="D27" s="19" t="s">
        <v>463</v>
      </c>
      <c r="E27" s="143" t="s">
        <v>464</v>
      </c>
      <c r="F27" s="21" t="s">
        <v>29</v>
      </c>
      <c r="G27" s="21" t="s">
        <v>492</v>
      </c>
      <c r="H27" s="21"/>
      <c r="I27" s="98"/>
      <c r="J27" s="130">
        <v>28.41</v>
      </c>
      <c r="K27" s="347">
        <v>0.8</v>
      </c>
      <c r="L27" s="27" t="str">
        <f t="shared" si="0"/>
        <v>II A</v>
      </c>
      <c r="M27" s="20" t="s">
        <v>79</v>
      </c>
      <c r="N27" s="450"/>
    </row>
    <row r="28" spans="1:14" ht="18" customHeight="1" x14ac:dyDescent="0.2">
      <c r="A28" s="32">
        <v>22</v>
      </c>
      <c r="B28" s="17"/>
      <c r="C28" s="18" t="s">
        <v>1163</v>
      </c>
      <c r="D28" s="19" t="s">
        <v>1164</v>
      </c>
      <c r="E28" s="143" t="s">
        <v>1165</v>
      </c>
      <c r="F28" s="21" t="s">
        <v>30</v>
      </c>
      <c r="G28" s="21" t="s">
        <v>1087</v>
      </c>
      <c r="H28" s="21"/>
      <c r="I28" s="98"/>
      <c r="J28" s="130">
        <v>28.41</v>
      </c>
      <c r="K28" s="347">
        <v>1.4</v>
      </c>
      <c r="L28" s="27" t="str">
        <f t="shared" si="0"/>
        <v>II A</v>
      </c>
      <c r="M28" s="20" t="s">
        <v>1125</v>
      </c>
      <c r="N28" s="450"/>
    </row>
    <row r="29" spans="1:14" ht="18" customHeight="1" x14ac:dyDescent="0.2">
      <c r="A29" s="32">
        <v>23</v>
      </c>
      <c r="B29" s="17"/>
      <c r="C29" s="18" t="s">
        <v>125</v>
      </c>
      <c r="D29" s="19" t="s">
        <v>767</v>
      </c>
      <c r="E29" s="143" t="s">
        <v>768</v>
      </c>
      <c r="F29" s="21" t="s">
        <v>155</v>
      </c>
      <c r="G29" s="21" t="s">
        <v>154</v>
      </c>
      <c r="H29" s="21" t="s">
        <v>789</v>
      </c>
      <c r="I29" s="98"/>
      <c r="J29" s="212">
        <v>28.44</v>
      </c>
      <c r="K29" s="347">
        <v>1.6</v>
      </c>
      <c r="L29" s="27" t="str">
        <f t="shared" si="0"/>
        <v>II A</v>
      </c>
      <c r="M29" s="20" t="s">
        <v>153</v>
      </c>
      <c r="N29" s="450"/>
    </row>
    <row r="30" spans="1:14" ht="18" customHeight="1" x14ac:dyDescent="0.2">
      <c r="A30" s="32">
        <v>24</v>
      </c>
      <c r="B30" s="17"/>
      <c r="C30" s="18" t="s">
        <v>1109</v>
      </c>
      <c r="D30" s="19" t="s">
        <v>1110</v>
      </c>
      <c r="E30" s="143" t="s">
        <v>711</v>
      </c>
      <c r="F30" s="21" t="s">
        <v>24</v>
      </c>
      <c r="G30" s="21" t="s">
        <v>1087</v>
      </c>
      <c r="H30" s="21"/>
      <c r="I30" s="98"/>
      <c r="J30" s="130">
        <v>28.55</v>
      </c>
      <c r="K30" s="347">
        <v>-1.8</v>
      </c>
      <c r="L30" s="27" t="str">
        <f t="shared" si="0"/>
        <v>II A</v>
      </c>
      <c r="M30" s="20" t="s">
        <v>1108</v>
      </c>
      <c r="N30" s="450"/>
    </row>
    <row r="31" spans="1:14" ht="18" customHeight="1" x14ac:dyDescent="0.2">
      <c r="A31" s="32">
        <v>25</v>
      </c>
      <c r="B31" s="17"/>
      <c r="C31" s="18" t="s">
        <v>125</v>
      </c>
      <c r="D31" s="19" t="s">
        <v>731</v>
      </c>
      <c r="E31" s="143" t="s">
        <v>732</v>
      </c>
      <c r="F31" s="21" t="s">
        <v>733</v>
      </c>
      <c r="G31" s="21" t="s">
        <v>734</v>
      </c>
      <c r="H31" s="21" t="s">
        <v>744</v>
      </c>
      <c r="I31" s="98"/>
      <c r="J31" s="130">
        <v>28.58</v>
      </c>
      <c r="K31" s="347">
        <v>1.5</v>
      </c>
      <c r="L31" s="27" t="str">
        <f t="shared" si="0"/>
        <v>II A</v>
      </c>
      <c r="M31" s="20" t="s">
        <v>151</v>
      </c>
      <c r="N31" s="450"/>
    </row>
    <row r="32" spans="1:14" ht="18" customHeight="1" x14ac:dyDescent="0.2">
      <c r="A32" s="32">
        <v>26</v>
      </c>
      <c r="B32" s="17"/>
      <c r="C32" s="18" t="s">
        <v>50</v>
      </c>
      <c r="D32" s="19" t="s">
        <v>175</v>
      </c>
      <c r="E32" s="143">
        <v>37320</v>
      </c>
      <c r="F32" s="21" t="s">
        <v>29</v>
      </c>
      <c r="G32" s="21" t="s">
        <v>492</v>
      </c>
      <c r="H32" s="21"/>
      <c r="I32" s="98"/>
      <c r="J32" s="118">
        <v>28.59</v>
      </c>
      <c r="K32" s="347">
        <v>1.4</v>
      </c>
      <c r="L32" s="27" t="str">
        <f t="shared" si="0"/>
        <v>II A</v>
      </c>
      <c r="M32" s="20" t="s">
        <v>80</v>
      </c>
      <c r="N32" s="450"/>
    </row>
    <row r="33" spans="1:14" ht="18" customHeight="1" x14ac:dyDescent="0.2">
      <c r="A33" s="32">
        <v>27</v>
      </c>
      <c r="B33" s="17"/>
      <c r="C33" s="18" t="s">
        <v>936</v>
      </c>
      <c r="D33" s="19" t="s">
        <v>937</v>
      </c>
      <c r="E33" s="143">
        <v>37571</v>
      </c>
      <c r="F33" s="21" t="s">
        <v>188</v>
      </c>
      <c r="G33" s="21" t="s">
        <v>185</v>
      </c>
      <c r="H33" s="21"/>
      <c r="I33" s="98"/>
      <c r="J33" s="130">
        <v>28.67</v>
      </c>
      <c r="K33" s="347">
        <v>2.1</v>
      </c>
      <c r="L33" s="27" t="str">
        <f t="shared" si="0"/>
        <v>II A</v>
      </c>
      <c r="M33" s="20" t="s">
        <v>256</v>
      </c>
      <c r="N33" s="450"/>
    </row>
    <row r="34" spans="1:14" ht="18" customHeight="1" x14ac:dyDescent="0.2">
      <c r="A34" s="32">
        <v>28</v>
      </c>
      <c r="B34" s="17"/>
      <c r="C34" s="18" t="s">
        <v>1058</v>
      </c>
      <c r="D34" s="19" t="s">
        <v>1059</v>
      </c>
      <c r="E34" s="143" t="s">
        <v>1060</v>
      </c>
      <c r="F34" s="21" t="s">
        <v>1062</v>
      </c>
      <c r="G34" s="21" t="s">
        <v>199</v>
      </c>
      <c r="H34" s="21" t="s">
        <v>200</v>
      </c>
      <c r="I34" s="98" t="s">
        <v>56</v>
      </c>
      <c r="J34" s="130">
        <v>28.69</v>
      </c>
      <c r="K34" s="347">
        <v>-0.2</v>
      </c>
      <c r="L34" s="27" t="str">
        <f t="shared" si="0"/>
        <v>II A</v>
      </c>
      <c r="M34" s="20" t="s">
        <v>202</v>
      </c>
      <c r="N34" s="450"/>
    </row>
    <row r="35" spans="1:14" ht="18" customHeight="1" x14ac:dyDescent="0.2">
      <c r="A35" s="32">
        <v>29</v>
      </c>
      <c r="B35" s="17"/>
      <c r="C35" s="18" t="s">
        <v>473</v>
      </c>
      <c r="D35" s="19" t="s">
        <v>1159</v>
      </c>
      <c r="E35" s="143" t="s">
        <v>1160</v>
      </c>
      <c r="F35" s="21" t="s">
        <v>30</v>
      </c>
      <c r="G35" s="21" t="s">
        <v>1087</v>
      </c>
      <c r="H35" s="21"/>
      <c r="I35" s="98"/>
      <c r="J35" s="130">
        <v>28.72</v>
      </c>
      <c r="K35" s="347">
        <v>1.5</v>
      </c>
      <c r="L35" s="27" t="str">
        <f t="shared" si="0"/>
        <v>II A</v>
      </c>
      <c r="M35" s="20" t="s">
        <v>1116</v>
      </c>
      <c r="N35" s="450"/>
    </row>
    <row r="36" spans="1:14" ht="18" customHeight="1" x14ac:dyDescent="0.2">
      <c r="A36" s="32">
        <v>30</v>
      </c>
      <c r="B36" s="17"/>
      <c r="C36" s="18" t="s">
        <v>49</v>
      </c>
      <c r="D36" s="19" t="s">
        <v>662</v>
      </c>
      <c r="E36" s="143">
        <v>37789</v>
      </c>
      <c r="F36" s="21" t="s">
        <v>665</v>
      </c>
      <c r="G36" s="21" t="s">
        <v>135</v>
      </c>
      <c r="H36" s="21"/>
      <c r="I36" s="98"/>
      <c r="J36" s="118">
        <v>28.97</v>
      </c>
      <c r="K36" s="347">
        <v>1.6</v>
      </c>
      <c r="L36" s="27" t="str">
        <f t="shared" si="0"/>
        <v>III A</v>
      </c>
      <c r="M36" s="20" t="s">
        <v>137</v>
      </c>
      <c r="N36" s="450"/>
    </row>
    <row r="37" spans="1:14" ht="18" customHeight="1" x14ac:dyDescent="0.2">
      <c r="A37" s="32">
        <v>31</v>
      </c>
      <c r="B37" s="17"/>
      <c r="C37" s="18" t="s">
        <v>186</v>
      </c>
      <c r="D37" s="19" t="s">
        <v>527</v>
      </c>
      <c r="E37" s="143" t="s">
        <v>528</v>
      </c>
      <c r="F37" s="21" t="s">
        <v>37</v>
      </c>
      <c r="G37" s="21" t="s">
        <v>103</v>
      </c>
      <c r="H37" s="21"/>
      <c r="I37" s="98"/>
      <c r="J37" s="118">
        <v>29.14</v>
      </c>
      <c r="K37" s="347">
        <v>-1.8</v>
      </c>
      <c r="L37" s="27" t="str">
        <f t="shared" si="0"/>
        <v>III A</v>
      </c>
      <c r="M37" s="20" t="s">
        <v>238</v>
      </c>
      <c r="N37" s="450"/>
    </row>
    <row r="38" spans="1:14" s="62" customFormat="1" ht="15.75" x14ac:dyDescent="0.2">
      <c r="A38" s="62" t="s">
        <v>270</v>
      </c>
      <c r="D38" s="63"/>
      <c r="E38" s="77"/>
      <c r="F38" s="77"/>
      <c r="G38" s="77"/>
      <c r="H38" s="99"/>
      <c r="I38" s="99"/>
      <c r="J38" s="66"/>
      <c r="K38" s="66"/>
      <c r="L38" s="100"/>
      <c r="N38" s="445"/>
    </row>
    <row r="39" spans="1:14" s="62" customFormat="1" ht="15.75" x14ac:dyDescent="0.2">
      <c r="A39" s="62" t="s">
        <v>1209</v>
      </c>
      <c r="D39" s="63"/>
      <c r="E39" s="77"/>
      <c r="F39" s="77"/>
      <c r="G39" s="99"/>
      <c r="H39" s="99"/>
      <c r="I39" s="66"/>
      <c r="J39" s="66"/>
      <c r="K39" s="66"/>
      <c r="L39" s="101"/>
      <c r="N39" s="445"/>
    </row>
    <row r="40" spans="1:14" s="37" customFormat="1" ht="12" customHeight="1" x14ac:dyDescent="0.2">
      <c r="A40" s="45"/>
      <c r="B40" s="45"/>
      <c r="C40" s="45"/>
      <c r="D40" s="50"/>
      <c r="E40" s="56"/>
      <c r="F40" s="51"/>
      <c r="G40" s="51"/>
      <c r="H40" s="51"/>
      <c r="I40" s="51"/>
      <c r="J40" s="52"/>
      <c r="K40" s="52"/>
      <c r="L40" s="52"/>
      <c r="M40" s="57"/>
      <c r="N40" s="446"/>
    </row>
    <row r="41" spans="1:14" s="61" customFormat="1" ht="15.75" x14ac:dyDescent="0.2">
      <c r="C41" s="62" t="s">
        <v>287</v>
      </c>
      <c r="D41" s="62"/>
      <c r="E41" s="56"/>
      <c r="F41" s="103"/>
      <c r="G41" s="103"/>
      <c r="H41" s="59"/>
      <c r="I41" s="59"/>
      <c r="J41" s="54"/>
      <c r="K41" s="54"/>
      <c r="L41" s="52"/>
      <c r="M41" s="37"/>
      <c r="N41" s="447"/>
    </row>
    <row r="42" spans="1:14" ht="16.5" thickBot="1" x14ac:dyDescent="0.25">
      <c r="C42" s="154"/>
      <c r="D42" s="62"/>
      <c r="E42" s="56"/>
      <c r="F42" s="103"/>
      <c r="G42" s="103"/>
    </row>
    <row r="43" spans="1:14" s="53" customFormat="1" ht="18" customHeight="1" thickBot="1" x14ac:dyDescent="0.25">
      <c r="A43" s="102" t="s">
        <v>18</v>
      </c>
      <c r="B43" s="132" t="s">
        <v>17</v>
      </c>
      <c r="C43" s="68" t="s">
        <v>0</v>
      </c>
      <c r="D43" s="69" t="s">
        <v>1</v>
      </c>
      <c r="E43" s="71" t="s">
        <v>10</v>
      </c>
      <c r="F43" s="70" t="s">
        <v>2</v>
      </c>
      <c r="G43" s="70" t="s">
        <v>3</v>
      </c>
      <c r="H43" s="70" t="s">
        <v>15</v>
      </c>
      <c r="I43" s="70" t="s">
        <v>21</v>
      </c>
      <c r="J43" s="71" t="s">
        <v>4</v>
      </c>
      <c r="K43" s="71" t="s">
        <v>277</v>
      </c>
      <c r="L43" s="82" t="s">
        <v>13</v>
      </c>
      <c r="M43" s="72" t="s">
        <v>5</v>
      </c>
      <c r="N43" s="449"/>
    </row>
    <row r="44" spans="1:14" ht="18" customHeight="1" x14ac:dyDescent="0.2">
      <c r="A44" s="32">
        <v>32</v>
      </c>
      <c r="B44" s="17"/>
      <c r="C44" s="18" t="s">
        <v>975</v>
      </c>
      <c r="D44" s="19" t="s">
        <v>976</v>
      </c>
      <c r="E44" s="143" t="s">
        <v>977</v>
      </c>
      <c r="F44" s="21" t="s">
        <v>985</v>
      </c>
      <c r="G44" s="21" t="s">
        <v>266</v>
      </c>
      <c r="H44" s="21" t="s">
        <v>984</v>
      </c>
      <c r="I44" s="98"/>
      <c r="J44" s="130">
        <v>29.16</v>
      </c>
      <c r="K44" s="347">
        <v>1.4</v>
      </c>
      <c r="L44" s="27" t="str">
        <f t="shared" ref="L44:L70" si="1">IF(ISBLANK(J44),"",IF(J44&lt;=25.45,"KSM",IF(J44&lt;=26.85,"I A",IF(J44&lt;=28.74,"II A",IF(J44&lt;=31.24,"III A",IF(J44&lt;=33.24,"I JA",IF(J44&lt;=34.94,"II JA",IF(J44&lt;=36.24,"III JA"))))))))</f>
        <v>III A</v>
      </c>
      <c r="M44" s="20" t="s">
        <v>195</v>
      </c>
      <c r="N44" s="450"/>
    </row>
    <row r="45" spans="1:14" ht="18" customHeight="1" x14ac:dyDescent="0.2">
      <c r="A45" s="32">
        <v>32</v>
      </c>
      <c r="B45" s="17"/>
      <c r="C45" s="18" t="s">
        <v>689</v>
      </c>
      <c r="D45" s="19" t="s">
        <v>690</v>
      </c>
      <c r="E45" s="143" t="s">
        <v>691</v>
      </c>
      <c r="F45" s="21" t="s">
        <v>144</v>
      </c>
      <c r="G45" s="21" t="s">
        <v>145</v>
      </c>
      <c r="H45" s="21"/>
      <c r="I45" s="98"/>
      <c r="J45" s="118">
        <v>29.27</v>
      </c>
      <c r="K45" s="347">
        <v>0.2</v>
      </c>
      <c r="L45" s="27" t="str">
        <f t="shared" si="1"/>
        <v>III A</v>
      </c>
      <c r="M45" s="20" t="s">
        <v>148</v>
      </c>
      <c r="N45" s="450"/>
    </row>
    <row r="46" spans="1:14" ht="18" customHeight="1" x14ac:dyDescent="0.2">
      <c r="A46" s="32">
        <v>33</v>
      </c>
      <c r="B46" s="17"/>
      <c r="C46" s="18" t="s">
        <v>158</v>
      </c>
      <c r="D46" s="19" t="s">
        <v>525</v>
      </c>
      <c r="E46" s="143" t="s">
        <v>526</v>
      </c>
      <c r="F46" s="21" t="s">
        <v>37</v>
      </c>
      <c r="G46" s="21" t="s">
        <v>103</v>
      </c>
      <c r="H46" s="21"/>
      <c r="I46" s="98"/>
      <c r="J46" s="118">
        <v>29.28</v>
      </c>
      <c r="K46" s="347">
        <v>1</v>
      </c>
      <c r="L46" s="27" t="str">
        <f t="shared" si="1"/>
        <v>III A</v>
      </c>
      <c r="M46" s="20" t="s">
        <v>238</v>
      </c>
      <c r="N46" s="450"/>
    </row>
    <row r="47" spans="1:14" ht="18" customHeight="1" x14ac:dyDescent="0.2">
      <c r="A47" s="32">
        <v>34</v>
      </c>
      <c r="B47" s="17"/>
      <c r="C47" s="18" t="s">
        <v>401</v>
      </c>
      <c r="D47" s="19" t="s">
        <v>402</v>
      </c>
      <c r="E47" s="143" t="s">
        <v>403</v>
      </c>
      <c r="F47" s="21" t="s">
        <v>237</v>
      </c>
      <c r="G47" s="21" t="s">
        <v>234</v>
      </c>
      <c r="H47" s="21"/>
      <c r="I47" s="98"/>
      <c r="J47" s="118">
        <v>29.31</v>
      </c>
      <c r="K47" s="347">
        <v>-0.2</v>
      </c>
      <c r="L47" s="27" t="str">
        <f t="shared" si="1"/>
        <v>III A</v>
      </c>
      <c r="M47" s="20" t="s">
        <v>235</v>
      </c>
      <c r="N47" s="450"/>
    </row>
    <row r="48" spans="1:14" ht="18" customHeight="1" x14ac:dyDescent="0.2">
      <c r="A48" s="32">
        <v>35</v>
      </c>
      <c r="B48" s="17"/>
      <c r="C48" s="18" t="s">
        <v>58</v>
      </c>
      <c r="D48" s="19" t="s">
        <v>817</v>
      </c>
      <c r="E48" s="143">
        <v>37445</v>
      </c>
      <c r="F48" s="21" t="s">
        <v>162</v>
      </c>
      <c r="G48" s="21" t="s">
        <v>161</v>
      </c>
      <c r="H48" s="21"/>
      <c r="I48" s="98"/>
      <c r="J48" s="118">
        <v>29.35</v>
      </c>
      <c r="K48" s="347">
        <v>1.5</v>
      </c>
      <c r="L48" s="27" t="str">
        <f t="shared" si="1"/>
        <v>III A</v>
      </c>
      <c r="M48" s="20" t="s">
        <v>253</v>
      </c>
      <c r="N48" s="450"/>
    </row>
    <row r="49" spans="1:14" ht="18" customHeight="1" x14ac:dyDescent="0.2">
      <c r="A49" s="32">
        <v>36</v>
      </c>
      <c r="B49" s="17"/>
      <c r="C49" s="18" t="s">
        <v>121</v>
      </c>
      <c r="D49" s="19" t="s">
        <v>622</v>
      </c>
      <c r="E49" s="143">
        <v>38188</v>
      </c>
      <c r="F49" s="21" t="s">
        <v>623</v>
      </c>
      <c r="G49" s="21" t="s">
        <v>112</v>
      </c>
      <c r="H49" s="21"/>
      <c r="I49" s="98" t="s">
        <v>56</v>
      </c>
      <c r="J49" s="118">
        <v>29.37</v>
      </c>
      <c r="K49" s="347">
        <v>-0.2</v>
      </c>
      <c r="L49" s="27" t="str">
        <f t="shared" si="1"/>
        <v>III A</v>
      </c>
      <c r="M49" s="20" t="s">
        <v>113</v>
      </c>
      <c r="N49" s="450"/>
    </row>
    <row r="50" spans="1:14" ht="18" customHeight="1" x14ac:dyDescent="0.2">
      <c r="A50" s="32">
        <v>37</v>
      </c>
      <c r="B50" s="17"/>
      <c r="C50" s="18" t="s">
        <v>1141</v>
      </c>
      <c r="D50" s="19" t="s">
        <v>1142</v>
      </c>
      <c r="E50" s="143" t="s">
        <v>1143</v>
      </c>
      <c r="F50" s="21" t="s">
        <v>30</v>
      </c>
      <c r="G50" s="21" t="s">
        <v>1087</v>
      </c>
      <c r="H50" s="21"/>
      <c r="I50" s="98"/>
      <c r="J50" s="130">
        <v>29.43</v>
      </c>
      <c r="K50" s="347">
        <v>1</v>
      </c>
      <c r="L50" s="27" t="str">
        <f t="shared" si="1"/>
        <v>III A</v>
      </c>
      <c r="M50" s="20" t="s">
        <v>1144</v>
      </c>
      <c r="N50" s="450"/>
    </row>
    <row r="51" spans="1:14" ht="18" customHeight="1" x14ac:dyDescent="0.2">
      <c r="A51" s="32">
        <v>38</v>
      </c>
      <c r="B51" s="17"/>
      <c r="C51" s="18" t="s">
        <v>585</v>
      </c>
      <c r="D51" s="19" t="s">
        <v>586</v>
      </c>
      <c r="E51" s="143">
        <v>37677</v>
      </c>
      <c r="F51" s="21" t="s">
        <v>316</v>
      </c>
      <c r="G51" s="21" t="s">
        <v>112</v>
      </c>
      <c r="H51" s="21"/>
      <c r="I51" s="98"/>
      <c r="J51" s="118">
        <v>29.45</v>
      </c>
      <c r="K51" s="347">
        <v>-0.2</v>
      </c>
      <c r="L51" s="27" t="str">
        <f t="shared" si="1"/>
        <v>III A</v>
      </c>
      <c r="M51" s="20" t="s">
        <v>120</v>
      </c>
      <c r="N51" s="450"/>
    </row>
    <row r="52" spans="1:14" ht="18" customHeight="1" x14ac:dyDescent="0.2">
      <c r="A52" s="32">
        <v>39</v>
      </c>
      <c r="B52" s="17"/>
      <c r="C52" s="18" t="s">
        <v>95</v>
      </c>
      <c r="D52" s="19" t="s">
        <v>1050</v>
      </c>
      <c r="E52" s="143">
        <v>37545</v>
      </c>
      <c r="F52" s="21" t="s">
        <v>1061</v>
      </c>
      <c r="G52" s="21" t="s">
        <v>199</v>
      </c>
      <c r="H52" s="21" t="s">
        <v>200</v>
      </c>
      <c r="I52" s="98"/>
      <c r="J52" s="130">
        <v>29.54</v>
      </c>
      <c r="K52" s="347">
        <v>-0.2</v>
      </c>
      <c r="L52" s="27" t="str">
        <f t="shared" si="1"/>
        <v>III A</v>
      </c>
      <c r="M52" s="20" t="s">
        <v>203</v>
      </c>
      <c r="N52" s="450"/>
    </row>
    <row r="53" spans="1:14" ht="18" customHeight="1" x14ac:dyDescent="0.2">
      <c r="A53" s="32">
        <v>40</v>
      </c>
      <c r="B53" s="17"/>
      <c r="C53" s="18" t="s">
        <v>60</v>
      </c>
      <c r="D53" s="19" t="s">
        <v>1174</v>
      </c>
      <c r="E53" s="143" t="s">
        <v>1175</v>
      </c>
      <c r="F53" s="21" t="s">
        <v>1179</v>
      </c>
      <c r="G53" s="21" t="s">
        <v>1087</v>
      </c>
      <c r="H53" s="21"/>
      <c r="I53" s="98" t="s">
        <v>56</v>
      </c>
      <c r="J53" s="130">
        <v>29.65</v>
      </c>
      <c r="K53" s="347">
        <v>-0.2</v>
      </c>
      <c r="L53" s="27" t="str">
        <f t="shared" si="1"/>
        <v>III A</v>
      </c>
      <c r="M53" s="20" t="s">
        <v>1116</v>
      </c>
      <c r="N53" s="450"/>
    </row>
    <row r="54" spans="1:14" ht="18" customHeight="1" x14ac:dyDescent="0.2">
      <c r="A54" s="32">
        <v>41</v>
      </c>
      <c r="B54" s="17"/>
      <c r="C54" s="18" t="s">
        <v>85</v>
      </c>
      <c r="D54" s="19" t="s">
        <v>1034</v>
      </c>
      <c r="E54" s="143" t="s">
        <v>1035</v>
      </c>
      <c r="F54" s="21" t="s">
        <v>1061</v>
      </c>
      <c r="G54" s="21" t="s">
        <v>199</v>
      </c>
      <c r="H54" s="21" t="s">
        <v>200</v>
      </c>
      <c r="I54" s="98"/>
      <c r="J54" s="130">
        <v>29.73</v>
      </c>
      <c r="K54" s="347">
        <v>1.4</v>
      </c>
      <c r="L54" s="27" t="str">
        <f t="shared" si="1"/>
        <v>III A</v>
      </c>
      <c r="M54" s="20" t="s">
        <v>202</v>
      </c>
      <c r="N54" s="450"/>
    </row>
    <row r="55" spans="1:14" ht="18" customHeight="1" x14ac:dyDescent="0.2">
      <c r="A55" s="32">
        <v>42</v>
      </c>
      <c r="B55" s="17"/>
      <c r="C55" s="18" t="s">
        <v>612</v>
      </c>
      <c r="D55" s="19" t="s">
        <v>613</v>
      </c>
      <c r="E55" s="143">
        <v>37868</v>
      </c>
      <c r="F55" s="21" t="s">
        <v>315</v>
      </c>
      <c r="G55" s="21" t="s">
        <v>112</v>
      </c>
      <c r="H55" s="21"/>
      <c r="I55" s="98"/>
      <c r="J55" s="130">
        <v>29.74</v>
      </c>
      <c r="K55" s="347">
        <v>-1.8</v>
      </c>
      <c r="L55" s="27" t="str">
        <f t="shared" si="1"/>
        <v>III A</v>
      </c>
      <c r="M55" s="20" t="s">
        <v>563</v>
      </c>
      <c r="N55" s="450"/>
    </row>
    <row r="56" spans="1:14" ht="18" customHeight="1" x14ac:dyDescent="0.2">
      <c r="A56" s="32">
        <v>43</v>
      </c>
      <c r="B56" s="17"/>
      <c r="C56" s="18" t="s">
        <v>42</v>
      </c>
      <c r="D56" s="19" t="s">
        <v>562</v>
      </c>
      <c r="E56" s="143">
        <v>37843</v>
      </c>
      <c r="F56" s="21" t="s">
        <v>316</v>
      </c>
      <c r="G56" s="21" t="s">
        <v>112</v>
      </c>
      <c r="H56" s="21"/>
      <c r="I56" s="98"/>
      <c r="J56" s="118">
        <v>29.89</v>
      </c>
      <c r="K56" s="347">
        <v>1</v>
      </c>
      <c r="L56" s="27" t="str">
        <f t="shared" si="1"/>
        <v>III A</v>
      </c>
      <c r="M56" s="20" t="s">
        <v>563</v>
      </c>
      <c r="N56" s="450"/>
    </row>
    <row r="57" spans="1:14" ht="18" customHeight="1" x14ac:dyDescent="0.2">
      <c r="A57" s="32">
        <v>44</v>
      </c>
      <c r="B57" s="17"/>
      <c r="C57" s="18" t="s">
        <v>1080</v>
      </c>
      <c r="D57" s="19" t="s">
        <v>1081</v>
      </c>
      <c r="E57" s="143" t="s">
        <v>1072</v>
      </c>
      <c r="F57" s="21" t="s">
        <v>1067</v>
      </c>
      <c r="G57" s="21" t="s">
        <v>1069</v>
      </c>
      <c r="H57" s="21"/>
      <c r="I57" s="98"/>
      <c r="J57" s="130">
        <v>29.95</v>
      </c>
      <c r="K57" s="347">
        <v>0.8</v>
      </c>
      <c r="L57" s="27" t="str">
        <f t="shared" si="1"/>
        <v>III A</v>
      </c>
      <c r="M57" s="20" t="s">
        <v>1084</v>
      </c>
      <c r="N57" s="450"/>
    </row>
    <row r="58" spans="1:14" ht="18" customHeight="1" x14ac:dyDescent="0.2">
      <c r="A58" s="32">
        <v>45</v>
      </c>
      <c r="B58" s="17"/>
      <c r="C58" s="18" t="s">
        <v>1042</v>
      </c>
      <c r="D58" s="19" t="s">
        <v>1043</v>
      </c>
      <c r="E58" s="143" t="s">
        <v>784</v>
      </c>
      <c r="F58" s="21" t="s">
        <v>1061</v>
      </c>
      <c r="G58" s="21" t="s">
        <v>199</v>
      </c>
      <c r="H58" s="21" t="s">
        <v>200</v>
      </c>
      <c r="I58" s="98"/>
      <c r="J58" s="118">
        <v>30</v>
      </c>
      <c r="K58" s="347">
        <v>-0.2</v>
      </c>
      <c r="L58" s="27" t="str">
        <f t="shared" si="1"/>
        <v>III A</v>
      </c>
      <c r="M58" s="20" t="s">
        <v>202</v>
      </c>
      <c r="N58" s="450"/>
    </row>
    <row r="59" spans="1:14" ht="18" customHeight="1" x14ac:dyDescent="0.2">
      <c r="A59" s="32">
        <v>46</v>
      </c>
      <c r="B59" s="17"/>
      <c r="C59" s="18" t="s">
        <v>68</v>
      </c>
      <c r="D59" s="19" t="s">
        <v>1158</v>
      </c>
      <c r="E59" s="143" t="s">
        <v>672</v>
      </c>
      <c r="F59" s="21" t="s">
        <v>30</v>
      </c>
      <c r="G59" s="21" t="s">
        <v>1087</v>
      </c>
      <c r="H59" s="21"/>
      <c r="I59" s="98"/>
      <c r="J59" s="130">
        <v>30.39</v>
      </c>
      <c r="K59" s="347">
        <v>2.1</v>
      </c>
      <c r="L59" s="27" t="str">
        <f t="shared" si="1"/>
        <v>III A</v>
      </c>
      <c r="M59" s="20" t="s">
        <v>1116</v>
      </c>
      <c r="N59" s="450"/>
    </row>
    <row r="60" spans="1:14" ht="18" customHeight="1" x14ac:dyDescent="0.2">
      <c r="A60" s="32">
        <v>47</v>
      </c>
      <c r="B60" s="17"/>
      <c r="C60" s="18" t="s">
        <v>96</v>
      </c>
      <c r="D60" s="19" t="s">
        <v>533</v>
      </c>
      <c r="E60" s="143" t="s">
        <v>534</v>
      </c>
      <c r="F60" s="21" t="s">
        <v>37</v>
      </c>
      <c r="G60" s="21" t="s">
        <v>103</v>
      </c>
      <c r="H60" s="21"/>
      <c r="I60" s="98"/>
      <c r="J60" s="130">
        <v>30.55</v>
      </c>
      <c r="K60" s="347">
        <v>1.6</v>
      </c>
      <c r="L60" s="27" t="str">
        <f t="shared" si="1"/>
        <v>III A</v>
      </c>
      <c r="M60" s="20" t="s">
        <v>238</v>
      </c>
      <c r="N60" s="450"/>
    </row>
    <row r="61" spans="1:14" ht="18" customHeight="1" x14ac:dyDescent="0.2">
      <c r="A61" s="32">
        <v>48</v>
      </c>
      <c r="B61" s="17"/>
      <c r="C61" s="18" t="s">
        <v>72</v>
      </c>
      <c r="D61" s="19" t="s">
        <v>615</v>
      </c>
      <c r="E61" s="143">
        <v>37551</v>
      </c>
      <c r="F61" s="21" t="s">
        <v>315</v>
      </c>
      <c r="G61" s="21" t="s">
        <v>112</v>
      </c>
      <c r="H61" s="21"/>
      <c r="I61" s="98"/>
      <c r="J61" s="118">
        <v>30.65</v>
      </c>
      <c r="K61" s="347">
        <v>0.8</v>
      </c>
      <c r="L61" s="27" t="str">
        <f t="shared" si="1"/>
        <v>III A</v>
      </c>
      <c r="M61" s="20" t="s">
        <v>113</v>
      </c>
      <c r="N61" s="450"/>
    </row>
    <row r="62" spans="1:14" ht="18" customHeight="1" x14ac:dyDescent="0.2">
      <c r="A62" s="32">
        <v>49</v>
      </c>
      <c r="B62" s="17"/>
      <c r="C62" s="18" t="s">
        <v>617</v>
      </c>
      <c r="D62" s="19" t="s">
        <v>618</v>
      </c>
      <c r="E62" s="143">
        <v>37517</v>
      </c>
      <c r="F62" s="21" t="s">
        <v>315</v>
      </c>
      <c r="G62" s="21" t="s">
        <v>112</v>
      </c>
      <c r="H62" s="21"/>
      <c r="I62" s="98"/>
      <c r="J62" s="130">
        <v>30.68</v>
      </c>
      <c r="K62" s="347">
        <v>0.8</v>
      </c>
      <c r="L62" s="27" t="str">
        <f t="shared" si="1"/>
        <v>III A</v>
      </c>
      <c r="M62" s="20" t="s">
        <v>577</v>
      </c>
      <c r="N62" s="450"/>
    </row>
    <row r="63" spans="1:14" ht="18" customHeight="1" x14ac:dyDescent="0.2">
      <c r="A63" s="32">
        <v>50</v>
      </c>
      <c r="B63" s="17"/>
      <c r="C63" s="18" t="s">
        <v>236</v>
      </c>
      <c r="D63" s="19" t="s">
        <v>806</v>
      </c>
      <c r="E63" s="143" t="s">
        <v>795</v>
      </c>
      <c r="F63" s="21" t="s">
        <v>160</v>
      </c>
      <c r="G63" s="21" t="s">
        <v>157</v>
      </c>
      <c r="H63" s="21"/>
      <c r="I63" s="98"/>
      <c r="J63" s="118">
        <v>30.73</v>
      </c>
      <c r="K63" s="347">
        <v>1.5</v>
      </c>
      <c r="L63" s="27" t="str">
        <f t="shared" si="1"/>
        <v>III A</v>
      </c>
      <c r="M63" s="20" t="s">
        <v>159</v>
      </c>
      <c r="N63" s="450"/>
    </row>
    <row r="64" spans="1:14" ht="18" customHeight="1" x14ac:dyDescent="0.2">
      <c r="A64" s="32">
        <v>51</v>
      </c>
      <c r="B64" s="17"/>
      <c r="C64" s="18" t="s">
        <v>42</v>
      </c>
      <c r="D64" s="19" t="s">
        <v>992</v>
      </c>
      <c r="E64" s="143" t="s">
        <v>524</v>
      </c>
      <c r="F64" s="21" t="s">
        <v>198</v>
      </c>
      <c r="G64" s="21" t="s">
        <v>197</v>
      </c>
      <c r="H64" s="21"/>
      <c r="I64" s="98"/>
      <c r="J64" s="130">
        <v>30.82</v>
      </c>
      <c r="K64" s="347">
        <v>1.5</v>
      </c>
      <c r="L64" s="27" t="str">
        <f t="shared" si="1"/>
        <v>III A</v>
      </c>
      <c r="M64" s="20" t="s">
        <v>989</v>
      </c>
      <c r="N64" s="450"/>
    </row>
    <row r="65" spans="1:14" ht="18" customHeight="1" x14ac:dyDescent="0.2">
      <c r="A65" s="32">
        <v>52</v>
      </c>
      <c r="B65" s="17"/>
      <c r="C65" s="18" t="s">
        <v>897</v>
      </c>
      <c r="D65" s="19" t="s">
        <v>898</v>
      </c>
      <c r="E65" s="143" t="s">
        <v>899</v>
      </c>
      <c r="F65" s="21" t="s">
        <v>891</v>
      </c>
      <c r="G65" s="21" t="s">
        <v>164</v>
      </c>
      <c r="H65" s="21"/>
      <c r="I65" s="98" t="s">
        <v>56</v>
      </c>
      <c r="J65" s="118">
        <v>30.92</v>
      </c>
      <c r="K65" s="347">
        <v>1</v>
      </c>
      <c r="L65" s="27" t="str">
        <f t="shared" si="1"/>
        <v>III A</v>
      </c>
      <c r="M65" s="20" t="s">
        <v>865</v>
      </c>
      <c r="N65" s="450"/>
    </row>
    <row r="66" spans="1:14" ht="18" customHeight="1" x14ac:dyDescent="0.2">
      <c r="A66" s="32">
        <v>53</v>
      </c>
      <c r="B66" s="17"/>
      <c r="C66" s="18" t="s">
        <v>140</v>
      </c>
      <c r="D66" s="19" t="s">
        <v>1082</v>
      </c>
      <c r="E66" s="143" t="s">
        <v>1073</v>
      </c>
      <c r="F66" s="21" t="s">
        <v>1085</v>
      </c>
      <c r="G66" s="21" t="s">
        <v>1069</v>
      </c>
      <c r="H66" s="21"/>
      <c r="I66" s="98" t="s">
        <v>56</v>
      </c>
      <c r="J66" s="130">
        <v>30.96</v>
      </c>
      <c r="K66" s="347">
        <v>-0.2</v>
      </c>
      <c r="L66" s="27" t="str">
        <f t="shared" si="1"/>
        <v>III A</v>
      </c>
      <c r="M66" s="20" t="s">
        <v>1084</v>
      </c>
      <c r="N66" s="450"/>
    </row>
    <row r="67" spans="1:14" ht="18" customHeight="1" x14ac:dyDescent="0.2">
      <c r="A67" s="32">
        <v>54</v>
      </c>
      <c r="B67" s="17"/>
      <c r="C67" s="18" t="s">
        <v>1229</v>
      </c>
      <c r="D67" s="19" t="s">
        <v>1230</v>
      </c>
      <c r="E67" s="143">
        <v>38221</v>
      </c>
      <c r="F67" s="21" t="s">
        <v>1085</v>
      </c>
      <c r="G67" s="21" t="s">
        <v>1069</v>
      </c>
      <c r="H67" s="21"/>
      <c r="I67" s="98" t="s">
        <v>56</v>
      </c>
      <c r="J67" s="130">
        <v>31.74</v>
      </c>
      <c r="K67" s="347">
        <v>-0.2</v>
      </c>
      <c r="L67" s="27" t="str">
        <f t="shared" si="1"/>
        <v>I JA</v>
      </c>
      <c r="M67" s="20" t="s">
        <v>1084</v>
      </c>
      <c r="N67" s="450"/>
    </row>
    <row r="68" spans="1:14" ht="18" customHeight="1" x14ac:dyDescent="0.2">
      <c r="A68" s="32">
        <v>55</v>
      </c>
      <c r="B68" s="17"/>
      <c r="C68" s="18" t="s">
        <v>124</v>
      </c>
      <c r="D68" s="19" t="s">
        <v>407</v>
      </c>
      <c r="E68" s="143" t="s">
        <v>408</v>
      </c>
      <c r="F68" s="21" t="s">
        <v>237</v>
      </c>
      <c r="G68" s="21" t="s">
        <v>234</v>
      </c>
      <c r="H68" s="21"/>
      <c r="I68" s="98"/>
      <c r="J68" s="118">
        <v>32.590000000000003</v>
      </c>
      <c r="K68" s="347">
        <v>0.8</v>
      </c>
      <c r="L68" s="27" t="str">
        <f t="shared" si="1"/>
        <v>I JA</v>
      </c>
      <c r="M68" s="20" t="s">
        <v>235</v>
      </c>
      <c r="N68" s="450"/>
    </row>
    <row r="69" spans="1:14" ht="18" customHeight="1" x14ac:dyDescent="0.2">
      <c r="A69" s="32">
        <v>56</v>
      </c>
      <c r="B69" s="17"/>
      <c r="C69" s="18" t="s">
        <v>96</v>
      </c>
      <c r="D69" s="19" t="s">
        <v>1056</v>
      </c>
      <c r="E69" s="143" t="s">
        <v>1057</v>
      </c>
      <c r="F69" s="21" t="s">
        <v>1061</v>
      </c>
      <c r="G69" s="21" t="s">
        <v>199</v>
      </c>
      <c r="H69" s="21" t="s">
        <v>200</v>
      </c>
      <c r="I69" s="98"/>
      <c r="J69" s="130">
        <v>33.479999999999997</v>
      </c>
      <c r="K69" s="347">
        <v>2.1</v>
      </c>
      <c r="L69" s="27" t="str">
        <f t="shared" si="1"/>
        <v>II JA</v>
      </c>
      <c r="M69" s="20" t="s">
        <v>203</v>
      </c>
      <c r="N69" s="450"/>
    </row>
    <row r="70" spans="1:14" ht="18" customHeight="1" x14ac:dyDescent="0.2">
      <c r="A70" s="32">
        <v>57</v>
      </c>
      <c r="B70" s="17"/>
      <c r="C70" s="18" t="s">
        <v>400</v>
      </c>
      <c r="D70" s="19" t="s">
        <v>765</v>
      </c>
      <c r="E70" s="143" t="s">
        <v>766</v>
      </c>
      <c r="F70" s="21" t="s">
        <v>142</v>
      </c>
      <c r="G70" s="21" t="s">
        <v>764</v>
      </c>
      <c r="H70" s="21"/>
      <c r="I70" s="98"/>
      <c r="J70" s="118">
        <v>34.369999999999997</v>
      </c>
      <c r="K70" s="347">
        <v>1.6</v>
      </c>
      <c r="L70" s="27" t="str">
        <f t="shared" si="1"/>
        <v>II JA</v>
      </c>
      <c r="M70" s="20" t="s">
        <v>790</v>
      </c>
      <c r="N70" s="450"/>
    </row>
    <row r="71" spans="1:14" ht="18" customHeight="1" x14ac:dyDescent="0.2">
      <c r="A71" s="32"/>
      <c r="B71" s="17"/>
      <c r="C71" s="18" t="s">
        <v>42</v>
      </c>
      <c r="D71" s="19" t="s">
        <v>644</v>
      </c>
      <c r="E71" s="143" t="s">
        <v>645</v>
      </c>
      <c r="F71" s="21" t="s">
        <v>34</v>
      </c>
      <c r="G71" s="21" t="s">
        <v>639</v>
      </c>
      <c r="H71" s="21"/>
      <c r="I71" s="98"/>
      <c r="J71" s="118" t="s">
        <v>1255</v>
      </c>
      <c r="K71" s="347"/>
      <c r="L71" s="27"/>
      <c r="M71" s="20" t="s">
        <v>583</v>
      </c>
      <c r="N71" s="450"/>
    </row>
    <row r="72" spans="1:14" ht="18" customHeight="1" x14ac:dyDescent="0.2">
      <c r="A72" s="32"/>
      <c r="B72" s="17"/>
      <c r="C72" s="18" t="s">
        <v>1190</v>
      </c>
      <c r="D72" s="19" t="s">
        <v>1123</v>
      </c>
      <c r="E72" s="143" t="s">
        <v>1191</v>
      </c>
      <c r="F72" s="21" t="s">
        <v>32</v>
      </c>
      <c r="G72" s="21" t="s">
        <v>65</v>
      </c>
      <c r="H72" s="21"/>
      <c r="I72" s="98"/>
      <c r="J72" s="130" t="s">
        <v>1239</v>
      </c>
      <c r="K72" s="27"/>
      <c r="L72" s="27"/>
      <c r="M72" s="20" t="s">
        <v>1201</v>
      </c>
      <c r="N72" s="450"/>
    </row>
    <row r="73" spans="1:14" ht="18" customHeight="1" x14ac:dyDescent="0.2">
      <c r="A73" s="32"/>
      <c r="B73" s="17"/>
      <c r="C73" s="18" t="s">
        <v>75</v>
      </c>
      <c r="D73" s="19" t="s">
        <v>973</v>
      </c>
      <c r="E73" s="143" t="s">
        <v>974</v>
      </c>
      <c r="F73" s="21" t="s">
        <v>985</v>
      </c>
      <c r="G73" s="21" t="s">
        <v>266</v>
      </c>
      <c r="H73" s="21" t="s">
        <v>984</v>
      </c>
      <c r="I73" s="98"/>
      <c r="J73" s="130" t="s">
        <v>1239</v>
      </c>
      <c r="K73" s="27"/>
      <c r="L73" s="27"/>
      <c r="M73" s="20" t="s">
        <v>195</v>
      </c>
      <c r="N73" s="450"/>
    </row>
    <row r="74" spans="1:14" ht="18" customHeight="1" x14ac:dyDescent="0.2">
      <c r="A74" s="32"/>
      <c r="B74" s="17"/>
      <c r="C74" s="18" t="s">
        <v>473</v>
      </c>
      <c r="D74" s="19" t="s">
        <v>1054</v>
      </c>
      <c r="E74" s="143" t="s">
        <v>1055</v>
      </c>
      <c r="F74" s="21" t="s">
        <v>1061</v>
      </c>
      <c r="G74" s="21" t="s">
        <v>199</v>
      </c>
      <c r="H74" s="21" t="s">
        <v>200</v>
      </c>
      <c r="I74" s="98"/>
      <c r="J74" s="130" t="s">
        <v>1239</v>
      </c>
      <c r="K74" s="27"/>
      <c r="L74" s="27"/>
      <c r="M74" s="20" t="s">
        <v>203</v>
      </c>
      <c r="N74" s="450"/>
    </row>
    <row r="75" spans="1:14" s="62" customFormat="1" ht="15.75" x14ac:dyDescent="0.2">
      <c r="A75" s="62" t="s">
        <v>270</v>
      </c>
      <c r="D75" s="63"/>
      <c r="E75" s="77"/>
      <c r="F75" s="77"/>
      <c r="G75" s="77"/>
      <c r="H75" s="99"/>
      <c r="I75" s="99"/>
      <c r="J75" s="66"/>
      <c r="K75" s="66"/>
      <c r="L75" s="100"/>
      <c r="N75" s="445"/>
    </row>
    <row r="76" spans="1:14" s="62" customFormat="1" ht="15.75" x14ac:dyDescent="0.2">
      <c r="A76" s="62" t="s">
        <v>1209</v>
      </c>
      <c r="D76" s="63"/>
      <c r="E76" s="77"/>
      <c r="F76" s="77"/>
      <c r="G76" s="99"/>
      <c r="H76" s="99"/>
      <c r="I76" s="66"/>
      <c r="J76" s="66"/>
      <c r="K76" s="66"/>
      <c r="L76" s="101"/>
      <c r="N76" s="445"/>
    </row>
    <row r="77" spans="1:14" s="37" customFormat="1" ht="12" customHeight="1" x14ac:dyDescent="0.2">
      <c r="A77" s="45"/>
      <c r="B77" s="45"/>
      <c r="C77" s="45"/>
      <c r="D77" s="50"/>
      <c r="E77" s="56"/>
      <c r="F77" s="51"/>
      <c r="G77" s="51"/>
      <c r="H77" s="51"/>
      <c r="I77" s="51"/>
      <c r="J77" s="52"/>
      <c r="K77" s="52"/>
      <c r="L77" s="52"/>
      <c r="M77" s="57"/>
      <c r="N77" s="446"/>
    </row>
    <row r="78" spans="1:14" s="61" customFormat="1" ht="15.75" x14ac:dyDescent="0.2">
      <c r="C78" s="62" t="s">
        <v>287</v>
      </c>
      <c r="D78" s="62"/>
      <c r="E78" s="56"/>
      <c r="F78" s="103"/>
      <c r="G78" s="103"/>
      <c r="H78" s="59"/>
      <c r="I78" s="59"/>
      <c r="J78" s="54"/>
      <c r="K78" s="54"/>
      <c r="L78" s="52"/>
      <c r="M78" s="37"/>
      <c r="N78" s="447"/>
    </row>
    <row r="79" spans="1:14" ht="16.5" thickBot="1" x14ac:dyDescent="0.25">
      <c r="C79" s="154"/>
      <c r="D79" s="62"/>
      <c r="E79" s="56"/>
      <c r="F79" s="103"/>
      <c r="G79" s="103"/>
    </row>
    <row r="80" spans="1:14" s="53" customFormat="1" ht="18" customHeight="1" thickBot="1" x14ac:dyDescent="0.25">
      <c r="A80" s="102" t="s">
        <v>18</v>
      </c>
      <c r="B80" s="132" t="s">
        <v>17</v>
      </c>
      <c r="C80" s="68" t="s">
        <v>0</v>
      </c>
      <c r="D80" s="69" t="s">
        <v>1</v>
      </c>
      <c r="E80" s="71" t="s">
        <v>10</v>
      </c>
      <c r="F80" s="70" t="s">
        <v>2</v>
      </c>
      <c r="G80" s="70" t="s">
        <v>3</v>
      </c>
      <c r="H80" s="70" t="s">
        <v>15</v>
      </c>
      <c r="I80" s="70" t="s">
        <v>21</v>
      </c>
      <c r="J80" s="71" t="s">
        <v>4</v>
      </c>
      <c r="K80" s="71" t="s">
        <v>277</v>
      </c>
      <c r="L80" s="82" t="s">
        <v>13</v>
      </c>
      <c r="M80" s="72" t="s">
        <v>5</v>
      </c>
      <c r="N80" s="449"/>
    </row>
    <row r="81" spans="1:14" ht="18" customHeight="1" x14ac:dyDescent="0.2">
      <c r="A81" s="32"/>
      <c r="B81" s="17"/>
      <c r="C81" s="18" t="s">
        <v>61</v>
      </c>
      <c r="D81" s="19" t="s">
        <v>1047</v>
      </c>
      <c r="E81" s="143" t="s">
        <v>1048</v>
      </c>
      <c r="F81" s="21" t="s">
        <v>1061</v>
      </c>
      <c r="G81" s="21" t="s">
        <v>199</v>
      </c>
      <c r="H81" s="21" t="s">
        <v>200</v>
      </c>
      <c r="I81" s="98"/>
      <c r="J81" s="130" t="s">
        <v>1239</v>
      </c>
      <c r="K81" s="27"/>
      <c r="L81" s="27"/>
      <c r="M81" s="20" t="s">
        <v>203</v>
      </c>
      <c r="N81" s="450"/>
    </row>
    <row r="82" spans="1:14" ht="18" customHeight="1" x14ac:dyDescent="0.2">
      <c r="A82" s="32"/>
      <c r="B82" s="17"/>
      <c r="C82" s="18" t="s">
        <v>72</v>
      </c>
      <c r="D82" s="19" t="s">
        <v>227</v>
      </c>
      <c r="E82" s="143">
        <v>37696</v>
      </c>
      <c r="F82" s="21" t="s">
        <v>315</v>
      </c>
      <c r="G82" s="21" t="s">
        <v>112</v>
      </c>
      <c r="H82" s="21"/>
      <c r="I82" s="98"/>
      <c r="J82" s="212" t="s">
        <v>1239</v>
      </c>
      <c r="K82" s="27"/>
      <c r="L82" s="27"/>
      <c r="M82" s="20" t="s">
        <v>1064</v>
      </c>
      <c r="N82" s="450"/>
    </row>
  </sheetData>
  <sortState ref="A7:N70">
    <sortCondition ref="J7:J70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8"/>
  <dimension ref="A1:O84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9" style="54" bestFit="1" customWidth="1"/>
    <col min="10" max="10" width="5.140625" style="54" bestFit="1" customWidth="1"/>
    <col min="11" max="11" width="23" style="37" bestFit="1" customWidth="1"/>
    <col min="12" max="15" width="9.140625" style="452"/>
    <col min="16" max="16384" width="9.140625" style="60"/>
  </cols>
  <sheetData>
    <row r="1" spans="1:15" s="62" customFormat="1" ht="15.75" x14ac:dyDescent="0.2">
      <c r="A1" s="62" t="s">
        <v>270</v>
      </c>
      <c r="D1" s="63"/>
      <c r="E1" s="77"/>
      <c r="F1" s="77"/>
      <c r="G1" s="77"/>
      <c r="H1" s="99"/>
      <c r="I1" s="66"/>
      <c r="J1" s="66"/>
      <c r="L1" s="445"/>
      <c r="M1" s="445"/>
      <c r="N1" s="445"/>
      <c r="O1" s="445"/>
    </row>
    <row r="2" spans="1:15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L2" s="445"/>
      <c r="M2" s="445"/>
      <c r="N2" s="445"/>
      <c r="O2" s="445"/>
    </row>
    <row r="3" spans="1:15" x14ac:dyDescent="0.2">
      <c r="C3" s="50"/>
      <c r="J3" s="52"/>
    </row>
    <row r="4" spans="1:15" s="67" customFormat="1" ht="15.75" x14ac:dyDescent="0.2">
      <c r="A4" s="61"/>
      <c r="B4" s="61"/>
      <c r="C4" s="62" t="s">
        <v>290</v>
      </c>
      <c r="D4" s="62"/>
      <c r="E4" s="63"/>
      <c r="F4" s="63"/>
      <c r="G4" s="63"/>
      <c r="H4" s="64"/>
      <c r="I4" s="65"/>
      <c r="J4" s="54"/>
      <c r="K4" s="61"/>
      <c r="L4" s="453"/>
      <c r="M4" s="453"/>
      <c r="N4" s="453"/>
      <c r="O4" s="453"/>
    </row>
    <row r="5" spans="1:15" s="67" customFormat="1" ht="16.5" thickBot="1" x14ac:dyDescent="0.25">
      <c r="A5" s="61"/>
      <c r="B5" s="61"/>
      <c r="C5" s="154">
        <v>1</v>
      </c>
      <c r="D5" s="62" t="s">
        <v>1232</v>
      </c>
      <c r="E5" s="63"/>
      <c r="F5" s="63"/>
      <c r="G5" s="63"/>
      <c r="H5" s="64"/>
      <c r="I5" s="65"/>
      <c r="J5" s="54"/>
      <c r="K5" s="61"/>
      <c r="L5" s="453"/>
      <c r="M5" s="453"/>
      <c r="N5" s="453"/>
      <c r="O5" s="453"/>
    </row>
    <row r="6" spans="1:15" s="73" customFormat="1" ht="18" customHeight="1" thickBot="1" x14ac:dyDescent="0.25">
      <c r="A6" s="102" t="s">
        <v>16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1" t="s">
        <v>4</v>
      </c>
      <c r="J6" s="71" t="s">
        <v>277</v>
      </c>
      <c r="K6" s="72" t="s">
        <v>5</v>
      </c>
      <c r="L6" s="454"/>
      <c r="M6" s="454"/>
      <c r="N6" s="454"/>
      <c r="O6" s="454"/>
    </row>
    <row r="7" spans="1:15" ht="18" customHeight="1" x14ac:dyDescent="0.2">
      <c r="A7" s="146">
        <v>1</v>
      </c>
      <c r="B7" s="17"/>
      <c r="C7" s="18" t="s">
        <v>57</v>
      </c>
      <c r="D7" s="19" t="s">
        <v>1261</v>
      </c>
      <c r="E7" s="143">
        <v>38259</v>
      </c>
      <c r="F7" s="21" t="s">
        <v>623</v>
      </c>
      <c r="G7" s="21" t="s">
        <v>112</v>
      </c>
      <c r="H7" s="21"/>
      <c r="I7" s="214">
        <v>27.78</v>
      </c>
      <c r="J7" s="27">
        <v>0.4</v>
      </c>
      <c r="K7" s="20" t="s">
        <v>1064</v>
      </c>
      <c r="L7" s="450"/>
    </row>
    <row r="8" spans="1:15" ht="18" customHeight="1" x14ac:dyDescent="0.2">
      <c r="A8" s="146">
        <v>2</v>
      </c>
      <c r="B8" s="17"/>
      <c r="C8" s="18" t="s">
        <v>47</v>
      </c>
      <c r="D8" s="19" t="s">
        <v>769</v>
      </c>
      <c r="E8" s="143" t="s">
        <v>770</v>
      </c>
      <c r="F8" s="21" t="s">
        <v>155</v>
      </c>
      <c r="G8" s="21" t="s">
        <v>154</v>
      </c>
      <c r="H8" s="21" t="s">
        <v>789</v>
      </c>
      <c r="I8" s="214">
        <v>28.14</v>
      </c>
      <c r="J8" s="27">
        <v>0.4</v>
      </c>
      <c r="K8" s="20" t="s">
        <v>153</v>
      </c>
      <c r="L8" s="450"/>
      <c r="M8" s="455"/>
    </row>
    <row r="9" spans="1:15" ht="18" customHeight="1" x14ac:dyDescent="0.2">
      <c r="A9" s="146">
        <v>3</v>
      </c>
      <c r="B9" s="17"/>
      <c r="C9" s="18" t="s">
        <v>635</v>
      </c>
      <c r="D9" s="19" t="s">
        <v>621</v>
      </c>
      <c r="E9" s="143">
        <v>37964</v>
      </c>
      <c r="F9" s="21" t="s">
        <v>315</v>
      </c>
      <c r="G9" s="21" t="s">
        <v>112</v>
      </c>
      <c r="H9" s="21"/>
      <c r="I9" s="214">
        <v>27.81</v>
      </c>
      <c r="J9" s="27">
        <v>0.4</v>
      </c>
      <c r="K9" s="20" t="s">
        <v>577</v>
      </c>
      <c r="L9" s="450"/>
    </row>
    <row r="10" spans="1:15" ht="18" customHeight="1" x14ac:dyDescent="0.2">
      <c r="A10" s="146">
        <v>4</v>
      </c>
      <c r="B10" s="17"/>
      <c r="C10" s="18" t="s">
        <v>70</v>
      </c>
      <c r="D10" s="19" t="s">
        <v>530</v>
      </c>
      <c r="E10" s="143" t="s">
        <v>532</v>
      </c>
      <c r="F10" s="21" t="s">
        <v>37</v>
      </c>
      <c r="G10" s="21" t="s">
        <v>103</v>
      </c>
      <c r="H10" s="21"/>
      <c r="I10" s="214">
        <v>25.73</v>
      </c>
      <c r="J10" s="27">
        <v>0.4</v>
      </c>
      <c r="K10" s="20" t="s">
        <v>238</v>
      </c>
      <c r="L10" s="450"/>
    </row>
    <row r="11" spans="1:15" ht="18" customHeight="1" x14ac:dyDescent="0.2">
      <c r="A11" s="146">
        <v>5</v>
      </c>
      <c r="B11" s="17"/>
      <c r="C11" s="18" t="s">
        <v>650</v>
      </c>
      <c r="D11" s="19" t="s">
        <v>574</v>
      </c>
      <c r="E11" s="143">
        <v>38148</v>
      </c>
      <c r="F11" s="21" t="s">
        <v>623</v>
      </c>
      <c r="G11" s="21" t="s">
        <v>112</v>
      </c>
      <c r="H11" s="21"/>
      <c r="I11" s="213">
        <v>26.99</v>
      </c>
      <c r="J11" s="27">
        <v>0.4</v>
      </c>
      <c r="K11" s="20" t="s">
        <v>583</v>
      </c>
      <c r="L11" s="450"/>
    </row>
    <row r="12" spans="1:15" ht="18" customHeight="1" x14ac:dyDescent="0.2">
      <c r="A12" s="146">
        <v>6</v>
      </c>
      <c r="B12" s="17"/>
      <c r="C12" s="18" t="s">
        <v>45</v>
      </c>
      <c r="D12" s="19" t="s">
        <v>614</v>
      </c>
      <c r="E12" s="143">
        <v>37755</v>
      </c>
      <c r="F12" s="21" t="s">
        <v>315</v>
      </c>
      <c r="G12" s="21" t="s">
        <v>112</v>
      </c>
      <c r="H12" s="21"/>
      <c r="I12" s="213">
        <v>27.76</v>
      </c>
      <c r="J12" s="27">
        <v>0.4</v>
      </c>
      <c r="K12" s="20" t="s">
        <v>569</v>
      </c>
      <c r="L12" s="450"/>
    </row>
    <row r="13" spans="1:15" s="67" customFormat="1" ht="16.5" thickBot="1" x14ac:dyDescent="0.25">
      <c r="A13" s="61"/>
      <c r="B13" s="61"/>
      <c r="C13" s="154">
        <v>2</v>
      </c>
      <c r="D13" s="62" t="s">
        <v>1232</v>
      </c>
      <c r="E13" s="63"/>
      <c r="F13" s="63"/>
      <c r="G13" s="63"/>
      <c r="H13" s="64"/>
      <c r="I13" s="65"/>
      <c r="J13" s="54"/>
      <c r="K13" s="61"/>
      <c r="L13" s="453"/>
      <c r="M13" s="453"/>
      <c r="N13" s="453"/>
      <c r="O13" s="453"/>
    </row>
    <row r="14" spans="1:15" s="73" customFormat="1" ht="18" customHeight="1" thickBot="1" x14ac:dyDescent="0.25">
      <c r="A14" s="102" t="s">
        <v>16</v>
      </c>
      <c r="B14" s="132" t="s">
        <v>17</v>
      </c>
      <c r="C14" s="68" t="s">
        <v>0</v>
      </c>
      <c r="D14" s="69" t="s">
        <v>1</v>
      </c>
      <c r="E14" s="71" t="s">
        <v>10</v>
      </c>
      <c r="F14" s="70" t="s">
        <v>2</v>
      </c>
      <c r="G14" s="70" t="s">
        <v>3</v>
      </c>
      <c r="H14" s="70" t="s">
        <v>15</v>
      </c>
      <c r="I14" s="71" t="s">
        <v>6</v>
      </c>
      <c r="J14" s="71" t="s">
        <v>277</v>
      </c>
      <c r="K14" s="72" t="s">
        <v>5</v>
      </c>
      <c r="L14" s="454"/>
      <c r="M14" s="454"/>
      <c r="N14" s="454"/>
      <c r="O14" s="454"/>
    </row>
    <row r="15" spans="1:15" ht="18" customHeight="1" x14ac:dyDescent="0.2">
      <c r="A15" s="146">
        <v>1</v>
      </c>
      <c r="B15" s="17"/>
      <c r="C15" s="18"/>
      <c r="D15" s="19"/>
      <c r="E15" s="143"/>
      <c r="F15" s="21"/>
      <c r="G15" s="21"/>
      <c r="H15" s="21"/>
      <c r="I15" s="214"/>
      <c r="J15" s="27"/>
      <c r="K15" s="20"/>
      <c r="L15" s="450"/>
    </row>
    <row r="16" spans="1:15" ht="18" customHeight="1" x14ac:dyDescent="0.2">
      <c r="A16" s="146">
        <v>2</v>
      </c>
      <c r="B16" s="17"/>
      <c r="C16" s="18" t="s">
        <v>859</v>
      </c>
      <c r="D16" s="19" t="s">
        <v>860</v>
      </c>
      <c r="E16" s="143" t="s">
        <v>861</v>
      </c>
      <c r="F16" s="21" t="s">
        <v>319</v>
      </c>
      <c r="G16" s="21" t="s">
        <v>164</v>
      </c>
      <c r="H16" s="21"/>
      <c r="I16" s="214">
        <v>25.66</v>
      </c>
      <c r="J16" s="27">
        <v>4.2</v>
      </c>
      <c r="K16" s="20" t="s">
        <v>865</v>
      </c>
      <c r="L16" s="450"/>
    </row>
    <row r="17" spans="1:15" ht="18" customHeight="1" x14ac:dyDescent="0.2">
      <c r="A17" s="146">
        <v>3</v>
      </c>
      <c r="B17" s="17"/>
      <c r="C17" s="18" t="s">
        <v>1051</v>
      </c>
      <c r="D17" s="19" t="s">
        <v>1161</v>
      </c>
      <c r="E17" s="143" t="s">
        <v>1162</v>
      </c>
      <c r="F17" s="21" t="s">
        <v>30</v>
      </c>
      <c r="G17" s="21" t="s">
        <v>1087</v>
      </c>
      <c r="H17" s="21"/>
      <c r="I17" s="213">
        <v>29.07</v>
      </c>
      <c r="J17" s="27">
        <v>4.2</v>
      </c>
      <c r="K17" s="20" t="s">
        <v>1116</v>
      </c>
      <c r="L17" s="450"/>
    </row>
    <row r="18" spans="1:15" ht="18" customHeight="1" x14ac:dyDescent="0.2">
      <c r="A18" s="146">
        <v>4</v>
      </c>
      <c r="B18" s="17"/>
      <c r="C18" s="18" t="s">
        <v>46</v>
      </c>
      <c r="D18" s="19" t="s">
        <v>1194</v>
      </c>
      <c r="E18" s="143" t="s">
        <v>1195</v>
      </c>
      <c r="F18" s="21" t="s">
        <v>32</v>
      </c>
      <c r="G18" s="21" t="s">
        <v>65</v>
      </c>
      <c r="H18" s="21"/>
      <c r="I18" s="213">
        <v>27.37</v>
      </c>
      <c r="J18" s="27">
        <v>4.2</v>
      </c>
      <c r="K18" s="20" t="s">
        <v>64</v>
      </c>
      <c r="L18" s="450"/>
    </row>
    <row r="19" spans="1:15" ht="18" customHeight="1" x14ac:dyDescent="0.2">
      <c r="A19" s="146">
        <v>5</v>
      </c>
      <c r="B19" s="17"/>
      <c r="C19" s="18" t="s">
        <v>46</v>
      </c>
      <c r="D19" s="19" t="s">
        <v>548</v>
      </c>
      <c r="E19" s="143" t="s">
        <v>543</v>
      </c>
      <c r="F19" s="21" t="s">
        <v>111</v>
      </c>
      <c r="G19" s="21" t="s">
        <v>109</v>
      </c>
      <c r="H19" s="21"/>
      <c r="I19" s="213">
        <v>27.62</v>
      </c>
      <c r="J19" s="27">
        <v>4.2</v>
      </c>
      <c r="K19" s="20" t="s">
        <v>110</v>
      </c>
      <c r="L19" s="450"/>
    </row>
    <row r="20" spans="1:15" ht="18" customHeight="1" x14ac:dyDescent="0.2">
      <c r="A20" s="146">
        <v>6</v>
      </c>
      <c r="B20" s="17"/>
      <c r="C20" s="18" t="s">
        <v>46</v>
      </c>
      <c r="D20" s="19" t="s">
        <v>1083</v>
      </c>
      <c r="E20" s="143" t="s">
        <v>848</v>
      </c>
      <c r="F20" s="21" t="s">
        <v>1067</v>
      </c>
      <c r="G20" s="21" t="s">
        <v>1069</v>
      </c>
      <c r="H20" s="21"/>
      <c r="I20" s="213">
        <v>30.07</v>
      </c>
      <c r="J20" s="27">
        <v>4.2</v>
      </c>
      <c r="K20" s="20" t="s">
        <v>1084</v>
      </c>
      <c r="L20" s="450"/>
    </row>
    <row r="21" spans="1:15" s="67" customFormat="1" ht="16.5" thickBot="1" x14ac:dyDescent="0.25">
      <c r="A21" s="61"/>
      <c r="B21" s="61"/>
      <c r="C21" s="154">
        <v>3</v>
      </c>
      <c r="D21" s="62" t="s">
        <v>1232</v>
      </c>
      <c r="E21" s="63"/>
      <c r="F21" s="63"/>
      <c r="G21" s="63"/>
      <c r="H21" s="64"/>
      <c r="I21" s="65"/>
      <c r="J21" s="54"/>
      <c r="K21" s="61"/>
      <c r="L21" s="453"/>
      <c r="M21" s="453"/>
      <c r="N21" s="453"/>
      <c r="O21" s="453"/>
    </row>
    <row r="22" spans="1:15" s="73" customFormat="1" ht="18" customHeight="1" thickBot="1" x14ac:dyDescent="0.25">
      <c r="A22" s="102" t="s">
        <v>16</v>
      </c>
      <c r="B22" s="132" t="s">
        <v>17</v>
      </c>
      <c r="C22" s="68" t="s">
        <v>0</v>
      </c>
      <c r="D22" s="69" t="s">
        <v>1</v>
      </c>
      <c r="E22" s="71" t="s">
        <v>10</v>
      </c>
      <c r="F22" s="70" t="s">
        <v>2</v>
      </c>
      <c r="G22" s="70" t="s">
        <v>3</v>
      </c>
      <c r="H22" s="70" t="s">
        <v>15</v>
      </c>
      <c r="I22" s="71" t="s">
        <v>6</v>
      </c>
      <c r="J22" s="71" t="s">
        <v>277</v>
      </c>
      <c r="K22" s="72" t="s">
        <v>5</v>
      </c>
      <c r="L22" s="454"/>
      <c r="M22" s="454"/>
      <c r="N22" s="454"/>
      <c r="O22" s="454"/>
    </row>
    <row r="23" spans="1:15" ht="18" customHeight="1" x14ac:dyDescent="0.2">
      <c r="A23" s="146">
        <v>1</v>
      </c>
      <c r="B23" s="17"/>
      <c r="C23" s="18"/>
      <c r="D23" s="19"/>
      <c r="E23" s="143"/>
      <c r="F23" s="21"/>
      <c r="G23" s="21"/>
      <c r="H23" s="21"/>
      <c r="I23" s="214"/>
      <c r="J23" s="27"/>
      <c r="K23" s="20"/>
      <c r="L23" s="450"/>
    </row>
    <row r="24" spans="1:15" ht="18" customHeight="1" x14ac:dyDescent="0.2">
      <c r="A24" s="146">
        <v>2</v>
      </c>
      <c r="B24" s="17"/>
      <c r="C24" s="18" t="s">
        <v>70</v>
      </c>
      <c r="D24" s="19" t="s">
        <v>785</v>
      </c>
      <c r="E24" s="143" t="s">
        <v>786</v>
      </c>
      <c r="F24" s="21" t="s">
        <v>155</v>
      </c>
      <c r="G24" s="21" t="s">
        <v>154</v>
      </c>
      <c r="H24" s="21"/>
      <c r="I24" s="214">
        <v>27.49</v>
      </c>
      <c r="J24" s="27">
        <v>-0.7</v>
      </c>
      <c r="K24" s="20" t="s">
        <v>251</v>
      </c>
      <c r="L24" s="450"/>
    </row>
    <row r="25" spans="1:15" ht="18" customHeight="1" x14ac:dyDescent="0.2">
      <c r="A25" s="146">
        <v>3</v>
      </c>
      <c r="B25" s="17"/>
      <c r="C25" s="18" t="s">
        <v>979</v>
      </c>
      <c r="D25" s="19" t="s">
        <v>980</v>
      </c>
      <c r="E25" s="143" t="s">
        <v>981</v>
      </c>
      <c r="F25" s="21" t="s">
        <v>985</v>
      </c>
      <c r="G25" s="21" t="s">
        <v>266</v>
      </c>
      <c r="H25" s="21" t="s">
        <v>984</v>
      </c>
      <c r="I25" s="214">
        <v>26.72</v>
      </c>
      <c r="J25" s="27">
        <v>-0.7</v>
      </c>
      <c r="K25" s="20" t="s">
        <v>195</v>
      </c>
      <c r="L25" s="450"/>
    </row>
    <row r="26" spans="1:15" ht="18" customHeight="1" x14ac:dyDescent="0.2">
      <c r="A26" s="146">
        <v>4</v>
      </c>
      <c r="B26" s="17"/>
      <c r="C26" s="18" t="s">
        <v>209</v>
      </c>
      <c r="D26" s="19" t="s">
        <v>637</v>
      </c>
      <c r="E26" s="143" t="s">
        <v>638</v>
      </c>
      <c r="F26" s="21" t="s">
        <v>34</v>
      </c>
      <c r="G26" s="21" t="s">
        <v>639</v>
      </c>
      <c r="H26" s="21"/>
      <c r="I26" s="213">
        <v>26.12</v>
      </c>
      <c r="J26" s="27">
        <v>-0.7</v>
      </c>
      <c r="K26" s="20" t="s">
        <v>652</v>
      </c>
      <c r="L26" s="450"/>
    </row>
    <row r="27" spans="1:15" ht="18" customHeight="1" x14ac:dyDescent="0.2">
      <c r="A27" s="146">
        <v>5</v>
      </c>
      <c r="B27" s="17"/>
      <c r="C27" s="18" t="s">
        <v>987</v>
      </c>
      <c r="D27" s="19" t="s">
        <v>988</v>
      </c>
      <c r="E27" s="143" t="s">
        <v>834</v>
      </c>
      <c r="F27" s="21" t="s">
        <v>198</v>
      </c>
      <c r="G27" s="21" t="s">
        <v>197</v>
      </c>
      <c r="H27" s="21"/>
      <c r="I27" s="213">
        <v>25.48</v>
      </c>
      <c r="J27" s="27">
        <v>-0.7</v>
      </c>
      <c r="K27" s="20" t="s">
        <v>989</v>
      </c>
      <c r="L27" s="450"/>
    </row>
    <row r="28" spans="1:15" ht="18" customHeight="1" x14ac:dyDescent="0.2">
      <c r="A28" s="146">
        <v>6</v>
      </c>
      <c r="B28" s="17"/>
      <c r="C28" s="18" t="s">
        <v>105</v>
      </c>
      <c r="D28" s="19" t="s">
        <v>325</v>
      </c>
      <c r="E28" s="143" t="s">
        <v>326</v>
      </c>
      <c r="F28" s="21" t="s">
        <v>28</v>
      </c>
      <c r="G28" s="21" t="s">
        <v>598</v>
      </c>
      <c r="H28" s="21"/>
      <c r="I28" s="237">
        <v>25.96</v>
      </c>
      <c r="J28" s="27">
        <v>-0.7</v>
      </c>
      <c r="K28" s="20" t="s">
        <v>51</v>
      </c>
      <c r="L28" s="450"/>
    </row>
    <row r="29" spans="1:15" s="67" customFormat="1" ht="16.5" thickBot="1" x14ac:dyDescent="0.25">
      <c r="A29" s="61"/>
      <c r="B29" s="61"/>
      <c r="C29" s="154">
        <v>4</v>
      </c>
      <c r="D29" s="62" t="s">
        <v>1232</v>
      </c>
      <c r="E29" s="63"/>
      <c r="F29" s="63"/>
      <c r="G29" s="63"/>
      <c r="H29" s="64"/>
      <c r="I29" s="65"/>
      <c r="J29" s="54"/>
      <c r="K29" s="61"/>
      <c r="L29" s="453"/>
      <c r="M29" s="453"/>
      <c r="N29" s="453"/>
      <c r="O29" s="453"/>
    </row>
    <row r="30" spans="1:15" s="73" customFormat="1" ht="18" customHeight="1" thickBot="1" x14ac:dyDescent="0.25">
      <c r="A30" s="102" t="s">
        <v>16</v>
      </c>
      <c r="B30" s="132" t="s">
        <v>17</v>
      </c>
      <c r="C30" s="68" t="s">
        <v>0</v>
      </c>
      <c r="D30" s="69" t="s">
        <v>1</v>
      </c>
      <c r="E30" s="71" t="s">
        <v>10</v>
      </c>
      <c r="F30" s="70" t="s">
        <v>2</v>
      </c>
      <c r="G30" s="70" t="s">
        <v>3</v>
      </c>
      <c r="H30" s="70" t="s">
        <v>15</v>
      </c>
      <c r="I30" s="71" t="s">
        <v>6</v>
      </c>
      <c r="J30" s="71" t="s">
        <v>277</v>
      </c>
      <c r="K30" s="72" t="s">
        <v>5</v>
      </c>
      <c r="L30" s="454"/>
      <c r="M30" s="454"/>
      <c r="N30" s="454"/>
      <c r="O30" s="454"/>
    </row>
    <row r="31" spans="1:15" ht="18" customHeight="1" x14ac:dyDescent="0.2">
      <c r="A31" s="146">
        <v>1</v>
      </c>
      <c r="B31" s="17"/>
      <c r="C31" s="18"/>
      <c r="D31" s="19"/>
      <c r="E31" s="143"/>
      <c r="F31" s="21"/>
      <c r="G31" s="21"/>
      <c r="H31" s="21"/>
      <c r="I31" s="214"/>
      <c r="J31" s="27"/>
      <c r="K31" s="20"/>
      <c r="L31" s="450"/>
    </row>
    <row r="32" spans="1:15" ht="18" customHeight="1" x14ac:dyDescent="0.2">
      <c r="A32" s="146">
        <v>2</v>
      </c>
      <c r="B32" s="17"/>
      <c r="C32" s="18" t="s">
        <v>330</v>
      </c>
      <c r="D32" s="19" t="s">
        <v>331</v>
      </c>
      <c r="E32" s="143" t="s">
        <v>332</v>
      </c>
      <c r="F32" s="21" t="s">
        <v>28</v>
      </c>
      <c r="G32" s="21" t="s">
        <v>598</v>
      </c>
      <c r="H32" s="21"/>
      <c r="I32" s="213">
        <v>26.56</v>
      </c>
      <c r="J32" s="27">
        <v>2.1</v>
      </c>
      <c r="K32" s="20" t="s">
        <v>51</v>
      </c>
      <c r="L32" s="450"/>
    </row>
    <row r="33" spans="1:15" ht="18" customHeight="1" x14ac:dyDescent="0.2">
      <c r="A33" s="146">
        <v>3</v>
      </c>
      <c r="B33" s="17"/>
      <c r="C33" s="18" t="s">
        <v>107</v>
      </c>
      <c r="D33" s="19" t="s">
        <v>978</v>
      </c>
      <c r="E33" s="143" t="s">
        <v>332</v>
      </c>
      <c r="F33" s="21" t="s">
        <v>985</v>
      </c>
      <c r="G33" s="21" t="s">
        <v>266</v>
      </c>
      <c r="H33" s="21" t="s">
        <v>984</v>
      </c>
      <c r="I33" s="213">
        <v>26.51</v>
      </c>
      <c r="J33" s="27">
        <v>2.1</v>
      </c>
      <c r="K33" s="20" t="s">
        <v>195</v>
      </c>
      <c r="L33" s="450"/>
    </row>
    <row r="34" spans="1:15" ht="18" customHeight="1" x14ac:dyDescent="0.2">
      <c r="A34" s="146">
        <v>4</v>
      </c>
      <c r="B34" s="17"/>
      <c r="C34" s="18" t="s">
        <v>377</v>
      </c>
      <c r="D34" s="19" t="s">
        <v>378</v>
      </c>
      <c r="E34" s="143" t="s">
        <v>379</v>
      </c>
      <c r="F34" s="21" t="s">
        <v>38</v>
      </c>
      <c r="G34" s="21" t="s">
        <v>230</v>
      </c>
      <c r="H34" s="21" t="s">
        <v>380</v>
      </c>
      <c r="I34" s="214">
        <v>24.87</v>
      </c>
      <c r="J34" s="27">
        <v>2.1</v>
      </c>
      <c r="K34" s="20" t="s">
        <v>232</v>
      </c>
      <c r="L34" s="450"/>
    </row>
    <row r="35" spans="1:15" ht="18" customHeight="1" x14ac:dyDescent="0.2">
      <c r="A35" s="146">
        <v>5</v>
      </c>
      <c r="B35" s="17"/>
      <c r="C35" s="18" t="s">
        <v>100</v>
      </c>
      <c r="D35" s="19" t="s">
        <v>1079</v>
      </c>
      <c r="E35" s="143" t="s">
        <v>1071</v>
      </c>
      <c r="F35" s="21" t="s">
        <v>1067</v>
      </c>
      <c r="G35" s="21" t="s">
        <v>1069</v>
      </c>
      <c r="H35" s="21"/>
      <c r="I35" s="213">
        <v>27.28</v>
      </c>
      <c r="J35" s="27">
        <v>2.1</v>
      </c>
      <c r="K35" s="20" t="s">
        <v>1084</v>
      </c>
      <c r="L35" s="450"/>
    </row>
    <row r="36" spans="1:15" ht="18" customHeight="1" x14ac:dyDescent="0.2">
      <c r="A36" s="146">
        <v>6</v>
      </c>
      <c r="B36" s="17"/>
      <c r="C36" s="18" t="s">
        <v>46</v>
      </c>
      <c r="D36" s="19" t="s">
        <v>597</v>
      </c>
      <c r="E36" s="143">
        <v>37324</v>
      </c>
      <c r="F36" s="21" t="s">
        <v>316</v>
      </c>
      <c r="G36" s="21" t="s">
        <v>112</v>
      </c>
      <c r="H36" s="21"/>
      <c r="I36" s="214">
        <v>24.83</v>
      </c>
      <c r="J36" s="27">
        <v>2.1</v>
      </c>
      <c r="K36" s="20" t="s">
        <v>117</v>
      </c>
      <c r="L36" s="450"/>
    </row>
    <row r="37" spans="1:15" s="62" customFormat="1" ht="15.75" x14ac:dyDescent="0.2">
      <c r="A37" s="62" t="s">
        <v>270</v>
      </c>
      <c r="D37" s="63"/>
      <c r="E37" s="77"/>
      <c r="F37" s="77"/>
      <c r="G37" s="77"/>
      <c r="H37" s="99"/>
      <c r="I37" s="66"/>
      <c r="J37" s="66"/>
      <c r="L37" s="445"/>
      <c r="M37" s="445"/>
      <c r="N37" s="445"/>
      <c r="O37" s="445"/>
    </row>
    <row r="38" spans="1:15" s="62" customFormat="1" ht="15.75" x14ac:dyDescent="0.2">
      <c r="A38" s="62" t="s">
        <v>1209</v>
      </c>
      <c r="D38" s="63"/>
      <c r="E38" s="77"/>
      <c r="F38" s="77"/>
      <c r="G38" s="99"/>
      <c r="H38" s="99"/>
      <c r="I38" s="66"/>
      <c r="J38" s="66"/>
      <c r="L38" s="445"/>
      <c r="M38" s="445"/>
      <c r="N38" s="445"/>
      <c r="O38" s="445"/>
    </row>
    <row r="39" spans="1:15" x14ac:dyDescent="0.2">
      <c r="C39" s="50"/>
      <c r="J39" s="52"/>
    </row>
    <row r="40" spans="1:15" s="67" customFormat="1" ht="15.75" x14ac:dyDescent="0.2">
      <c r="A40" s="61"/>
      <c r="B40" s="61"/>
      <c r="C40" s="62" t="s">
        <v>290</v>
      </c>
      <c r="D40" s="62"/>
      <c r="E40" s="63"/>
      <c r="F40" s="63"/>
      <c r="G40" s="63"/>
      <c r="H40" s="64"/>
      <c r="I40" s="65"/>
      <c r="J40" s="54"/>
      <c r="K40" s="61"/>
      <c r="L40" s="453"/>
      <c r="M40" s="453"/>
      <c r="N40" s="453"/>
      <c r="O40" s="453"/>
    </row>
    <row r="41" spans="1:15" s="67" customFormat="1" ht="16.5" thickBot="1" x14ac:dyDescent="0.25">
      <c r="A41" s="61"/>
      <c r="B41" s="61"/>
      <c r="C41" s="154">
        <v>5</v>
      </c>
      <c r="D41" s="62" t="s">
        <v>1232</v>
      </c>
      <c r="E41" s="63"/>
      <c r="F41" s="63"/>
      <c r="G41" s="63"/>
      <c r="H41" s="64"/>
      <c r="I41" s="65"/>
      <c r="J41" s="54"/>
      <c r="K41" s="61"/>
      <c r="L41" s="453"/>
      <c r="M41" s="453"/>
      <c r="N41" s="453"/>
      <c r="O41" s="453"/>
    </row>
    <row r="42" spans="1:15" s="73" customFormat="1" ht="18" customHeight="1" thickBot="1" x14ac:dyDescent="0.25">
      <c r="A42" s="102" t="s">
        <v>16</v>
      </c>
      <c r="B42" s="132" t="s">
        <v>17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15</v>
      </c>
      <c r="I42" s="71" t="s">
        <v>6</v>
      </c>
      <c r="J42" s="71" t="s">
        <v>277</v>
      </c>
      <c r="K42" s="72" t="s">
        <v>5</v>
      </c>
      <c r="L42" s="454"/>
      <c r="M42" s="454"/>
      <c r="N42" s="454"/>
      <c r="O42" s="454"/>
    </row>
    <row r="43" spans="1:15" ht="18" customHeight="1" x14ac:dyDescent="0.2">
      <c r="A43" s="146">
        <v>1</v>
      </c>
      <c r="B43" s="17"/>
      <c r="C43" s="18" t="s">
        <v>119</v>
      </c>
      <c r="D43" s="19" t="s">
        <v>339</v>
      </c>
      <c r="E43" s="143" t="s">
        <v>340</v>
      </c>
      <c r="F43" s="21" t="s">
        <v>28</v>
      </c>
      <c r="G43" s="21" t="s">
        <v>598</v>
      </c>
      <c r="H43" s="21"/>
      <c r="I43" s="213">
        <v>25.47</v>
      </c>
      <c r="J43" s="27">
        <v>0.3</v>
      </c>
      <c r="K43" s="20" t="s">
        <v>359</v>
      </c>
      <c r="L43" s="450"/>
    </row>
    <row r="44" spans="1:15" ht="18" customHeight="1" x14ac:dyDescent="0.2">
      <c r="A44" s="146">
        <v>2</v>
      </c>
      <c r="B44" s="17"/>
      <c r="C44" s="18" t="s">
        <v>131</v>
      </c>
      <c r="D44" s="19" t="s">
        <v>714</v>
      </c>
      <c r="E44" s="143" t="s">
        <v>709</v>
      </c>
      <c r="F44" s="21" t="s">
        <v>144</v>
      </c>
      <c r="G44" s="21" t="s">
        <v>145</v>
      </c>
      <c r="H44" s="21"/>
      <c r="I44" s="214">
        <v>26.14</v>
      </c>
      <c r="J44" s="27">
        <v>0.3</v>
      </c>
      <c r="K44" s="20" t="s">
        <v>728</v>
      </c>
      <c r="L44" s="450"/>
    </row>
    <row r="45" spans="1:15" ht="18" customHeight="1" x14ac:dyDescent="0.2">
      <c r="A45" s="146">
        <v>3</v>
      </c>
      <c r="B45" s="17"/>
      <c r="C45" s="18" t="s">
        <v>707</v>
      </c>
      <c r="D45" s="19" t="s">
        <v>708</v>
      </c>
      <c r="E45" s="143" t="s">
        <v>709</v>
      </c>
      <c r="F45" s="21" t="s">
        <v>144</v>
      </c>
      <c r="G45" s="21" t="s">
        <v>145</v>
      </c>
      <c r="H45" s="21"/>
      <c r="I45" s="214">
        <v>27.69</v>
      </c>
      <c r="J45" s="27">
        <v>0.3</v>
      </c>
      <c r="K45" s="20" t="s">
        <v>146</v>
      </c>
      <c r="L45" s="450"/>
    </row>
    <row r="46" spans="1:15" ht="18" customHeight="1" x14ac:dyDescent="0.2">
      <c r="A46" s="146">
        <v>4</v>
      </c>
      <c r="B46" s="17"/>
      <c r="C46" s="18" t="s">
        <v>216</v>
      </c>
      <c r="D46" s="19" t="s">
        <v>484</v>
      </c>
      <c r="E46" s="143">
        <v>37832</v>
      </c>
      <c r="F46" s="21" t="s">
        <v>485</v>
      </c>
      <c r="G46" s="21" t="s">
        <v>492</v>
      </c>
      <c r="H46" s="21"/>
      <c r="I46" s="213">
        <v>27.48</v>
      </c>
      <c r="J46" s="27">
        <v>0.3</v>
      </c>
      <c r="K46" s="20" t="s">
        <v>86</v>
      </c>
      <c r="L46" s="450">
        <v>28.06</v>
      </c>
    </row>
    <row r="47" spans="1:15" ht="18" customHeight="1" x14ac:dyDescent="0.2">
      <c r="A47" s="146">
        <v>5</v>
      </c>
      <c r="B47" s="17"/>
      <c r="C47" s="18" t="s">
        <v>778</v>
      </c>
      <c r="D47" s="19" t="s">
        <v>538</v>
      </c>
      <c r="E47" s="143" t="s">
        <v>651</v>
      </c>
      <c r="F47" s="21" t="s">
        <v>155</v>
      </c>
      <c r="G47" s="21" t="s">
        <v>154</v>
      </c>
      <c r="H47" s="21" t="s">
        <v>789</v>
      </c>
      <c r="I47" s="213">
        <v>26.47</v>
      </c>
      <c r="J47" s="27">
        <v>0.3</v>
      </c>
      <c r="K47" s="20" t="s">
        <v>153</v>
      </c>
      <c r="L47" s="450"/>
    </row>
    <row r="48" spans="1:15" ht="18" customHeight="1" x14ac:dyDescent="0.2">
      <c r="A48" s="146">
        <v>6</v>
      </c>
      <c r="B48" s="17"/>
      <c r="C48" s="18" t="s">
        <v>404</v>
      </c>
      <c r="D48" s="19" t="s">
        <v>405</v>
      </c>
      <c r="E48" s="143" t="s">
        <v>406</v>
      </c>
      <c r="F48" s="21" t="s">
        <v>237</v>
      </c>
      <c r="G48" s="21" t="s">
        <v>234</v>
      </c>
      <c r="H48" s="21"/>
      <c r="I48" s="214">
        <v>27.23</v>
      </c>
      <c r="J48" s="27">
        <v>0.3</v>
      </c>
      <c r="K48" s="20" t="s">
        <v>235</v>
      </c>
      <c r="L48" s="450"/>
    </row>
    <row r="49" spans="1:15" s="67" customFormat="1" ht="16.5" thickBot="1" x14ac:dyDescent="0.25">
      <c r="A49" s="61"/>
      <c r="B49" s="61"/>
      <c r="C49" s="154">
        <v>6</v>
      </c>
      <c r="D49" s="62" t="s">
        <v>1232</v>
      </c>
      <c r="E49" s="63"/>
      <c r="F49" s="63"/>
      <c r="G49" s="63"/>
      <c r="H49" s="64"/>
      <c r="I49" s="65"/>
      <c r="J49" s="54"/>
      <c r="K49" s="61"/>
      <c r="L49" s="453"/>
      <c r="M49" s="453"/>
      <c r="N49" s="453"/>
      <c r="O49" s="453"/>
    </row>
    <row r="50" spans="1:15" s="73" customFormat="1" ht="18" customHeight="1" thickBot="1" x14ac:dyDescent="0.25">
      <c r="A50" s="102" t="s">
        <v>16</v>
      </c>
      <c r="B50" s="132" t="s">
        <v>17</v>
      </c>
      <c r="C50" s="68" t="s">
        <v>0</v>
      </c>
      <c r="D50" s="69" t="s">
        <v>1</v>
      </c>
      <c r="E50" s="71" t="s">
        <v>10</v>
      </c>
      <c r="F50" s="70" t="s">
        <v>2</v>
      </c>
      <c r="G50" s="70" t="s">
        <v>3</v>
      </c>
      <c r="H50" s="70" t="s">
        <v>15</v>
      </c>
      <c r="I50" s="71" t="s">
        <v>6</v>
      </c>
      <c r="J50" s="71" t="s">
        <v>277</v>
      </c>
      <c r="K50" s="72" t="s">
        <v>5</v>
      </c>
      <c r="L50" s="454"/>
      <c r="M50" s="454"/>
      <c r="N50" s="454"/>
      <c r="O50" s="454"/>
    </row>
    <row r="51" spans="1:15" ht="18" customHeight="1" x14ac:dyDescent="0.2">
      <c r="A51" s="146">
        <v>1</v>
      </c>
      <c r="B51" s="17"/>
      <c r="C51" s="18" t="s">
        <v>1145</v>
      </c>
      <c r="D51" s="19" t="s">
        <v>1146</v>
      </c>
      <c r="E51" s="143" t="s">
        <v>1147</v>
      </c>
      <c r="F51" s="21" t="s">
        <v>30</v>
      </c>
      <c r="G51" s="21" t="s">
        <v>1087</v>
      </c>
      <c r="H51" s="21"/>
      <c r="I51" s="213">
        <v>27.34</v>
      </c>
      <c r="J51" s="27">
        <v>-1.1000000000000001</v>
      </c>
      <c r="K51" s="20" t="s">
        <v>1092</v>
      </c>
      <c r="L51" s="450">
        <v>27.41</v>
      </c>
    </row>
    <row r="52" spans="1:15" ht="18" customHeight="1" x14ac:dyDescent="0.2">
      <c r="A52" s="146">
        <v>2</v>
      </c>
      <c r="B52" s="17"/>
      <c r="C52" s="18" t="s">
        <v>993</v>
      </c>
      <c r="D52" s="19" t="s">
        <v>1037</v>
      </c>
      <c r="E52" s="143" t="s">
        <v>1038</v>
      </c>
      <c r="F52" s="21" t="s">
        <v>1061</v>
      </c>
      <c r="G52" s="21" t="s">
        <v>199</v>
      </c>
      <c r="H52" s="21" t="s">
        <v>200</v>
      </c>
      <c r="I52" s="213">
        <v>28.51</v>
      </c>
      <c r="J52" s="27">
        <v>-1.1000000000000001</v>
      </c>
      <c r="K52" s="20" t="s">
        <v>202</v>
      </c>
      <c r="L52" s="450" t="s">
        <v>1039</v>
      </c>
    </row>
    <row r="53" spans="1:15" ht="18" customHeight="1" x14ac:dyDescent="0.2">
      <c r="A53" s="146">
        <v>3</v>
      </c>
      <c r="B53" s="17"/>
      <c r="C53" s="18" t="s">
        <v>496</v>
      </c>
      <c r="D53" s="19" t="s">
        <v>659</v>
      </c>
      <c r="E53" s="143">
        <v>37371</v>
      </c>
      <c r="F53" s="21" t="s">
        <v>26</v>
      </c>
      <c r="G53" s="21" t="s">
        <v>135</v>
      </c>
      <c r="H53" s="21"/>
      <c r="I53" s="214">
        <v>26.48</v>
      </c>
      <c r="J53" s="27">
        <v>-1.1000000000000001</v>
      </c>
      <c r="K53" s="20" t="s">
        <v>246</v>
      </c>
      <c r="L53" s="450">
        <v>26.58</v>
      </c>
    </row>
    <row r="54" spans="1:15" ht="18" customHeight="1" x14ac:dyDescent="0.2">
      <c r="A54" s="146">
        <v>4</v>
      </c>
      <c r="B54" s="17"/>
      <c r="C54" s="18" t="s">
        <v>499</v>
      </c>
      <c r="D54" s="19" t="s">
        <v>1155</v>
      </c>
      <c r="E54" s="143" t="s">
        <v>1156</v>
      </c>
      <c r="F54" s="21" t="s">
        <v>30</v>
      </c>
      <c r="G54" s="21" t="s">
        <v>1087</v>
      </c>
      <c r="H54" s="21"/>
      <c r="I54" s="213">
        <v>26.28</v>
      </c>
      <c r="J54" s="27">
        <v>-1.1000000000000001</v>
      </c>
      <c r="K54" s="20" t="s">
        <v>1108</v>
      </c>
      <c r="L54" s="450">
        <v>26.46</v>
      </c>
    </row>
    <row r="55" spans="1:15" ht="18" customHeight="1" x14ac:dyDescent="0.2">
      <c r="A55" s="146">
        <v>5</v>
      </c>
      <c r="B55" s="17"/>
      <c r="C55" s="18" t="s">
        <v>70</v>
      </c>
      <c r="D55" s="19" t="s">
        <v>1157</v>
      </c>
      <c r="E55" s="143" t="s">
        <v>333</v>
      </c>
      <c r="F55" s="21" t="s">
        <v>30</v>
      </c>
      <c r="G55" s="21" t="s">
        <v>1087</v>
      </c>
      <c r="H55" s="21"/>
      <c r="I55" s="213">
        <v>27.15</v>
      </c>
      <c r="J55" s="27">
        <v>-1.1000000000000001</v>
      </c>
      <c r="K55" s="20" t="s">
        <v>1116</v>
      </c>
      <c r="L55" s="450">
        <v>26.8</v>
      </c>
    </row>
    <row r="56" spans="1:15" ht="18" customHeight="1" x14ac:dyDescent="0.2">
      <c r="A56" s="146">
        <v>6</v>
      </c>
      <c r="B56" s="17"/>
      <c r="C56" s="18" t="s">
        <v>44</v>
      </c>
      <c r="D56" s="19" t="s">
        <v>555</v>
      </c>
      <c r="E56" s="143" t="s">
        <v>556</v>
      </c>
      <c r="F56" s="21" t="s">
        <v>111</v>
      </c>
      <c r="G56" s="21" t="s">
        <v>109</v>
      </c>
      <c r="H56" s="21"/>
      <c r="I56" s="214" t="s">
        <v>1239</v>
      </c>
      <c r="J56" s="27"/>
      <c r="K56" s="20" t="s">
        <v>242</v>
      </c>
      <c r="L56" s="450">
        <v>28.02</v>
      </c>
    </row>
    <row r="57" spans="1:15" s="67" customFormat="1" ht="16.5" thickBot="1" x14ac:dyDescent="0.25">
      <c r="A57" s="61"/>
      <c r="B57" s="61"/>
      <c r="C57" s="154">
        <v>7</v>
      </c>
      <c r="D57" s="62" t="s">
        <v>1232</v>
      </c>
      <c r="E57" s="63"/>
      <c r="F57" s="63"/>
      <c r="G57" s="63"/>
      <c r="H57" s="64"/>
      <c r="I57" s="65"/>
      <c r="J57" s="54"/>
      <c r="K57" s="61"/>
      <c r="L57" s="453"/>
      <c r="M57" s="453"/>
      <c r="N57" s="453"/>
      <c r="O57" s="453"/>
    </row>
    <row r="58" spans="1:15" s="73" customFormat="1" ht="18" customHeight="1" thickBot="1" x14ac:dyDescent="0.25">
      <c r="A58" s="102" t="s">
        <v>16</v>
      </c>
      <c r="B58" s="132" t="s">
        <v>17</v>
      </c>
      <c r="C58" s="68" t="s">
        <v>0</v>
      </c>
      <c r="D58" s="69" t="s">
        <v>1</v>
      </c>
      <c r="E58" s="71" t="s">
        <v>10</v>
      </c>
      <c r="F58" s="70" t="s">
        <v>2</v>
      </c>
      <c r="G58" s="70" t="s">
        <v>3</v>
      </c>
      <c r="H58" s="70" t="s">
        <v>15</v>
      </c>
      <c r="I58" s="71" t="s">
        <v>6</v>
      </c>
      <c r="J58" s="71" t="s">
        <v>277</v>
      </c>
      <c r="K58" s="72" t="s">
        <v>5</v>
      </c>
      <c r="L58" s="454"/>
      <c r="M58" s="454"/>
      <c r="N58" s="454"/>
      <c r="O58" s="454"/>
    </row>
    <row r="59" spans="1:15" ht="18" customHeight="1" x14ac:dyDescent="0.2">
      <c r="A59" s="146">
        <v>1</v>
      </c>
      <c r="B59" s="17"/>
      <c r="C59" s="18" t="s">
        <v>122</v>
      </c>
      <c r="D59" s="19" t="s">
        <v>551</v>
      </c>
      <c r="E59" s="143" t="s">
        <v>552</v>
      </c>
      <c r="F59" s="21" t="s">
        <v>111</v>
      </c>
      <c r="G59" s="21" t="s">
        <v>109</v>
      </c>
      <c r="H59" s="21"/>
      <c r="I59" s="213">
        <v>24.42</v>
      </c>
      <c r="J59" s="27">
        <v>1.9</v>
      </c>
      <c r="K59" s="20" t="s">
        <v>242</v>
      </c>
      <c r="L59" s="450">
        <v>26.36</v>
      </c>
      <c r="N59" s="452">
        <v>3</v>
      </c>
      <c r="O59" s="452">
        <v>100</v>
      </c>
    </row>
    <row r="60" spans="1:15" ht="18" customHeight="1" x14ac:dyDescent="0.2">
      <c r="A60" s="146">
        <v>2</v>
      </c>
      <c r="B60" s="17"/>
      <c r="C60" s="18" t="s">
        <v>993</v>
      </c>
      <c r="D60" s="19" t="s">
        <v>201</v>
      </c>
      <c r="E60" s="143" t="s">
        <v>1045</v>
      </c>
      <c r="F60" s="21" t="s">
        <v>1061</v>
      </c>
      <c r="G60" s="21" t="s">
        <v>199</v>
      </c>
      <c r="H60" s="21" t="s">
        <v>200</v>
      </c>
      <c r="I60" s="213">
        <v>25.84</v>
      </c>
      <c r="J60" s="27">
        <v>1.9</v>
      </c>
      <c r="K60" s="20" t="s">
        <v>203</v>
      </c>
      <c r="L60" s="450" t="s">
        <v>1046</v>
      </c>
    </row>
    <row r="61" spans="1:15" ht="18" customHeight="1" x14ac:dyDescent="0.2">
      <c r="A61" s="146">
        <v>3</v>
      </c>
      <c r="B61" s="17"/>
      <c r="C61" s="18" t="s">
        <v>209</v>
      </c>
      <c r="D61" s="19" t="s">
        <v>879</v>
      </c>
      <c r="E61" s="143" t="s">
        <v>880</v>
      </c>
      <c r="F61" s="21" t="s">
        <v>320</v>
      </c>
      <c r="G61" s="21" t="s">
        <v>164</v>
      </c>
      <c r="H61" s="21" t="s">
        <v>174</v>
      </c>
      <c r="I61" s="213" t="s">
        <v>1239</v>
      </c>
      <c r="J61" s="27"/>
      <c r="K61" s="20" t="s">
        <v>866</v>
      </c>
      <c r="L61" s="450">
        <v>26.09</v>
      </c>
    </row>
    <row r="62" spans="1:15" ht="18" customHeight="1" x14ac:dyDescent="0.2">
      <c r="A62" s="146">
        <v>4</v>
      </c>
      <c r="B62" s="17"/>
      <c r="C62" s="18" t="s">
        <v>70</v>
      </c>
      <c r="D62" s="19" t="s">
        <v>1151</v>
      </c>
      <c r="E62" s="143" t="s">
        <v>1152</v>
      </c>
      <c r="F62" s="21" t="s">
        <v>30</v>
      </c>
      <c r="G62" s="21" t="s">
        <v>1087</v>
      </c>
      <c r="H62" s="21"/>
      <c r="I62" s="213">
        <v>25.98</v>
      </c>
      <c r="J62" s="27">
        <v>1.9</v>
      </c>
      <c r="K62" s="20" t="s">
        <v>1108</v>
      </c>
      <c r="L62" s="450">
        <v>26.14</v>
      </c>
    </row>
    <row r="63" spans="1:15" ht="18" customHeight="1" x14ac:dyDescent="0.2">
      <c r="A63" s="146">
        <v>5</v>
      </c>
      <c r="B63" s="17"/>
      <c r="C63" s="18" t="s">
        <v>87</v>
      </c>
      <c r="D63" s="19" t="s">
        <v>429</v>
      </c>
      <c r="E63" s="143">
        <v>37600</v>
      </c>
      <c r="F63" s="21" t="s">
        <v>25</v>
      </c>
      <c r="G63" s="21" t="s">
        <v>492</v>
      </c>
      <c r="H63" s="21"/>
      <c r="I63" s="214">
        <v>25.91</v>
      </c>
      <c r="J63" s="27">
        <v>1.9</v>
      </c>
      <c r="K63" s="20" t="s">
        <v>430</v>
      </c>
      <c r="L63" s="450">
        <v>26.58</v>
      </c>
    </row>
    <row r="64" spans="1:15" ht="18" customHeight="1" x14ac:dyDescent="0.2">
      <c r="A64" s="146">
        <v>6</v>
      </c>
      <c r="B64" s="17"/>
      <c r="C64" s="18" t="s">
        <v>496</v>
      </c>
      <c r="D64" s="19" t="s">
        <v>611</v>
      </c>
      <c r="E64" s="143">
        <v>37371</v>
      </c>
      <c r="F64" s="21" t="s">
        <v>315</v>
      </c>
      <c r="G64" s="21" t="s">
        <v>112</v>
      </c>
      <c r="H64" s="21"/>
      <c r="I64" s="214">
        <v>24.84</v>
      </c>
      <c r="J64" s="27">
        <v>1.9</v>
      </c>
      <c r="K64" s="20" t="s">
        <v>113</v>
      </c>
      <c r="L64" s="450">
        <v>26.46</v>
      </c>
    </row>
    <row r="65" spans="1:15" s="67" customFormat="1" ht="16.5" thickBot="1" x14ac:dyDescent="0.25">
      <c r="A65" s="61"/>
      <c r="B65" s="61"/>
      <c r="C65" s="154">
        <v>8</v>
      </c>
      <c r="D65" s="62" t="s">
        <v>1232</v>
      </c>
      <c r="E65" s="63"/>
      <c r="F65" s="63"/>
      <c r="G65" s="63"/>
      <c r="H65" s="64"/>
      <c r="I65" s="65"/>
      <c r="J65" s="54"/>
      <c r="K65" s="61"/>
      <c r="L65" s="453"/>
      <c r="M65" s="453"/>
      <c r="N65" s="453"/>
      <c r="O65" s="453"/>
    </row>
    <row r="66" spans="1:15" s="73" customFormat="1" ht="18" customHeight="1" thickBot="1" x14ac:dyDescent="0.25">
      <c r="A66" s="102" t="s">
        <v>16</v>
      </c>
      <c r="B66" s="132" t="s">
        <v>17</v>
      </c>
      <c r="C66" s="68" t="s">
        <v>0</v>
      </c>
      <c r="D66" s="69" t="s">
        <v>1</v>
      </c>
      <c r="E66" s="71" t="s">
        <v>10</v>
      </c>
      <c r="F66" s="70" t="s">
        <v>2</v>
      </c>
      <c r="G66" s="70" t="s">
        <v>3</v>
      </c>
      <c r="H66" s="70" t="s">
        <v>15</v>
      </c>
      <c r="I66" s="71" t="s">
        <v>6</v>
      </c>
      <c r="J66" s="71" t="s">
        <v>277</v>
      </c>
      <c r="K66" s="72" t="s">
        <v>5</v>
      </c>
      <c r="L66" s="454"/>
      <c r="M66" s="454"/>
      <c r="N66" s="454"/>
      <c r="O66" s="454"/>
    </row>
    <row r="67" spans="1:15" ht="18" customHeight="1" x14ac:dyDescent="0.2">
      <c r="A67" s="146">
        <v>1</v>
      </c>
      <c r="B67" s="17"/>
      <c r="C67" s="18" t="s">
        <v>650</v>
      </c>
      <c r="D67" s="19" t="s">
        <v>657</v>
      </c>
      <c r="E67" s="143">
        <v>37645</v>
      </c>
      <c r="F67" s="21" t="s">
        <v>26</v>
      </c>
      <c r="G67" s="21" t="s">
        <v>135</v>
      </c>
      <c r="H67" s="21"/>
      <c r="I67" s="237">
        <v>25.74</v>
      </c>
      <c r="J67" s="27">
        <v>2</v>
      </c>
      <c r="K67" s="20" t="s">
        <v>136</v>
      </c>
      <c r="L67" s="450">
        <v>25.46</v>
      </c>
    </row>
    <row r="68" spans="1:15" ht="18" customHeight="1" x14ac:dyDescent="0.2">
      <c r="A68" s="146">
        <v>2</v>
      </c>
      <c r="B68" s="17"/>
      <c r="C68" s="18" t="s">
        <v>330</v>
      </c>
      <c r="D68" s="19" t="s">
        <v>1101</v>
      </c>
      <c r="E68" s="143" t="s">
        <v>1102</v>
      </c>
      <c r="F68" s="21" t="s">
        <v>24</v>
      </c>
      <c r="G68" s="21" t="s">
        <v>1087</v>
      </c>
      <c r="H68" s="21"/>
      <c r="I68" s="213">
        <v>23.96</v>
      </c>
      <c r="J68" s="27">
        <v>2</v>
      </c>
      <c r="K68" s="20" t="s">
        <v>1100</v>
      </c>
      <c r="L68" s="450"/>
      <c r="N68" s="452">
        <v>4</v>
      </c>
      <c r="O68" s="452">
        <v>400</v>
      </c>
    </row>
    <row r="69" spans="1:15" ht="18" customHeight="1" x14ac:dyDescent="0.2">
      <c r="A69" s="146">
        <v>3</v>
      </c>
      <c r="B69" s="17"/>
      <c r="C69" s="18" t="s">
        <v>40</v>
      </c>
      <c r="D69" s="19" t="s">
        <v>654</v>
      </c>
      <c r="E69" s="143">
        <v>37560</v>
      </c>
      <c r="F69" s="21" t="s">
        <v>26</v>
      </c>
      <c r="G69" s="21" t="s">
        <v>135</v>
      </c>
      <c r="H69" s="21"/>
      <c r="I69" s="213">
        <v>24.92</v>
      </c>
      <c r="J69" s="27">
        <v>2</v>
      </c>
      <c r="K69" s="20" t="s">
        <v>136</v>
      </c>
      <c r="L69" s="450">
        <v>25.18</v>
      </c>
    </row>
    <row r="70" spans="1:15" ht="18" customHeight="1" x14ac:dyDescent="0.2">
      <c r="A70" s="146">
        <v>4</v>
      </c>
      <c r="B70" s="17"/>
      <c r="C70" s="18" t="s">
        <v>216</v>
      </c>
      <c r="D70" s="19" t="s">
        <v>99</v>
      </c>
      <c r="E70" s="143" t="s">
        <v>736</v>
      </c>
      <c r="F70" s="21" t="s">
        <v>733</v>
      </c>
      <c r="G70" s="21" t="s">
        <v>734</v>
      </c>
      <c r="H70" s="21" t="s">
        <v>744</v>
      </c>
      <c r="I70" s="214">
        <v>25.32</v>
      </c>
      <c r="J70" s="27">
        <v>2</v>
      </c>
      <c r="K70" s="20" t="s">
        <v>151</v>
      </c>
      <c r="L70" s="450" t="s">
        <v>738</v>
      </c>
    </row>
    <row r="71" spans="1:15" ht="18" customHeight="1" x14ac:dyDescent="0.2">
      <c r="A71" s="146">
        <v>5</v>
      </c>
      <c r="B71" s="17"/>
      <c r="C71" s="18" t="s">
        <v>327</v>
      </c>
      <c r="D71" s="19" t="s">
        <v>328</v>
      </c>
      <c r="E71" s="143" t="s">
        <v>329</v>
      </c>
      <c r="F71" s="21" t="s">
        <v>28</v>
      </c>
      <c r="G71" s="21" t="s">
        <v>598</v>
      </c>
      <c r="H71" s="21"/>
      <c r="I71" s="213">
        <v>24.39</v>
      </c>
      <c r="J71" s="27">
        <v>2</v>
      </c>
      <c r="K71" s="20" t="s">
        <v>51</v>
      </c>
      <c r="L71" s="450">
        <v>25.65</v>
      </c>
      <c r="N71" s="452">
        <v>2</v>
      </c>
      <c r="O71" s="452">
        <v>100</v>
      </c>
    </row>
    <row r="72" spans="1:15" ht="18" customHeight="1" x14ac:dyDescent="0.2">
      <c r="A72" s="146">
        <v>6</v>
      </c>
      <c r="B72" s="17"/>
      <c r="C72" s="18" t="s">
        <v>702</v>
      </c>
      <c r="D72" s="19" t="s">
        <v>703</v>
      </c>
      <c r="E72" s="143" t="s">
        <v>704</v>
      </c>
      <c r="F72" s="21" t="s">
        <v>144</v>
      </c>
      <c r="G72" s="21" t="s">
        <v>145</v>
      </c>
      <c r="H72" s="21"/>
      <c r="I72" s="214">
        <v>26.26</v>
      </c>
      <c r="J72" s="27">
        <v>2</v>
      </c>
      <c r="K72" s="20" t="s">
        <v>148</v>
      </c>
      <c r="L72" s="450" t="s">
        <v>706</v>
      </c>
    </row>
    <row r="73" spans="1:15" s="62" customFormat="1" ht="15.75" x14ac:dyDescent="0.2">
      <c r="A73" s="62" t="s">
        <v>270</v>
      </c>
      <c r="D73" s="63"/>
      <c r="E73" s="77"/>
      <c r="F73" s="77"/>
      <c r="G73" s="77"/>
      <c r="H73" s="99"/>
      <c r="I73" s="66"/>
      <c r="J73" s="66"/>
      <c r="L73" s="445"/>
      <c r="M73" s="445"/>
      <c r="N73" s="445"/>
      <c r="O73" s="445"/>
    </row>
    <row r="74" spans="1:15" s="62" customFormat="1" ht="15.75" x14ac:dyDescent="0.2">
      <c r="A74" s="62" t="s">
        <v>1209</v>
      </c>
      <c r="D74" s="63"/>
      <c r="E74" s="77"/>
      <c r="F74" s="77"/>
      <c r="G74" s="99"/>
      <c r="H74" s="99"/>
      <c r="I74" s="66"/>
      <c r="J74" s="66"/>
      <c r="L74" s="445"/>
      <c r="M74" s="445"/>
      <c r="N74" s="445"/>
      <c r="O74" s="445"/>
    </row>
    <row r="75" spans="1:15" x14ac:dyDescent="0.2">
      <c r="C75" s="50"/>
      <c r="J75" s="52"/>
    </row>
    <row r="76" spans="1:15" s="67" customFormat="1" ht="15.75" x14ac:dyDescent="0.2">
      <c r="A76" s="61"/>
      <c r="B76" s="61"/>
      <c r="C76" s="62" t="s">
        <v>290</v>
      </c>
      <c r="D76" s="62"/>
      <c r="E76" s="63"/>
      <c r="F76" s="63"/>
      <c r="G76" s="63"/>
      <c r="H76" s="64"/>
      <c r="I76" s="65"/>
      <c r="J76" s="54"/>
      <c r="K76" s="61"/>
      <c r="L76" s="453"/>
      <c r="M76" s="453"/>
      <c r="N76" s="453"/>
      <c r="O76" s="453"/>
    </row>
    <row r="77" spans="1:15" s="67" customFormat="1" ht="16.5" thickBot="1" x14ac:dyDescent="0.25">
      <c r="A77" s="61"/>
      <c r="B77" s="61"/>
      <c r="C77" s="154">
        <v>9</v>
      </c>
      <c r="D77" s="62" t="s">
        <v>1232</v>
      </c>
      <c r="E77" s="63"/>
      <c r="F77" s="63"/>
      <c r="G77" s="63"/>
      <c r="H77" s="64"/>
      <c r="I77" s="65"/>
      <c r="J77" s="54"/>
      <c r="K77" s="61"/>
      <c r="L77" s="453"/>
      <c r="M77" s="453"/>
      <c r="N77" s="453"/>
      <c r="O77" s="453"/>
    </row>
    <row r="78" spans="1:15" s="73" customFormat="1" ht="18" customHeight="1" thickBot="1" x14ac:dyDescent="0.25">
      <c r="A78" s="102" t="s">
        <v>16</v>
      </c>
      <c r="B78" s="132" t="s">
        <v>17</v>
      </c>
      <c r="C78" s="68" t="s">
        <v>0</v>
      </c>
      <c r="D78" s="69" t="s">
        <v>1</v>
      </c>
      <c r="E78" s="71" t="s">
        <v>10</v>
      </c>
      <c r="F78" s="70" t="s">
        <v>2</v>
      </c>
      <c r="G78" s="70" t="s">
        <v>3</v>
      </c>
      <c r="H78" s="70" t="s">
        <v>15</v>
      </c>
      <c r="I78" s="71" t="s">
        <v>6</v>
      </c>
      <c r="J78" s="71" t="s">
        <v>277</v>
      </c>
      <c r="K78" s="72" t="s">
        <v>5</v>
      </c>
      <c r="L78" s="454"/>
      <c r="M78" s="454"/>
      <c r="N78" s="454"/>
      <c r="O78" s="454"/>
    </row>
    <row r="79" spans="1:15" s="147" customFormat="1" ht="18" customHeight="1" x14ac:dyDescent="0.2">
      <c r="A79" s="146">
        <v>1</v>
      </c>
      <c r="B79" s="17"/>
      <c r="C79" s="18" t="s">
        <v>176</v>
      </c>
      <c r="D79" s="19" t="s">
        <v>1099</v>
      </c>
      <c r="E79" s="143" t="s">
        <v>519</v>
      </c>
      <c r="F79" s="21" t="s">
        <v>24</v>
      </c>
      <c r="G79" s="21" t="s">
        <v>1087</v>
      </c>
      <c r="H79" s="21"/>
      <c r="I79" s="213">
        <v>24.73</v>
      </c>
      <c r="J79" s="27">
        <v>-1.3</v>
      </c>
      <c r="K79" s="20" t="s">
        <v>1100</v>
      </c>
      <c r="L79" s="450">
        <v>24.52</v>
      </c>
      <c r="M79" s="452"/>
      <c r="N79" s="452">
        <v>6</v>
      </c>
      <c r="O79" s="452">
        <v>400</v>
      </c>
    </row>
    <row r="80" spans="1:15" ht="18" customHeight="1" x14ac:dyDescent="0.2">
      <c r="A80" s="146">
        <v>2</v>
      </c>
      <c r="B80" s="17"/>
      <c r="C80" s="18" t="s">
        <v>557</v>
      </c>
      <c r="D80" s="19" t="s">
        <v>1134</v>
      </c>
      <c r="E80" s="143" t="s">
        <v>417</v>
      </c>
      <c r="F80" s="21" t="s">
        <v>24</v>
      </c>
      <c r="G80" s="21" t="s">
        <v>1087</v>
      </c>
      <c r="H80" s="21"/>
      <c r="I80" s="213">
        <v>24.9</v>
      </c>
      <c r="J80" s="27">
        <v>-1.3</v>
      </c>
      <c r="K80" s="20" t="s">
        <v>1135</v>
      </c>
      <c r="L80" s="450">
        <v>24.33</v>
      </c>
      <c r="N80" s="452">
        <v>4</v>
      </c>
      <c r="O80" s="452">
        <v>100</v>
      </c>
    </row>
    <row r="81" spans="1:15" ht="18" customHeight="1" x14ac:dyDescent="0.2">
      <c r="A81" s="146">
        <v>3</v>
      </c>
      <c r="B81" s="17"/>
      <c r="C81" s="18" t="s">
        <v>260</v>
      </c>
      <c r="D81" s="19" t="s">
        <v>698</v>
      </c>
      <c r="E81" s="143" t="s">
        <v>699</v>
      </c>
      <c r="F81" s="21" t="s">
        <v>144</v>
      </c>
      <c r="G81" s="21" t="s">
        <v>145</v>
      </c>
      <c r="H81" s="21"/>
      <c r="I81" s="214">
        <v>23.5</v>
      </c>
      <c r="J81" s="27">
        <v>-1.3</v>
      </c>
      <c r="K81" s="20" t="s">
        <v>148</v>
      </c>
      <c r="L81" s="450" t="s">
        <v>701</v>
      </c>
      <c r="N81" s="455"/>
      <c r="O81" s="455"/>
    </row>
    <row r="82" spans="1:15" ht="18" customHeight="1" x14ac:dyDescent="0.2">
      <c r="A82" s="146">
        <v>4</v>
      </c>
      <c r="B82" s="17"/>
      <c r="C82" s="18" t="s">
        <v>496</v>
      </c>
      <c r="D82" s="19" t="s">
        <v>497</v>
      </c>
      <c r="E82" s="143" t="s">
        <v>498</v>
      </c>
      <c r="F82" s="21" t="s">
        <v>33</v>
      </c>
      <c r="G82" s="21" t="s">
        <v>102</v>
      </c>
      <c r="H82" s="21"/>
      <c r="I82" s="213">
        <v>24.53</v>
      </c>
      <c r="J82" s="27">
        <v>-1.3</v>
      </c>
      <c r="K82" s="20" t="s">
        <v>508</v>
      </c>
      <c r="L82" s="450">
        <v>24.08</v>
      </c>
      <c r="N82" s="452">
        <v>5</v>
      </c>
      <c r="O82" s="452">
        <v>400</v>
      </c>
    </row>
    <row r="83" spans="1:15" ht="18" customHeight="1" x14ac:dyDescent="0.2">
      <c r="A83" s="146">
        <v>5</v>
      </c>
      <c r="B83" s="17"/>
      <c r="C83" s="18" t="s">
        <v>119</v>
      </c>
      <c r="D83" s="19" t="s">
        <v>1086</v>
      </c>
      <c r="E83" s="143" t="s">
        <v>777</v>
      </c>
      <c r="F83" s="21" t="s">
        <v>24</v>
      </c>
      <c r="G83" s="21" t="s">
        <v>1087</v>
      </c>
      <c r="H83" s="21"/>
      <c r="I83" s="213">
        <v>24.41</v>
      </c>
      <c r="J83" s="27">
        <v>-1.3</v>
      </c>
      <c r="K83" s="20" t="s">
        <v>1088</v>
      </c>
      <c r="L83" s="450">
        <v>24.42</v>
      </c>
    </row>
    <row r="84" spans="1:15" ht="18" customHeight="1" x14ac:dyDescent="0.2">
      <c r="A84" s="146">
        <v>6</v>
      </c>
      <c r="B84" s="17"/>
      <c r="C84" s="18" t="s">
        <v>128</v>
      </c>
      <c r="D84" s="19" t="s">
        <v>431</v>
      </c>
      <c r="E84" s="143">
        <v>37285</v>
      </c>
      <c r="F84" s="21" t="s">
        <v>25</v>
      </c>
      <c r="G84" s="21" t="s">
        <v>492</v>
      </c>
      <c r="H84" s="21"/>
      <c r="I84" s="213">
        <v>25.64</v>
      </c>
      <c r="J84" s="27">
        <v>-1.3</v>
      </c>
      <c r="K84" s="20" t="s">
        <v>79</v>
      </c>
      <c r="L84" s="450">
        <v>25.13</v>
      </c>
    </row>
  </sheetData>
  <sortState ref="A40:S42">
    <sortCondition ref="A40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9"/>
  <dimension ref="A1:M63"/>
  <sheetViews>
    <sheetView zoomScaleNormal="100" workbookViewId="0">
      <selection activeCell="A5" sqref="A5"/>
    </sheetView>
  </sheetViews>
  <sheetFormatPr defaultColWidth="9.140625" defaultRowHeight="12.75" x14ac:dyDescent="0.2"/>
  <cols>
    <col min="1" max="1" width="5.7109375" style="45" customWidth="1"/>
    <col min="2" max="2" width="5.7109375" style="45" hidden="1" customWidth="1"/>
    <col min="3" max="3" width="11.140625" style="45" customWidth="1"/>
    <col min="4" max="4" width="15.42578125" style="45" bestFit="1" customWidth="1"/>
    <col min="5" max="5" width="10.7109375" style="58" customWidth="1"/>
    <col min="6" max="6" width="15" style="59" customWidth="1"/>
    <col min="7" max="7" width="17.5703125" style="59" bestFit="1" customWidth="1"/>
    <col min="8" max="8" width="16.85546875" style="59" bestFit="1" customWidth="1"/>
    <col min="9" max="9" width="5.85546875" style="59" bestFit="1" customWidth="1"/>
    <col min="10" max="10" width="9" style="54" bestFit="1" customWidth="1"/>
    <col min="11" max="11" width="5.140625" style="54" bestFit="1" customWidth="1"/>
    <col min="12" max="12" width="5.28515625" style="52" bestFit="1" customWidth="1"/>
    <col min="13" max="13" width="23" style="37" bestFit="1" customWidth="1"/>
    <col min="14" max="16384" width="9.140625" style="60"/>
  </cols>
  <sheetData>
    <row r="1" spans="1:13" s="62" customFormat="1" ht="15.75" x14ac:dyDescent="0.2">
      <c r="A1" s="62" t="s">
        <v>270</v>
      </c>
      <c r="D1" s="63"/>
      <c r="E1" s="77"/>
      <c r="F1" s="77"/>
      <c r="G1" s="77"/>
      <c r="H1" s="99"/>
      <c r="I1" s="99"/>
      <c r="J1" s="66"/>
      <c r="K1" s="66"/>
      <c r="L1" s="100"/>
    </row>
    <row r="2" spans="1:13" s="62" customFormat="1" ht="15.75" x14ac:dyDescent="0.2">
      <c r="A2" s="62" t="s">
        <v>1209</v>
      </c>
      <c r="D2" s="63"/>
      <c r="E2" s="77"/>
      <c r="F2" s="77"/>
      <c r="G2" s="99"/>
      <c r="H2" s="99"/>
      <c r="I2" s="66"/>
      <c r="J2" s="66"/>
      <c r="K2" s="66"/>
      <c r="L2" s="101"/>
    </row>
    <row r="3" spans="1:13" x14ac:dyDescent="0.2">
      <c r="C3" s="50"/>
      <c r="K3" s="52"/>
    </row>
    <row r="4" spans="1:13" s="67" customFormat="1" ht="15.75" x14ac:dyDescent="0.2">
      <c r="A4" s="61"/>
      <c r="B4" s="61"/>
      <c r="C4" s="62" t="s">
        <v>290</v>
      </c>
      <c r="D4" s="62"/>
      <c r="E4" s="63"/>
      <c r="F4" s="63"/>
      <c r="G4" s="63"/>
      <c r="H4" s="64"/>
      <c r="I4" s="64"/>
      <c r="J4" s="65"/>
      <c r="K4" s="54"/>
      <c r="L4" s="66"/>
      <c r="M4" s="61"/>
    </row>
    <row r="5" spans="1:13" s="67" customFormat="1" ht="16.5" thickBot="1" x14ac:dyDescent="0.25">
      <c r="A5" s="61"/>
      <c r="B5" s="61"/>
      <c r="C5" s="154"/>
      <c r="D5" s="62"/>
      <c r="E5" s="63"/>
      <c r="F5" s="63"/>
      <c r="G5" s="63"/>
      <c r="H5" s="64"/>
      <c r="I5" s="64"/>
      <c r="J5" s="65"/>
      <c r="K5" s="54"/>
      <c r="L5" s="66"/>
      <c r="M5" s="61"/>
    </row>
    <row r="6" spans="1:13" s="73" customFormat="1" ht="18" customHeight="1" thickBot="1" x14ac:dyDescent="0.25">
      <c r="A6" s="102" t="s">
        <v>18</v>
      </c>
      <c r="B6" s="132" t="s">
        <v>17</v>
      </c>
      <c r="C6" s="68" t="s">
        <v>0</v>
      </c>
      <c r="D6" s="69" t="s">
        <v>1</v>
      </c>
      <c r="E6" s="71" t="s">
        <v>10</v>
      </c>
      <c r="F6" s="70" t="s">
        <v>2</v>
      </c>
      <c r="G6" s="70" t="s">
        <v>3</v>
      </c>
      <c r="H6" s="70" t="s">
        <v>15</v>
      </c>
      <c r="I6" s="70" t="s">
        <v>21</v>
      </c>
      <c r="J6" s="71" t="s">
        <v>4</v>
      </c>
      <c r="K6" s="71" t="s">
        <v>277</v>
      </c>
      <c r="L6" s="82" t="s">
        <v>13</v>
      </c>
      <c r="M6" s="72" t="s">
        <v>5</v>
      </c>
    </row>
    <row r="7" spans="1:13" ht="18" customHeight="1" x14ac:dyDescent="0.2">
      <c r="A7" s="146">
        <v>1</v>
      </c>
      <c r="B7" s="17"/>
      <c r="C7" s="18" t="s">
        <v>260</v>
      </c>
      <c r="D7" s="19" t="s">
        <v>698</v>
      </c>
      <c r="E7" s="143" t="s">
        <v>699</v>
      </c>
      <c r="F7" s="21" t="s">
        <v>144</v>
      </c>
      <c r="G7" s="21" t="s">
        <v>145</v>
      </c>
      <c r="H7" s="21"/>
      <c r="I7" s="98">
        <v>18</v>
      </c>
      <c r="J7" s="213">
        <v>23.5</v>
      </c>
      <c r="K7" s="347">
        <v>-1.3</v>
      </c>
      <c r="L7" s="316" t="str">
        <f t="shared" ref="L7:L36" si="0">IF(ISBLANK(J7),"",IF(J7&lt;=22.04,"KSM",IF(J7&lt;=23.04,"I A",IF(J7&lt;=24.34,"II A",IF(J7&lt;=26.04,"III A",IF(J7&lt;=28.24,"I JA",IF(J7&lt;=30.04,"II JA",IF(J7&lt;=31.24,"III JA"))))))))</f>
        <v>II A</v>
      </c>
      <c r="M7" s="20" t="s">
        <v>148</v>
      </c>
    </row>
    <row r="8" spans="1:13" ht="18" customHeight="1" x14ac:dyDescent="0.2">
      <c r="A8" s="146">
        <v>2</v>
      </c>
      <c r="B8" s="17"/>
      <c r="C8" s="18" t="s">
        <v>330</v>
      </c>
      <c r="D8" s="19" t="s">
        <v>1101</v>
      </c>
      <c r="E8" s="143" t="s">
        <v>1102</v>
      </c>
      <c r="F8" s="21" t="s">
        <v>24</v>
      </c>
      <c r="G8" s="21" t="s">
        <v>1087</v>
      </c>
      <c r="H8" s="21"/>
      <c r="I8" s="98">
        <v>16</v>
      </c>
      <c r="J8" s="213">
        <v>23.96</v>
      </c>
      <c r="K8" s="347">
        <v>2</v>
      </c>
      <c r="L8" s="316" t="str">
        <f t="shared" si="0"/>
        <v>II A</v>
      </c>
      <c r="M8" s="20" t="s">
        <v>1100</v>
      </c>
    </row>
    <row r="9" spans="1:13" ht="18" customHeight="1" x14ac:dyDescent="0.2">
      <c r="A9" s="146">
        <v>3</v>
      </c>
      <c r="B9" s="17"/>
      <c r="C9" s="18" t="s">
        <v>327</v>
      </c>
      <c r="D9" s="19" t="s">
        <v>328</v>
      </c>
      <c r="E9" s="143" t="s">
        <v>329</v>
      </c>
      <c r="F9" s="21" t="s">
        <v>28</v>
      </c>
      <c r="G9" s="21" t="s">
        <v>598</v>
      </c>
      <c r="H9" s="21"/>
      <c r="I9" s="98">
        <v>14</v>
      </c>
      <c r="J9" s="213">
        <v>24.39</v>
      </c>
      <c r="K9" s="347">
        <v>2</v>
      </c>
      <c r="L9" s="316" t="str">
        <f t="shared" si="0"/>
        <v>III A</v>
      </c>
      <c r="M9" s="20" t="s">
        <v>51</v>
      </c>
    </row>
    <row r="10" spans="1:13" ht="18" customHeight="1" x14ac:dyDescent="0.2">
      <c r="A10" s="146">
        <v>4</v>
      </c>
      <c r="B10" s="17"/>
      <c r="C10" s="18" t="s">
        <v>119</v>
      </c>
      <c r="D10" s="19" t="s">
        <v>1086</v>
      </c>
      <c r="E10" s="143" t="s">
        <v>777</v>
      </c>
      <c r="F10" s="21" t="s">
        <v>24</v>
      </c>
      <c r="G10" s="21" t="s">
        <v>1087</v>
      </c>
      <c r="H10" s="21"/>
      <c r="I10" s="98">
        <v>13</v>
      </c>
      <c r="J10" s="213">
        <v>24.41</v>
      </c>
      <c r="K10" s="347">
        <v>-1.3</v>
      </c>
      <c r="L10" s="316" t="str">
        <f t="shared" si="0"/>
        <v>III A</v>
      </c>
      <c r="M10" s="20" t="s">
        <v>1088</v>
      </c>
    </row>
    <row r="11" spans="1:13" ht="18" customHeight="1" x14ac:dyDescent="0.2">
      <c r="A11" s="146">
        <v>5</v>
      </c>
      <c r="B11" s="17"/>
      <c r="C11" s="18" t="s">
        <v>122</v>
      </c>
      <c r="D11" s="19" t="s">
        <v>551</v>
      </c>
      <c r="E11" s="143" t="s">
        <v>552</v>
      </c>
      <c r="F11" s="21" t="s">
        <v>111</v>
      </c>
      <c r="G11" s="21" t="s">
        <v>109</v>
      </c>
      <c r="H11" s="21"/>
      <c r="I11" s="98">
        <v>12</v>
      </c>
      <c r="J11" s="213">
        <v>24.42</v>
      </c>
      <c r="K11" s="347">
        <v>1.9</v>
      </c>
      <c r="L11" s="316" t="str">
        <f t="shared" si="0"/>
        <v>III A</v>
      </c>
      <c r="M11" s="20" t="s">
        <v>242</v>
      </c>
    </row>
    <row r="12" spans="1:13" ht="18" customHeight="1" x14ac:dyDescent="0.2">
      <c r="A12" s="146">
        <v>6</v>
      </c>
      <c r="B12" s="17"/>
      <c r="C12" s="18" t="s">
        <v>496</v>
      </c>
      <c r="D12" s="19" t="s">
        <v>497</v>
      </c>
      <c r="E12" s="143" t="s">
        <v>498</v>
      </c>
      <c r="F12" s="21" t="s">
        <v>33</v>
      </c>
      <c r="G12" s="21" t="s">
        <v>102</v>
      </c>
      <c r="H12" s="21"/>
      <c r="I12" s="98">
        <v>11</v>
      </c>
      <c r="J12" s="213">
        <v>24.53</v>
      </c>
      <c r="K12" s="347">
        <v>-1.3</v>
      </c>
      <c r="L12" s="316" t="str">
        <f t="shared" si="0"/>
        <v>III A</v>
      </c>
      <c r="M12" s="20" t="s">
        <v>508</v>
      </c>
    </row>
    <row r="13" spans="1:13" ht="18" customHeight="1" x14ac:dyDescent="0.2">
      <c r="A13" s="146">
        <v>7</v>
      </c>
      <c r="B13" s="17"/>
      <c r="C13" s="18" t="s">
        <v>176</v>
      </c>
      <c r="D13" s="19" t="s">
        <v>1099</v>
      </c>
      <c r="E13" s="143" t="s">
        <v>519</v>
      </c>
      <c r="F13" s="21" t="s">
        <v>24</v>
      </c>
      <c r="G13" s="21" t="s">
        <v>1087</v>
      </c>
      <c r="H13" s="21"/>
      <c r="I13" s="98">
        <v>10</v>
      </c>
      <c r="J13" s="213">
        <v>24.73</v>
      </c>
      <c r="K13" s="347">
        <v>-1.3</v>
      </c>
      <c r="L13" s="316" t="str">
        <f t="shared" si="0"/>
        <v>III A</v>
      </c>
      <c r="M13" s="20" t="s">
        <v>1100</v>
      </c>
    </row>
    <row r="14" spans="1:13" ht="18" customHeight="1" x14ac:dyDescent="0.2">
      <c r="A14" s="146">
        <v>8</v>
      </c>
      <c r="B14" s="17"/>
      <c r="C14" s="18" t="s">
        <v>46</v>
      </c>
      <c r="D14" s="19" t="s">
        <v>597</v>
      </c>
      <c r="E14" s="143">
        <v>37324</v>
      </c>
      <c r="F14" s="21" t="s">
        <v>316</v>
      </c>
      <c r="G14" s="21" t="s">
        <v>112</v>
      </c>
      <c r="H14" s="21"/>
      <c r="I14" s="98">
        <v>9</v>
      </c>
      <c r="J14" s="213">
        <v>24.83</v>
      </c>
      <c r="K14" s="347">
        <v>2.1</v>
      </c>
      <c r="L14" s="316" t="str">
        <f t="shared" si="0"/>
        <v>III A</v>
      </c>
      <c r="M14" s="20" t="s">
        <v>117</v>
      </c>
    </row>
    <row r="15" spans="1:13" ht="18" customHeight="1" x14ac:dyDescent="0.2">
      <c r="A15" s="146">
        <v>9</v>
      </c>
      <c r="B15" s="17"/>
      <c r="C15" s="18" t="s">
        <v>496</v>
      </c>
      <c r="D15" s="19" t="s">
        <v>611</v>
      </c>
      <c r="E15" s="143">
        <v>37371</v>
      </c>
      <c r="F15" s="21" t="s">
        <v>315</v>
      </c>
      <c r="G15" s="21" t="s">
        <v>112</v>
      </c>
      <c r="H15" s="21"/>
      <c r="I15" s="98">
        <v>8</v>
      </c>
      <c r="J15" s="213">
        <v>24.84</v>
      </c>
      <c r="K15" s="347">
        <v>1.9</v>
      </c>
      <c r="L15" s="316" t="str">
        <f t="shared" si="0"/>
        <v>III A</v>
      </c>
      <c r="M15" s="20" t="s">
        <v>113</v>
      </c>
    </row>
    <row r="16" spans="1:13" ht="18" customHeight="1" x14ac:dyDescent="0.2">
      <c r="A16" s="146">
        <v>10</v>
      </c>
      <c r="B16" s="17"/>
      <c r="C16" s="18" t="s">
        <v>377</v>
      </c>
      <c r="D16" s="19" t="s">
        <v>378</v>
      </c>
      <c r="E16" s="143" t="s">
        <v>379</v>
      </c>
      <c r="F16" s="21" t="s">
        <v>38</v>
      </c>
      <c r="G16" s="21" t="s">
        <v>230</v>
      </c>
      <c r="H16" s="21" t="s">
        <v>380</v>
      </c>
      <c r="I16" s="98">
        <v>7</v>
      </c>
      <c r="J16" s="213">
        <v>24.87</v>
      </c>
      <c r="K16" s="347">
        <v>2.1</v>
      </c>
      <c r="L16" s="316" t="str">
        <f t="shared" si="0"/>
        <v>III A</v>
      </c>
      <c r="M16" s="20" t="s">
        <v>232</v>
      </c>
    </row>
    <row r="17" spans="1:13" ht="18" customHeight="1" x14ac:dyDescent="0.2">
      <c r="A17" s="146">
        <v>11</v>
      </c>
      <c r="B17" s="17"/>
      <c r="C17" s="18" t="s">
        <v>557</v>
      </c>
      <c r="D17" s="19" t="s">
        <v>1134</v>
      </c>
      <c r="E17" s="143" t="s">
        <v>417</v>
      </c>
      <c r="F17" s="21" t="s">
        <v>24</v>
      </c>
      <c r="G17" s="21" t="s">
        <v>1087</v>
      </c>
      <c r="H17" s="21"/>
      <c r="I17" s="98">
        <v>6</v>
      </c>
      <c r="J17" s="213">
        <v>24.9</v>
      </c>
      <c r="K17" s="347">
        <v>-1.3</v>
      </c>
      <c r="L17" s="316" t="str">
        <f t="shared" si="0"/>
        <v>III A</v>
      </c>
      <c r="M17" s="20" t="s">
        <v>1135</v>
      </c>
    </row>
    <row r="18" spans="1:13" ht="18" customHeight="1" x14ac:dyDescent="0.2">
      <c r="A18" s="146">
        <v>12</v>
      </c>
      <c r="B18" s="17"/>
      <c r="C18" s="18" t="s">
        <v>40</v>
      </c>
      <c r="D18" s="19" t="s">
        <v>654</v>
      </c>
      <c r="E18" s="143">
        <v>37560</v>
      </c>
      <c r="F18" s="21" t="s">
        <v>26</v>
      </c>
      <c r="G18" s="21" t="s">
        <v>135</v>
      </c>
      <c r="H18" s="21"/>
      <c r="I18" s="98">
        <v>5</v>
      </c>
      <c r="J18" s="213">
        <v>24.92</v>
      </c>
      <c r="K18" s="347">
        <v>2</v>
      </c>
      <c r="L18" s="316" t="str">
        <f t="shared" si="0"/>
        <v>III A</v>
      </c>
      <c r="M18" s="20" t="s">
        <v>136</v>
      </c>
    </row>
    <row r="19" spans="1:13" ht="18" customHeight="1" x14ac:dyDescent="0.2">
      <c r="A19" s="146">
        <v>13</v>
      </c>
      <c r="B19" s="17"/>
      <c r="C19" s="18" t="s">
        <v>216</v>
      </c>
      <c r="D19" s="19" t="s">
        <v>99</v>
      </c>
      <c r="E19" s="143" t="s">
        <v>736</v>
      </c>
      <c r="F19" s="21" t="s">
        <v>733</v>
      </c>
      <c r="G19" s="21" t="s">
        <v>734</v>
      </c>
      <c r="H19" s="21" t="s">
        <v>744</v>
      </c>
      <c r="I19" s="98">
        <v>4</v>
      </c>
      <c r="J19" s="213">
        <v>25.32</v>
      </c>
      <c r="K19" s="347">
        <v>2</v>
      </c>
      <c r="L19" s="316" t="str">
        <f t="shared" si="0"/>
        <v>III A</v>
      </c>
      <c r="M19" s="20" t="s">
        <v>151</v>
      </c>
    </row>
    <row r="20" spans="1:13" ht="18" customHeight="1" x14ac:dyDescent="0.2">
      <c r="A20" s="146">
        <v>14</v>
      </c>
      <c r="B20" s="17"/>
      <c r="C20" s="18" t="s">
        <v>119</v>
      </c>
      <c r="D20" s="19" t="s">
        <v>339</v>
      </c>
      <c r="E20" s="143" t="s">
        <v>340</v>
      </c>
      <c r="F20" s="21" t="s">
        <v>28</v>
      </c>
      <c r="G20" s="21" t="s">
        <v>598</v>
      </c>
      <c r="H20" s="21"/>
      <c r="I20" s="98">
        <v>3</v>
      </c>
      <c r="J20" s="213">
        <v>25.47</v>
      </c>
      <c r="K20" s="347">
        <v>0.3</v>
      </c>
      <c r="L20" s="316" t="str">
        <f t="shared" si="0"/>
        <v>III A</v>
      </c>
      <c r="M20" s="20" t="s">
        <v>359</v>
      </c>
    </row>
    <row r="21" spans="1:13" ht="18" customHeight="1" x14ac:dyDescent="0.2">
      <c r="A21" s="146">
        <v>15</v>
      </c>
      <c r="B21" s="17"/>
      <c r="C21" s="18" t="s">
        <v>987</v>
      </c>
      <c r="D21" s="19" t="s">
        <v>988</v>
      </c>
      <c r="E21" s="143" t="s">
        <v>834</v>
      </c>
      <c r="F21" s="21" t="s">
        <v>198</v>
      </c>
      <c r="G21" s="21" t="s">
        <v>197</v>
      </c>
      <c r="H21" s="21"/>
      <c r="I21" s="98">
        <v>2</v>
      </c>
      <c r="J21" s="213">
        <v>25.48</v>
      </c>
      <c r="K21" s="347">
        <v>-0.7</v>
      </c>
      <c r="L21" s="316" t="str">
        <f t="shared" si="0"/>
        <v>III A</v>
      </c>
      <c r="M21" s="20" t="s">
        <v>989</v>
      </c>
    </row>
    <row r="22" spans="1:13" ht="18" customHeight="1" x14ac:dyDescent="0.2">
      <c r="A22" s="146">
        <v>16</v>
      </c>
      <c r="B22" s="17"/>
      <c r="C22" s="18" t="s">
        <v>128</v>
      </c>
      <c r="D22" s="19" t="s">
        <v>431</v>
      </c>
      <c r="E22" s="143">
        <v>37285</v>
      </c>
      <c r="F22" s="21" t="s">
        <v>25</v>
      </c>
      <c r="G22" s="21" t="s">
        <v>492</v>
      </c>
      <c r="H22" s="21"/>
      <c r="I22" s="98">
        <v>1</v>
      </c>
      <c r="J22" s="213">
        <v>25.64</v>
      </c>
      <c r="K22" s="347">
        <v>-1.3</v>
      </c>
      <c r="L22" s="316" t="str">
        <f t="shared" si="0"/>
        <v>III A</v>
      </c>
      <c r="M22" s="20" t="s">
        <v>79</v>
      </c>
    </row>
    <row r="23" spans="1:13" ht="18" customHeight="1" x14ac:dyDescent="0.2">
      <c r="A23" s="146">
        <v>17</v>
      </c>
      <c r="B23" s="17"/>
      <c r="C23" s="18" t="s">
        <v>859</v>
      </c>
      <c r="D23" s="19" t="s">
        <v>860</v>
      </c>
      <c r="E23" s="143" t="s">
        <v>861</v>
      </c>
      <c r="F23" s="21" t="s">
        <v>319</v>
      </c>
      <c r="G23" s="21" t="s">
        <v>164</v>
      </c>
      <c r="H23" s="21"/>
      <c r="I23" s="98"/>
      <c r="J23" s="213">
        <v>25.66</v>
      </c>
      <c r="K23" s="347">
        <v>4.2</v>
      </c>
      <c r="L23" s="316" t="str">
        <f t="shared" si="0"/>
        <v>III A</v>
      </c>
      <c r="M23" s="20" t="s">
        <v>865</v>
      </c>
    </row>
    <row r="24" spans="1:13" ht="18" customHeight="1" x14ac:dyDescent="0.2">
      <c r="A24" s="146">
        <v>18</v>
      </c>
      <c r="B24" s="17"/>
      <c r="C24" s="18" t="s">
        <v>70</v>
      </c>
      <c r="D24" s="19" t="s">
        <v>530</v>
      </c>
      <c r="E24" s="143" t="s">
        <v>532</v>
      </c>
      <c r="F24" s="21" t="s">
        <v>37</v>
      </c>
      <c r="G24" s="21" t="s">
        <v>103</v>
      </c>
      <c r="H24" s="21"/>
      <c r="I24" s="98"/>
      <c r="J24" s="213">
        <v>25.73</v>
      </c>
      <c r="K24" s="347">
        <v>0.4</v>
      </c>
      <c r="L24" s="316" t="str">
        <f t="shared" si="0"/>
        <v>III A</v>
      </c>
      <c r="M24" s="20" t="s">
        <v>238</v>
      </c>
    </row>
    <row r="25" spans="1:13" ht="18" customHeight="1" x14ac:dyDescent="0.2">
      <c r="A25" s="146">
        <v>19</v>
      </c>
      <c r="B25" s="17"/>
      <c r="C25" s="18" t="s">
        <v>650</v>
      </c>
      <c r="D25" s="19" t="s">
        <v>657</v>
      </c>
      <c r="E25" s="143">
        <v>37645</v>
      </c>
      <c r="F25" s="21" t="s">
        <v>26</v>
      </c>
      <c r="G25" s="21" t="s">
        <v>135</v>
      </c>
      <c r="H25" s="21"/>
      <c r="I25" s="98"/>
      <c r="J25" s="237">
        <v>25.74</v>
      </c>
      <c r="K25" s="347">
        <v>2</v>
      </c>
      <c r="L25" s="316" t="str">
        <f t="shared" si="0"/>
        <v>III A</v>
      </c>
      <c r="M25" s="20" t="s">
        <v>136</v>
      </c>
    </row>
    <row r="26" spans="1:13" ht="18" customHeight="1" x14ac:dyDescent="0.2">
      <c r="A26" s="146">
        <v>20</v>
      </c>
      <c r="B26" s="17"/>
      <c r="C26" s="18" t="s">
        <v>993</v>
      </c>
      <c r="D26" s="19" t="s">
        <v>201</v>
      </c>
      <c r="E26" s="143" t="s">
        <v>1045</v>
      </c>
      <c r="F26" s="21" t="s">
        <v>1061</v>
      </c>
      <c r="G26" s="21" t="s">
        <v>199</v>
      </c>
      <c r="H26" s="21" t="s">
        <v>200</v>
      </c>
      <c r="I26" s="98"/>
      <c r="J26" s="213">
        <v>25.84</v>
      </c>
      <c r="K26" s="347">
        <v>1.9</v>
      </c>
      <c r="L26" s="316" t="str">
        <f t="shared" si="0"/>
        <v>III A</v>
      </c>
      <c r="M26" s="20" t="s">
        <v>203</v>
      </c>
    </row>
    <row r="27" spans="1:13" ht="18" customHeight="1" x14ac:dyDescent="0.2">
      <c r="A27" s="146">
        <v>21</v>
      </c>
      <c r="B27" s="17"/>
      <c r="C27" s="18" t="s">
        <v>87</v>
      </c>
      <c r="D27" s="19" t="s">
        <v>429</v>
      </c>
      <c r="E27" s="143">
        <v>37600</v>
      </c>
      <c r="F27" s="21" t="s">
        <v>25</v>
      </c>
      <c r="G27" s="21" t="s">
        <v>492</v>
      </c>
      <c r="H27" s="21"/>
      <c r="I27" s="98"/>
      <c r="J27" s="213">
        <v>25.91</v>
      </c>
      <c r="K27" s="347">
        <v>1.9</v>
      </c>
      <c r="L27" s="316" t="str">
        <f t="shared" si="0"/>
        <v>III A</v>
      </c>
      <c r="M27" s="20" t="s">
        <v>430</v>
      </c>
    </row>
    <row r="28" spans="1:13" ht="18" customHeight="1" x14ac:dyDescent="0.2">
      <c r="A28" s="146">
        <v>22</v>
      </c>
      <c r="B28" s="17"/>
      <c r="C28" s="18" t="s">
        <v>105</v>
      </c>
      <c r="D28" s="19" t="s">
        <v>325</v>
      </c>
      <c r="E28" s="143" t="s">
        <v>326</v>
      </c>
      <c r="F28" s="21" t="s">
        <v>28</v>
      </c>
      <c r="G28" s="21" t="s">
        <v>598</v>
      </c>
      <c r="H28" s="21"/>
      <c r="I28" s="98"/>
      <c r="J28" s="237">
        <v>25.96</v>
      </c>
      <c r="K28" s="347">
        <v>-0.7</v>
      </c>
      <c r="L28" s="316" t="str">
        <f t="shared" si="0"/>
        <v>III A</v>
      </c>
      <c r="M28" s="20" t="s">
        <v>51</v>
      </c>
    </row>
    <row r="29" spans="1:13" ht="18" customHeight="1" x14ac:dyDescent="0.2">
      <c r="A29" s="146">
        <v>23</v>
      </c>
      <c r="B29" s="17"/>
      <c r="C29" s="18" t="s">
        <v>70</v>
      </c>
      <c r="D29" s="19" t="s">
        <v>1151</v>
      </c>
      <c r="E29" s="143" t="s">
        <v>1152</v>
      </c>
      <c r="F29" s="21" t="s">
        <v>30</v>
      </c>
      <c r="G29" s="21" t="s">
        <v>1087</v>
      </c>
      <c r="H29" s="21"/>
      <c r="I29" s="98"/>
      <c r="J29" s="213">
        <v>25.98</v>
      </c>
      <c r="K29" s="347">
        <v>1.9</v>
      </c>
      <c r="L29" s="316" t="str">
        <f t="shared" si="0"/>
        <v>III A</v>
      </c>
      <c r="M29" s="20" t="s">
        <v>1108</v>
      </c>
    </row>
    <row r="30" spans="1:13" ht="18" customHeight="1" x14ac:dyDescent="0.2">
      <c r="A30" s="146">
        <v>24</v>
      </c>
      <c r="B30" s="17"/>
      <c r="C30" s="18" t="s">
        <v>209</v>
      </c>
      <c r="D30" s="19" t="s">
        <v>637</v>
      </c>
      <c r="E30" s="143" t="s">
        <v>638</v>
      </c>
      <c r="F30" s="21" t="s">
        <v>34</v>
      </c>
      <c r="G30" s="21" t="s">
        <v>639</v>
      </c>
      <c r="H30" s="21"/>
      <c r="I30" s="98"/>
      <c r="J30" s="213">
        <v>26.12</v>
      </c>
      <c r="K30" s="347">
        <v>-0.7</v>
      </c>
      <c r="L30" s="316" t="str">
        <f t="shared" si="0"/>
        <v>I JA</v>
      </c>
      <c r="M30" s="20" t="s">
        <v>652</v>
      </c>
    </row>
    <row r="31" spans="1:13" ht="18" customHeight="1" x14ac:dyDescent="0.2">
      <c r="A31" s="146">
        <v>25</v>
      </c>
      <c r="B31" s="17"/>
      <c r="C31" s="18" t="s">
        <v>131</v>
      </c>
      <c r="D31" s="19" t="s">
        <v>714</v>
      </c>
      <c r="E31" s="143" t="s">
        <v>709</v>
      </c>
      <c r="F31" s="21" t="s">
        <v>144</v>
      </c>
      <c r="G31" s="21" t="s">
        <v>145</v>
      </c>
      <c r="H31" s="21"/>
      <c r="I31" s="98"/>
      <c r="J31" s="213">
        <v>26.14</v>
      </c>
      <c r="K31" s="347">
        <v>0.3</v>
      </c>
      <c r="L31" s="316" t="str">
        <f t="shared" si="0"/>
        <v>I JA</v>
      </c>
      <c r="M31" s="20" t="s">
        <v>728</v>
      </c>
    </row>
    <row r="32" spans="1:13" ht="18" customHeight="1" x14ac:dyDescent="0.2">
      <c r="A32" s="146">
        <v>26</v>
      </c>
      <c r="B32" s="17"/>
      <c r="C32" s="18" t="s">
        <v>702</v>
      </c>
      <c r="D32" s="19" t="s">
        <v>703</v>
      </c>
      <c r="E32" s="143" t="s">
        <v>704</v>
      </c>
      <c r="F32" s="21" t="s">
        <v>144</v>
      </c>
      <c r="G32" s="21" t="s">
        <v>145</v>
      </c>
      <c r="H32" s="21"/>
      <c r="I32" s="98"/>
      <c r="J32" s="213">
        <v>26.26</v>
      </c>
      <c r="K32" s="347">
        <v>2</v>
      </c>
      <c r="L32" s="316" t="str">
        <f t="shared" si="0"/>
        <v>I JA</v>
      </c>
      <c r="M32" s="20" t="s">
        <v>148</v>
      </c>
    </row>
    <row r="33" spans="1:13" ht="18" customHeight="1" x14ac:dyDescent="0.2">
      <c r="A33" s="146">
        <v>27</v>
      </c>
      <c r="B33" s="17"/>
      <c r="C33" s="18" t="s">
        <v>499</v>
      </c>
      <c r="D33" s="19" t="s">
        <v>1155</v>
      </c>
      <c r="E33" s="143" t="s">
        <v>1156</v>
      </c>
      <c r="F33" s="21" t="s">
        <v>30</v>
      </c>
      <c r="G33" s="21" t="s">
        <v>1087</v>
      </c>
      <c r="H33" s="21"/>
      <c r="I33" s="98"/>
      <c r="J33" s="213">
        <v>26.28</v>
      </c>
      <c r="K33" s="347">
        <v>-1.1000000000000001</v>
      </c>
      <c r="L33" s="316" t="str">
        <f t="shared" si="0"/>
        <v>I JA</v>
      </c>
      <c r="M33" s="20" t="s">
        <v>1108</v>
      </c>
    </row>
    <row r="34" spans="1:13" ht="18" customHeight="1" x14ac:dyDescent="0.2">
      <c r="A34" s="146">
        <v>28</v>
      </c>
      <c r="B34" s="17"/>
      <c r="C34" s="18" t="s">
        <v>778</v>
      </c>
      <c r="D34" s="19" t="s">
        <v>538</v>
      </c>
      <c r="E34" s="143" t="s">
        <v>651</v>
      </c>
      <c r="F34" s="21" t="s">
        <v>155</v>
      </c>
      <c r="G34" s="21" t="s">
        <v>154</v>
      </c>
      <c r="H34" s="21" t="s">
        <v>789</v>
      </c>
      <c r="I34" s="98"/>
      <c r="J34" s="213">
        <v>26.47</v>
      </c>
      <c r="K34" s="347">
        <v>0.3</v>
      </c>
      <c r="L34" s="316" t="str">
        <f t="shared" si="0"/>
        <v>I JA</v>
      </c>
      <c r="M34" s="20" t="s">
        <v>153</v>
      </c>
    </row>
    <row r="35" spans="1:13" ht="18" customHeight="1" x14ac:dyDescent="0.2">
      <c r="A35" s="146">
        <v>29</v>
      </c>
      <c r="B35" s="17"/>
      <c r="C35" s="18" t="s">
        <v>496</v>
      </c>
      <c r="D35" s="19" t="s">
        <v>659</v>
      </c>
      <c r="E35" s="143">
        <v>37371</v>
      </c>
      <c r="F35" s="21" t="s">
        <v>26</v>
      </c>
      <c r="G35" s="21" t="s">
        <v>135</v>
      </c>
      <c r="H35" s="21"/>
      <c r="I35" s="98"/>
      <c r="J35" s="213">
        <v>26.48</v>
      </c>
      <c r="K35" s="347">
        <v>-1.1000000000000001</v>
      </c>
      <c r="L35" s="316" t="str">
        <f t="shared" si="0"/>
        <v>I JA</v>
      </c>
      <c r="M35" s="20" t="s">
        <v>246</v>
      </c>
    </row>
    <row r="36" spans="1:13" ht="18" customHeight="1" x14ac:dyDescent="0.2">
      <c r="A36" s="146">
        <v>30</v>
      </c>
      <c r="B36" s="17"/>
      <c r="C36" s="18" t="s">
        <v>107</v>
      </c>
      <c r="D36" s="19" t="s">
        <v>978</v>
      </c>
      <c r="E36" s="143" t="s">
        <v>332</v>
      </c>
      <c r="F36" s="21" t="s">
        <v>985</v>
      </c>
      <c r="G36" s="21" t="s">
        <v>266</v>
      </c>
      <c r="H36" s="21" t="s">
        <v>984</v>
      </c>
      <c r="I36" s="98"/>
      <c r="J36" s="213">
        <v>26.51</v>
      </c>
      <c r="K36" s="347">
        <v>2.1</v>
      </c>
      <c r="L36" s="316" t="str">
        <f t="shared" si="0"/>
        <v>I JA</v>
      </c>
      <c r="M36" s="20" t="s">
        <v>195</v>
      </c>
    </row>
    <row r="37" spans="1:13" s="62" customFormat="1" ht="15.75" x14ac:dyDescent="0.2">
      <c r="A37" s="62" t="s">
        <v>270</v>
      </c>
      <c r="D37" s="63"/>
      <c r="E37" s="77"/>
      <c r="F37" s="77"/>
      <c r="G37" s="77"/>
      <c r="H37" s="99"/>
      <c r="I37" s="99"/>
      <c r="J37" s="66"/>
      <c r="K37" s="66"/>
      <c r="L37" s="100"/>
    </row>
    <row r="38" spans="1:13" s="62" customFormat="1" ht="15.75" x14ac:dyDescent="0.2">
      <c r="A38" s="62" t="s">
        <v>1209</v>
      </c>
      <c r="D38" s="63"/>
      <c r="E38" s="77"/>
      <c r="F38" s="77"/>
      <c r="G38" s="99"/>
      <c r="H38" s="99"/>
      <c r="I38" s="66"/>
      <c r="J38" s="66"/>
      <c r="K38" s="66"/>
      <c r="L38" s="101"/>
    </row>
    <row r="39" spans="1:13" x14ac:dyDescent="0.2">
      <c r="C39" s="50"/>
      <c r="K39" s="52"/>
    </row>
    <row r="40" spans="1:13" s="67" customFormat="1" ht="15.75" x14ac:dyDescent="0.2">
      <c r="A40" s="61"/>
      <c r="B40" s="61"/>
      <c r="C40" s="62" t="s">
        <v>290</v>
      </c>
      <c r="D40" s="62"/>
      <c r="E40" s="63"/>
      <c r="F40" s="63"/>
      <c r="G40" s="63"/>
      <c r="H40" s="64"/>
      <c r="I40" s="64"/>
      <c r="J40" s="65"/>
      <c r="K40" s="54"/>
      <c r="L40" s="66"/>
      <c r="M40" s="61"/>
    </row>
    <row r="41" spans="1:13" s="67" customFormat="1" ht="16.5" thickBot="1" x14ac:dyDescent="0.25">
      <c r="A41" s="61"/>
      <c r="B41" s="61"/>
      <c r="C41" s="154"/>
      <c r="D41" s="62"/>
      <c r="E41" s="63"/>
      <c r="F41" s="63"/>
      <c r="G41" s="63"/>
      <c r="H41" s="64"/>
      <c r="I41" s="64"/>
      <c r="J41" s="65"/>
      <c r="K41" s="54"/>
      <c r="L41" s="66"/>
      <c r="M41" s="61"/>
    </row>
    <row r="42" spans="1:13" s="73" customFormat="1" ht="18" customHeight="1" thickBot="1" x14ac:dyDescent="0.25">
      <c r="A42" s="102" t="s">
        <v>18</v>
      </c>
      <c r="B42" s="132" t="s">
        <v>17</v>
      </c>
      <c r="C42" s="68" t="s">
        <v>0</v>
      </c>
      <c r="D42" s="69" t="s">
        <v>1</v>
      </c>
      <c r="E42" s="71" t="s">
        <v>10</v>
      </c>
      <c r="F42" s="70" t="s">
        <v>2</v>
      </c>
      <c r="G42" s="70" t="s">
        <v>3</v>
      </c>
      <c r="H42" s="70" t="s">
        <v>15</v>
      </c>
      <c r="I42" s="70" t="s">
        <v>21</v>
      </c>
      <c r="J42" s="71" t="s">
        <v>4</v>
      </c>
      <c r="K42" s="71" t="s">
        <v>277</v>
      </c>
      <c r="L42" s="82" t="s">
        <v>13</v>
      </c>
      <c r="M42" s="72" t="s">
        <v>5</v>
      </c>
    </row>
    <row r="43" spans="1:13" ht="18" customHeight="1" x14ac:dyDescent="0.2">
      <c r="A43" s="146">
        <v>31</v>
      </c>
      <c r="B43" s="17"/>
      <c r="C43" s="18" t="s">
        <v>330</v>
      </c>
      <c r="D43" s="19" t="s">
        <v>331</v>
      </c>
      <c r="E43" s="143" t="s">
        <v>332</v>
      </c>
      <c r="F43" s="21" t="s">
        <v>28</v>
      </c>
      <c r="G43" s="21" t="s">
        <v>598</v>
      </c>
      <c r="H43" s="21"/>
      <c r="I43" s="98"/>
      <c r="J43" s="213">
        <v>26.56</v>
      </c>
      <c r="K43" s="347">
        <v>2.1</v>
      </c>
      <c r="L43" s="316" t="str">
        <f t="shared" ref="L43:L61" si="1">IF(ISBLANK(J43),"",IF(J43&lt;=22.04,"KSM",IF(J43&lt;=23.04,"I A",IF(J43&lt;=24.34,"II A",IF(J43&lt;=26.04,"III A",IF(J43&lt;=28.24,"I JA",IF(J43&lt;=30.04,"II JA",IF(J43&lt;=31.24,"III JA"))))))))</f>
        <v>I JA</v>
      </c>
      <c r="M43" s="20" t="s">
        <v>51</v>
      </c>
    </row>
    <row r="44" spans="1:13" ht="18" customHeight="1" x14ac:dyDescent="0.2">
      <c r="A44" s="146">
        <v>32</v>
      </c>
      <c r="B44" s="17"/>
      <c r="C44" s="18" t="s">
        <v>979</v>
      </c>
      <c r="D44" s="19" t="s">
        <v>980</v>
      </c>
      <c r="E44" s="143" t="s">
        <v>981</v>
      </c>
      <c r="F44" s="21" t="s">
        <v>985</v>
      </c>
      <c r="G44" s="21" t="s">
        <v>266</v>
      </c>
      <c r="H44" s="21" t="s">
        <v>984</v>
      </c>
      <c r="I44" s="98"/>
      <c r="J44" s="213">
        <v>26.72</v>
      </c>
      <c r="K44" s="347">
        <v>-0.7</v>
      </c>
      <c r="L44" s="316" t="str">
        <f t="shared" si="1"/>
        <v>I JA</v>
      </c>
      <c r="M44" s="20" t="s">
        <v>195</v>
      </c>
    </row>
    <row r="45" spans="1:13" ht="18" customHeight="1" x14ac:dyDescent="0.2">
      <c r="A45" s="146">
        <v>33</v>
      </c>
      <c r="B45" s="17"/>
      <c r="C45" s="18" t="s">
        <v>650</v>
      </c>
      <c r="D45" s="19" t="s">
        <v>574</v>
      </c>
      <c r="E45" s="143">
        <v>38148</v>
      </c>
      <c r="F45" s="21" t="s">
        <v>623</v>
      </c>
      <c r="G45" s="21" t="s">
        <v>112</v>
      </c>
      <c r="H45" s="21"/>
      <c r="I45" s="98" t="s">
        <v>56</v>
      </c>
      <c r="J45" s="213">
        <v>26.99</v>
      </c>
      <c r="K45" s="347">
        <v>0.4</v>
      </c>
      <c r="L45" s="316" t="str">
        <f t="shared" si="1"/>
        <v>I JA</v>
      </c>
      <c r="M45" s="20" t="s">
        <v>583</v>
      </c>
    </row>
    <row r="46" spans="1:13" ht="18" customHeight="1" x14ac:dyDescent="0.2">
      <c r="A46" s="146">
        <v>34</v>
      </c>
      <c r="B46" s="17"/>
      <c r="C46" s="18" t="s">
        <v>70</v>
      </c>
      <c r="D46" s="19" t="s">
        <v>1157</v>
      </c>
      <c r="E46" s="143" t="s">
        <v>333</v>
      </c>
      <c r="F46" s="21" t="s">
        <v>30</v>
      </c>
      <c r="G46" s="21" t="s">
        <v>1087</v>
      </c>
      <c r="H46" s="21"/>
      <c r="I46" s="98"/>
      <c r="J46" s="213">
        <v>27.15</v>
      </c>
      <c r="K46" s="347">
        <v>-1.1000000000000001</v>
      </c>
      <c r="L46" s="316" t="str">
        <f t="shared" si="1"/>
        <v>I JA</v>
      </c>
      <c r="M46" s="20" t="s">
        <v>1116</v>
      </c>
    </row>
    <row r="47" spans="1:13" ht="18" customHeight="1" x14ac:dyDescent="0.2">
      <c r="A47" s="146">
        <v>35</v>
      </c>
      <c r="B47" s="17"/>
      <c r="C47" s="18" t="s">
        <v>404</v>
      </c>
      <c r="D47" s="19" t="s">
        <v>405</v>
      </c>
      <c r="E47" s="143" t="s">
        <v>406</v>
      </c>
      <c r="F47" s="21" t="s">
        <v>237</v>
      </c>
      <c r="G47" s="21" t="s">
        <v>234</v>
      </c>
      <c r="H47" s="21"/>
      <c r="I47" s="98"/>
      <c r="J47" s="213">
        <v>27.23</v>
      </c>
      <c r="K47" s="347">
        <v>0.3</v>
      </c>
      <c r="L47" s="316" t="str">
        <f t="shared" si="1"/>
        <v>I JA</v>
      </c>
      <c r="M47" s="20" t="s">
        <v>235</v>
      </c>
    </row>
    <row r="48" spans="1:13" ht="18" customHeight="1" x14ac:dyDescent="0.2">
      <c r="A48" s="146">
        <v>36</v>
      </c>
      <c r="B48" s="17"/>
      <c r="C48" s="18" t="s">
        <v>100</v>
      </c>
      <c r="D48" s="19" t="s">
        <v>1079</v>
      </c>
      <c r="E48" s="143" t="s">
        <v>1071</v>
      </c>
      <c r="F48" s="21" t="s">
        <v>1067</v>
      </c>
      <c r="G48" s="21" t="s">
        <v>1069</v>
      </c>
      <c r="H48" s="21"/>
      <c r="I48" s="98"/>
      <c r="J48" s="213">
        <v>27.28</v>
      </c>
      <c r="K48" s="347">
        <v>2.1</v>
      </c>
      <c r="L48" s="316" t="str">
        <f t="shared" si="1"/>
        <v>I JA</v>
      </c>
      <c r="M48" s="20" t="s">
        <v>1084</v>
      </c>
    </row>
    <row r="49" spans="1:13" ht="18" customHeight="1" x14ac:dyDescent="0.2">
      <c r="A49" s="146">
        <v>37</v>
      </c>
      <c r="B49" s="17"/>
      <c r="C49" s="18" t="s">
        <v>1145</v>
      </c>
      <c r="D49" s="19" t="s">
        <v>1146</v>
      </c>
      <c r="E49" s="143" t="s">
        <v>1147</v>
      </c>
      <c r="F49" s="21" t="s">
        <v>30</v>
      </c>
      <c r="G49" s="21" t="s">
        <v>1087</v>
      </c>
      <c r="H49" s="21"/>
      <c r="I49" s="98"/>
      <c r="J49" s="213">
        <v>27.34</v>
      </c>
      <c r="K49" s="347">
        <v>-1.1000000000000001</v>
      </c>
      <c r="L49" s="316" t="str">
        <f t="shared" si="1"/>
        <v>I JA</v>
      </c>
      <c r="M49" s="20" t="s">
        <v>1092</v>
      </c>
    </row>
    <row r="50" spans="1:13" ht="18" customHeight="1" x14ac:dyDescent="0.2">
      <c r="A50" s="146">
        <v>38</v>
      </c>
      <c r="B50" s="17"/>
      <c r="C50" s="18" t="s">
        <v>46</v>
      </c>
      <c r="D50" s="19" t="s">
        <v>1194</v>
      </c>
      <c r="E50" s="143" t="s">
        <v>1195</v>
      </c>
      <c r="F50" s="21" t="s">
        <v>32</v>
      </c>
      <c r="G50" s="21" t="s">
        <v>65</v>
      </c>
      <c r="H50" s="21"/>
      <c r="I50" s="98"/>
      <c r="J50" s="213">
        <v>27.37</v>
      </c>
      <c r="K50" s="347">
        <v>4.2</v>
      </c>
      <c r="L50" s="316" t="str">
        <f t="shared" si="1"/>
        <v>I JA</v>
      </c>
      <c r="M50" s="20" t="s">
        <v>64</v>
      </c>
    </row>
    <row r="51" spans="1:13" ht="18" customHeight="1" x14ac:dyDescent="0.2">
      <c r="A51" s="146">
        <v>39</v>
      </c>
      <c r="B51" s="17"/>
      <c r="C51" s="18" t="s">
        <v>216</v>
      </c>
      <c r="D51" s="19" t="s">
        <v>484</v>
      </c>
      <c r="E51" s="143">
        <v>37832</v>
      </c>
      <c r="F51" s="21" t="s">
        <v>485</v>
      </c>
      <c r="G51" s="21" t="s">
        <v>492</v>
      </c>
      <c r="H51" s="21"/>
      <c r="I51" s="98" t="s">
        <v>56</v>
      </c>
      <c r="J51" s="213">
        <v>27.48</v>
      </c>
      <c r="K51" s="347">
        <v>0.3</v>
      </c>
      <c r="L51" s="316" t="str">
        <f t="shared" si="1"/>
        <v>I JA</v>
      </c>
      <c r="M51" s="20" t="s">
        <v>86</v>
      </c>
    </row>
    <row r="52" spans="1:13" ht="18" customHeight="1" x14ac:dyDescent="0.2">
      <c r="A52" s="146">
        <v>40</v>
      </c>
      <c r="B52" s="17"/>
      <c r="C52" s="18" t="s">
        <v>70</v>
      </c>
      <c r="D52" s="19" t="s">
        <v>785</v>
      </c>
      <c r="E52" s="143" t="s">
        <v>786</v>
      </c>
      <c r="F52" s="21" t="s">
        <v>155</v>
      </c>
      <c r="G52" s="21" t="s">
        <v>154</v>
      </c>
      <c r="H52" s="21"/>
      <c r="I52" s="98"/>
      <c r="J52" s="213">
        <v>27.49</v>
      </c>
      <c r="K52" s="347">
        <v>-0.7</v>
      </c>
      <c r="L52" s="316" t="str">
        <f t="shared" si="1"/>
        <v>I JA</v>
      </c>
      <c r="M52" s="20" t="s">
        <v>251</v>
      </c>
    </row>
    <row r="53" spans="1:13" ht="18" customHeight="1" x14ac:dyDescent="0.2">
      <c r="A53" s="146">
        <v>41</v>
      </c>
      <c r="B53" s="17"/>
      <c r="C53" s="18" t="s">
        <v>46</v>
      </c>
      <c r="D53" s="19" t="s">
        <v>548</v>
      </c>
      <c r="E53" s="143" t="s">
        <v>543</v>
      </c>
      <c r="F53" s="21" t="s">
        <v>111</v>
      </c>
      <c r="G53" s="21" t="s">
        <v>109</v>
      </c>
      <c r="H53" s="21"/>
      <c r="I53" s="98"/>
      <c r="J53" s="213">
        <v>27.62</v>
      </c>
      <c r="K53" s="347">
        <v>4.2</v>
      </c>
      <c r="L53" s="316" t="str">
        <f t="shared" si="1"/>
        <v>I JA</v>
      </c>
      <c r="M53" s="20" t="s">
        <v>110</v>
      </c>
    </row>
    <row r="54" spans="1:13" ht="18" customHeight="1" x14ac:dyDescent="0.2">
      <c r="A54" s="146">
        <v>42</v>
      </c>
      <c r="B54" s="17"/>
      <c r="C54" s="18" t="s">
        <v>707</v>
      </c>
      <c r="D54" s="19" t="s">
        <v>708</v>
      </c>
      <c r="E54" s="143" t="s">
        <v>709</v>
      </c>
      <c r="F54" s="21" t="s">
        <v>144</v>
      </c>
      <c r="G54" s="21" t="s">
        <v>145</v>
      </c>
      <c r="H54" s="21"/>
      <c r="I54" s="98"/>
      <c r="J54" s="213">
        <v>27.69</v>
      </c>
      <c r="K54" s="347">
        <v>0.3</v>
      </c>
      <c r="L54" s="316" t="str">
        <f t="shared" si="1"/>
        <v>I JA</v>
      </c>
      <c r="M54" s="20" t="s">
        <v>146</v>
      </c>
    </row>
    <row r="55" spans="1:13" ht="18" customHeight="1" x14ac:dyDescent="0.2">
      <c r="A55" s="146">
        <v>43</v>
      </c>
      <c r="B55" s="17"/>
      <c r="C55" s="18" t="s">
        <v>45</v>
      </c>
      <c r="D55" s="19" t="s">
        <v>614</v>
      </c>
      <c r="E55" s="143">
        <v>37755</v>
      </c>
      <c r="F55" s="21" t="s">
        <v>315</v>
      </c>
      <c r="G55" s="21" t="s">
        <v>112</v>
      </c>
      <c r="H55" s="21"/>
      <c r="I55" s="98"/>
      <c r="J55" s="213">
        <v>27.76</v>
      </c>
      <c r="K55" s="347">
        <v>0.4</v>
      </c>
      <c r="L55" s="316" t="str">
        <f t="shared" si="1"/>
        <v>I JA</v>
      </c>
      <c r="M55" s="20" t="s">
        <v>569</v>
      </c>
    </row>
    <row r="56" spans="1:13" ht="18" customHeight="1" x14ac:dyDescent="0.2">
      <c r="A56" s="146">
        <v>44</v>
      </c>
      <c r="B56" s="17"/>
      <c r="C56" s="18" t="s">
        <v>57</v>
      </c>
      <c r="D56" s="19" t="s">
        <v>1261</v>
      </c>
      <c r="E56" s="143">
        <v>38259</v>
      </c>
      <c r="F56" s="21" t="s">
        <v>623</v>
      </c>
      <c r="G56" s="21" t="s">
        <v>112</v>
      </c>
      <c r="H56" s="21"/>
      <c r="I56" s="98" t="s">
        <v>56</v>
      </c>
      <c r="J56" s="213">
        <v>27.78</v>
      </c>
      <c r="K56" s="347">
        <v>0.4</v>
      </c>
      <c r="L56" s="316" t="str">
        <f t="shared" si="1"/>
        <v>I JA</v>
      </c>
      <c r="M56" s="20" t="s">
        <v>1064</v>
      </c>
    </row>
    <row r="57" spans="1:13" ht="18" customHeight="1" x14ac:dyDescent="0.2">
      <c r="A57" s="146">
        <v>45</v>
      </c>
      <c r="B57" s="17"/>
      <c r="C57" s="18" t="s">
        <v>635</v>
      </c>
      <c r="D57" s="19" t="s">
        <v>621</v>
      </c>
      <c r="E57" s="143">
        <v>37964</v>
      </c>
      <c r="F57" s="21" t="s">
        <v>315</v>
      </c>
      <c r="G57" s="21" t="s">
        <v>112</v>
      </c>
      <c r="H57" s="21"/>
      <c r="I57" s="98"/>
      <c r="J57" s="213">
        <v>27.81</v>
      </c>
      <c r="K57" s="347">
        <v>0.4</v>
      </c>
      <c r="L57" s="316" t="str">
        <f t="shared" si="1"/>
        <v>I JA</v>
      </c>
      <c r="M57" s="20" t="s">
        <v>577</v>
      </c>
    </row>
    <row r="58" spans="1:13" s="147" customFormat="1" ht="18" customHeight="1" x14ac:dyDescent="0.2">
      <c r="A58" s="146">
        <v>46</v>
      </c>
      <c r="B58" s="17"/>
      <c r="C58" s="18" t="s">
        <v>47</v>
      </c>
      <c r="D58" s="19" t="s">
        <v>769</v>
      </c>
      <c r="E58" s="143" t="s">
        <v>770</v>
      </c>
      <c r="F58" s="21" t="s">
        <v>155</v>
      </c>
      <c r="G58" s="21" t="s">
        <v>154</v>
      </c>
      <c r="H58" s="21" t="s">
        <v>789</v>
      </c>
      <c r="I58" s="98"/>
      <c r="J58" s="213">
        <v>28.14</v>
      </c>
      <c r="K58" s="347">
        <v>0.4</v>
      </c>
      <c r="L58" s="316" t="str">
        <f t="shared" si="1"/>
        <v>I JA</v>
      </c>
      <c r="M58" s="20" t="s">
        <v>153</v>
      </c>
    </row>
    <row r="59" spans="1:13" ht="18" customHeight="1" x14ac:dyDescent="0.2">
      <c r="A59" s="146">
        <v>47</v>
      </c>
      <c r="B59" s="17"/>
      <c r="C59" s="18" t="s">
        <v>993</v>
      </c>
      <c r="D59" s="19" t="s">
        <v>1037</v>
      </c>
      <c r="E59" s="143" t="s">
        <v>1038</v>
      </c>
      <c r="F59" s="21" t="s">
        <v>1061</v>
      </c>
      <c r="G59" s="21" t="s">
        <v>199</v>
      </c>
      <c r="H59" s="21" t="s">
        <v>200</v>
      </c>
      <c r="I59" s="98"/>
      <c r="J59" s="213">
        <v>28.51</v>
      </c>
      <c r="K59" s="347">
        <v>-1.1000000000000001</v>
      </c>
      <c r="L59" s="316" t="str">
        <f t="shared" si="1"/>
        <v>II JA</v>
      </c>
      <c r="M59" s="20" t="s">
        <v>202</v>
      </c>
    </row>
    <row r="60" spans="1:13" ht="18" customHeight="1" x14ac:dyDescent="0.2">
      <c r="A60" s="146">
        <v>48</v>
      </c>
      <c r="B60" s="17"/>
      <c r="C60" s="18" t="s">
        <v>1051</v>
      </c>
      <c r="D60" s="19" t="s">
        <v>1161</v>
      </c>
      <c r="E60" s="143" t="s">
        <v>1162</v>
      </c>
      <c r="F60" s="21" t="s">
        <v>30</v>
      </c>
      <c r="G60" s="21" t="s">
        <v>1087</v>
      </c>
      <c r="H60" s="21"/>
      <c r="I60" s="98"/>
      <c r="J60" s="213">
        <v>29.07</v>
      </c>
      <c r="K60" s="347">
        <v>4.2</v>
      </c>
      <c r="L60" s="316" t="str">
        <f t="shared" si="1"/>
        <v>II JA</v>
      </c>
      <c r="M60" s="20" t="s">
        <v>1116</v>
      </c>
    </row>
    <row r="61" spans="1:13" ht="18" customHeight="1" x14ac:dyDescent="0.2">
      <c r="A61" s="146">
        <v>49</v>
      </c>
      <c r="B61" s="17"/>
      <c r="C61" s="18" t="s">
        <v>46</v>
      </c>
      <c r="D61" s="19" t="s">
        <v>1083</v>
      </c>
      <c r="E61" s="143" t="s">
        <v>848</v>
      </c>
      <c r="F61" s="21" t="s">
        <v>1067</v>
      </c>
      <c r="G61" s="21" t="s">
        <v>1069</v>
      </c>
      <c r="H61" s="21"/>
      <c r="I61" s="98"/>
      <c r="J61" s="213">
        <v>30.07</v>
      </c>
      <c r="K61" s="347">
        <v>4.2</v>
      </c>
      <c r="L61" s="316" t="str">
        <f t="shared" si="1"/>
        <v>III JA</v>
      </c>
      <c r="M61" s="20" t="s">
        <v>1084</v>
      </c>
    </row>
    <row r="62" spans="1:13" ht="18" customHeight="1" x14ac:dyDescent="0.2">
      <c r="A62" s="146"/>
      <c r="B62" s="17"/>
      <c r="C62" s="18" t="s">
        <v>44</v>
      </c>
      <c r="D62" s="19" t="s">
        <v>555</v>
      </c>
      <c r="E62" s="143" t="s">
        <v>556</v>
      </c>
      <c r="F62" s="21" t="s">
        <v>111</v>
      </c>
      <c r="G62" s="21" t="s">
        <v>109</v>
      </c>
      <c r="H62" s="21"/>
      <c r="I62" s="98"/>
      <c r="J62" s="214" t="s">
        <v>1239</v>
      </c>
      <c r="K62" s="27"/>
      <c r="L62" s="316"/>
      <c r="M62" s="20" t="s">
        <v>242</v>
      </c>
    </row>
    <row r="63" spans="1:13" ht="18" customHeight="1" x14ac:dyDescent="0.2">
      <c r="A63" s="146"/>
      <c r="B63" s="17"/>
      <c r="C63" s="18" t="s">
        <v>209</v>
      </c>
      <c r="D63" s="19" t="s">
        <v>879</v>
      </c>
      <c r="E63" s="143" t="s">
        <v>880</v>
      </c>
      <c r="F63" s="21" t="s">
        <v>320</v>
      </c>
      <c r="G63" s="21" t="s">
        <v>164</v>
      </c>
      <c r="H63" s="21" t="s">
        <v>174</v>
      </c>
      <c r="I63" s="98"/>
      <c r="J63" s="213" t="s">
        <v>1239</v>
      </c>
      <c r="K63" s="27"/>
      <c r="L63" s="316"/>
      <c r="M63" s="20" t="s">
        <v>866</v>
      </c>
    </row>
  </sheetData>
  <sortState ref="A7:Q57">
    <sortCondition ref="J7:J57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7</vt:i4>
      </vt:variant>
    </vt:vector>
  </HeadingPairs>
  <TitlesOfParts>
    <vt:vector size="60" baseType="lpstr">
      <vt:lpstr>Viršelis</vt:lpstr>
      <vt:lpstr>100 M</vt:lpstr>
      <vt:lpstr>100 M suv</vt:lpstr>
      <vt:lpstr>100 V</vt:lpstr>
      <vt:lpstr>100 suv</vt:lpstr>
      <vt:lpstr>200 M</vt:lpstr>
      <vt:lpstr>200 M suv</vt:lpstr>
      <vt:lpstr>200 V</vt:lpstr>
      <vt:lpstr>200 V suv</vt:lpstr>
      <vt:lpstr>400 M</vt:lpstr>
      <vt:lpstr>400 M suv</vt:lpstr>
      <vt:lpstr>400 V</vt:lpstr>
      <vt:lpstr>400 V suv</vt:lpstr>
      <vt:lpstr>800 M</vt:lpstr>
      <vt:lpstr>800 M suv</vt:lpstr>
      <vt:lpstr>800 V</vt:lpstr>
      <vt:lpstr>800 V suv</vt:lpstr>
      <vt:lpstr>1500 M</vt:lpstr>
      <vt:lpstr>1500 V</vt:lpstr>
      <vt:lpstr>1500 V suv</vt:lpstr>
      <vt:lpstr>2000 M</vt:lpstr>
      <vt:lpstr>3000 V</vt:lpstr>
      <vt:lpstr>100bb M</vt:lpstr>
      <vt:lpstr>110bb V</vt:lpstr>
      <vt:lpstr>300bb M</vt:lpstr>
      <vt:lpstr>300bb M suv</vt:lpstr>
      <vt:lpstr>300bb V</vt:lpstr>
      <vt:lpstr>300bb V suv</vt:lpstr>
      <vt:lpstr>1000kl M</vt:lpstr>
      <vt:lpstr>1500kl V</vt:lpstr>
      <vt:lpstr>2000sp.ėj M</vt:lpstr>
      <vt:lpstr>3000sp.ėj V</vt:lpstr>
      <vt:lpstr>4x100 M</vt:lpstr>
      <vt:lpstr>4x100 M suv</vt:lpstr>
      <vt:lpstr>4x100 V</vt:lpstr>
      <vt:lpstr>4x100 V suv</vt:lpstr>
      <vt:lpstr>Aukštis M</vt:lpstr>
      <vt:lpstr>Aukštis V</vt:lpstr>
      <vt:lpstr>Kartis M</vt:lpstr>
      <vt:lpstr>Kartis V</vt:lpstr>
      <vt:lpstr>Tolis M</vt:lpstr>
      <vt:lpstr>Tolis V</vt:lpstr>
      <vt:lpstr>Trišuolis M</vt:lpstr>
      <vt:lpstr>Trišuolis V</vt:lpstr>
      <vt:lpstr>Rutulys M</vt:lpstr>
      <vt:lpstr>Rutulys V</vt:lpstr>
      <vt:lpstr>Ietis M</vt:lpstr>
      <vt:lpstr>Ietis V</vt:lpstr>
      <vt:lpstr>Diskas M</vt:lpstr>
      <vt:lpstr>Diskas V</vt:lpstr>
      <vt:lpstr>Kūjis M</vt:lpstr>
      <vt:lpstr>Kūjis V</vt:lpstr>
      <vt:lpstr>Komandiniai</vt:lpstr>
      <vt:lpstr>'Diskas V'!Print_Area</vt:lpstr>
      <vt:lpstr>'Ietis M'!Print_Area</vt:lpstr>
      <vt:lpstr>'Ietis V'!Print_Area</vt:lpstr>
      <vt:lpstr>'Kūjis M'!Print_Area</vt:lpstr>
      <vt:lpstr>'Kūjis V'!Print_Area</vt:lpstr>
      <vt:lpstr>'Rutulys M'!Print_Area</vt:lpstr>
      <vt:lpstr>Komandiniai!tsk</vt:lpstr>
    </vt:vector>
  </TitlesOfParts>
  <Company>LKKA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Arnas</dc:creator>
  <cp:lastModifiedBy>Steponas Misiūnas</cp:lastModifiedBy>
  <cp:lastPrinted>2017-06-29T12:52:22Z</cp:lastPrinted>
  <dcterms:created xsi:type="dcterms:W3CDTF">2006-02-17T17:28:41Z</dcterms:created>
  <dcterms:modified xsi:type="dcterms:W3CDTF">2017-06-30T08:40:30Z</dcterms:modified>
</cp:coreProperties>
</file>