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nstall\"/>
    </mc:Choice>
  </mc:AlternateContent>
  <bookViews>
    <workbookView xWindow="0" yWindow="0" windowWidth="28800" windowHeight="13290" activeTab="10"/>
  </bookViews>
  <sheets>
    <sheet name="LSU" sheetId="1" r:id="rId1"/>
    <sheet name="60 M bėg. " sheetId="18" r:id="rId2"/>
    <sheet name="60 M Finalas" sheetId="17" r:id="rId3"/>
    <sheet name="60 V  bėg. " sheetId="19" r:id="rId4"/>
    <sheet name="60 V  Finalas" sheetId="20" r:id="rId5"/>
    <sheet name="300 M bėg. " sheetId="23" r:id="rId6"/>
    <sheet name="300 M Suvestinė" sheetId="22" r:id="rId7"/>
    <sheet name="300 V bėg" sheetId="25" r:id="rId8"/>
    <sheet name="300 V Suvestinė" sheetId="26" r:id="rId9"/>
    <sheet name="600 M bėg." sheetId="11" r:id="rId10"/>
    <sheet name="600 M Suvestinė" sheetId="7" r:id="rId11"/>
    <sheet name="600 V bėg." sheetId="12" r:id="rId12"/>
    <sheet name="600 V Suvestinė" sheetId="6" r:id="rId13"/>
    <sheet name="1000 M beg. " sheetId="9" r:id="rId14"/>
    <sheet name="1000 M Suvestinė" sheetId="10" r:id="rId15"/>
    <sheet name="1000 V bėg." sheetId="13" r:id="rId16"/>
    <sheet name="1000 V Suvestinė" sheetId="14" r:id="rId17"/>
    <sheet name="3000 V" sheetId="21" r:id="rId18"/>
    <sheet name="Estafete V" sheetId="27" r:id="rId19"/>
    <sheet name="3000 SpEj M" sheetId="3" r:id="rId20"/>
    <sheet name="5000 SpEj V" sheetId="2" r:id="rId21"/>
    <sheet name="Aukštis M" sheetId="16" r:id="rId22"/>
    <sheet name="Aukštis V" sheetId="24" r:id="rId23"/>
    <sheet name="Tolis M" sheetId="15" r:id="rId24"/>
    <sheet name="Tolis V" sheetId="4" r:id="rId25"/>
    <sheet name="Rutulys M" sheetId="5" r:id="rId26"/>
    <sheet name="Rutulys V" sheetId="8" r:id="rId27"/>
  </sheets>
  <calcPr calcId="162913"/>
</workbook>
</file>

<file path=xl/calcChain.xml><?xml version="1.0" encoding="utf-8"?>
<calcChain xmlns="http://schemas.openxmlformats.org/spreadsheetml/2006/main">
  <c r="K31" i="18" l="1"/>
  <c r="K23" i="20"/>
  <c r="K22" i="20"/>
  <c r="K21" i="20"/>
  <c r="K20" i="20"/>
  <c r="K19" i="20"/>
  <c r="K24" i="20"/>
  <c r="I53" i="26" l="1"/>
  <c r="I52" i="26"/>
  <c r="I51" i="26"/>
  <c r="I50" i="26"/>
  <c r="I49" i="26"/>
  <c r="I48" i="26"/>
  <c r="I47" i="26"/>
  <c r="I46" i="26"/>
  <c r="I45" i="26"/>
  <c r="I35" i="26"/>
  <c r="I34" i="26"/>
  <c r="I33" i="26"/>
  <c r="I32" i="26"/>
  <c r="I31" i="26"/>
  <c r="I30" i="26"/>
  <c r="I29" i="26"/>
  <c r="I28" i="26"/>
  <c r="I27" i="26"/>
  <c r="I26" i="26"/>
  <c r="I25" i="26"/>
  <c r="I24" i="26"/>
  <c r="I23" i="26"/>
  <c r="I22" i="26"/>
  <c r="I21" i="26"/>
  <c r="I20" i="26"/>
  <c r="I19" i="26"/>
  <c r="I18" i="26"/>
  <c r="I17" i="26"/>
  <c r="I16" i="26"/>
  <c r="I15" i="26"/>
  <c r="I14" i="26"/>
  <c r="I13" i="26"/>
  <c r="I12" i="26"/>
  <c r="I11" i="26"/>
  <c r="I10" i="26"/>
  <c r="I9" i="26"/>
  <c r="I103" i="25"/>
  <c r="I102" i="25"/>
  <c r="I101" i="25"/>
  <c r="I96" i="25"/>
  <c r="I95" i="25"/>
  <c r="I94" i="25"/>
  <c r="I93" i="25"/>
  <c r="I87" i="25"/>
  <c r="I86" i="25"/>
  <c r="I85" i="25"/>
  <c r="I78" i="25"/>
  <c r="I72" i="25"/>
  <c r="I71" i="25"/>
  <c r="I70" i="25"/>
  <c r="I58" i="25"/>
  <c r="I57" i="25"/>
  <c r="I56" i="25"/>
  <c r="I50" i="25"/>
  <c r="I49" i="25"/>
  <c r="I43" i="25"/>
  <c r="I42" i="25"/>
  <c r="I41" i="25"/>
  <c r="I36" i="25"/>
  <c r="I35" i="25"/>
  <c r="I34" i="25"/>
  <c r="I33" i="25"/>
  <c r="I28" i="25"/>
  <c r="I27" i="25"/>
  <c r="I26" i="25"/>
  <c r="I25" i="25"/>
  <c r="I20" i="25"/>
  <c r="I18" i="25"/>
  <c r="I17" i="25"/>
  <c r="I12" i="25"/>
  <c r="I11" i="25"/>
  <c r="I9" i="25"/>
  <c r="U11" i="24" l="1"/>
  <c r="U10" i="24"/>
  <c r="U9" i="24"/>
  <c r="U8" i="24"/>
  <c r="U7" i="24"/>
  <c r="I34" i="23" l="1"/>
  <c r="I33" i="23"/>
  <c r="I32" i="23"/>
  <c r="I27" i="23"/>
  <c r="I26" i="23"/>
  <c r="I25" i="23"/>
  <c r="I24" i="23"/>
  <c r="I19" i="23"/>
  <c r="I18" i="23"/>
  <c r="I17" i="23"/>
  <c r="I12" i="23"/>
  <c r="I11" i="23"/>
  <c r="I10" i="23"/>
  <c r="I9" i="23"/>
  <c r="I21" i="22"/>
  <c r="I22" i="22"/>
  <c r="I20" i="22"/>
  <c r="I19" i="22"/>
  <c r="I18" i="22"/>
  <c r="I17" i="22"/>
  <c r="I16" i="22"/>
  <c r="I15" i="22"/>
  <c r="I14" i="22"/>
  <c r="I13" i="22"/>
  <c r="I12" i="22"/>
  <c r="I11" i="22"/>
  <c r="I10" i="22"/>
  <c r="I9" i="22"/>
  <c r="H24" i="21" l="1"/>
  <c r="H23" i="21"/>
  <c r="H22" i="21"/>
  <c r="H21" i="21"/>
  <c r="H20" i="21"/>
  <c r="H19" i="21"/>
  <c r="H18" i="21"/>
  <c r="H17" i="21"/>
  <c r="H16" i="21"/>
  <c r="H15" i="21"/>
  <c r="H14" i="21"/>
  <c r="H13" i="21"/>
  <c r="H12" i="21"/>
  <c r="H11" i="21"/>
  <c r="H10" i="21"/>
  <c r="H9" i="21"/>
  <c r="K88" i="20" l="1"/>
  <c r="K87" i="20"/>
  <c r="K86" i="20"/>
  <c r="K85" i="20"/>
  <c r="K84" i="20"/>
  <c r="K83" i="20"/>
  <c r="K82" i="20"/>
  <c r="K81" i="20"/>
  <c r="K80" i="20"/>
  <c r="K79" i="20"/>
  <c r="K78" i="20"/>
  <c r="K77" i="20"/>
  <c r="K76" i="20"/>
  <c r="K75" i="20"/>
  <c r="K74" i="20"/>
  <c r="K73" i="20"/>
  <c r="K72" i="20"/>
  <c r="K71" i="20"/>
  <c r="K70" i="20"/>
  <c r="K69" i="20"/>
  <c r="K68" i="20"/>
  <c r="K67" i="20"/>
  <c r="K66" i="20"/>
  <c r="K65" i="20"/>
  <c r="K64" i="20"/>
  <c r="K63" i="20"/>
  <c r="K62" i="20"/>
  <c r="K61" i="20"/>
  <c r="K60" i="20"/>
  <c r="K59" i="20"/>
  <c r="K58" i="20"/>
  <c r="K57" i="20"/>
  <c r="K56" i="20"/>
  <c r="K55" i="20"/>
  <c r="K54" i="20"/>
  <c r="K53" i="20"/>
  <c r="K52" i="20"/>
  <c r="K51" i="20"/>
  <c r="K50" i="20"/>
  <c r="K49" i="20"/>
  <c r="K48" i="20"/>
  <c r="K47" i="20"/>
  <c r="K46" i="20"/>
  <c r="K45" i="20"/>
  <c r="K44" i="20"/>
  <c r="K43" i="20"/>
  <c r="K42" i="20"/>
  <c r="K41" i="20"/>
  <c r="K40" i="20"/>
  <c r="K39" i="20"/>
  <c r="K38" i="20"/>
  <c r="K37" i="20"/>
  <c r="K36" i="20"/>
  <c r="K35" i="20"/>
  <c r="K34" i="20"/>
  <c r="K33" i="20"/>
  <c r="K32" i="20"/>
  <c r="K31" i="20"/>
  <c r="K30" i="20"/>
  <c r="K29" i="20"/>
  <c r="K28" i="20"/>
  <c r="K27" i="20"/>
  <c r="K14" i="20"/>
  <c r="K13" i="20"/>
  <c r="K12" i="20"/>
  <c r="K11" i="20"/>
  <c r="K10" i="20"/>
  <c r="K9" i="20"/>
  <c r="K156" i="19"/>
  <c r="K155" i="19"/>
  <c r="K154" i="19"/>
  <c r="K153" i="19"/>
  <c r="K152" i="19"/>
  <c r="K147" i="19"/>
  <c r="K146" i="19"/>
  <c r="K145" i="19"/>
  <c r="K144" i="19"/>
  <c r="K143" i="19"/>
  <c r="K142" i="19"/>
  <c r="K136" i="19"/>
  <c r="K135" i="19"/>
  <c r="K134" i="19"/>
  <c r="K133" i="19"/>
  <c r="K132" i="19"/>
  <c r="K127" i="19"/>
  <c r="K126" i="19"/>
  <c r="K125" i="19"/>
  <c r="K124" i="19"/>
  <c r="K123" i="19"/>
  <c r="K109" i="19"/>
  <c r="K108" i="19"/>
  <c r="K107" i="19"/>
  <c r="K106" i="19"/>
  <c r="K105" i="19"/>
  <c r="K104" i="19"/>
  <c r="K99" i="19"/>
  <c r="K98" i="19"/>
  <c r="K97" i="19"/>
  <c r="K96" i="19"/>
  <c r="K95" i="19"/>
  <c r="K94" i="19"/>
  <c r="K89" i="19"/>
  <c r="K88" i="19"/>
  <c r="K87" i="19"/>
  <c r="K86" i="19"/>
  <c r="K85" i="19"/>
  <c r="K84" i="19"/>
  <c r="K71" i="19"/>
  <c r="K70" i="19"/>
  <c r="K69" i="19"/>
  <c r="K68" i="19"/>
  <c r="K67" i="19"/>
  <c r="K66" i="19"/>
  <c r="K61" i="19"/>
  <c r="K60" i="19"/>
  <c r="K59" i="19"/>
  <c r="K58" i="19"/>
  <c r="K57" i="19"/>
  <c r="K56" i="19"/>
  <c r="K50" i="19"/>
  <c r="K51" i="19"/>
  <c r="K49" i="19"/>
  <c r="K48" i="19"/>
  <c r="K47" i="19"/>
  <c r="K46" i="19"/>
  <c r="K32" i="19"/>
  <c r="K33" i="19"/>
  <c r="K31" i="19"/>
  <c r="K30" i="19"/>
  <c r="K29" i="19"/>
  <c r="K28" i="19"/>
  <c r="K23" i="19"/>
  <c r="K22" i="19"/>
  <c r="K21" i="19"/>
  <c r="K20" i="19"/>
  <c r="K19" i="19"/>
  <c r="K18" i="19"/>
  <c r="K13" i="19"/>
  <c r="K12" i="19"/>
  <c r="K11" i="19"/>
  <c r="K10" i="19"/>
  <c r="K9" i="19"/>
  <c r="K76" i="18" l="1"/>
  <c r="K75" i="18"/>
  <c r="K74" i="18"/>
  <c r="K73" i="18"/>
  <c r="K72" i="18"/>
  <c r="K67" i="18"/>
  <c r="K66" i="18"/>
  <c r="K65" i="18"/>
  <c r="K64" i="18"/>
  <c r="K63" i="18"/>
  <c r="K58" i="18"/>
  <c r="K57" i="18"/>
  <c r="K56" i="18"/>
  <c r="K55" i="18"/>
  <c r="K54" i="18"/>
  <c r="K49" i="18"/>
  <c r="K48" i="18"/>
  <c r="K47" i="18"/>
  <c r="K46" i="18"/>
  <c r="K45" i="18"/>
  <c r="K34" i="18"/>
  <c r="K33" i="18"/>
  <c r="K32" i="18"/>
  <c r="K30" i="18"/>
  <c r="K29" i="18"/>
  <c r="K24" i="18"/>
  <c r="K23" i="18"/>
  <c r="K22" i="18"/>
  <c r="K21" i="18"/>
  <c r="K20" i="18"/>
  <c r="K19" i="18"/>
  <c r="K14" i="18"/>
  <c r="K13" i="18"/>
  <c r="K12" i="18"/>
  <c r="K11" i="18"/>
  <c r="K10" i="18"/>
  <c r="K9" i="18"/>
  <c r="K52" i="17"/>
  <c r="K51" i="17"/>
  <c r="K50" i="17"/>
  <c r="K49" i="17"/>
  <c r="K48" i="17"/>
  <c r="K47" i="17"/>
  <c r="K46" i="17"/>
  <c r="K45" i="17"/>
  <c r="K44" i="17"/>
  <c r="K43" i="17"/>
  <c r="K42" i="17"/>
  <c r="K41" i="17"/>
  <c r="K40" i="17"/>
  <c r="K39" i="17"/>
  <c r="K38" i="17"/>
  <c r="K37" i="17"/>
  <c r="K36" i="17"/>
  <c r="K35" i="17"/>
  <c r="K34" i="17"/>
  <c r="K33" i="17"/>
  <c r="K32" i="17"/>
  <c r="K31" i="17"/>
  <c r="K30" i="17"/>
  <c r="K29" i="17"/>
  <c r="K28" i="17"/>
  <c r="K27" i="17"/>
  <c r="K24" i="17"/>
  <c r="K23" i="17"/>
  <c r="K22" i="17"/>
  <c r="K21" i="17"/>
  <c r="K20" i="17"/>
  <c r="K19" i="17"/>
  <c r="K14" i="17"/>
  <c r="K13" i="17"/>
  <c r="K12" i="17"/>
  <c r="K11" i="17"/>
  <c r="K10" i="17"/>
  <c r="K9" i="17"/>
  <c r="N7" i="16" l="1"/>
  <c r="N8" i="15"/>
  <c r="O8" i="15" s="1"/>
  <c r="N9" i="15"/>
  <c r="O9" i="15" s="1"/>
  <c r="N10" i="15"/>
  <c r="O10" i="15" s="1"/>
  <c r="N11" i="15"/>
  <c r="O11" i="15" s="1"/>
  <c r="N12" i="15"/>
  <c r="O12" i="15" s="1"/>
  <c r="N13" i="15"/>
  <c r="O13" i="15" s="1"/>
  <c r="N14" i="15"/>
  <c r="O14" i="15" s="1"/>
  <c r="N15" i="15"/>
  <c r="O15" i="15" s="1"/>
  <c r="N16" i="15"/>
  <c r="O16" i="15" s="1"/>
  <c r="N17" i="15"/>
  <c r="O17" i="15" s="1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0" i="14"/>
  <c r="G41" i="14"/>
  <c r="G42" i="14"/>
  <c r="G43" i="14"/>
  <c r="G44" i="14"/>
  <c r="H9" i="13"/>
  <c r="H10" i="13"/>
  <c r="H11" i="13"/>
  <c r="H12" i="13"/>
  <c r="H13" i="13"/>
  <c r="H14" i="13"/>
  <c r="H15" i="13"/>
  <c r="H16" i="13"/>
  <c r="H17" i="13"/>
  <c r="H18" i="13"/>
  <c r="H23" i="13"/>
  <c r="H24" i="13"/>
  <c r="H25" i="13"/>
  <c r="H26" i="13"/>
  <c r="H27" i="13"/>
  <c r="H28" i="13"/>
  <c r="H29" i="13"/>
  <c r="H30" i="13"/>
  <c r="H31" i="13"/>
  <c r="H32" i="13"/>
  <c r="H33" i="13"/>
  <c r="H34" i="13"/>
  <c r="H35" i="13"/>
  <c r="H40" i="13"/>
  <c r="H41" i="13"/>
  <c r="H42" i="13"/>
  <c r="H43" i="13"/>
  <c r="H44" i="13"/>
  <c r="H45" i="13"/>
  <c r="H46" i="13"/>
  <c r="H47" i="13"/>
  <c r="H48" i="13"/>
  <c r="H49" i="13"/>
  <c r="H50" i="13"/>
  <c r="H51" i="13"/>
  <c r="H52" i="13"/>
  <c r="H12" i="11" l="1"/>
  <c r="H13" i="11"/>
  <c r="H14" i="11"/>
  <c r="H28" i="12"/>
  <c r="H27" i="12"/>
  <c r="H26" i="12"/>
  <c r="H25" i="12"/>
  <c r="H24" i="12"/>
  <c r="H23" i="12"/>
  <c r="H22" i="12"/>
  <c r="H21" i="12"/>
  <c r="H20" i="12"/>
  <c r="H15" i="12"/>
  <c r="H14" i="12"/>
  <c r="H13" i="12"/>
  <c r="H12" i="12"/>
  <c r="H11" i="12"/>
  <c r="H10" i="12"/>
  <c r="H9" i="12"/>
  <c r="H9" i="11" l="1"/>
  <c r="H10" i="11"/>
  <c r="H11" i="11"/>
  <c r="H16" i="11"/>
  <c r="H15" i="11"/>
  <c r="H21" i="11"/>
  <c r="H22" i="11"/>
  <c r="H23" i="11"/>
  <c r="H24" i="11"/>
  <c r="H25" i="11"/>
  <c r="H26" i="11"/>
  <c r="H27" i="11"/>
  <c r="H9" i="10" l="1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9" i="9"/>
  <c r="H10" i="9"/>
  <c r="H11" i="9"/>
  <c r="H12" i="9"/>
  <c r="H13" i="9"/>
  <c r="H14" i="9"/>
  <c r="H15" i="9"/>
  <c r="H16" i="9"/>
  <c r="H17" i="9"/>
  <c r="H18" i="9"/>
  <c r="H23" i="9"/>
  <c r="H24" i="9"/>
  <c r="H25" i="9"/>
  <c r="H26" i="9"/>
  <c r="H27" i="9"/>
  <c r="H28" i="9"/>
  <c r="H29" i="9"/>
  <c r="H30" i="9"/>
  <c r="N11" i="8" l="1"/>
  <c r="O11" i="8" s="1"/>
  <c r="N10" i="8"/>
  <c r="O10" i="8" s="1"/>
  <c r="N9" i="8"/>
  <c r="O9" i="8" s="1"/>
  <c r="N8" i="8"/>
  <c r="O8" i="8" s="1"/>
  <c r="H23" i="7" l="1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24" i="6" l="1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N8" i="5" l="1"/>
  <c r="O8" i="5" s="1"/>
  <c r="N9" i="5"/>
  <c r="O9" i="5" s="1"/>
  <c r="N10" i="5"/>
  <c r="O10" i="5" s="1"/>
  <c r="N11" i="5"/>
  <c r="O11" i="5" s="1"/>
  <c r="N12" i="5"/>
  <c r="O12" i="5" s="1"/>
  <c r="N13" i="5"/>
  <c r="O13" i="5" s="1"/>
  <c r="N14" i="5"/>
  <c r="O14" i="5" s="1"/>
  <c r="N8" i="4"/>
  <c r="O8" i="4" s="1"/>
  <c r="N9" i="4"/>
  <c r="O9" i="4" s="1"/>
  <c r="N10" i="4"/>
  <c r="O10" i="4"/>
  <c r="N11" i="4"/>
  <c r="O11" i="4" s="1"/>
  <c r="N12" i="4"/>
  <c r="O12" i="4" s="1"/>
  <c r="N13" i="4"/>
  <c r="O13" i="4" s="1"/>
  <c r="N14" i="4"/>
  <c r="O14" i="4"/>
  <c r="I7" i="3" l="1"/>
  <c r="I8" i="3"/>
  <c r="I9" i="3"/>
  <c r="I10" i="3"/>
  <c r="I7" i="2"/>
  <c r="I8" i="2"/>
  <c r="I9" i="2"/>
  <c r="I10" i="2"/>
  <c r="I11" i="2"/>
  <c r="I12" i="2"/>
</calcChain>
</file>

<file path=xl/sharedStrings.xml><?xml version="1.0" encoding="utf-8"?>
<sst xmlns="http://schemas.openxmlformats.org/spreadsheetml/2006/main" count="4149" uniqueCount="973">
  <si>
    <t>LIETUVOS SPORTO UNVERSITETO STUDENTŲ</t>
  </si>
  <si>
    <t>ATVIROSIOS LENGVOSIOS ATLETIKOS</t>
  </si>
  <si>
    <t>ŽIEMOS PIRMENYBĖS</t>
  </si>
  <si>
    <t xml:space="preserve">Z. ŠVEIKAUSKO IR A. STANISLOVAIČIO </t>
  </si>
  <si>
    <t>TAURĖMS LAIMĖTI</t>
  </si>
  <si>
    <t>Varžybų vyriausiasis teisėjas</t>
  </si>
  <si>
    <t>Eugenijus TRINKŪNAS</t>
  </si>
  <si>
    <t>Varžybų vyriausiasis sekretorius</t>
  </si>
  <si>
    <t>Alfonsas BULIUOLIS</t>
  </si>
  <si>
    <t>2017 m. gruodžio 13 d.</t>
  </si>
  <si>
    <t>Kaunas, LSU Alekso Stanislovaičio lengvosios atletikos maniežas</t>
  </si>
  <si>
    <t>J. Romankovas</t>
  </si>
  <si>
    <t>DNS</t>
  </si>
  <si>
    <t>Vilnius</t>
  </si>
  <si>
    <t>1999-02-07</t>
  </si>
  <si>
    <t>Sadomskij</t>
  </si>
  <si>
    <t xml:space="preserve">Danil  </t>
  </si>
  <si>
    <t>R.Kaselis, J. Romankovas, K.Pavilonis</t>
  </si>
  <si>
    <t>DNF</t>
  </si>
  <si>
    <t>Vilnius, Krakės</t>
  </si>
  <si>
    <t>2001-05-26</t>
  </si>
  <si>
    <t>Liutinskis</t>
  </si>
  <si>
    <t>Arnoldas</t>
  </si>
  <si>
    <t>A. Klebauskas</t>
  </si>
  <si>
    <t>Alytaus m.</t>
  </si>
  <si>
    <t>2000-11-04</t>
  </si>
  <si>
    <t>Klevinskas</t>
  </si>
  <si>
    <t>Lukas</t>
  </si>
  <si>
    <t>R.Kaselis</t>
  </si>
  <si>
    <t>&lt;&lt;</t>
  </si>
  <si>
    <t>Krakės</t>
  </si>
  <si>
    <t>2002-11-08</t>
  </si>
  <si>
    <t>Junčys</t>
  </si>
  <si>
    <t xml:space="preserve">Mantas </t>
  </si>
  <si>
    <t>2001-09-20</t>
  </si>
  <si>
    <t>Rudenka</t>
  </si>
  <si>
    <t>Arminas</t>
  </si>
  <si>
    <t>J. ir P. Juozaičiai</t>
  </si>
  <si>
    <t>Birštonas</t>
  </si>
  <si>
    <t>2000-08-24</t>
  </si>
  <si>
    <t>Juozaitis</t>
  </si>
  <si>
    <t>Paulius</t>
  </si>
  <si>
    <t>Treneris</t>
  </si>
  <si>
    <t>Kv. l.</t>
  </si>
  <si>
    <t>Įspėj.</t>
  </si>
  <si>
    <t>Rezult.</t>
  </si>
  <si>
    <t>Komanda</t>
  </si>
  <si>
    <t>Gim.data</t>
  </si>
  <si>
    <t>Pavardė</t>
  </si>
  <si>
    <t>Vardas</t>
  </si>
  <si>
    <t>Nr</t>
  </si>
  <si>
    <t>Vieta</t>
  </si>
  <si>
    <t>5000 m  sportinis ėjimas vyrams</t>
  </si>
  <si>
    <t>Kaunas</t>
  </si>
  <si>
    <t>Z.Šveikausko ir A.Stanislovaičio taurėms laimėti</t>
  </si>
  <si>
    <t>2017-12-13</t>
  </si>
  <si>
    <t>LSU studentų atvirosios lengvosios atletikos žiemos pirmenybės</t>
  </si>
  <si>
    <t>2002-12-11</t>
  </si>
  <si>
    <t>Gudzikaitė</t>
  </si>
  <si>
    <t>Urtė</t>
  </si>
  <si>
    <t>2003-02-03</t>
  </si>
  <si>
    <t>Dailidonytė</t>
  </si>
  <si>
    <t>Toma</t>
  </si>
  <si>
    <t>V.Kazlauskas D.Jankauskaitė</t>
  </si>
  <si>
    <t>&lt;</t>
  </si>
  <si>
    <t>1998-12-05</t>
  </si>
  <si>
    <t>Kuzmickaitė</t>
  </si>
  <si>
    <t>Aušrinė</t>
  </si>
  <si>
    <t>~</t>
  </si>
  <si>
    <t>2000-05-25</t>
  </si>
  <si>
    <t>Kavaliauskaitė</t>
  </si>
  <si>
    <t>Austėja</t>
  </si>
  <si>
    <t>3000 m  sportinis ėjimas moterims</t>
  </si>
  <si>
    <t>A. Tolstiks</t>
  </si>
  <si>
    <t>NM</t>
  </si>
  <si>
    <t>X</t>
  </si>
  <si>
    <t>VU</t>
  </si>
  <si>
    <t>1997-12-17</t>
  </si>
  <si>
    <t>Šostakas</t>
  </si>
  <si>
    <t>Ernestas</t>
  </si>
  <si>
    <t>N.Gedgaudienė</t>
  </si>
  <si>
    <t>1999-03-20</t>
  </si>
  <si>
    <t>Gedminas</t>
  </si>
  <si>
    <t>Ričerdas</t>
  </si>
  <si>
    <t>E. Dilys</t>
  </si>
  <si>
    <t>2001-01-21</t>
  </si>
  <si>
    <t>Alsys</t>
  </si>
  <si>
    <t>Gediminas</t>
  </si>
  <si>
    <t xml:space="preserve"> A.Gricevičius</t>
  </si>
  <si>
    <t xml:space="preserve">Kaunas   </t>
  </si>
  <si>
    <t>2000-06-28</t>
  </si>
  <si>
    <t>Gražulis</t>
  </si>
  <si>
    <t>Aurimas</t>
  </si>
  <si>
    <t>A.Baranauskas</t>
  </si>
  <si>
    <t>-</t>
  </si>
  <si>
    <t>2001-05-13</t>
  </si>
  <si>
    <t>Griška</t>
  </si>
  <si>
    <t>Gustas</t>
  </si>
  <si>
    <t>M.Saliamonas</t>
  </si>
  <si>
    <t>Utenos</t>
  </si>
  <si>
    <t>2001-08-13</t>
  </si>
  <si>
    <t>Ivaškevičius</t>
  </si>
  <si>
    <t>E.Petrokas,A.Baranauskas</t>
  </si>
  <si>
    <t>Raseiniai, Kaunas</t>
  </si>
  <si>
    <t>1995-03-12</t>
  </si>
  <si>
    <t>Augys</t>
  </si>
  <si>
    <t>Rimvydas</t>
  </si>
  <si>
    <t xml:space="preserve">KTU-Kaunas   </t>
  </si>
  <si>
    <t>1998-11-27</t>
  </si>
  <si>
    <t>Krikštanavičius</t>
  </si>
  <si>
    <t>K. Šapka</t>
  </si>
  <si>
    <t>1997-12-27</t>
  </si>
  <si>
    <t>Maciukevičius</t>
  </si>
  <si>
    <t>Dovydas</t>
  </si>
  <si>
    <t>Kv.l.</t>
  </si>
  <si>
    <t>Rezultatas</t>
  </si>
  <si>
    <t>Eilė</t>
  </si>
  <si>
    <t>Nr.</t>
  </si>
  <si>
    <t>Bandymai</t>
  </si>
  <si>
    <t>Šuolis į tolį vyrams</t>
  </si>
  <si>
    <t>L.Maleckis, L.Dudėnienė</t>
  </si>
  <si>
    <t>LSU</t>
  </si>
  <si>
    <t>1996-06-03</t>
  </si>
  <si>
    <t>Marmukonytė</t>
  </si>
  <si>
    <t>Akvilė</t>
  </si>
  <si>
    <t>R.Sakalauskienė</t>
  </si>
  <si>
    <t>Kėdainiai</t>
  </si>
  <si>
    <t>2000-11-19</t>
  </si>
  <si>
    <t>Makelytė</t>
  </si>
  <si>
    <t>Aistė</t>
  </si>
  <si>
    <t>V.,L.Maleckiai</t>
  </si>
  <si>
    <t>2000-02-13</t>
  </si>
  <si>
    <t>Makarevičiūtė</t>
  </si>
  <si>
    <t>Ugnė</t>
  </si>
  <si>
    <t>Z.Grabauskienė</t>
  </si>
  <si>
    <t>2001-04-22</t>
  </si>
  <si>
    <t>Linkevičiūtė</t>
  </si>
  <si>
    <t>Roma</t>
  </si>
  <si>
    <t>2001-05-05</t>
  </si>
  <si>
    <t>Čėsnaitė</t>
  </si>
  <si>
    <t>Ieva</t>
  </si>
  <si>
    <t>1997-01-27</t>
  </si>
  <si>
    <t>Turskytė</t>
  </si>
  <si>
    <t>Kamilė</t>
  </si>
  <si>
    <t>J.Radžius, R.Prokopenko</t>
  </si>
  <si>
    <t>Vilnius-Joniškis</t>
  </si>
  <si>
    <t>1999-03-13</t>
  </si>
  <si>
    <t>Jonkutė</t>
  </si>
  <si>
    <t>Agnė</t>
  </si>
  <si>
    <t>Rutulio stūmimas moterims</t>
  </si>
  <si>
    <t>600 m  bėgimas vyrams</t>
  </si>
  <si>
    <t>Suvestinė</t>
  </si>
  <si>
    <t>Bėgimas</t>
  </si>
  <si>
    <t>Aleksandr</t>
  </si>
  <si>
    <t>Malyško</t>
  </si>
  <si>
    <t>1987-07-08</t>
  </si>
  <si>
    <t>P.Žukienė V.Kozlov</t>
  </si>
  <si>
    <t>Tomas</t>
  </si>
  <si>
    <t>Malinovskij</t>
  </si>
  <si>
    <t>1995-07-31</t>
  </si>
  <si>
    <t>J. Garalevičius</t>
  </si>
  <si>
    <t>Jonas</t>
  </si>
  <si>
    <t>Beleška</t>
  </si>
  <si>
    <t>1992-09-30</t>
  </si>
  <si>
    <t>KTU</t>
  </si>
  <si>
    <t>E.Karaškienė</t>
  </si>
  <si>
    <t>Erikas</t>
  </si>
  <si>
    <t>Urbanovič</t>
  </si>
  <si>
    <t>1999-02-27</t>
  </si>
  <si>
    <t>J.Strumskytė-Razgūnė</t>
  </si>
  <si>
    <t>Algimantas</t>
  </si>
  <si>
    <t>Žemaitaitis</t>
  </si>
  <si>
    <t>1998-01-13</t>
  </si>
  <si>
    <t>VGTU</t>
  </si>
  <si>
    <t>P. Žukienė, V. Kozlov</t>
  </si>
  <si>
    <t>Linas</t>
  </si>
  <si>
    <t>Šarkauskas</t>
  </si>
  <si>
    <t>1996-01-21</t>
  </si>
  <si>
    <t>Vaclovas</t>
  </si>
  <si>
    <t>Stirbys</t>
  </si>
  <si>
    <t>1991-03-03</t>
  </si>
  <si>
    <t>A. Buliuolis</t>
  </si>
  <si>
    <t>Karolis</t>
  </si>
  <si>
    <t>Ščerbacho</t>
  </si>
  <si>
    <t>2000-01-10</t>
  </si>
  <si>
    <t>V. Šmidtas</t>
  </si>
  <si>
    <t>Kristis</t>
  </si>
  <si>
    <t>Stankevičius</t>
  </si>
  <si>
    <t>1997-08-28</t>
  </si>
  <si>
    <t>Švenčionių r.</t>
  </si>
  <si>
    <t>Z. Zenkevičius</t>
  </si>
  <si>
    <t>Ignas</t>
  </si>
  <si>
    <t>Arbačiauskas</t>
  </si>
  <si>
    <t>A.Gavėnas</t>
  </si>
  <si>
    <t>Norbertas</t>
  </si>
  <si>
    <t>Blandis</t>
  </si>
  <si>
    <t>2001-08-23</t>
  </si>
  <si>
    <t>R.Kančys,L.Kančytė</t>
  </si>
  <si>
    <t>Jankauskas</t>
  </si>
  <si>
    <t>2000-10-16</t>
  </si>
  <si>
    <t>Kelmės r.</t>
  </si>
  <si>
    <t>L.Balsytė</t>
  </si>
  <si>
    <t>Strumila</t>
  </si>
  <si>
    <t>1999-07-02</t>
  </si>
  <si>
    <t>P.Sabaitis</t>
  </si>
  <si>
    <t>Buragas</t>
  </si>
  <si>
    <t>2001-05-15</t>
  </si>
  <si>
    <t>Gražvydas</t>
  </si>
  <si>
    <t>Ašakas</t>
  </si>
  <si>
    <t>2002-04-11</t>
  </si>
  <si>
    <t>Jonavos KKSC</t>
  </si>
  <si>
    <t>V.Lebeckienė</t>
  </si>
  <si>
    <t>Povilas</t>
  </si>
  <si>
    <t>Krapikas</t>
  </si>
  <si>
    <t>1998-09-20</t>
  </si>
  <si>
    <t>A.Buliuolis</t>
  </si>
  <si>
    <t>600 m  bėgimas moterims</t>
  </si>
  <si>
    <t xml:space="preserve">Rūta </t>
  </si>
  <si>
    <t>1999-11-08</t>
  </si>
  <si>
    <t>L. Juchnevičienė</t>
  </si>
  <si>
    <t>Augustė</t>
  </si>
  <si>
    <t>Žikaitė</t>
  </si>
  <si>
    <t>2001-06-02</t>
  </si>
  <si>
    <t>Raseiniai</t>
  </si>
  <si>
    <t>M.Skamarakas</t>
  </si>
  <si>
    <t>Dominyka</t>
  </si>
  <si>
    <t>Petraškaitė</t>
  </si>
  <si>
    <t>2001-05-27</t>
  </si>
  <si>
    <t>Julija</t>
  </si>
  <si>
    <t>Baciūtė</t>
  </si>
  <si>
    <t>2001-10-11</t>
  </si>
  <si>
    <t>Šilutės SM</t>
  </si>
  <si>
    <t>L. Leikuvienė</t>
  </si>
  <si>
    <t>Miglė</t>
  </si>
  <si>
    <t>Malinauskaitė</t>
  </si>
  <si>
    <t>2001-02-26</t>
  </si>
  <si>
    <t>Paulina</t>
  </si>
  <si>
    <t>Berkevičiūtė</t>
  </si>
  <si>
    <t>2002-05-22</t>
  </si>
  <si>
    <t>Vilkaviškio raj.</t>
  </si>
  <si>
    <t>M. Saldukaitis</t>
  </si>
  <si>
    <t>Ramanauskaitė</t>
  </si>
  <si>
    <t>2000-09-21</t>
  </si>
  <si>
    <t>D.Jankauskaitė, N.Sabaliauskienė</t>
  </si>
  <si>
    <t>Dovilė</t>
  </si>
  <si>
    <t>Tamošiūnaitė</t>
  </si>
  <si>
    <t>1987-05-04</t>
  </si>
  <si>
    <t>Inga</t>
  </si>
  <si>
    <t>Skilčiūtė</t>
  </si>
  <si>
    <t>1999-09-15</t>
  </si>
  <si>
    <t>R. Akucevičiūtė</t>
  </si>
  <si>
    <t>Vesta</t>
  </si>
  <si>
    <t>Macidulskaitė</t>
  </si>
  <si>
    <t>2000-06-12</t>
  </si>
  <si>
    <t>Vita</t>
  </si>
  <si>
    <t>Akelaitytė</t>
  </si>
  <si>
    <t>2000-08-01</t>
  </si>
  <si>
    <t>Bagdžiūtė</t>
  </si>
  <si>
    <t>1999-05-04</t>
  </si>
  <si>
    <t>A.Klebauskas, V.Šmidtas</t>
  </si>
  <si>
    <t>Svinkūnaitė</t>
  </si>
  <si>
    <t>1999-04-17</t>
  </si>
  <si>
    <t>Ž. Leskauskas</t>
  </si>
  <si>
    <t>Samanta</t>
  </si>
  <si>
    <t>Senkutė</t>
  </si>
  <si>
    <t>2000-07-12</t>
  </si>
  <si>
    <t>Kaišiadorių r.</t>
  </si>
  <si>
    <t>A. Kavaliauskas</t>
  </si>
  <si>
    <t>Eivydė</t>
  </si>
  <si>
    <t>Dagiliūtė</t>
  </si>
  <si>
    <t>2001-10-04</t>
  </si>
  <si>
    <t>Rutulio stūmimas vyrams</t>
  </si>
  <si>
    <t>Maisuradzė</t>
  </si>
  <si>
    <t>1997-06-20</t>
  </si>
  <si>
    <t>A.Miliauskas</t>
  </si>
  <si>
    <t>Romas</t>
  </si>
  <si>
    <t>Paškovskij</t>
  </si>
  <si>
    <t>1995-02-28</t>
  </si>
  <si>
    <t>savarankiškai</t>
  </si>
  <si>
    <t>Martynas</t>
  </si>
  <si>
    <t>Šilkaitis</t>
  </si>
  <si>
    <t>1999-07-20</t>
  </si>
  <si>
    <t>Šiugždinis</t>
  </si>
  <si>
    <t>1999-12-07</t>
  </si>
  <si>
    <t>1998-02-03</t>
  </si>
  <si>
    <t>Biliūtė</t>
  </si>
  <si>
    <t>Airida</t>
  </si>
  <si>
    <t>1993-02-05</t>
  </si>
  <si>
    <t>Zajančkovskaja</t>
  </si>
  <si>
    <t>Kristina</t>
  </si>
  <si>
    <t>V.Kozlov P.Žukienė</t>
  </si>
  <si>
    <t>1996-07-06</t>
  </si>
  <si>
    <t>Jovašaitė</t>
  </si>
  <si>
    <t>Monika</t>
  </si>
  <si>
    <t>1996-12-10</t>
  </si>
  <si>
    <t>Herrero Molleda</t>
  </si>
  <si>
    <t>Alba</t>
  </si>
  <si>
    <t>T. Krasauskienė</t>
  </si>
  <si>
    <t>LSMU</t>
  </si>
  <si>
    <t>1997-08-16</t>
  </si>
  <si>
    <t>Brusokaitė</t>
  </si>
  <si>
    <t>Gabrielė</t>
  </si>
  <si>
    <t>R. Kergytė-Dauskurdienė</t>
  </si>
  <si>
    <t>Šiauliai</t>
  </si>
  <si>
    <t>1984-10-20</t>
  </si>
  <si>
    <t>Labanauskaitė</t>
  </si>
  <si>
    <t>I.Juodeškienė,D.Tamulevičius</t>
  </si>
  <si>
    <t>1995-01-19</t>
  </si>
  <si>
    <t>Pabiržytė</t>
  </si>
  <si>
    <t>Vytautė</t>
  </si>
  <si>
    <t>R.Kančys,I.Juodeškienė</t>
  </si>
  <si>
    <t>1994-07-20</t>
  </si>
  <si>
    <t>Kančytė</t>
  </si>
  <si>
    <t>Loreta</t>
  </si>
  <si>
    <t>bėgimas iš 2</t>
  </si>
  <si>
    <t>P.Aleksandravičius</t>
  </si>
  <si>
    <t>1999-08-26</t>
  </si>
  <si>
    <t>Marčiulionytė</t>
  </si>
  <si>
    <t xml:space="preserve">Viktorija </t>
  </si>
  <si>
    <t>1999-11-27</t>
  </si>
  <si>
    <t>Čiupaitė</t>
  </si>
  <si>
    <t>Aurelija</t>
  </si>
  <si>
    <t>1999-04-02</t>
  </si>
  <si>
    <t>Ručinskaitė</t>
  </si>
  <si>
    <t>Jogailė</t>
  </si>
  <si>
    <t>A. Bartkevičienė</t>
  </si>
  <si>
    <t>2001-07-13</t>
  </si>
  <si>
    <t>Skaisgirytė</t>
  </si>
  <si>
    <t>Austė</t>
  </si>
  <si>
    <t>2002-01-08</t>
  </si>
  <si>
    <t>Astrauskaitė</t>
  </si>
  <si>
    <t>Justė</t>
  </si>
  <si>
    <t>E.Petrokas</t>
  </si>
  <si>
    <t>Raseinių KKSC</t>
  </si>
  <si>
    <t>2001-08-10</t>
  </si>
  <si>
    <t>Kapliauskaitė</t>
  </si>
  <si>
    <t>1999-03-25</t>
  </si>
  <si>
    <t>Račiukaitytė</t>
  </si>
  <si>
    <t>Giedrė</t>
  </si>
  <si>
    <t>1998-05-20</t>
  </si>
  <si>
    <t>Motiejūnaitė</t>
  </si>
  <si>
    <t>Deimantė</t>
  </si>
  <si>
    <t>2001-04-11</t>
  </si>
  <si>
    <t>Liegutė</t>
  </si>
  <si>
    <t>1000 m  bėgimas moterims</t>
  </si>
  <si>
    <t>V.Komisaraitis</t>
  </si>
  <si>
    <t>Marijampolė</t>
  </si>
  <si>
    <t>1996-07-17</t>
  </si>
  <si>
    <t>Petkevičius</t>
  </si>
  <si>
    <t>Darius</t>
  </si>
  <si>
    <t>H.Eismontas</t>
  </si>
  <si>
    <t>1997-04-27</t>
  </si>
  <si>
    <t>Vaivada</t>
  </si>
  <si>
    <t>R.Bindokienė</t>
  </si>
  <si>
    <t>2001-05-10</t>
  </si>
  <si>
    <t>Brundza</t>
  </si>
  <si>
    <t>Dominykas</t>
  </si>
  <si>
    <t>2000-02-17</t>
  </si>
  <si>
    <t>Šinkūnas</t>
  </si>
  <si>
    <t xml:space="preserve">Linas </t>
  </si>
  <si>
    <t>1999-08-03</t>
  </si>
  <si>
    <t>Mickus</t>
  </si>
  <si>
    <t xml:space="preserve">Kęstas </t>
  </si>
  <si>
    <t>J.Garalevičius, V. Grašys</t>
  </si>
  <si>
    <t xml:space="preserve"> 1998-09-09</t>
  </si>
  <si>
    <t xml:space="preserve"> Černigovskij</t>
  </si>
  <si>
    <t>1999-09-03</t>
  </si>
  <si>
    <t>Grigalaitis</t>
  </si>
  <si>
    <t>Gytis</t>
  </si>
  <si>
    <t>J. Armonienė</t>
  </si>
  <si>
    <t>1997-07-11</t>
  </si>
  <si>
    <t>Luneckas</t>
  </si>
  <si>
    <t>Evaldas</t>
  </si>
  <si>
    <t>LSU-Kaunas/Marijampolė</t>
  </si>
  <si>
    <t>1997-07-16</t>
  </si>
  <si>
    <t>Rusevičius</t>
  </si>
  <si>
    <t>Modestas</t>
  </si>
  <si>
    <t>P. Žukienė</t>
  </si>
  <si>
    <t>1998-05-01</t>
  </si>
  <si>
    <t>Antonovič</t>
  </si>
  <si>
    <t>Robert</t>
  </si>
  <si>
    <t>J. Garalevičius, , L.Bružas</t>
  </si>
  <si>
    <t>VGTU-Vilnius, Klaipėda</t>
  </si>
  <si>
    <t>1996-05-16</t>
  </si>
  <si>
    <t>Laurinaitis</t>
  </si>
  <si>
    <t>Justinas</t>
  </si>
  <si>
    <t>V.Komisaraitis, A.Buliuolis</t>
  </si>
  <si>
    <t>LSU-Marijampolė</t>
  </si>
  <si>
    <t>1995-05-02</t>
  </si>
  <si>
    <t>Gustaitis</t>
  </si>
  <si>
    <t>Z.Zenkevičius A.Klebauskas</t>
  </si>
  <si>
    <t>Švenčionių r. Alytus</t>
  </si>
  <si>
    <t>1994-06-30</t>
  </si>
  <si>
    <t>Tarasevičius</t>
  </si>
  <si>
    <t>bėgimas iš 3</t>
  </si>
  <si>
    <t>2001-06-13</t>
  </si>
  <si>
    <t>Kazlauskas</t>
  </si>
  <si>
    <t>Airidas</t>
  </si>
  <si>
    <t>Petras</t>
  </si>
  <si>
    <t>2002-07-22</t>
  </si>
  <si>
    <t>Šimkus</t>
  </si>
  <si>
    <t>1999-11-11</t>
  </si>
  <si>
    <t>Vaškevičius</t>
  </si>
  <si>
    <t>P.Šaučikovas, M.Malinauskas</t>
  </si>
  <si>
    <t>2001-12-27</t>
  </si>
  <si>
    <t>Jurkus</t>
  </si>
  <si>
    <t>1999-10-14</t>
  </si>
  <si>
    <t>Budrys</t>
  </si>
  <si>
    <t>A.Skinulis</t>
  </si>
  <si>
    <t>1990-06-24</t>
  </si>
  <si>
    <t>Bartkus</t>
  </si>
  <si>
    <t>Mantas</t>
  </si>
  <si>
    <t>A.Pranckevičius</t>
  </si>
  <si>
    <t>1997-09-09</t>
  </si>
  <si>
    <t>Džiaugys</t>
  </si>
  <si>
    <t>Arnas</t>
  </si>
  <si>
    <t>Savarankiškai</t>
  </si>
  <si>
    <t>Šiauliai-Joniškis</t>
  </si>
  <si>
    <t>1990-08-27</t>
  </si>
  <si>
    <t>Malinauskas</t>
  </si>
  <si>
    <t>Mindaugas</t>
  </si>
  <si>
    <t>Misiūnienė</t>
  </si>
  <si>
    <t>1997-12-03</t>
  </si>
  <si>
    <t>Tamošaitis</t>
  </si>
  <si>
    <t>Simonas</t>
  </si>
  <si>
    <t>1998-08-13</t>
  </si>
  <si>
    <t>Lipnickas</t>
  </si>
  <si>
    <t>Rokas</t>
  </si>
  <si>
    <t>1997-03-17</t>
  </si>
  <si>
    <t>Nenartavičius</t>
  </si>
  <si>
    <t>Kęstutis</t>
  </si>
  <si>
    <t>Vilniaus Kolegija</t>
  </si>
  <si>
    <t>1984-03-27</t>
  </si>
  <si>
    <t>Žakaitis</t>
  </si>
  <si>
    <t>2000-04-05</t>
  </si>
  <si>
    <t xml:space="preserve">Edvinas </t>
  </si>
  <si>
    <t>1999-03-11</t>
  </si>
  <si>
    <t>Širvinskas</t>
  </si>
  <si>
    <t>Minvydas</t>
  </si>
  <si>
    <t>2001-05-04</t>
  </si>
  <si>
    <t>Justas</t>
  </si>
  <si>
    <t>Saulėnienė</t>
  </si>
  <si>
    <t>1998-11-18</t>
  </si>
  <si>
    <t>Saulėnas</t>
  </si>
  <si>
    <t>G.Gurskytė</t>
  </si>
  <si>
    <t>1996-06-07</t>
  </si>
  <si>
    <t>Venclovas</t>
  </si>
  <si>
    <t>Romanas</t>
  </si>
  <si>
    <t>1997-06-25</t>
  </si>
  <si>
    <t>Viskupaitis</t>
  </si>
  <si>
    <t xml:space="preserve">Justinas </t>
  </si>
  <si>
    <t>J. Čižauskas, D. Tamulevičius</t>
  </si>
  <si>
    <t>1999-12-14</t>
  </si>
  <si>
    <t>Lazauskas</t>
  </si>
  <si>
    <t>Mantvydas</t>
  </si>
  <si>
    <t>1999-07-04</t>
  </si>
  <si>
    <t>Mikšys</t>
  </si>
  <si>
    <t>Robertas</t>
  </si>
  <si>
    <t>Kauans</t>
  </si>
  <si>
    <t>1999-05-10</t>
  </si>
  <si>
    <t>Miliūnas</t>
  </si>
  <si>
    <t>Marius</t>
  </si>
  <si>
    <t>V.Žūsinaitė</t>
  </si>
  <si>
    <t>1990-09-29</t>
  </si>
  <si>
    <t>Variakojis</t>
  </si>
  <si>
    <t>1000 m  bėgimas vyrams</t>
  </si>
  <si>
    <t>V.Nekrašas,R.Turla</t>
  </si>
  <si>
    <t>2000-06-14</t>
  </si>
  <si>
    <t>Šešplaukytė</t>
  </si>
  <si>
    <t>1999-10-25</t>
  </si>
  <si>
    <t>Chvedevičiūtė</t>
  </si>
  <si>
    <t>Erika</t>
  </si>
  <si>
    <t>2001-05-25</t>
  </si>
  <si>
    <t>Kmitaitė</t>
  </si>
  <si>
    <t>Utena</t>
  </si>
  <si>
    <t>2000-10-05</t>
  </si>
  <si>
    <t>Pervenytė</t>
  </si>
  <si>
    <t>Laura</t>
  </si>
  <si>
    <t>1999-12-24</t>
  </si>
  <si>
    <t>Leskauskaitė</t>
  </si>
  <si>
    <t>2001-12-03</t>
  </si>
  <si>
    <t>Medvedevaitė</t>
  </si>
  <si>
    <t>RaseiniųKKSC</t>
  </si>
  <si>
    <t>2002-04-22</t>
  </si>
  <si>
    <t>Kščenavičiūtė</t>
  </si>
  <si>
    <t>1998-02-10</t>
  </si>
  <si>
    <t>Grybaitė</t>
  </si>
  <si>
    <t xml:space="preserve">Simona </t>
  </si>
  <si>
    <t>J.Čižauskas</t>
  </si>
  <si>
    <t>1998-03-24</t>
  </si>
  <si>
    <t>Regailaitė</t>
  </si>
  <si>
    <t>2000-03-28</t>
  </si>
  <si>
    <t>Jašauskaitė</t>
  </si>
  <si>
    <t>Šuolis į tolį moterims</t>
  </si>
  <si>
    <t xml:space="preserve"> M.Vadeikis</t>
  </si>
  <si>
    <t>2001-12-21</t>
  </si>
  <si>
    <t>Žičiūtė</t>
  </si>
  <si>
    <t xml:space="preserve">Lidija </t>
  </si>
  <si>
    <t>XXX</t>
  </si>
  <si>
    <t>XXO</t>
  </si>
  <si>
    <t>O</t>
  </si>
  <si>
    <t>1996-08-02</t>
  </si>
  <si>
    <t>Marmaitė</t>
  </si>
  <si>
    <t>Guoda</t>
  </si>
  <si>
    <t>1.55</t>
  </si>
  <si>
    <t>1.50</t>
  </si>
  <si>
    <t>1.45</t>
  </si>
  <si>
    <t>1.40</t>
  </si>
  <si>
    <t>1.35</t>
  </si>
  <si>
    <t>1.30</t>
  </si>
  <si>
    <t>Šuolis į aukštį moterims</t>
  </si>
  <si>
    <t>60 m  bėgimas moterims</t>
  </si>
  <si>
    <t>Finalas A</t>
  </si>
  <si>
    <t>Rez.p.b.</t>
  </si>
  <si>
    <t>R.l.</t>
  </si>
  <si>
    <t>Rez.fin.</t>
  </si>
  <si>
    <t>Takas</t>
  </si>
  <si>
    <t>Karolina</t>
  </si>
  <si>
    <t>Deliautaitė</t>
  </si>
  <si>
    <t>1995-08-09</t>
  </si>
  <si>
    <t>FA</t>
  </si>
  <si>
    <t>Unskinaitė</t>
  </si>
  <si>
    <t>1998-01-02</t>
  </si>
  <si>
    <t>Jankauskaitė</t>
  </si>
  <si>
    <t>1995-04-23</t>
  </si>
  <si>
    <t>Kornelija</t>
  </si>
  <si>
    <t>Okunevič</t>
  </si>
  <si>
    <t>1999-09-08</t>
  </si>
  <si>
    <t>R. Snarskienė</t>
  </si>
  <si>
    <t>Greta</t>
  </si>
  <si>
    <t>Plečkaitytė</t>
  </si>
  <si>
    <t>1998-03-16</t>
  </si>
  <si>
    <t>N.Gedgaudienė,O.Pavilionienė</t>
  </si>
  <si>
    <t>Finalas B</t>
  </si>
  <si>
    <t>Luka</t>
  </si>
  <si>
    <t>Garšvaitė</t>
  </si>
  <si>
    <t>2001-03-25</t>
  </si>
  <si>
    <t>FB</t>
  </si>
  <si>
    <t>Viktorija</t>
  </si>
  <si>
    <t>Ivickytė</t>
  </si>
  <si>
    <t>1997-02-09</t>
  </si>
  <si>
    <t>Markevičiūtė</t>
  </si>
  <si>
    <t>2002-01-30</t>
  </si>
  <si>
    <t>G.Šerėnienė</t>
  </si>
  <si>
    <t>Janiškevičiūtė</t>
  </si>
  <si>
    <t>1997-01-24</t>
  </si>
  <si>
    <t>D. Skirmantienė, J. Armonienė</t>
  </si>
  <si>
    <t>Katinaitė</t>
  </si>
  <si>
    <t>1999-09-16</t>
  </si>
  <si>
    <t>J. Kirilovienė</t>
  </si>
  <si>
    <t>Bušaitė</t>
  </si>
  <si>
    <t>1995-12-28</t>
  </si>
  <si>
    <t>KTU-Kaunas</t>
  </si>
  <si>
    <t>V.Stirbys</t>
  </si>
  <si>
    <t>Gargasaitė</t>
  </si>
  <si>
    <t>1998-06-14</t>
  </si>
  <si>
    <t>Silvija</t>
  </si>
  <si>
    <t>Baubonytė</t>
  </si>
  <si>
    <t>1996-11-09</t>
  </si>
  <si>
    <t>Macijauskaitė</t>
  </si>
  <si>
    <t>2000-08-18</t>
  </si>
  <si>
    <t>Kemeklytė</t>
  </si>
  <si>
    <t>1993-06-13</t>
  </si>
  <si>
    <t xml:space="preserve"> J. Armonienė</t>
  </si>
  <si>
    <t>Mikelionytė</t>
  </si>
  <si>
    <t>2001-07-29</t>
  </si>
  <si>
    <t>V. Rasiukevičienė</t>
  </si>
  <si>
    <t>Petrauskaitė</t>
  </si>
  <si>
    <t>2002-03-05</t>
  </si>
  <si>
    <t>O.Pavilionienė, N.Gedgaudienė</t>
  </si>
  <si>
    <t>Justina</t>
  </si>
  <si>
    <t>Pacevičiūtė</t>
  </si>
  <si>
    <t>1998-01-15</t>
  </si>
  <si>
    <t>KTU Kaunas</t>
  </si>
  <si>
    <t>Valatkaitytė</t>
  </si>
  <si>
    <t>1999-04-01</t>
  </si>
  <si>
    <t>Kotryna</t>
  </si>
  <si>
    <t>Kairytė</t>
  </si>
  <si>
    <t>1998-09-30</t>
  </si>
  <si>
    <t>E. Žiupkienė, J. Armonienė</t>
  </si>
  <si>
    <t>Bilotaitė</t>
  </si>
  <si>
    <t>2001-03-10</t>
  </si>
  <si>
    <t>Urbonaitė</t>
  </si>
  <si>
    <t>2002-08-24</t>
  </si>
  <si>
    <t>Brigita</t>
  </si>
  <si>
    <t>Šaučiūnaitė</t>
  </si>
  <si>
    <t>1997-07-20</t>
  </si>
  <si>
    <t>V.Šilinskas</t>
  </si>
  <si>
    <t>Dalangauskaitė</t>
  </si>
  <si>
    <t>2001-01-13</t>
  </si>
  <si>
    <t>G. Vainaitė, D. Tamulevičius</t>
  </si>
  <si>
    <t>Auškalnytė</t>
  </si>
  <si>
    <t>1997-06-29</t>
  </si>
  <si>
    <t>V.Šilinskas, S.Čėsna</t>
  </si>
  <si>
    <t>Ingė</t>
  </si>
  <si>
    <t>Žižiūnaitė</t>
  </si>
  <si>
    <t>2000-07-17</t>
  </si>
  <si>
    <t xml:space="preserve"> Kėdainiai</t>
  </si>
  <si>
    <t>Emilija</t>
  </si>
  <si>
    <t>Ruseckaitė</t>
  </si>
  <si>
    <t>2000-06-06</t>
  </si>
  <si>
    <t>Bilinskaitė</t>
  </si>
  <si>
    <t>1995-05-19</t>
  </si>
  <si>
    <t>K. Šapka, V. Šmitas</t>
  </si>
  <si>
    <t>Eimantė</t>
  </si>
  <si>
    <t>Bukytė</t>
  </si>
  <si>
    <t>2001-03-02</t>
  </si>
  <si>
    <t>Jusevičiūtė</t>
  </si>
  <si>
    <t>2001-06-03</t>
  </si>
  <si>
    <t>R.Ančlauskas</t>
  </si>
  <si>
    <t>Alaburdaitė</t>
  </si>
  <si>
    <t>2001-01-20</t>
  </si>
  <si>
    <t>Rudytė</t>
  </si>
  <si>
    <t>1996-08-13</t>
  </si>
  <si>
    <t>I. Jefimova</t>
  </si>
  <si>
    <t>Alina</t>
  </si>
  <si>
    <t>Raklevičiūtė</t>
  </si>
  <si>
    <t>1997-03-04</t>
  </si>
  <si>
    <t>bėgimas iš 7</t>
  </si>
  <si>
    <t>60 m  bėgimas vyrams</t>
  </si>
  <si>
    <t>bėgimas iš 13</t>
  </si>
  <si>
    <t>Treinys</t>
  </si>
  <si>
    <t>1996-11-19</t>
  </si>
  <si>
    <t>D. Skirmantienė</t>
  </si>
  <si>
    <t>Regimantas</t>
  </si>
  <si>
    <t>Tiškus</t>
  </si>
  <si>
    <t>2000-09-22</t>
  </si>
  <si>
    <t>Repečka</t>
  </si>
  <si>
    <t>2001-09-24</t>
  </si>
  <si>
    <t>S.Obelienienė</t>
  </si>
  <si>
    <t>Malakauskas</t>
  </si>
  <si>
    <t>1992-07-14</t>
  </si>
  <si>
    <t>Klaipėda</t>
  </si>
  <si>
    <t>E.Norvilas</t>
  </si>
  <si>
    <t>Pikšrys</t>
  </si>
  <si>
    <t>1999-09-29</t>
  </si>
  <si>
    <t xml:space="preserve">Mikas </t>
  </si>
  <si>
    <t>Beinorius</t>
  </si>
  <si>
    <t>1994-05-19</t>
  </si>
  <si>
    <t>Nauris</t>
  </si>
  <si>
    <t>Antanavičius</t>
  </si>
  <si>
    <t>1999-10-06</t>
  </si>
  <si>
    <t>Kauno m.</t>
  </si>
  <si>
    <t>R. Vasiliauskas</t>
  </si>
  <si>
    <t>Pijus</t>
  </si>
  <si>
    <t>Banys</t>
  </si>
  <si>
    <t>2000-10-10</t>
  </si>
  <si>
    <t>Domantas</t>
  </si>
  <si>
    <t>Garmus</t>
  </si>
  <si>
    <t>1998-10-23</t>
  </si>
  <si>
    <t>Jasinskas</t>
  </si>
  <si>
    <t>1997-02-18</t>
  </si>
  <si>
    <t>R. Ubartas</t>
  </si>
  <si>
    <t>Česonis</t>
  </si>
  <si>
    <t>2001-11-06</t>
  </si>
  <si>
    <t>Laurynas</t>
  </si>
  <si>
    <t>Toleikis</t>
  </si>
  <si>
    <t>1999-01-03</t>
  </si>
  <si>
    <t>Tauras</t>
  </si>
  <si>
    <t>Petruškevičius</t>
  </si>
  <si>
    <t>1997-03-12</t>
  </si>
  <si>
    <t>R.Petruškevičius</t>
  </si>
  <si>
    <t>Aldas</t>
  </si>
  <si>
    <t>Popovas</t>
  </si>
  <si>
    <t>2000-11-24</t>
  </si>
  <si>
    <t>Čelkis</t>
  </si>
  <si>
    <t>2001-11-11</t>
  </si>
  <si>
    <t xml:space="preserve">Paulius </t>
  </si>
  <si>
    <t>1994-09-07</t>
  </si>
  <si>
    <t>Olegas</t>
  </si>
  <si>
    <t>Ivanikovas</t>
  </si>
  <si>
    <t>1999-11-17</t>
  </si>
  <si>
    <t>Ernest</t>
  </si>
  <si>
    <t>Kolenda</t>
  </si>
  <si>
    <t>1999-02-01</t>
  </si>
  <si>
    <t>H. Statkus</t>
  </si>
  <si>
    <t>Joris</t>
  </si>
  <si>
    <t>Mackevičius</t>
  </si>
  <si>
    <t>1999-12-11</t>
  </si>
  <si>
    <t>Ailandas</t>
  </si>
  <si>
    <t>Barauskas</t>
  </si>
  <si>
    <t>2001-11-14</t>
  </si>
  <si>
    <t>Kvedaravičius</t>
  </si>
  <si>
    <t>2000-12-23</t>
  </si>
  <si>
    <t>Barcys</t>
  </si>
  <si>
    <t>1997-09-22</t>
  </si>
  <si>
    <t>D.Jankauskaitė, N.Sabaliauskienė, A.Dobregienė</t>
  </si>
  <si>
    <t xml:space="preserve">Rokas </t>
  </si>
  <si>
    <t>Pacevičius</t>
  </si>
  <si>
    <t>1995-05-10</t>
  </si>
  <si>
    <t>LSU Kaunas</t>
  </si>
  <si>
    <t>Simas</t>
  </si>
  <si>
    <t>Gailevičius</t>
  </si>
  <si>
    <t>1997-12-01</t>
  </si>
  <si>
    <t>Šermukšnis</t>
  </si>
  <si>
    <t>2001-12-05</t>
  </si>
  <si>
    <t>Edvinas</t>
  </si>
  <si>
    <t>Morozovas</t>
  </si>
  <si>
    <t>2000-01-13</t>
  </si>
  <si>
    <t>Kveraga</t>
  </si>
  <si>
    <t>1999-03-12</t>
  </si>
  <si>
    <t>Dabrukas</t>
  </si>
  <si>
    <t>2001-03-05</t>
  </si>
  <si>
    <t>Silkinis</t>
  </si>
  <si>
    <t>1995-06-23</t>
  </si>
  <si>
    <t>Paškovski</t>
  </si>
  <si>
    <t>2000-03-12</t>
  </si>
  <si>
    <t>I.Jefimova</t>
  </si>
  <si>
    <t>Artūras</t>
  </si>
  <si>
    <t>Saveljevas</t>
  </si>
  <si>
    <t>Benas</t>
  </si>
  <si>
    <t>Asakavičius</t>
  </si>
  <si>
    <t>2002-01-29</t>
  </si>
  <si>
    <t>Eigėlis</t>
  </si>
  <si>
    <t>2000-04-11</t>
  </si>
  <si>
    <t>Elonas</t>
  </si>
  <si>
    <t>Dalinskas</t>
  </si>
  <si>
    <t>2002-04-04</t>
  </si>
  <si>
    <t>Andrej</t>
  </si>
  <si>
    <t>Timofejev</t>
  </si>
  <si>
    <t>1995-08-24</t>
  </si>
  <si>
    <t>Irmantas</t>
  </si>
  <si>
    <t>Navickas</t>
  </si>
  <si>
    <t>2001-03-29</t>
  </si>
  <si>
    <t>Mitkus</t>
  </si>
  <si>
    <t>1999-03-21</t>
  </si>
  <si>
    <t>Plungė</t>
  </si>
  <si>
    <t>R.Šilenskienė</t>
  </si>
  <si>
    <t>Berūkštis</t>
  </si>
  <si>
    <t>2000-05-11</t>
  </si>
  <si>
    <t>Baltmiškis</t>
  </si>
  <si>
    <t>1998-04-02</t>
  </si>
  <si>
    <t>E.Karaškienė, L.Laveckienė</t>
  </si>
  <si>
    <t>Matas</t>
  </si>
  <si>
    <t>Alčauskas</t>
  </si>
  <si>
    <t>1999-04-10</t>
  </si>
  <si>
    <t>Vrašinskas</t>
  </si>
  <si>
    <t>1995-09-30</t>
  </si>
  <si>
    <t xml:space="preserve">Dominykas </t>
  </si>
  <si>
    <t>Brudnius</t>
  </si>
  <si>
    <t>2001-05-21</t>
  </si>
  <si>
    <t>Julius</t>
  </si>
  <si>
    <t>Babinskas</t>
  </si>
  <si>
    <t>2002-06-16</t>
  </si>
  <si>
    <t>Valentinas</t>
  </si>
  <si>
    <t>Bukovskis</t>
  </si>
  <si>
    <t>1995-12-19</t>
  </si>
  <si>
    <t>LEU Kaunas</t>
  </si>
  <si>
    <t>G.Šerėnienė, I.Jefimova</t>
  </si>
  <si>
    <t xml:space="preserve">Ričardas </t>
  </si>
  <si>
    <t>Gudonavičius</t>
  </si>
  <si>
    <t>1998-04-13</t>
  </si>
  <si>
    <t>E.Karaškienė, N.Daugelienė</t>
  </si>
  <si>
    <t>Rytis</t>
  </si>
  <si>
    <t>Grigoravičius</t>
  </si>
  <si>
    <t>2000-06-01</t>
  </si>
  <si>
    <t>Kulda</t>
  </si>
  <si>
    <t>2002-08-12</t>
  </si>
  <si>
    <t>Žygimantas</t>
  </si>
  <si>
    <t>Karnila</t>
  </si>
  <si>
    <t>Mančinskas</t>
  </si>
  <si>
    <t>2001-06-27</t>
  </si>
  <si>
    <t>Nikas</t>
  </si>
  <si>
    <t>Katkevičius</t>
  </si>
  <si>
    <t>1999-11-12</t>
  </si>
  <si>
    <t>Lekšas</t>
  </si>
  <si>
    <t>2000-06-11</t>
  </si>
  <si>
    <t>Vilius</t>
  </si>
  <si>
    <t>Pakalniškis</t>
  </si>
  <si>
    <t>1999-05-13</t>
  </si>
  <si>
    <t>Vaitkevičius</t>
  </si>
  <si>
    <t>1998-05-19</t>
  </si>
  <si>
    <t>A.Tolstik</t>
  </si>
  <si>
    <t>Eimantas</t>
  </si>
  <si>
    <t>Lincevičius</t>
  </si>
  <si>
    <t>Kauno r.</t>
  </si>
  <si>
    <t>A Starkevičius</t>
  </si>
  <si>
    <t>Nojus</t>
  </si>
  <si>
    <t>Budavičius</t>
  </si>
  <si>
    <t>1999-05-14</t>
  </si>
  <si>
    <t>Šarūnas</t>
  </si>
  <si>
    <t>Totoraitis</t>
  </si>
  <si>
    <t>1996-03-09</t>
  </si>
  <si>
    <t>Einius</t>
  </si>
  <si>
    <t>Trumpa</t>
  </si>
  <si>
    <t>1998-06-23</t>
  </si>
  <si>
    <t>A. Gavėnas, V. Čereška</t>
  </si>
  <si>
    <t>Sinkevičius</t>
  </si>
  <si>
    <t>1999-06-17</t>
  </si>
  <si>
    <t>Ivanovas</t>
  </si>
  <si>
    <t>2001-08-05</t>
  </si>
  <si>
    <t>Šeštokas</t>
  </si>
  <si>
    <t>1996-04-18</t>
  </si>
  <si>
    <t>Gaižauskas</t>
  </si>
  <si>
    <t>1998-07-15</t>
  </si>
  <si>
    <t>Samajauskas</t>
  </si>
  <si>
    <t>1998-03-12</t>
  </si>
  <si>
    <t>VDU</t>
  </si>
  <si>
    <t>Karza</t>
  </si>
  <si>
    <t>2001-09-16</t>
  </si>
  <si>
    <t>Strazdas</t>
  </si>
  <si>
    <t>1999-07-11</t>
  </si>
  <si>
    <t>Bernotas</t>
  </si>
  <si>
    <t>2000-07-08</t>
  </si>
  <si>
    <t>Birbalas</t>
  </si>
  <si>
    <t>Gabrielius</t>
  </si>
  <si>
    <t>Bževskis</t>
  </si>
  <si>
    <t>1998-07-30</t>
  </si>
  <si>
    <t>Čepas</t>
  </si>
  <si>
    <t>2001-09-19</t>
  </si>
  <si>
    <t>Nevedomkas</t>
  </si>
  <si>
    <t>1999-07-12</t>
  </si>
  <si>
    <t>Jansonas</t>
  </si>
  <si>
    <t>2000-07-25</t>
  </si>
  <si>
    <t>2v</t>
  </si>
  <si>
    <t>3v</t>
  </si>
  <si>
    <t>DQ</t>
  </si>
  <si>
    <t>3000 m  bėgimas vyrams</t>
  </si>
  <si>
    <t>Alminas</t>
  </si>
  <si>
    <t>1994-11-10</t>
  </si>
  <si>
    <t>Danilovas</t>
  </si>
  <si>
    <t>G.Kasputis</t>
  </si>
  <si>
    <t>Jaunius</t>
  </si>
  <si>
    <t>1996-10-23</t>
  </si>
  <si>
    <t>Aivaras</t>
  </si>
  <si>
    <t>Čekanavičius</t>
  </si>
  <si>
    <t>1992-09-17</t>
  </si>
  <si>
    <t>Švenčionių r.Jonava</t>
  </si>
  <si>
    <t>Janušis</t>
  </si>
  <si>
    <t>1991-06-27</t>
  </si>
  <si>
    <t>J.Armonienė</t>
  </si>
  <si>
    <t>Gintaras</t>
  </si>
  <si>
    <t>Drebulys</t>
  </si>
  <si>
    <t>1980-04-09</t>
  </si>
  <si>
    <t>Klimavičius</t>
  </si>
  <si>
    <t>1998-12-31</t>
  </si>
  <si>
    <t>R.Norkus ,V. Šmidtas</t>
  </si>
  <si>
    <t>Kazlas</t>
  </si>
  <si>
    <t>2000-11-30</t>
  </si>
  <si>
    <t xml:space="preserve">Mažvydas </t>
  </si>
  <si>
    <t>Šiniauskas</t>
  </si>
  <si>
    <t>2001-10-08</t>
  </si>
  <si>
    <t>Daunoravičius</t>
  </si>
  <si>
    <t>1999-11-05</t>
  </si>
  <si>
    <t>Jokūbas</t>
  </si>
  <si>
    <t xml:space="preserve">Žurauskas </t>
  </si>
  <si>
    <t>1996-10-03</t>
  </si>
  <si>
    <t>Čekanauskas</t>
  </si>
  <si>
    <t>1996-02-12</t>
  </si>
  <si>
    <t xml:space="preserve">Rosvaldas </t>
  </si>
  <si>
    <t>Povilionis</t>
  </si>
  <si>
    <t>1999-09-12</t>
  </si>
  <si>
    <t>Šiauliai-Pakruojis</t>
  </si>
  <si>
    <t>P.Šaučikovas, M.Malinauskas, A.Macevičius</t>
  </si>
  <si>
    <t>Aloyzas</t>
  </si>
  <si>
    <t>Valančius</t>
  </si>
  <si>
    <t>1996-09-13</t>
  </si>
  <si>
    <t>300 m  bėgimas moterims</t>
  </si>
  <si>
    <t>Roberta</t>
  </si>
  <si>
    <t>Egita</t>
  </si>
  <si>
    <t>Banevičiūtė</t>
  </si>
  <si>
    <t>2000-02-29</t>
  </si>
  <si>
    <t>Čagajeva</t>
  </si>
  <si>
    <t>2000-08-27</t>
  </si>
  <si>
    <t>G.Michniova</t>
  </si>
  <si>
    <t>Dubininkaitė</t>
  </si>
  <si>
    <t>1999-12-29</t>
  </si>
  <si>
    <t>Chromova</t>
  </si>
  <si>
    <t>1999-10-24</t>
  </si>
  <si>
    <t>Goda</t>
  </si>
  <si>
    <t>Butaitė</t>
  </si>
  <si>
    <t>2002-10-21</t>
  </si>
  <si>
    <t>bėgimas iš</t>
  </si>
  <si>
    <t>Šuolis į aukštį vyrams</t>
  </si>
  <si>
    <t>1.70</t>
  </si>
  <si>
    <t>1.80</t>
  </si>
  <si>
    <t>1.85</t>
  </si>
  <si>
    <t>1.90</t>
  </si>
  <si>
    <t>1.95</t>
  </si>
  <si>
    <t>2.00</t>
  </si>
  <si>
    <t>2.05</t>
  </si>
  <si>
    <t>2.10</t>
  </si>
  <si>
    <t>2.15</t>
  </si>
  <si>
    <t>Dainius</t>
  </si>
  <si>
    <t>Pazdrazdis</t>
  </si>
  <si>
    <t>1997-12-26</t>
  </si>
  <si>
    <t>Ščiglo</t>
  </si>
  <si>
    <t>1996-01-23</t>
  </si>
  <si>
    <t>Augustas</t>
  </si>
  <si>
    <t>Bukauskas</t>
  </si>
  <si>
    <t>2001-11-09</t>
  </si>
  <si>
    <t>Butkus</t>
  </si>
  <si>
    <t>1998-10-28</t>
  </si>
  <si>
    <t>V.Šilinskas, V. Butautienė</t>
  </si>
  <si>
    <t>Algirdas</t>
  </si>
  <si>
    <t>Asauskas</t>
  </si>
  <si>
    <t>1998-09-12</t>
  </si>
  <si>
    <t>KTU-Kaunas, Plungė</t>
  </si>
  <si>
    <t>E.Jurgutis</t>
  </si>
  <si>
    <t>300 m  bėgimas vyrams</t>
  </si>
  <si>
    <t>Reultatas</t>
  </si>
  <si>
    <t>Pušinskas</t>
  </si>
  <si>
    <t>2000-03-08</t>
  </si>
  <si>
    <t>Kontrimas</t>
  </si>
  <si>
    <t>1996-11-04</t>
  </si>
  <si>
    <t xml:space="preserve">Armandas </t>
  </si>
  <si>
    <t>Balčius</t>
  </si>
  <si>
    <t>1999-08-21</t>
  </si>
  <si>
    <t>Jakas</t>
  </si>
  <si>
    <t>1998-09-18</t>
  </si>
  <si>
    <t>Šiauliai, Tauragė</t>
  </si>
  <si>
    <t>A.Kitanov, A.Šlepavičius</t>
  </si>
  <si>
    <t>Guščius</t>
  </si>
  <si>
    <t>1998-04-19</t>
  </si>
  <si>
    <t>A.Buliuolis, M.Saldukaitis</t>
  </si>
  <si>
    <t>Tubutis</t>
  </si>
  <si>
    <t>1999-02-16</t>
  </si>
  <si>
    <t>Barzda</t>
  </si>
  <si>
    <t>2000-08-30</t>
  </si>
  <si>
    <t>Svajūnas</t>
  </si>
  <si>
    <t xml:space="preserve"> Abromas</t>
  </si>
  <si>
    <t>1993-07-28</t>
  </si>
  <si>
    <t>E.Karaškienė, D.Januševičius</t>
  </si>
  <si>
    <t>Smetonis</t>
  </si>
  <si>
    <t>2001-02-09</t>
  </si>
  <si>
    <t>P.Šaučikovas, M.Malinauskas,  A.Macevičius</t>
  </si>
  <si>
    <t>Saruolis</t>
  </si>
  <si>
    <t>2001-12-17</t>
  </si>
  <si>
    <t>Muliarovas</t>
  </si>
  <si>
    <t>1996-10-08</t>
  </si>
  <si>
    <t>Mažvydas</t>
  </si>
  <si>
    <t>Bivainis</t>
  </si>
  <si>
    <t>2001-02-08</t>
  </si>
  <si>
    <t>Mačionis</t>
  </si>
  <si>
    <t>1999-09-17</t>
  </si>
  <si>
    <t>Aukštuolis</t>
  </si>
  <si>
    <t>2001-01-01</t>
  </si>
  <si>
    <t xml:space="preserve">Lukas </t>
  </si>
  <si>
    <t>Noreika</t>
  </si>
  <si>
    <t>1999-04-06</t>
  </si>
  <si>
    <t>Katinas</t>
  </si>
  <si>
    <t>2000-08-21</t>
  </si>
  <si>
    <t xml:space="preserve">Erikas </t>
  </si>
  <si>
    <t>Martinaitis</t>
  </si>
  <si>
    <t>2001-08-03</t>
  </si>
  <si>
    <t>NT</t>
  </si>
  <si>
    <t>P. Šaučikovas, M.Malinauskas</t>
  </si>
  <si>
    <t>Kaveckas</t>
  </si>
  <si>
    <t>1999-08-17</t>
  </si>
  <si>
    <t xml:space="preserve">Tadas </t>
  </si>
  <si>
    <t>Vaičiūnas</t>
  </si>
  <si>
    <t>2000-01-24</t>
  </si>
  <si>
    <t>800+600+400+200 estafetinis bėgimas vyrams</t>
  </si>
  <si>
    <t>Etapas</t>
  </si>
  <si>
    <t>Šiaulių sporto gimnazija</t>
  </si>
  <si>
    <t>Bizimavičius</t>
  </si>
  <si>
    <t>Marijampolė-Kaunas</t>
  </si>
  <si>
    <t>R.Kančys, L.Kančytė</t>
  </si>
  <si>
    <t>SC "Sūduva"</t>
  </si>
  <si>
    <t>Kaunas/Marijampolė</t>
  </si>
  <si>
    <t>Startas</t>
  </si>
  <si>
    <t>SK"Stumbriniai"</t>
  </si>
  <si>
    <t xml:space="preserve">Donatas </t>
  </si>
  <si>
    <t>Košiuba</t>
  </si>
  <si>
    <t xml:space="preserve">Aleksandras </t>
  </si>
  <si>
    <t>Gorskyj</t>
  </si>
  <si>
    <t>Medišauskas</t>
  </si>
  <si>
    <t>A.Baranauskas, A.Gavelytė</t>
  </si>
  <si>
    <t>E.Petrokas, A.Baranauskas, A.Gavelytė</t>
  </si>
  <si>
    <t>bėgimas iš 4</t>
  </si>
  <si>
    <t>Alytus</t>
  </si>
  <si>
    <t>KTU-Kauans</t>
  </si>
  <si>
    <t>Okulič-Kazarinaitė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</si>
</sst>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m:ss.00"/>
    <numFmt numFmtId="165" formatCode="0.000"/>
    <numFmt numFmtId="166" formatCode="0.0000"/>
    <numFmt numFmtId="167" formatCode="yyyy\-mm\-dd;@"/>
  </numFmts>
  <fonts count="59" x14ac:knownFonts="1"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2"/>
      <name val="Arial"/>
      <family val="2"/>
    </font>
    <font>
      <sz val="10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  <charset val="186"/>
    </font>
    <font>
      <b/>
      <sz val="11"/>
      <color indexed="63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2"/>
      <name val="Times New Roman"/>
      <family val="1"/>
      <charset val="186"/>
    </font>
    <font>
      <sz val="10"/>
      <name val="Arial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</font>
    <font>
      <sz val="8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8"/>
      <name val="Times New Roman"/>
      <family val="1"/>
    </font>
    <font>
      <b/>
      <sz val="12"/>
      <name val="Times New Roman"/>
      <family val="1"/>
      <charset val="186"/>
    </font>
    <font>
      <b/>
      <sz val="11"/>
      <name val="Times New Roman"/>
      <family val="1"/>
      <charset val="186"/>
    </font>
    <font>
      <b/>
      <i/>
      <sz val="8"/>
      <name val="Times New Roman"/>
      <family val="1"/>
      <charset val="186"/>
    </font>
    <font>
      <b/>
      <sz val="11"/>
      <name val="Times New Roman"/>
      <family val="1"/>
    </font>
    <font>
      <i/>
      <sz val="8"/>
      <name val="Times New Roman"/>
      <family val="1"/>
      <charset val="186"/>
    </font>
    <font>
      <sz val="10"/>
      <name val="Calibri"/>
      <family val="2"/>
    </font>
    <font>
      <sz val="10"/>
      <name val="Arial Baltic"/>
      <family val="2"/>
      <charset val="186"/>
    </font>
    <font>
      <b/>
      <sz val="10"/>
      <name val="Arial Baltic"/>
      <family val="2"/>
      <charset val="186"/>
    </font>
    <font>
      <b/>
      <sz val="8"/>
      <name val="Arial Baltic"/>
      <family val="2"/>
      <charset val="186"/>
    </font>
    <font>
      <sz val="8"/>
      <name val="Arial Baltic"/>
      <family val="2"/>
      <charset val="186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</font>
    <font>
      <b/>
      <sz val="9"/>
      <name val="Times New Roman"/>
      <family val="1"/>
    </font>
    <font>
      <i/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  <charset val="186"/>
    </font>
    <font>
      <b/>
      <sz val="6"/>
      <name val="Times New Roman"/>
      <family val="1"/>
      <charset val="186"/>
    </font>
    <font>
      <sz val="7"/>
      <name val="Times New Roman"/>
      <family val="1"/>
      <charset val="186"/>
    </font>
    <font>
      <b/>
      <sz val="9"/>
      <name val="Times New Roman"/>
      <family val="1"/>
      <charset val="186"/>
    </font>
    <font>
      <sz val="11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5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5" applyNumberFormat="0" applyAlignment="0" applyProtection="0"/>
    <xf numFmtId="0" fontId="14" fillId="21" borderId="6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5" applyNumberFormat="0" applyAlignment="0" applyProtection="0"/>
    <xf numFmtId="0" fontId="21" fillId="0" borderId="10" applyNumberFormat="0" applyFill="0" applyAlignment="0" applyProtection="0"/>
    <xf numFmtId="0" fontId="22" fillId="2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24" fillId="0" borderId="0"/>
    <xf numFmtId="0" fontId="24" fillId="0" borderId="0"/>
    <xf numFmtId="0" fontId="3" fillId="0" borderId="0"/>
    <xf numFmtId="0" fontId="25" fillId="0" borderId="0"/>
    <xf numFmtId="0" fontId="24" fillId="0" borderId="0"/>
    <xf numFmtId="0" fontId="2" fillId="0" borderId="0"/>
    <xf numFmtId="0" fontId="3" fillId="0" borderId="0"/>
    <xf numFmtId="0" fontId="3" fillId="23" borderId="11" applyNumberFormat="0" applyFont="0" applyAlignment="0" applyProtection="0"/>
    <xf numFmtId="0" fontId="26" fillId="20" borderId="12" applyNumberFormat="0" applyAlignment="0" applyProtection="0"/>
    <xf numFmtId="0" fontId="3" fillId="0" borderId="0"/>
    <xf numFmtId="0" fontId="27" fillId="0" borderId="0" applyNumberFormat="0" applyFill="0" applyBorder="0" applyAlignment="0" applyProtection="0"/>
    <xf numFmtId="0" fontId="28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1" fillId="0" borderId="0"/>
    <xf numFmtId="0" fontId="1" fillId="0" borderId="0"/>
  </cellStyleXfs>
  <cellXfs count="302">
    <xf numFmtId="0" fontId="0" fillId="0" borderId="0" xfId="0"/>
    <xf numFmtId="0" fontId="0" fillId="0" borderId="1" xfId="0" applyBorder="1"/>
    <xf numFmtId="0" fontId="4" fillId="0" borderId="0" xfId="0" applyFont="1"/>
    <xf numFmtId="0" fontId="5" fillId="0" borderId="0" xfId="0" applyFont="1"/>
    <xf numFmtId="0" fontId="5" fillId="0" borderId="1" xfId="0" applyFont="1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0" fontId="5" fillId="0" borderId="2" xfId="0" applyFont="1" applyBorder="1"/>
    <xf numFmtId="0" fontId="5" fillId="0" borderId="0" xfId="0" applyFont="1" applyBorder="1"/>
    <xf numFmtId="49" fontId="9" fillId="0" borderId="0" xfId="0" applyNumberFormat="1" applyFont="1"/>
    <xf numFmtId="0" fontId="5" fillId="0" borderId="3" xfId="0" applyFont="1" applyBorder="1"/>
    <xf numFmtId="0" fontId="5" fillId="0" borderId="4" xfId="0" applyFont="1" applyBorder="1"/>
    <xf numFmtId="0" fontId="30" fillId="0" borderId="0" xfId="0" applyFont="1"/>
    <xf numFmtId="0" fontId="32" fillId="0" borderId="0" xfId="53" applyFont="1"/>
    <xf numFmtId="0" fontId="5" fillId="0" borderId="0" xfId="53" applyFont="1" applyAlignment="1">
      <alignment horizontal="center"/>
    </xf>
    <xf numFmtId="0" fontId="33" fillId="0" borderId="0" xfId="53" applyFont="1" applyAlignment="1">
      <alignment horizontal="center"/>
    </xf>
    <xf numFmtId="0" fontId="32" fillId="0" borderId="0" xfId="53" applyFont="1" applyAlignment="1">
      <alignment horizontal="left"/>
    </xf>
    <xf numFmtId="0" fontId="34" fillId="0" borderId="14" xfId="53" applyFont="1" applyBorder="1" applyAlignment="1">
      <alignment horizontal="left"/>
    </xf>
    <xf numFmtId="0" fontId="5" fillId="0" borderId="14" xfId="46" applyFont="1" applyFill="1" applyBorder="1" applyAlignment="1">
      <alignment horizontal="center"/>
    </xf>
    <xf numFmtId="164" fontId="5" fillId="0" borderId="14" xfId="46" applyNumberFormat="1" applyFont="1" applyFill="1" applyBorder="1" applyAlignment="1">
      <alignment horizontal="center"/>
    </xf>
    <xf numFmtId="164" fontId="33" fillId="0" borderId="14" xfId="46" applyNumberFormat="1" applyFont="1" applyFill="1" applyBorder="1" applyAlignment="1">
      <alignment horizontal="center"/>
    </xf>
    <xf numFmtId="49" fontId="34" fillId="0" borderId="14" xfId="53" applyNumberFormat="1" applyFont="1" applyBorder="1" applyAlignment="1">
      <alignment horizontal="left"/>
    </xf>
    <xf numFmtId="0" fontId="35" fillId="0" borderId="15" xfId="53" applyFont="1" applyBorder="1" applyAlignment="1">
      <alignment horizontal="left"/>
    </xf>
    <xf numFmtId="0" fontId="32" fillId="0" borderId="16" xfId="53" applyFont="1" applyBorder="1" applyAlignment="1">
      <alignment horizontal="right"/>
    </xf>
    <xf numFmtId="0" fontId="32" fillId="0" borderId="16" xfId="53" applyFont="1" applyBorder="1" applyAlignment="1">
      <alignment horizontal="center"/>
    </xf>
    <xf numFmtId="0" fontId="32" fillId="0" borderId="14" xfId="53" applyFont="1" applyBorder="1" applyAlignment="1">
      <alignment horizontal="center"/>
    </xf>
    <xf numFmtId="0" fontId="34" fillId="0" borderId="0" xfId="53" applyFont="1"/>
    <xf numFmtId="0" fontId="36" fillId="0" borderId="17" xfId="53" applyFont="1" applyBorder="1" applyAlignment="1">
      <alignment horizontal="center" vertical="center"/>
    </xf>
    <xf numFmtId="0" fontId="37" fillId="0" borderId="18" xfId="53" applyFont="1" applyBorder="1" applyAlignment="1">
      <alignment horizontal="center" vertical="center"/>
    </xf>
    <xf numFmtId="0" fontId="37" fillId="0" borderId="19" xfId="53" applyFont="1" applyBorder="1" applyAlignment="1">
      <alignment horizontal="center" vertical="center"/>
    </xf>
    <xf numFmtId="0" fontId="34" fillId="0" borderId="19" xfId="53" applyFont="1" applyBorder="1" applyAlignment="1">
      <alignment horizontal="center" vertical="center"/>
    </xf>
    <xf numFmtId="0" fontId="36" fillId="0" borderId="20" xfId="53" applyFont="1" applyBorder="1" applyAlignment="1">
      <alignment horizontal="left" vertical="center"/>
    </xf>
    <xf numFmtId="0" fontId="36" fillId="0" borderId="18" xfId="53" applyFont="1" applyBorder="1" applyAlignment="1">
      <alignment horizontal="right" vertical="center"/>
    </xf>
    <xf numFmtId="0" fontId="36" fillId="0" borderId="21" xfId="53" applyFont="1" applyBorder="1" applyAlignment="1">
      <alignment horizontal="center" vertical="center"/>
    </xf>
    <xf numFmtId="0" fontId="36" fillId="0" borderId="22" xfId="53" applyFont="1" applyBorder="1" applyAlignment="1">
      <alignment horizontal="center" vertical="center"/>
    </xf>
    <xf numFmtId="0" fontId="35" fillId="0" borderId="0" xfId="53" applyFont="1"/>
    <xf numFmtId="0" fontId="35" fillId="0" borderId="0" xfId="53" applyFont="1" applyAlignment="1">
      <alignment horizontal="center"/>
    </xf>
    <xf numFmtId="0" fontId="38" fillId="0" borderId="0" xfId="53" applyFont="1" applyAlignment="1">
      <alignment horizontal="left"/>
    </xf>
    <xf numFmtId="0" fontId="38" fillId="0" borderId="0" xfId="53" applyFont="1" applyAlignment="1">
      <alignment horizontal="right"/>
    </xf>
    <xf numFmtId="0" fontId="39" fillId="0" borderId="0" xfId="53" applyFont="1" applyFill="1"/>
    <xf numFmtId="0" fontId="34" fillId="0" borderId="0" xfId="53" applyFont="1" applyFill="1"/>
    <xf numFmtId="0" fontId="40" fillId="0" borderId="0" xfId="53" applyFont="1" applyFill="1" applyAlignment="1">
      <alignment horizontal="right"/>
    </xf>
    <xf numFmtId="0" fontId="41" fillId="0" borderId="0" xfId="53" applyFont="1" applyFill="1"/>
    <xf numFmtId="0" fontId="37" fillId="0" borderId="0" xfId="53" applyFont="1" applyFill="1" applyAlignment="1">
      <alignment horizontal="center"/>
    </xf>
    <xf numFmtId="0" fontId="35" fillId="0" borderId="0" xfId="53" applyFont="1" applyFill="1" applyAlignment="1">
      <alignment horizontal="left"/>
    </xf>
    <xf numFmtId="0" fontId="35" fillId="0" borderId="0" xfId="53" applyFont="1" applyFill="1"/>
    <xf numFmtId="49" fontId="42" fillId="0" borderId="0" xfId="53" applyNumberFormat="1" applyFont="1" applyFill="1" applyAlignment="1">
      <alignment horizontal="right"/>
    </xf>
    <xf numFmtId="0" fontId="33" fillId="0" borderId="0" xfId="53" applyFont="1" applyFill="1" applyAlignment="1">
      <alignment horizontal="center"/>
    </xf>
    <xf numFmtId="0" fontId="5" fillId="0" borderId="0" xfId="53" applyFont="1" applyFill="1" applyAlignment="1">
      <alignment horizontal="center"/>
    </xf>
    <xf numFmtId="164" fontId="43" fillId="0" borderId="14" xfId="46" applyNumberFormat="1" applyFont="1" applyFill="1" applyBorder="1" applyAlignment="1">
      <alignment horizontal="center"/>
    </xf>
    <xf numFmtId="0" fontId="37" fillId="0" borderId="18" xfId="53" applyFont="1" applyFill="1" applyBorder="1" applyAlignment="1">
      <alignment horizontal="center" vertical="center"/>
    </xf>
    <xf numFmtId="0" fontId="44" fillId="0" borderId="0" xfId="53" applyFont="1"/>
    <xf numFmtId="0" fontId="44" fillId="0" borderId="0" xfId="53" applyFont="1" applyFill="1"/>
    <xf numFmtId="0" fontId="45" fillId="0" borderId="0" xfId="53" applyFont="1" applyFill="1"/>
    <xf numFmtId="0" fontId="44" fillId="0" borderId="0" xfId="53" applyFont="1" applyAlignment="1">
      <alignment horizontal="center"/>
    </xf>
    <xf numFmtId="49" fontId="44" fillId="0" borderId="0" xfId="53" applyNumberFormat="1" applyFont="1"/>
    <xf numFmtId="0" fontId="32" fillId="0" borderId="0" xfId="53" applyFont="1" applyBorder="1"/>
    <xf numFmtId="0" fontId="34" fillId="0" borderId="14" xfId="53" applyFont="1" applyFill="1" applyBorder="1"/>
    <xf numFmtId="2" fontId="5" fillId="0" borderId="14" xfId="53" applyNumberFormat="1" applyFont="1" applyFill="1" applyBorder="1" applyAlignment="1">
      <alignment horizontal="center"/>
    </xf>
    <xf numFmtId="2" fontId="33" fillId="0" borderId="14" xfId="53" applyNumberFormat="1" applyFont="1" applyFill="1" applyBorder="1" applyAlignment="1">
      <alignment horizontal="center" vertical="center" wrapText="1"/>
    </xf>
    <xf numFmtId="2" fontId="34" fillId="0" borderId="14" xfId="53" applyNumberFormat="1" applyFont="1" applyBorder="1" applyAlignment="1">
      <alignment horizontal="center"/>
    </xf>
    <xf numFmtId="1" fontId="34" fillId="0" borderId="14" xfId="53" applyNumberFormat="1" applyFont="1" applyBorder="1" applyAlignment="1">
      <alignment horizontal="center"/>
    </xf>
    <xf numFmtId="49" fontId="34" fillId="0" borderId="15" xfId="53" applyNumberFormat="1" applyFont="1" applyBorder="1" applyAlignment="1">
      <alignment horizontal="left"/>
    </xf>
    <xf numFmtId="49" fontId="34" fillId="0" borderId="14" xfId="53" applyNumberFormat="1" applyFont="1" applyBorder="1" applyAlignment="1">
      <alignment horizontal="center"/>
    </xf>
    <xf numFmtId="0" fontId="35" fillId="0" borderId="2" xfId="53" applyFont="1" applyBorder="1" applyAlignment="1">
      <alignment horizontal="left"/>
    </xf>
    <xf numFmtId="1" fontId="32" fillId="0" borderId="16" xfId="53" applyNumberFormat="1" applyFont="1" applyBorder="1" applyAlignment="1">
      <alignment horizontal="center"/>
    </xf>
    <xf numFmtId="1" fontId="32" fillId="0" borderId="14" xfId="53" applyNumberFormat="1" applyFont="1" applyBorder="1" applyAlignment="1">
      <alignment horizontal="center"/>
    </xf>
    <xf numFmtId="0" fontId="46" fillId="0" borderId="0" xfId="53" applyFont="1"/>
    <xf numFmtId="0" fontId="36" fillId="0" borderId="17" xfId="53" applyFont="1" applyFill="1" applyBorder="1" applyAlignment="1">
      <alignment horizontal="center" vertical="center"/>
    </xf>
    <xf numFmtId="0" fontId="36" fillId="0" borderId="18" xfId="53" applyFont="1" applyFill="1" applyBorder="1" applyAlignment="1">
      <alignment horizontal="center" vertical="center"/>
    </xf>
    <xf numFmtId="0" fontId="36" fillId="0" borderId="19" xfId="53" applyFont="1" applyFill="1" applyBorder="1" applyAlignment="1">
      <alignment horizontal="center" vertical="center"/>
    </xf>
    <xf numFmtId="0" fontId="46" fillId="0" borderId="23" xfId="53" applyFont="1" applyBorder="1" applyAlignment="1">
      <alignment horizontal="center"/>
    </xf>
    <xf numFmtId="0" fontId="46" fillId="0" borderId="24" xfId="53" applyFont="1" applyBorder="1" applyAlignment="1">
      <alignment horizontal="center"/>
    </xf>
    <xf numFmtId="0" fontId="46" fillId="0" borderId="25" xfId="53" applyFont="1" applyBorder="1" applyAlignment="1">
      <alignment horizontal="center"/>
    </xf>
    <xf numFmtId="0" fontId="46" fillId="0" borderId="26" xfId="53" applyFont="1" applyBorder="1" applyAlignment="1">
      <alignment horizontal="center"/>
    </xf>
    <xf numFmtId="0" fontId="47" fillId="0" borderId="0" xfId="53" applyFont="1"/>
    <xf numFmtId="0" fontId="47" fillId="0" borderId="0" xfId="53" applyFont="1" applyFill="1"/>
    <xf numFmtId="0" fontId="46" fillId="0" borderId="0" xfId="53" applyFont="1" applyFill="1"/>
    <xf numFmtId="49" fontId="47" fillId="0" borderId="0" xfId="53" applyNumberFormat="1" applyFont="1"/>
    <xf numFmtId="0" fontId="32" fillId="0" borderId="0" xfId="53" applyFont="1" applyFill="1"/>
    <xf numFmtId="0" fontId="32" fillId="0" borderId="0" xfId="53" applyFont="1" applyAlignment="1">
      <alignment horizontal="center"/>
    </xf>
    <xf numFmtId="0" fontId="38" fillId="24" borderId="0" xfId="53" applyFont="1" applyFill="1" applyAlignment="1">
      <alignment horizontal="left"/>
    </xf>
    <xf numFmtId="0" fontId="45" fillId="0" borderId="0" xfId="53" applyFont="1"/>
    <xf numFmtId="0" fontId="34" fillId="0" borderId="14" xfId="53" applyFont="1" applyBorder="1"/>
    <xf numFmtId="2" fontId="48" fillId="0" borderId="14" xfId="53" applyNumberFormat="1" applyFont="1" applyFill="1" applyBorder="1" applyAlignment="1">
      <alignment horizontal="center" vertical="center"/>
    </xf>
    <xf numFmtId="2" fontId="49" fillId="0" borderId="14" xfId="53" applyNumberFormat="1" applyFont="1" applyBorder="1" applyAlignment="1">
      <alignment horizontal="center"/>
    </xf>
    <xf numFmtId="1" fontId="49" fillId="0" borderId="14" xfId="53" applyNumberFormat="1" applyFont="1" applyBorder="1" applyAlignment="1">
      <alignment horizontal="center"/>
    </xf>
    <xf numFmtId="0" fontId="36" fillId="0" borderId="18" xfId="53" applyFont="1" applyBorder="1" applyAlignment="1">
      <alignment horizontal="center" vertical="center"/>
    </xf>
    <xf numFmtId="0" fontId="36" fillId="0" borderId="19" xfId="53" applyFont="1" applyBorder="1" applyAlignment="1">
      <alignment horizontal="center" vertical="center"/>
    </xf>
    <xf numFmtId="0" fontId="39" fillId="0" borderId="0" xfId="0" applyFont="1" applyFill="1"/>
    <xf numFmtId="0" fontId="35" fillId="0" borderId="0" xfId="0" applyFont="1" applyFill="1"/>
    <xf numFmtId="0" fontId="35" fillId="0" borderId="0" xfId="0" applyFont="1" applyFill="1" applyAlignment="1">
      <alignment horizontal="left"/>
    </xf>
    <xf numFmtId="0" fontId="33" fillId="0" borderId="0" xfId="0" applyFont="1" applyFill="1" applyAlignment="1">
      <alignment horizontal="center"/>
    </xf>
    <xf numFmtId="0" fontId="41" fillId="0" borderId="0" xfId="0" applyFont="1" applyFill="1"/>
    <xf numFmtId="49" fontId="42" fillId="0" borderId="0" xfId="0" applyNumberFormat="1" applyFont="1" applyFill="1" applyAlignment="1">
      <alignment horizontal="right"/>
    </xf>
    <xf numFmtId="0" fontId="35" fillId="0" borderId="0" xfId="0" applyFont="1"/>
    <xf numFmtId="0" fontId="34" fillId="0" borderId="0" xfId="0" applyFont="1" applyFill="1"/>
    <xf numFmtId="0" fontId="37" fillId="0" borderId="0" xfId="0" applyFont="1" applyFill="1" applyAlignment="1">
      <alignment horizontal="center"/>
    </xf>
    <xf numFmtId="0" fontId="40" fillId="0" borderId="0" xfId="0" applyFont="1" applyFill="1" applyAlignment="1">
      <alignment horizontal="right"/>
    </xf>
    <xf numFmtId="0" fontId="34" fillId="0" borderId="0" xfId="0" applyFont="1"/>
    <xf numFmtId="0" fontId="32" fillId="0" borderId="0" xfId="0" applyFont="1"/>
    <xf numFmtId="0" fontId="38" fillId="0" borderId="0" xfId="0" applyFont="1" applyAlignment="1">
      <alignment horizontal="right"/>
    </xf>
    <xf numFmtId="0" fontId="32" fillId="0" borderId="0" xfId="0" applyFont="1" applyAlignment="1">
      <alignment horizontal="left"/>
    </xf>
    <xf numFmtId="0" fontId="3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2" fillId="0" borderId="0" xfId="0" applyFont="1" applyFill="1"/>
    <xf numFmtId="0" fontId="38" fillId="0" borderId="0" xfId="0" applyFont="1" applyAlignment="1">
      <alignment horizontal="left"/>
    </xf>
    <xf numFmtId="0" fontId="35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36" fillId="0" borderId="22" xfId="0" applyFont="1" applyBorder="1" applyAlignment="1">
      <alignment horizontal="center" vertical="center"/>
    </xf>
    <xf numFmtId="0" fontId="36" fillId="0" borderId="21" xfId="0" applyFont="1" applyBorder="1" applyAlignment="1">
      <alignment horizontal="center" vertical="center"/>
    </xf>
    <xf numFmtId="0" fontId="36" fillId="0" borderId="18" xfId="0" applyFont="1" applyBorder="1" applyAlignment="1">
      <alignment horizontal="right" vertical="center"/>
    </xf>
    <xf numFmtId="0" fontId="36" fillId="0" borderId="20" xfId="0" applyFont="1" applyBorder="1" applyAlignment="1">
      <alignment horizontal="left" vertical="center"/>
    </xf>
    <xf numFmtId="0" fontId="34" fillId="0" borderId="19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37" fillId="0" borderId="1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/>
    </xf>
    <xf numFmtId="0" fontId="32" fillId="0" borderId="16" xfId="0" applyFont="1" applyFill="1" applyBorder="1" applyAlignment="1">
      <alignment horizontal="center"/>
    </xf>
    <xf numFmtId="0" fontId="32" fillId="0" borderId="16" xfId="0" applyFont="1" applyFill="1" applyBorder="1" applyAlignment="1">
      <alignment horizontal="right"/>
    </xf>
    <xf numFmtId="0" fontId="35" fillId="0" borderId="15" xfId="0" applyFont="1" applyFill="1" applyBorder="1" applyAlignment="1">
      <alignment horizontal="left"/>
    </xf>
    <xf numFmtId="49" fontId="34" fillId="0" borderId="14" xfId="0" applyNumberFormat="1" applyFont="1" applyBorder="1" applyAlignment="1">
      <alignment horizontal="left"/>
    </xf>
    <xf numFmtId="0" fontId="34" fillId="0" borderId="14" xfId="0" applyFont="1" applyBorder="1" applyAlignment="1">
      <alignment horizontal="left"/>
    </xf>
    <xf numFmtId="164" fontId="33" fillId="0" borderId="14" xfId="46" applyNumberFormat="1" applyFont="1" applyBorder="1" applyAlignment="1">
      <alignment horizontal="center"/>
    </xf>
    <xf numFmtId="47" fontId="34" fillId="0" borderId="14" xfId="0" applyNumberFormat="1" applyFont="1" applyBorder="1" applyAlignment="1">
      <alignment horizontal="left"/>
    </xf>
    <xf numFmtId="164" fontId="33" fillId="24" borderId="14" xfId="46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36" fillId="0" borderId="22" xfId="0" applyFont="1" applyFill="1" applyBorder="1" applyAlignment="1">
      <alignment horizontal="center" vertical="center"/>
    </xf>
    <xf numFmtId="0" fontId="37" fillId="0" borderId="18" xfId="0" applyFont="1" applyFill="1" applyBorder="1" applyAlignment="1">
      <alignment horizontal="center" vertical="center"/>
    </xf>
    <xf numFmtId="0" fontId="32" fillId="0" borderId="16" xfId="0" applyFont="1" applyBorder="1" applyAlignment="1">
      <alignment horizontal="center"/>
    </xf>
    <xf numFmtId="0" fontId="32" fillId="0" borderId="16" xfId="0" applyFont="1" applyBorder="1" applyAlignment="1">
      <alignment horizontal="right"/>
    </xf>
    <xf numFmtId="0" fontId="35" fillId="0" borderId="15" xfId="0" applyFont="1" applyBorder="1" applyAlignment="1">
      <alignment horizontal="left"/>
    </xf>
    <xf numFmtId="0" fontId="5" fillId="0" borderId="14" xfId="46" applyFont="1" applyBorder="1" applyAlignment="1">
      <alignment horizontal="center"/>
    </xf>
    <xf numFmtId="49" fontId="34" fillId="0" borderId="14" xfId="0" applyNumberFormat="1" applyFont="1" applyFill="1" applyBorder="1" applyAlignment="1">
      <alignment horizontal="left"/>
    </xf>
    <xf numFmtId="0" fontId="34" fillId="0" borderId="14" xfId="0" applyFont="1" applyFill="1" applyBorder="1" applyAlignment="1">
      <alignment horizontal="left"/>
    </xf>
    <xf numFmtId="0" fontId="33" fillId="0" borderId="0" xfId="0" applyFont="1" applyFill="1"/>
    <xf numFmtId="0" fontId="33" fillId="0" borderId="0" xfId="0" applyFont="1"/>
    <xf numFmtId="0" fontId="48" fillId="0" borderId="0" xfId="0" applyFont="1"/>
    <xf numFmtId="0" fontId="5" fillId="0" borderId="0" xfId="0" applyFont="1" applyAlignment="1">
      <alignment vertical="center"/>
    </xf>
    <xf numFmtId="0" fontId="48" fillId="0" borderId="14" xfId="0" applyFont="1" applyBorder="1" applyAlignment="1">
      <alignment vertical="center" wrapText="1"/>
    </xf>
    <xf numFmtId="2" fontId="5" fillId="0" borderId="14" xfId="0" applyNumberFormat="1" applyFont="1" applyFill="1" applyBorder="1" applyAlignment="1">
      <alignment horizontal="center" vertical="center"/>
    </xf>
    <xf numFmtId="2" fontId="33" fillId="0" borderId="30" xfId="0" applyNumberFormat="1" applyFont="1" applyBorder="1" applyAlignment="1">
      <alignment horizontal="center" vertical="center"/>
    </xf>
    <xf numFmtId="49" fontId="48" fillId="0" borderId="31" xfId="0" applyNumberFormat="1" applyFont="1" applyBorder="1" applyAlignment="1">
      <alignment horizontal="center" vertical="center"/>
    </xf>
    <xf numFmtId="49" fontId="50" fillId="0" borderId="32" xfId="0" applyNumberFormat="1" applyFont="1" applyBorder="1" applyAlignment="1">
      <alignment horizontal="left" vertical="center"/>
    </xf>
    <xf numFmtId="49" fontId="50" fillId="0" borderId="14" xfId="0" applyNumberFormat="1" applyFont="1" applyBorder="1" applyAlignment="1">
      <alignment horizontal="center" vertical="center"/>
    </xf>
    <xf numFmtId="0" fontId="33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37" fillId="0" borderId="0" xfId="0" applyFont="1"/>
    <xf numFmtId="0" fontId="37" fillId="0" borderId="17" xfId="0" applyFont="1" applyBorder="1" applyAlignment="1">
      <alignment horizontal="center" vertical="center"/>
    </xf>
    <xf numFmtId="49" fontId="37" fillId="0" borderId="19" xfId="0" applyNumberFormat="1" applyFont="1" applyFill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/>
    </xf>
    <xf numFmtId="49" fontId="37" fillId="0" borderId="33" xfId="0" applyNumberFormat="1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33" fillId="0" borderId="0" xfId="0" applyFont="1" applyFill="1" applyBorder="1"/>
    <xf numFmtId="0" fontId="33" fillId="0" borderId="0" xfId="0" applyFont="1" applyBorder="1"/>
    <xf numFmtId="49" fontId="50" fillId="0" borderId="0" xfId="0" applyNumberFormat="1" applyFont="1" applyBorder="1" applyAlignment="1">
      <alignment horizontal="center"/>
    </xf>
    <xf numFmtId="0" fontId="48" fillId="0" borderId="0" xfId="0" applyFont="1" applyBorder="1"/>
    <xf numFmtId="0" fontId="51" fillId="0" borderId="0" xfId="0" applyFont="1"/>
    <xf numFmtId="0" fontId="9" fillId="0" borderId="0" xfId="0" applyFont="1"/>
    <xf numFmtId="0" fontId="52" fillId="0" borderId="0" xfId="0" applyFont="1" applyAlignment="1">
      <alignment horizontal="right"/>
    </xf>
    <xf numFmtId="0" fontId="50" fillId="0" borderId="0" xfId="0" applyFont="1" applyFill="1" applyAlignment="1">
      <alignment horizontal="center"/>
    </xf>
    <xf numFmtId="0" fontId="38" fillId="0" borderId="0" xfId="0" applyFont="1" applyFill="1" applyAlignment="1">
      <alignment horizontal="right"/>
    </xf>
    <xf numFmtId="0" fontId="32" fillId="0" borderId="0" xfId="0" applyFont="1" applyFill="1" applyAlignment="1">
      <alignment horizontal="left"/>
    </xf>
    <xf numFmtId="0" fontId="5" fillId="0" borderId="0" xfId="0" applyFont="1" applyFill="1"/>
    <xf numFmtId="0" fontId="38" fillId="0" borderId="0" xfId="0" applyFont="1" applyFill="1" applyAlignment="1">
      <alignment horizontal="left"/>
    </xf>
    <xf numFmtId="0" fontId="35" fillId="0" borderId="0" xfId="0" applyFont="1" applyFill="1" applyAlignment="1">
      <alignment horizontal="center"/>
    </xf>
    <xf numFmtId="0" fontId="36" fillId="0" borderId="21" xfId="0" applyFont="1" applyFill="1" applyBorder="1" applyAlignment="1">
      <alignment horizontal="center" vertical="center"/>
    </xf>
    <xf numFmtId="0" fontId="36" fillId="0" borderId="18" xfId="0" applyFont="1" applyFill="1" applyBorder="1" applyAlignment="1">
      <alignment horizontal="right" vertical="center"/>
    </xf>
    <xf numFmtId="0" fontId="36" fillId="0" borderId="20" xfId="0" applyFont="1" applyFill="1" applyBorder="1" applyAlignment="1">
      <alignment horizontal="left" vertical="center"/>
    </xf>
    <xf numFmtId="0" fontId="34" fillId="0" borderId="19" xfId="0" applyFont="1" applyFill="1" applyBorder="1" applyAlignment="1">
      <alignment horizontal="center" vertical="center"/>
    </xf>
    <xf numFmtId="0" fontId="37" fillId="0" borderId="19" xfId="0" applyFont="1" applyFill="1" applyBorder="1" applyAlignment="1">
      <alignment horizontal="center" vertical="center"/>
    </xf>
    <xf numFmtId="0" fontId="37" fillId="0" borderId="21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2" fontId="32" fillId="0" borderId="14" xfId="46" applyNumberFormat="1" applyFont="1" applyBorder="1" applyAlignment="1">
      <alignment horizontal="center"/>
    </xf>
    <xf numFmtId="165" fontId="53" fillId="0" borderId="16" xfId="0" applyNumberFormat="1" applyFont="1" applyFill="1" applyBorder="1" applyAlignment="1">
      <alignment horizontal="center"/>
    </xf>
    <xf numFmtId="2" fontId="33" fillId="0" borderId="14" xfId="46" applyNumberFormat="1" applyFont="1" applyFill="1" applyBorder="1" applyAlignment="1">
      <alignment horizontal="center"/>
    </xf>
    <xf numFmtId="0" fontId="54" fillId="0" borderId="14" xfId="0" applyFont="1" applyFill="1" applyBorder="1" applyAlignment="1">
      <alignment horizontal="left"/>
    </xf>
    <xf numFmtId="2" fontId="32" fillId="0" borderId="14" xfId="46" applyNumberFormat="1" applyFont="1" applyFill="1" applyBorder="1" applyAlignment="1">
      <alignment horizontal="center"/>
    </xf>
    <xf numFmtId="2" fontId="33" fillId="0" borderId="14" xfId="46" applyNumberFormat="1" applyFont="1" applyBorder="1" applyAlignment="1">
      <alignment horizontal="center"/>
    </xf>
    <xf numFmtId="49" fontId="33" fillId="0" borderId="14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right"/>
    </xf>
    <xf numFmtId="0" fontId="35" fillId="0" borderId="0" xfId="0" applyFont="1" applyFill="1" applyBorder="1" applyAlignment="1">
      <alignment horizontal="left"/>
    </xf>
    <xf numFmtId="49" fontId="34" fillId="0" borderId="0" xfId="0" applyNumberFormat="1" applyFont="1" applyFill="1" applyBorder="1" applyAlignment="1">
      <alignment horizontal="left"/>
    </xf>
    <xf numFmtId="0" fontId="34" fillId="0" borderId="0" xfId="0" applyFont="1" applyFill="1" applyBorder="1" applyAlignment="1">
      <alignment horizontal="left"/>
    </xf>
    <xf numFmtId="2" fontId="33" fillId="0" borderId="0" xfId="46" applyNumberFormat="1" applyFont="1" applyBorder="1" applyAlignment="1">
      <alignment horizontal="center"/>
    </xf>
    <xf numFmtId="165" fontId="53" fillId="0" borderId="0" xfId="0" applyNumberFormat="1" applyFont="1" applyFill="1" applyBorder="1" applyAlignment="1">
      <alignment horizontal="center"/>
    </xf>
    <xf numFmtId="49" fontId="33" fillId="0" borderId="0" xfId="0" applyNumberFormat="1" applyFont="1" applyFill="1" applyBorder="1" applyAlignment="1">
      <alignment horizontal="center"/>
    </xf>
    <xf numFmtId="0" fontId="5" fillId="0" borderId="0" xfId="46" applyFont="1" applyFill="1" applyBorder="1" applyAlignment="1">
      <alignment horizontal="center"/>
    </xf>
    <xf numFmtId="0" fontId="54" fillId="0" borderId="0" xfId="0" applyFont="1" applyFill="1" applyBorder="1" applyAlignment="1">
      <alignment horizontal="left"/>
    </xf>
    <xf numFmtId="0" fontId="34" fillId="0" borderId="14" xfId="0" applyFont="1" applyBorder="1"/>
    <xf numFmtId="2" fontId="33" fillId="0" borderId="0" xfId="46" applyNumberFormat="1" applyFont="1" applyFill="1" applyBorder="1" applyAlignment="1">
      <alignment horizontal="center"/>
    </xf>
    <xf numFmtId="0" fontId="32" fillId="24" borderId="16" xfId="0" applyFont="1" applyFill="1" applyBorder="1" applyAlignment="1">
      <alignment horizontal="center"/>
    </xf>
    <xf numFmtId="2" fontId="33" fillId="24" borderId="14" xfId="46" applyNumberFormat="1" applyFont="1" applyFill="1" applyBorder="1" applyAlignment="1">
      <alignment horizontal="center"/>
    </xf>
    <xf numFmtId="0" fontId="32" fillId="24" borderId="0" xfId="0" applyFont="1" applyFill="1"/>
    <xf numFmtId="0" fontId="35" fillId="24" borderId="0" xfId="0" applyFont="1" applyFill="1"/>
    <xf numFmtId="0" fontId="32" fillId="24" borderId="0" xfId="0" applyFont="1" applyFill="1" applyAlignment="1">
      <alignment horizontal="left"/>
    </xf>
    <xf numFmtId="0" fontId="33" fillId="24" borderId="0" xfId="0" applyFont="1" applyFill="1" applyAlignment="1">
      <alignment horizontal="center"/>
    </xf>
    <xf numFmtId="0" fontId="5" fillId="24" borderId="0" xfId="0" applyFont="1" applyFill="1"/>
    <xf numFmtId="0" fontId="5" fillId="24" borderId="0" xfId="0" applyFont="1" applyFill="1" applyAlignment="1">
      <alignment horizontal="center"/>
    </xf>
    <xf numFmtId="0" fontId="55" fillId="0" borderId="0" xfId="0" applyFont="1" applyFill="1"/>
    <xf numFmtId="0" fontId="54" fillId="0" borderId="0" xfId="0" applyFont="1" applyFill="1"/>
    <xf numFmtId="0" fontId="54" fillId="25" borderId="0" xfId="0" applyFont="1" applyFill="1"/>
    <xf numFmtId="166" fontId="54" fillId="0" borderId="0" xfId="0" applyNumberFormat="1" applyFont="1" applyFill="1"/>
    <xf numFmtId="165" fontId="54" fillId="0" borderId="0" xfId="0" applyNumberFormat="1" applyFont="1" applyFill="1"/>
    <xf numFmtId="2" fontId="35" fillId="0" borderId="14" xfId="46" applyNumberFormat="1" applyFont="1" applyBorder="1" applyAlignment="1">
      <alignment horizontal="center"/>
    </xf>
    <xf numFmtId="0" fontId="39" fillId="0" borderId="0" xfId="0" applyFont="1" applyFill="1" applyAlignment="1">
      <alignment horizontal="left"/>
    </xf>
    <xf numFmtId="0" fontId="32" fillId="0" borderId="14" xfId="0" applyFont="1" applyBorder="1" applyAlignment="1">
      <alignment horizontal="center"/>
    </xf>
    <xf numFmtId="0" fontId="56" fillId="0" borderId="14" xfId="0" applyFont="1" applyBorder="1" applyAlignment="1">
      <alignment horizontal="left"/>
    </xf>
    <xf numFmtId="0" fontId="33" fillId="0" borderId="14" xfId="46" applyFont="1" applyFill="1" applyBorder="1" applyAlignment="1">
      <alignment horizontal="center"/>
    </xf>
    <xf numFmtId="2" fontId="33" fillId="0" borderId="0" xfId="0" applyNumberFormat="1" applyFont="1"/>
    <xf numFmtId="2" fontId="5" fillId="0" borderId="0" xfId="0" applyNumberFormat="1" applyFont="1"/>
    <xf numFmtId="0" fontId="9" fillId="24" borderId="0" xfId="0" applyFont="1" applyFill="1"/>
    <xf numFmtId="2" fontId="37" fillId="0" borderId="22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49" fontId="50" fillId="0" borderId="31" xfId="0" applyNumberFormat="1" applyFont="1" applyBorder="1" applyAlignment="1">
      <alignment horizontal="center" vertical="center"/>
    </xf>
    <xf numFmtId="0" fontId="5" fillId="0" borderId="14" xfId="37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0" fontId="35" fillId="0" borderId="0" xfId="0" applyFont="1" applyBorder="1" applyAlignment="1">
      <alignment horizontal="left"/>
    </xf>
    <xf numFmtId="49" fontId="34" fillId="0" borderId="0" xfId="0" applyNumberFormat="1" applyFont="1" applyBorder="1" applyAlignment="1">
      <alignment horizontal="left"/>
    </xf>
    <xf numFmtId="0" fontId="34" fillId="0" borderId="0" xfId="0" applyFont="1" applyBorder="1" applyAlignment="1">
      <alignment horizontal="left"/>
    </xf>
    <xf numFmtId="0" fontId="39" fillId="0" borderId="0" xfId="54" applyFont="1" applyFill="1"/>
    <xf numFmtId="0" fontId="35" fillId="0" borderId="0" xfId="54" applyFont="1" applyFill="1"/>
    <xf numFmtId="0" fontId="35" fillId="0" borderId="0" xfId="54" applyFont="1" applyFill="1" applyAlignment="1">
      <alignment horizontal="left"/>
    </xf>
    <xf numFmtId="0" fontId="33" fillId="0" borderId="0" xfId="54" applyFont="1" applyFill="1" applyAlignment="1">
      <alignment horizontal="center"/>
    </xf>
    <xf numFmtId="0" fontId="41" fillId="0" borderId="0" xfId="54" applyFont="1" applyFill="1"/>
    <xf numFmtId="0" fontId="35" fillId="0" borderId="0" xfId="54" applyFont="1"/>
    <xf numFmtId="49" fontId="42" fillId="0" borderId="0" xfId="54" applyNumberFormat="1" applyFont="1" applyFill="1" applyAlignment="1">
      <alignment horizontal="right"/>
    </xf>
    <xf numFmtId="0" fontId="34" fillId="0" borderId="0" xfId="54" applyFont="1" applyFill="1"/>
    <xf numFmtId="0" fontId="37" fillId="0" borderId="0" xfId="54" applyFont="1" applyFill="1" applyAlignment="1">
      <alignment horizontal="center"/>
    </xf>
    <xf numFmtId="0" fontId="34" fillId="0" borderId="0" xfId="54" applyFont="1"/>
    <xf numFmtId="0" fontId="40" fillId="0" borderId="0" xfId="54" applyFont="1" applyFill="1" applyAlignment="1">
      <alignment horizontal="right"/>
    </xf>
    <xf numFmtId="0" fontId="32" fillId="0" borderId="0" xfId="43" applyFont="1" applyFill="1"/>
    <xf numFmtId="0" fontId="32" fillId="0" borderId="0" xfId="43" applyFont="1"/>
    <xf numFmtId="0" fontId="38" fillId="0" borderId="0" xfId="43" applyFont="1" applyAlignment="1">
      <alignment horizontal="right"/>
    </xf>
    <xf numFmtId="0" fontId="32" fillId="0" borderId="0" xfId="43" applyFont="1" applyAlignment="1">
      <alignment horizontal="left"/>
    </xf>
    <xf numFmtId="0" fontId="33" fillId="0" borderId="0" xfId="43" applyFont="1" applyAlignment="1">
      <alignment horizontal="center"/>
    </xf>
    <xf numFmtId="0" fontId="5" fillId="0" borderId="0" xfId="43" applyFont="1" applyFill="1" applyAlignment="1">
      <alignment horizontal="center"/>
    </xf>
    <xf numFmtId="0" fontId="40" fillId="0" borderId="0" xfId="43" applyFont="1" applyFill="1" applyAlignment="1">
      <alignment horizontal="right"/>
    </xf>
    <xf numFmtId="0" fontId="38" fillId="0" borderId="0" xfId="43" applyFont="1" applyAlignment="1">
      <alignment horizontal="left"/>
    </xf>
    <xf numFmtId="0" fontId="35" fillId="0" borderId="0" xfId="43" applyFont="1"/>
    <xf numFmtId="0" fontId="35" fillId="0" borderId="0" xfId="43" applyFont="1" applyAlignment="1">
      <alignment horizontal="center"/>
    </xf>
    <xf numFmtId="0" fontId="33" fillId="0" borderId="0" xfId="43" applyFont="1" applyFill="1"/>
    <xf numFmtId="0" fontId="33" fillId="0" borderId="0" xfId="43" applyFont="1"/>
    <xf numFmtId="0" fontId="33" fillId="0" borderId="0" xfId="43" applyFont="1" applyAlignment="1">
      <alignment horizontal="left"/>
    </xf>
    <xf numFmtId="0" fontId="36" fillId="0" borderId="22" xfId="43" applyFont="1" applyFill="1" applyBorder="1" applyAlignment="1">
      <alignment horizontal="center" vertical="center"/>
    </xf>
    <xf numFmtId="0" fontId="36" fillId="0" borderId="21" xfId="43" applyFont="1" applyBorder="1" applyAlignment="1">
      <alignment horizontal="center" vertical="center"/>
    </xf>
    <xf numFmtId="0" fontId="36" fillId="0" borderId="18" xfId="43" applyFont="1" applyBorder="1" applyAlignment="1">
      <alignment horizontal="right" vertical="center"/>
    </xf>
    <xf numFmtId="0" fontId="36" fillId="0" borderId="20" xfId="43" applyFont="1" applyBorder="1" applyAlignment="1">
      <alignment horizontal="left" vertical="center"/>
    </xf>
    <xf numFmtId="0" fontId="34" fillId="0" borderId="19" xfId="43" applyFont="1" applyBorder="1" applyAlignment="1">
      <alignment horizontal="center" vertical="center"/>
    </xf>
    <xf numFmtId="0" fontId="37" fillId="0" borderId="19" xfId="43" applyFont="1" applyBorder="1" applyAlignment="1">
      <alignment horizontal="center" vertical="center"/>
    </xf>
    <xf numFmtId="0" fontId="37" fillId="0" borderId="18" xfId="43" applyFont="1" applyFill="1" applyBorder="1" applyAlignment="1">
      <alignment horizontal="center" vertical="center"/>
    </xf>
    <xf numFmtId="0" fontId="36" fillId="0" borderId="17" xfId="43" applyFont="1" applyBorder="1" applyAlignment="1">
      <alignment horizontal="center" vertical="center"/>
    </xf>
    <xf numFmtId="0" fontId="34" fillId="0" borderId="0" xfId="43" applyFont="1"/>
    <xf numFmtId="0" fontId="49" fillId="0" borderId="35" xfId="40" applyNumberFormat="1" applyFont="1" applyFill="1" applyBorder="1" applyAlignment="1" applyProtection="1">
      <alignment horizontal="center" vertical="top"/>
    </xf>
    <xf numFmtId="0" fontId="49" fillId="0" borderId="36" xfId="40" applyNumberFormat="1" applyFont="1" applyFill="1" applyBorder="1" applyAlignment="1" applyProtection="1">
      <alignment horizontal="center"/>
    </xf>
    <xf numFmtId="0" fontId="49" fillId="0" borderId="37" xfId="40" applyNumberFormat="1" applyFont="1" applyFill="1" applyBorder="1" applyAlignment="1" applyProtection="1">
      <alignment horizontal="right"/>
    </xf>
    <xf numFmtId="0" fontId="57" fillId="0" borderId="38" xfId="40" applyNumberFormat="1" applyFont="1" applyFill="1" applyBorder="1" applyAlignment="1" applyProtection="1">
      <alignment horizontal="left"/>
    </xf>
    <xf numFmtId="167" fontId="49" fillId="0" borderId="36" xfId="40" applyNumberFormat="1" applyFont="1" applyFill="1" applyBorder="1" applyAlignment="1" applyProtection="1">
      <alignment horizontal="center"/>
    </xf>
    <xf numFmtId="0" fontId="49" fillId="0" borderId="40" xfId="40" applyNumberFormat="1" applyFont="1" applyFill="1" applyBorder="1" applyAlignment="1" applyProtection="1">
      <alignment horizontal="left" shrinkToFit="1"/>
    </xf>
    <xf numFmtId="0" fontId="54" fillId="0" borderId="40" xfId="40" applyNumberFormat="1" applyFont="1" applyFill="1" applyBorder="1" applyAlignment="1" applyProtection="1">
      <alignment horizontal="left" wrapText="1" shrinkToFit="1"/>
    </xf>
    <xf numFmtId="0" fontId="23" fillId="0" borderId="0" xfId="40" applyFont="1" applyFill="1"/>
    <xf numFmtId="0" fontId="25" fillId="0" borderId="0" xfId="43"/>
    <xf numFmtId="0" fontId="49" fillId="0" borderId="42" xfId="40" applyNumberFormat="1" applyFont="1" applyFill="1" applyBorder="1" applyAlignment="1" applyProtection="1">
      <alignment horizontal="center" vertical="top"/>
    </xf>
    <xf numFmtId="0" fontId="49" fillId="0" borderId="14" xfId="40" applyNumberFormat="1" applyFont="1" applyFill="1" applyBorder="1" applyAlignment="1" applyProtection="1">
      <alignment horizontal="center"/>
    </xf>
    <xf numFmtId="0" fontId="49" fillId="0" borderId="16" xfId="40" applyNumberFormat="1" applyFont="1" applyFill="1" applyBorder="1" applyAlignment="1" applyProtection="1">
      <alignment horizontal="right"/>
    </xf>
    <xf numFmtId="0" fontId="57" fillId="0" borderId="15" xfId="40" applyNumberFormat="1" applyFont="1" applyFill="1" applyBorder="1" applyAlignment="1" applyProtection="1">
      <alignment horizontal="left"/>
    </xf>
    <xf numFmtId="167" fontId="49" fillId="0" borderId="14" xfId="40" applyNumberFormat="1" applyFont="1" applyFill="1" applyBorder="1" applyAlignment="1" applyProtection="1">
      <alignment horizontal="center"/>
    </xf>
    <xf numFmtId="0" fontId="49" fillId="0" borderId="32" xfId="40" applyNumberFormat="1" applyFont="1" applyFill="1" applyBorder="1" applyAlignment="1" applyProtection="1">
      <alignment horizontal="left" shrinkToFit="1"/>
    </xf>
    <xf numFmtId="0" fontId="54" fillId="0" borderId="32" xfId="40" applyNumberFormat="1" applyFont="1" applyFill="1" applyBorder="1" applyAlignment="1" applyProtection="1">
      <alignment horizontal="left" wrapText="1" shrinkToFit="1"/>
    </xf>
    <xf numFmtId="0" fontId="49" fillId="0" borderId="26" xfId="40" applyNumberFormat="1" applyFont="1" applyFill="1" applyBorder="1" applyAlignment="1" applyProtection="1">
      <alignment horizontal="center" vertical="top"/>
    </xf>
    <xf numFmtId="0" fontId="49" fillId="0" borderId="45" xfId="40" applyNumberFormat="1" applyFont="1" applyFill="1" applyBorder="1" applyAlignment="1" applyProtection="1">
      <alignment horizontal="center"/>
    </xf>
    <xf numFmtId="0" fontId="49" fillId="0" borderId="46" xfId="40" applyNumberFormat="1" applyFont="1" applyFill="1" applyBorder="1" applyAlignment="1" applyProtection="1">
      <alignment horizontal="right"/>
    </xf>
    <xf numFmtId="0" fontId="57" fillId="0" borderId="47" xfId="40" applyNumberFormat="1" applyFont="1" applyFill="1" applyBorder="1" applyAlignment="1" applyProtection="1">
      <alignment horizontal="left"/>
    </xf>
    <xf numFmtId="167" fontId="49" fillId="0" borderId="45" xfId="40" applyNumberFormat="1" applyFont="1" applyFill="1" applyBorder="1" applyAlignment="1" applyProtection="1">
      <alignment horizontal="center"/>
    </xf>
    <xf numFmtId="0" fontId="49" fillId="0" borderId="48" xfId="40" applyNumberFormat="1" applyFont="1" applyFill="1" applyBorder="1" applyAlignment="1" applyProtection="1">
      <alignment horizontal="left" shrinkToFit="1"/>
    </xf>
    <xf numFmtId="0" fontId="34" fillId="0" borderId="48" xfId="40" applyNumberFormat="1" applyFont="1" applyFill="1" applyBorder="1" applyAlignment="1" applyProtection="1">
      <alignment horizontal="left" wrapText="1" shrinkToFit="1"/>
    </xf>
    <xf numFmtId="0" fontId="34" fillId="0" borderId="32" xfId="40" applyNumberFormat="1" applyFont="1" applyFill="1" applyBorder="1" applyAlignment="1" applyProtection="1">
      <alignment horizontal="left" wrapText="1"/>
    </xf>
    <xf numFmtId="0" fontId="49" fillId="0" borderId="32" xfId="40" applyNumberFormat="1" applyFont="1" applyFill="1" applyBorder="1" applyAlignment="1" applyProtection="1">
      <alignment horizontal="left" wrapText="1" shrinkToFit="1"/>
    </xf>
    <xf numFmtId="0" fontId="49" fillId="0" borderId="48" xfId="40" applyNumberFormat="1" applyFont="1" applyFill="1" applyBorder="1" applyAlignment="1" applyProtection="1">
      <alignment horizontal="left" wrapText="1" shrinkToFit="1"/>
    </xf>
    <xf numFmtId="0" fontId="49" fillId="0" borderId="16" xfId="40" applyNumberFormat="1" applyFont="1" applyFill="1" applyBorder="1" applyAlignment="1" applyProtection="1">
      <alignment horizontal="center"/>
    </xf>
    <xf numFmtId="167" fontId="49" fillId="0" borderId="15" xfId="40" applyNumberFormat="1" applyFont="1" applyFill="1" applyBorder="1" applyAlignment="1" applyProtection="1">
      <alignment horizontal="center"/>
    </xf>
    <xf numFmtId="0" fontId="35" fillId="0" borderId="0" xfId="0" applyFont="1" applyFill="1" applyAlignment="1">
      <alignment horizontal="right"/>
    </xf>
    <xf numFmtId="0" fontId="49" fillId="0" borderId="34" xfId="40" applyNumberFormat="1" applyFont="1" applyFill="1" applyBorder="1" applyAlignment="1" applyProtection="1">
      <alignment horizontal="center" vertical="center"/>
    </xf>
    <xf numFmtId="0" fontId="49" fillId="0" borderId="41" xfId="40" applyNumberFormat="1" applyFont="1" applyFill="1" applyBorder="1" applyAlignment="1" applyProtection="1">
      <alignment horizontal="center" vertical="center"/>
    </xf>
    <xf numFmtId="0" fontId="49" fillId="0" borderId="44" xfId="40" applyNumberFormat="1" applyFont="1" applyFill="1" applyBorder="1" applyAlignment="1" applyProtection="1">
      <alignment horizontal="center" vertical="center"/>
    </xf>
    <xf numFmtId="0" fontId="49" fillId="0" borderId="39" xfId="40" applyNumberFormat="1" applyFont="1" applyFill="1" applyBorder="1" applyAlignment="1" applyProtection="1">
      <alignment horizontal="center" vertical="center" wrapText="1"/>
    </xf>
    <xf numFmtId="0" fontId="49" fillId="0" borderId="43" xfId="40" applyNumberFormat="1" applyFont="1" applyFill="1" applyBorder="1" applyAlignment="1" applyProtection="1">
      <alignment horizontal="center" vertical="center" wrapText="1"/>
    </xf>
    <xf numFmtId="0" fontId="49" fillId="0" borderId="23" xfId="40" applyNumberFormat="1" applyFont="1" applyFill="1" applyBorder="1" applyAlignment="1" applyProtection="1">
      <alignment horizontal="center" vertical="center" wrapText="1"/>
    </xf>
    <xf numFmtId="164" fontId="58" fillId="0" borderId="34" xfId="40" applyNumberFormat="1" applyFont="1" applyFill="1" applyBorder="1" applyAlignment="1" applyProtection="1">
      <alignment horizontal="center" vertical="center" shrinkToFit="1"/>
    </xf>
    <xf numFmtId="164" fontId="58" fillId="0" borderId="41" xfId="40" applyNumberFormat="1" applyFont="1" applyFill="1" applyBorder="1" applyAlignment="1" applyProtection="1">
      <alignment horizontal="center" vertical="center" shrinkToFit="1"/>
    </xf>
    <xf numFmtId="164" fontId="58" fillId="0" borderId="44" xfId="40" applyNumberFormat="1" applyFont="1" applyFill="1" applyBorder="1" applyAlignment="1" applyProtection="1">
      <alignment horizontal="center" vertical="center" shrinkToFit="1"/>
    </xf>
    <xf numFmtId="0" fontId="49" fillId="0" borderId="39" xfId="40" applyNumberFormat="1" applyFont="1" applyFill="1" applyBorder="1" applyAlignment="1" applyProtection="1">
      <alignment horizontal="center" vertical="center" shrinkToFit="1"/>
    </xf>
    <xf numFmtId="0" fontId="49" fillId="0" borderId="43" xfId="40" applyNumberFormat="1" applyFont="1" applyFill="1" applyBorder="1" applyAlignment="1" applyProtection="1">
      <alignment horizontal="center" vertical="center" shrinkToFit="1"/>
    </xf>
    <xf numFmtId="0" fontId="49" fillId="0" borderId="23" xfId="40" applyNumberFormat="1" applyFont="1" applyFill="1" applyBorder="1" applyAlignment="1" applyProtection="1">
      <alignment horizontal="center" vertical="center" shrinkToFit="1"/>
    </xf>
    <xf numFmtId="0" fontId="47" fillId="0" borderId="29" xfId="53" applyFont="1" applyBorder="1" applyAlignment="1">
      <alignment horizontal="center"/>
    </xf>
    <xf numFmtId="0" fontId="47" fillId="0" borderId="28" xfId="53" applyFont="1" applyBorder="1" applyAlignment="1">
      <alignment horizontal="center"/>
    </xf>
    <xf numFmtId="0" fontId="47" fillId="0" borderId="27" xfId="53" applyFont="1" applyBorder="1" applyAlignment="1">
      <alignment horizontal="center"/>
    </xf>
  </cellXfs>
  <cellStyles count="55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Įprastas 2" xfId="53"/>
    <cellStyle name="Linked Cell 2" xfId="35"/>
    <cellStyle name="Neutral 2" xfId="36"/>
    <cellStyle name="Normal" xfId="0" builtinId="0"/>
    <cellStyle name="Normal 10 4" xfId="37"/>
    <cellStyle name="Normal 13" xfId="38"/>
    <cellStyle name="Normal 2" xfId="39"/>
    <cellStyle name="Normal 2 2" xfId="40"/>
    <cellStyle name="Normal 3" xfId="41"/>
    <cellStyle name="Normal 4" xfId="42"/>
    <cellStyle name="Normal 5" xfId="43"/>
    <cellStyle name="Normal 5 2" xfId="44"/>
    <cellStyle name="Normal 6" xfId="45"/>
    <cellStyle name="Normal 6 2" xfId="54"/>
    <cellStyle name="Normal_kategorijos(1)" xfId="46"/>
    <cellStyle name="Note 2" xfId="47"/>
    <cellStyle name="Output 2" xfId="48"/>
    <cellStyle name="Paprastas 2" xfId="49"/>
    <cellStyle name="Title 2" xfId="50"/>
    <cellStyle name="Total 2" xfId="51"/>
    <cellStyle name="Warning Text 2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129540</xdr:colOff>
      <xdr:row>31</xdr:row>
      <xdr:rowOff>7620</xdr:rowOff>
    </xdr:from>
    <xdr:to>
      <xdr:col>5</xdr:col>
      <xdr:colOff>198120</xdr:colOff>
      <xdr:row>35</xdr:row>
      <xdr:rowOff>144780</xdr:rowOff>
    </xdr:to>
    <xdr:pic>
      <xdr:nvPicPr>
        <xdr:cNvPr id="2" name="Picture 13" descr="http://www.lsu.lt/sites/default/files/paveiksleliai/logo/lsu_logo_be_uzraso_2cm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" y="5440680"/>
          <a:ext cx="845820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62</xdr:row>
      <xdr:rowOff>0</xdr:rowOff>
    </xdr:from>
    <xdr:to>
      <xdr:col>15</xdr:col>
      <xdr:colOff>457200</xdr:colOff>
      <xdr:row>63</xdr:row>
      <xdr:rowOff>114300</xdr:rowOff>
    </xdr:to>
    <xdr:sp macro="" textlink="">
      <xdr:nvSpPr>
        <xdr:cNvPr id="2" name="AutoShape 2"/>
        <xdr:cNvSpPr>
          <a:spLocks noChangeAspect="1" noChangeArrowheads="1"/>
        </xdr:cNvSpPr>
      </xdr:nvSpPr>
      <xdr:spPr bwMode="auto">
        <a:xfrm>
          <a:off x="7459980" y="10828020"/>
          <a:ext cx="45720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62</xdr:row>
      <xdr:rowOff>0</xdr:rowOff>
    </xdr:from>
    <xdr:to>
      <xdr:col>15</xdr:col>
      <xdr:colOff>457200</xdr:colOff>
      <xdr:row>63</xdr:row>
      <xdr:rowOff>106680</xdr:rowOff>
    </xdr:to>
    <xdr:sp macro="" textlink="">
      <xdr:nvSpPr>
        <xdr:cNvPr id="3" name="AutoShape 2"/>
        <xdr:cNvSpPr>
          <a:spLocks noChangeAspect="1" noChangeArrowheads="1"/>
        </xdr:cNvSpPr>
      </xdr:nvSpPr>
      <xdr:spPr bwMode="auto">
        <a:xfrm>
          <a:off x="7459980" y="10828020"/>
          <a:ext cx="457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62</xdr:row>
      <xdr:rowOff>0</xdr:rowOff>
    </xdr:from>
    <xdr:to>
      <xdr:col>15</xdr:col>
      <xdr:colOff>457200</xdr:colOff>
      <xdr:row>63</xdr:row>
      <xdr:rowOff>45720</xdr:rowOff>
    </xdr:to>
    <xdr:sp macro="" textlink="">
      <xdr:nvSpPr>
        <xdr:cNvPr id="4" name="AutoShape 2"/>
        <xdr:cNvSpPr>
          <a:spLocks noChangeAspect="1" noChangeArrowheads="1"/>
        </xdr:cNvSpPr>
      </xdr:nvSpPr>
      <xdr:spPr bwMode="auto">
        <a:xfrm>
          <a:off x="7459980" y="10828020"/>
          <a:ext cx="457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62</xdr:row>
      <xdr:rowOff>0</xdr:rowOff>
    </xdr:from>
    <xdr:to>
      <xdr:col>15</xdr:col>
      <xdr:colOff>457200</xdr:colOff>
      <xdr:row>63</xdr:row>
      <xdr:rowOff>106680</xdr:rowOff>
    </xdr:to>
    <xdr:sp macro="" textlink="">
      <xdr:nvSpPr>
        <xdr:cNvPr id="5" name="AutoShape 2"/>
        <xdr:cNvSpPr>
          <a:spLocks noChangeAspect="1" noChangeArrowheads="1"/>
        </xdr:cNvSpPr>
      </xdr:nvSpPr>
      <xdr:spPr bwMode="auto">
        <a:xfrm>
          <a:off x="7459980" y="10828020"/>
          <a:ext cx="457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62</xdr:row>
      <xdr:rowOff>0</xdr:rowOff>
    </xdr:from>
    <xdr:to>
      <xdr:col>15</xdr:col>
      <xdr:colOff>457200</xdr:colOff>
      <xdr:row>63</xdr:row>
      <xdr:rowOff>45720</xdr:rowOff>
    </xdr:to>
    <xdr:sp macro="" textlink="">
      <xdr:nvSpPr>
        <xdr:cNvPr id="6" name="AutoShape 2"/>
        <xdr:cNvSpPr>
          <a:spLocks noChangeAspect="1" noChangeArrowheads="1"/>
        </xdr:cNvSpPr>
      </xdr:nvSpPr>
      <xdr:spPr bwMode="auto">
        <a:xfrm>
          <a:off x="7459980" y="10828020"/>
          <a:ext cx="457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16</xdr:row>
      <xdr:rowOff>0</xdr:rowOff>
    </xdr:from>
    <xdr:to>
      <xdr:col>13</xdr:col>
      <xdr:colOff>243840</xdr:colOff>
      <xdr:row>18</xdr:row>
      <xdr:rowOff>154406</xdr:rowOff>
    </xdr:to>
    <xdr:sp macro="" textlink="">
      <xdr:nvSpPr>
        <xdr:cNvPr id="2" name="AutoShape 2"/>
        <xdr:cNvSpPr>
          <a:spLocks noChangeAspect="1" noChangeArrowheads="1"/>
        </xdr:cNvSpPr>
      </xdr:nvSpPr>
      <xdr:spPr bwMode="auto">
        <a:xfrm>
          <a:off x="6324600" y="2560320"/>
          <a:ext cx="449580" cy="550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13</xdr:col>
      <xdr:colOff>243840</xdr:colOff>
      <xdr:row>18</xdr:row>
      <xdr:rowOff>68581</xdr:rowOff>
    </xdr:to>
    <xdr:sp macro="" textlink="">
      <xdr:nvSpPr>
        <xdr:cNvPr id="3" name="AutoShape 2"/>
        <xdr:cNvSpPr>
          <a:spLocks noChangeAspect="1" noChangeArrowheads="1"/>
        </xdr:cNvSpPr>
      </xdr:nvSpPr>
      <xdr:spPr bwMode="auto">
        <a:xfrm>
          <a:off x="6324600" y="2560320"/>
          <a:ext cx="449580" cy="4648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13</xdr:col>
      <xdr:colOff>243840</xdr:colOff>
      <xdr:row>18</xdr:row>
      <xdr:rowOff>154406</xdr:rowOff>
    </xdr:to>
    <xdr:sp macro="" textlink="">
      <xdr:nvSpPr>
        <xdr:cNvPr id="4" name="AutoShape 2"/>
        <xdr:cNvSpPr>
          <a:spLocks noChangeAspect="1" noChangeArrowheads="1"/>
        </xdr:cNvSpPr>
      </xdr:nvSpPr>
      <xdr:spPr bwMode="auto">
        <a:xfrm>
          <a:off x="6324600" y="2560320"/>
          <a:ext cx="449580" cy="550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358140</xdr:colOff>
      <xdr:row>16</xdr:row>
      <xdr:rowOff>0</xdr:rowOff>
    </xdr:from>
    <xdr:to>
      <xdr:col>13</xdr:col>
      <xdr:colOff>441960</xdr:colOff>
      <xdr:row>18</xdr:row>
      <xdr:rowOff>169646</xdr:rowOff>
    </xdr:to>
    <xdr:sp macro="" textlink="">
      <xdr:nvSpPr>
        <xdr:cNvPr id="5" name="AutoShape 2"/>
        <xdr:cNvSpPr>
          <a:spLocks noChangeAspect="1" noChangeArrowheads="1"/>
        </xdr:cNvSpPr>
      </xdr:nvSpPr>
      <xdr:spPr bwMode="auto">
        <a:xfrm>
          <a:off x="6530340" y="2560320"/>
          <a:ext cx="441960" cy="5658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13</xdr:col>
      <xdr:colOff>243840</xdr:colOff>
      <xdr:row>18</xdr:row>
      <xdr:rowOff>68581</xdr:rowOff>
    </xdr:to>
    <xdr:sp macro="" textlink="">
      <xdr:nvSpPr>
        <xdr:cNvPr id="6" name="AutoShape 2"/>
        <xdr:cNvSpPr>
          <a:spLocks noChangeAspect="1" noChangeArrowheads="1"/>
        </xdr:cNvSpPr>
      </xdr:nvSpPr>
      <xdr:spPr bwMode="auto">
        <a:xfrm>
          <a:off x="6324600" y="2560320"/>
          <a:ext cx="449580" cy="4648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13</xdr:col>
      <xdr:colOff>243840</xdr:colOff>
      <xdr:row>18</xdr:row>
      <xdr:rowOff>154406</xdr:rowOff>
    </xdr:to>
    <xdr:sp macro="" textlink="">
      <xdr:nvSpPr>
        <xdr:cNvPr id="7" name="AutoShape 2"/>
        <xdr:cNvSpPr>
          <a:spLocks noChangeAspect="1" noChangeArrowheads="1"/>
        </xdr:cNvSpPr>
      </xdr:nvSpPr>
      <xdr:spPr bwMode="auto">
        <a:xfrm>
          <a:off x="6324600" y="2560320"/>
          <a:ext cx="449580" cy="550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13</xdr:col>
      <xdr:colOff>243840</xdr:colOff>
      <xdr:row>18</xdr:row>
      <xdr:rowOff>60961</xdr:rowOff>
    </xdr:to>
    <xdr:sp macro="" textlink="">
      <xdr:nvSpPr>
        <xdr:cNvPr id="8" name="AutoShape 2"/>
        <xdr:cNvSpPr>
          <a:spLocks noChangeAspect="1" noChangeArrowheads="1"/>
        </xdr:cNvSpPr>
      </xdr:nvSpPr>
      <xdr:spPr bwMode="auto">
        <a:xfrm>
          <a:off x="6324600" y="2560320"/>
          <a:ext cx="449580" cy="4572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13</xdr:col>
      <xdr:colOff>243840</xdr:colOff>
      <xdr:row>18</xdr:row>
      <xdr:rowOff>154406</xdr:rowOff>
    </xdr:to>
    <xdr:sp macro="" textlink="">
      <xdr:nvSpPr>
        <xdr:cNvPr id="9" name="AutoShape 2"/>
        <xdr:cNvSpPr>
          <a:spLocks noChangeAspect="1" noChangeArrowheads="1"/>
        </xdr:cNvSpPr>
      </xdr:nvSpPr>
      <xdr:spPr bwMode="auto">
        <a:xfrm>
          <a:off x="6324600" y="2560320"/>
          <a:ext cx="449580" cy="550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13</xdr:col>
      <xdr:colOff>243840</xdr:colOff>
      <xdr:row>18</xdr:row>
      <xdr:rowOff>169646</xdr:rowOff>
    </xdr:to>
    <xdr:sp macro="" textlink="">
      <xdr:nvSpPr>
        <xdr:cNvPr id="10" name="AutoShape 2"/>
        <xdr:cNvSpPr>
          <a:spLocks noChangeAspect="1" noChangeArrowheads="1"/>
        </xdr:cNvSpPr>
      </xdr:nvSpPr>
      <xdr:spPr bwMode="auto">
        <a:xfrm>
          <a:off x="6324600" y="2560320"/>
          <a:ext cx="449580" cy="5658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13</xdr:col>
      <xdr:colOff>243840</xdr:colOff>
      <xdr:row>18</xdr:row>
      <xdr:rowOff>60961</xdr:rowOff>
    </xdr:to>
    <xdr:sp macro="" textlink="">
      <xdr:nvSpPr>
        <xdr:cNvPr id="11" name="AutoShape 2"/>
        <xdr:cNvSpPr>
          <a:spLocks noChangeAspect="1" noChangeArrowheads="1"/>
        </xdr:cNvSpPr>
      </xdr:nvSpPr>
      <xdr:spPr bwMode="auto">
        <a:xfrm>
          <a:off x="6324600" y="2560320"/>
          <a:ext cx="449580" cy="4572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13</xdr:col>
      <xdr:colOff>243840</xdr:colOff>
      <xdr:row>18</xdr:row>
      <xdr:rowOff>154406</xdr:rowOff>
    </xdr:to>
    <xdr:sp macro="" textlink="">
      <xdr:nvSpPr>
        <xdr:cNvPr id="12" name="AutoShape 2"/>
        <xdr:cNvSpPr>
          <a:spLocks noChangeAspect="1" noChangeArrowheads="1"/>
        </xdr:cNvSpPr>
      </xdr:nvSpPr>
      <xdr:spPr bwMode="auto">
        <a:xfrm>
          <a:off x="6324600" y="2560320"/>
          <a:ext cx="449580" cy="550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13</xdr:col>
      <xdr:colOff>243840</xdr:colOff>
      <xdr:row>18</xdr:row>
      <xdr:rowOff>60961</xdr:rowOff>
    </xdr:to>
    <xdr:sp macro="" textlink="">
      <xdr:nvSpPr>
        <xdr:cNvPr id="13" name="AutoShape 2"/>
        <xdr:cNvSpPr>
          <a:spLocks noChangeAspect="1" noChangeArrowheads="1"/>
        </xdr:cNvSpPr>
      </xdr:nvSpPr>
      <xdr:spPr bwMode="auto">
        <a:xfrm>
          <a:off x="6324600" y="2560320"/>
          <a:ext cx="449580" cy="4572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13</xdr:col>
      <xdr:colOff>243840</xdr:colOff>
      <xdr:row>18</xdr:row>
      <xdr:rowOff>154406</xdr:rowOff>
    </xdr:to>
    <xdr:sp macro="" textlink="">
      <xdr:nvSpPr>
        <xdr:cNvPr id="14" name="AutoShape 2"/>
        <xdr:cNvSpPr>
          <a:spLocks noChangeAspect="1" noChangeArrowheads="1"/>
        </xdr:cNvSpPr>
      </xdr:nvSpPr>
      <xdr:spPr bwMode="auto">
        <a:xfrm>
          <a:off x="6324600" y="2560320"/>
          <a:ext cx="449580" cy="550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13</xdr:col>
      <xdr:colOff>243840</xdr:colOff>
      <xdr:row>18</xdr:row>
      <xdr:rowOff>169646</xdr:rowOff>
    </xdr:to>
    <xdr:sp macro="" textlink="">
      <xdr:nvSpPr>
        <xdr:cNvPr id="15" name="AutoShape 2"/>
        <xdr:cNvSpPr>
          <a:spLocks noChangeAspect="1" noChangeArrowheads="1"/>
        </xdr:cNvSpPr>
      </xdr:nvSpPr>
      <xdr:spPr bwMode="auto">
        <a:xfrm>
          <a:off x="6324600" y="2560320"/>
          <a:ext cx="449580" cy="5658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13</xdr:col>
      <xdr:colOff>243840</xdr:colOff>
      <xdr:row>18</xdr:row>
      <xdr:rowOff>60961</xdr:rowOff>
    </xdr:to>
    <xdr:sp macro="" textlink="">
      <xdr:nvSpPr>
        <xdr:cNvPr id="16" name="AutoShape 2"/>
        <xdr:cNvSpPr>
          <a:spLocks noChangeAspect="1" noChangeArrowheads="1"/>
        </xdr:cNvSpPr>
      </xdr:nvSpPr>
      <xdr:spPr bwMode="auto">
        <a:xfrm>
          <a:off x="6324600" y="2560320"/>
          <a:ext cx="449580" cy="4572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13</xdr:col>
      <xdr:colOff>243840</xdr:colOff>
      <xdr:row>18</xdr:row>
      <xdr:rowOff>131546</xdr:rowOff>
    </xdr:to>
    <xdr:sp macro="" textlink="">
      <xdr:nvSpPr>
        <xdr:cNvPr id="17" name="AutoShape 2"/>
        <xdr:cNvSpPr>
          <a:spLocks noChangeAspect="1" noChangeArrowheads="1"/>
        </xdr:cNvSpPr>
      </xdr:nvSpPr>
      <xdr:spPr bwMode="auto">
        <a:xfrm>
          <a:off x="6324600" y="2560320"/>
          <a:ext cx="449580" cy="527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13</xdr:col>
      <xdr:colOff>243840</xdr:colOff>
      <xdr:row>18</xdr:row>
      <xdr:rowOff>60961</xdr:rowOff>
    </xdr:to>
    <xdr:sp macro="" textlink="">
      <xdr:nvSpPr>
        <xdr:cNvPr id="18" name="AutoShape 2"/>
        <xdr:cNvSpPr>
          <a:spLocks noChangeAspect="1" noChangeArrowheads="1"/>
        </xdr:cNvSpPr>
      </xdr:nvSpPr>
      <xdr:spPr bwMode="auto">
        <a:xfrm>
          <a:off x="6324600" y="2560320"/>
          <a:ext cx="449580" cy="4572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13</xdr:col>
      <xdr:colOff>243840</xdr:colOff>
      <xdr:row>18</xdr:row>
      <xdr:rowOff>131546</xdr:rowOff>
    </xdr:to>
    <xdr:sp macro="" textlink="">
      <xdr:nvSpPr>
        <xdr:cNvPr id="19" name="AutoShape 2"/>
        <xdr:cNvSpPr>
          <a:spLocks noChangeAspect="1" noChangeArrowheads="1"/>
        </xdr:cNvSpPr>
      </xdr:nvSpPr>
      <xdr:spPr bwMode="auto">
        <a:xfrm>
          <a:off x="6324600" y="2560320"/>
          <a:ext cx="449580" cy="527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13</xdr:col>
      <xdr:colOff>243840</xdr:colOff>
      <xdr:row>18</xdr:row>
      <xdr:rowOff>146786</xdr:rowOff>
    </xdr:to>
    <xdr:sp macro="" textlink="">
      <xdr:nvSpPr>
        <xdr:cNvPr id="20" name="AutoShape 2"/>
        <xdr:cNvSpPr>
          <a:spLocks noChangeAspect="1" noChangeArrowheads="1"/>
        </xdr:cNvSpPr>
      </xdr:nvSpPr>
      <xdr:spPr bwMode="auto">
        <a:xfrm>
          <a:off x="6324600" y="2560320"/>
          <a:ext cx="449580" cy="543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16</xdr:row>
      <xdr:rowOff>0</xdr:rowOff>
    </xdr:from>
    <xdr:to>
      <xdr:col>13</xdr:col>
      <xdr:colOff>243840</xdr:colOff>
      <xdr:row>18</xdr:row>
      <xdr:rowOff>60961</xdr:rowOff>
    </xdr:to>
    <xdr:sp macro="" textlink="">
      <xdr:nvSpPr>
        <xdr:cNvPr id="21" name="AutoShape 2"/>
        <xdr:cNvSpPr>
          <a:spLocks noChangeAspect="1" noChangeArrowheads="1"/>
        </xdr:cNvSpPr>
      </xdr:nvSpPr>
      <xdr:spPr bwMode="auto">
        <a:xfrm>
          <a:off x="6324600" y="2560320"/>
          <a:ext cx="449580" cy="4572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9</xdr:row>
      <xdr:rowOff>0</xdr:rowOff>
    </xdr:from>
    <xdr:to>
      <xdr:col>13</xdr:col>
      <xdr:colOff>243840</xdr:colOff>
      <xdr:row>11</xdr:row>
      <xdr:rowOff>154406</xdr:rowOff>
    </xdr:to>
    <xdr:sp macro="" textlink="">
      <xdr:nvSpPr>
        <xdr:cNvPr id="2" name="AutoShape 2"/>
        <xdr:cNvSpPr>
          <a:spLocks noChangeAspect="1" noChangeArrowheads="1"/>
        </xdr:cNvSpPr>
      </xdr:nvSpPr>
      <xdr:spPr bwMode="auto">
        <a:xfrm>
          <a:off x="6324600" y="1432560"/>
          <a:ext cx="449580" cy="550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13</xdr:col>
      <xdr:colOff>243840</xdr:colOff>
      <xdr:row>11</xdr:row>
      <xdr:rowOff>68581</xdr:rowOff>
    </xdr:to>
    <xdr:sp macro="" textlink="">
      <xdr:nvSpPr>
        <xdr:cNvPr id="3" name="AutoShape 2"/>
        <xdr:cNvSpPr>
          <a:spLocks noChangeAspect="1" noChangeArrowheads="1"/>
        </xdr:cNvSpPr>
      </xdr:nvSpPr>
      <xdr:spPr bwMode="auto">
        <a:xfrm>
          <a:off x="6324600" y="1432560"/>
          <a:ext cx="449580" cy="4648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13</xdr:col>
      <xdr:colOff>243840</xdr:colOff>
      <xdr:row>11</xdr:row>
      <xdr:rowOff>154406</xdr:rowOff>
    </xdr:to>
    <xdr:sp macro="" textlink="">
      <xdr:nvSpPr>
        <xdr:cNvPr id="4" name="AutoShape 2"/>
        <xdr:cNvSpPr>
          <a:spLocks noChangeAspect="1" noChangeArrowheads="1"/>
        </xdr:cNvSpPr>
      </xdr:nvSpPr>
      <xdr:spPr bwMode="auto">
        <a:xfrm>
          <a:off x="6324600" y="1432560"/>
          <a:ext cx="449580" cy="550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358140</xdr:colOff>
      <xdr:row>9</xdr:row>
      <xdr:rowOff>0</xdr:rowOff>
    </xdr:from>
    <xdr:to>
      <xdr:col>13</xdr:col>
      <xdr:colOff>441960</xdr:colOff>
      <xdr:row>11</xdr:row>
      <xdr:rowOff>169646</xdr:rowOff>
    </xdr:to>
    <xdr:sp macro="" textlink="">
      <xdr:nvSpPr>
        <xdr:cNvPr id="5" name="AutoShape 2"/>
        <xdr:cNvSpPr>
          <a:spLocks noChangeAspect="1" noChangeArrowheads="1"/>
        </xdr:cNvSpPr>
      </xdr:nvSpPr>
      <xdr:spPr bwMode="auto">
        <a:xfrm>
          <a:off x="6530340" y="1432560"/>
          <a:ext cx="441960" cy="5658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13</xdr:col>
      <xdr:colOff>243840</xdr:colOff>
      <xdr:row>11</xdr:row>
      <xdr:rowOff>68581</xdr:rowOff>
    </xdr:to>
    <xdr:sp macro="" textlink="">
      <xdr:nvSpPr>
        <xdr:cNvPr id="6" name="AutoShape 2"/>
        <xdr:cNvSpPr>
          <a:spLocks noChangeAspect="1" noChangeArrowheads="1"/>
        </xdr:cNvSpPr>
      </xdr:nvSpPr>
      <xdr:spPr bwMode="auto">
        <a:xfrm>
          <a:off x="6324600" y="1432560"/>
          <a:ext cx="449580" cy="4648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13</xdr:col>
      <xdr:colOff>243840</xdr:colOff>
      <xdr:row>11</xdr:row>
      <xdr:rowOff>154406</xdr:rowOff>
    </xdr:to>
    <xdr:sp macro="" textlink="">
      <xdr:nvSpPr>
        <xdr:cNvPr id="7" name="AutoShape 2"/>
        <xdr:cNvSpPr>
          <a:spLocks noChangeAspect="1" noChangeArrowheads="1"/>
        </xdr:cNvSpPr>
      </xdr:nvSpPr>
      <xdr:spPr bwMode="auto">
        <a:xfrm>
          <a:off x="6324600" y="1432560"/>
          <a:ext cx="449580" cy="550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13</xdr:col>
      <xdr:colOff>243840</xdr:colOff>
      <xdr:row>11</xdr:row>
      <xdr:rowOff>60961</xdr:rowOff>
    </xdr:to>
    <xdr:sp macro="" textlink="">
      <xdr:nvSpPr>
        <xdr:cNvPr id="8" name="AutoShape 2"/>
        <xdr:cNvSpPr>
          <a:spLocks noChangeAspect="1" noChangeArrowheads="1"/>
        </xdr:cNvSpPr>
      </xdr:nvSpPr>
      <xdr:spPr bwMode="auto">
        <a:xfrm>
          <a:off x="6324600" y="1432560"/>
          <a:ext cx="449580" cy="4572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13</xdr:col>
      <xdr:colOff>243840</xdr:colOff>
      <xdr:row>11</xdr:row>
      <xdr:rowOff>154406</xdr:rowOff>
    </xdr:to>
    <xdr:sp macro="" textlink="">
      <xdr:nvSpPr>
        <xdr:cNvPr id="9" name="AutoShape 2"/>
        <xdr:cNvSpPr>
          <a:spLocks noChangeAspect="1" noChangeArrowheads="1"/>
        </xdr:cNvSpPr>
      </xdr:nvSpPr>
      <xdr:spPr bwMode="auto">
        <a:xfrm>
          <a:off x="6324600" y="1432560"/>
          <a:ext cx="449580" cy="550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13</xdr:col>
      <xdr:colOff>243840</xdr:colOff>
      <xdr:row>11</xdr:row>
      <xdr:rowOff>169646</xdr:rowOff>
    </xdr:to>
    <xdr:sp macro="" textlink="">
      <xdr:nvSpPr>
        <xdr:cNvPr id="10" name="AutoShape 2"/>
        <xdr:cNvSpPr>
          <a:spLocks noChangeAspect="1" noChangeArrowheads="1"/>
        </xdr:cNvSpPr>
      </xdr:nvSpPr>
      <xdr:spPr bwMode="auto">
        <a:xfrm>
          <a:off x="6324600" y="1432560"/>
          <a:ext cx="449580" cy="5658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13</xdr:col>
      <xdr:colOff>243840</xdr:colOff>
      <xdr:row>11</xdr:row>
      <xdr:rowOff>60961</xdr:rowOff>
    </xdr:to>
    <xdr:sp macro="" textlink="">
      <xdr:nvSpPr>
        <xdr:cNvPr id="11" name="AutoShape 2"/>
        <xdr:cNvSpPr>
          <a:spLocks noChangeAspect="1" noChangeArrowheads="1"/>
        </xdr:cNvSpPr>
      </xdr:nvSpPr>
      <xdr:spPr bwMode="auto">
        <a:xfrm>
          <a:off x="6324600" y="1432560"/>
          <a:ext cx="449580" cy="4572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13</xdr:col>
      <xdr:colOff>243840</xdr:colOff>
      <xdr:row>11</xdr:row>
      <xdr:rowOff>154406</xdr:rowOff>
    </xdr:to>
    <xdr:sp macro="" textlink="">
      <xdr:nvSpPr>
        <xdr:cNvPr id="12" name="AutoShape 2"/>
        <xdr:cNvSpPr>
          <a:spLocks noChangeAspect="1" noChangeArrowheads="1"/>
        </xdr:cNvSpPr>
      </xdr:nvSpPr>
      <xdr:spPr bwMode="auto">
        <a:xfrm>
          <a:off x="6324600" y="1432560"/>
          <a:ext cx="449580" cy="550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13</xdr:col>
      <xdr:colOff>243840</xdr:colOff>
      <xdr:row>11</xdr:row>
      <xdr:rowOff>60961</xdr:rowOff>
    </xdr:to>
    <xdr:sp macro="" textlink="">
      <xdr:nvSpPr>
        <xdr:cNvPr id="13" name="AutoShape 2"/>
        <xdr:cNvSpPr>
          <a:spLocks noChangeAspect="1" noChangeArrowheads="1"/>
        </xdr:cNvSpPr>
      </xdr:nvSpPr>
      <xdr:spPr bwMode="auto">
        <a:xfrm>
          <a:off x="6324600" y="1432560"/>
          <a:ext cx="449580" cy="4572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13</xdr:col>
      <xdr:colOff>243840</xdr:colOff>
      <xdr:row>11</xdr:row>
      <xdr:rowOff>154406</xdr:rowOff>
    </xdr:to>
    <xdr:sp macro="" textlink="">
      <xdr:nvSpPr>
        <xdr:cNvPr id="14" name="AutoShape 2"/>
        <xdr:cNvSpPr>
          <a:spLocks noChangeAspect="1" noChangeArrowheads="1"/>
        </xdr:cNvSpPr>
      </xdr:nvSpPr>
      <xdr:spPr bwMode="auto">
        <a:xfrm>
          <a:off x="6324600" y="1432560"/>
          <a:ext cx="449580" cy="550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13</xdr:col>
      <xdr:colOff>243840</xdr:colOff>
      <xdr:row>11</xdr:row>
      <xdr:rowOff>169646</xdr:rowOff>
    </xdr:to>
    <xdr:sp macro="" textlink="">
      <xdr:nvSpPr>
        <xdr:cNvPr id="15" name="AutoShape 2"/>
        <xdr:cNvSpPr>
          <a:spLocks noChangeAspect="1" noChangeArrowheads="1"/>
        </xdr:cNvSpPr>
      </xdr:nvSpPr>
      <xdr:spPr bwMode="auto">
        <a:xfrm>
          <a:off x="6324600" y="1432560"/>
          <a:ext cx="449580" cy="5658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13</xdr:col>
      <xdr:colOff>243840</xdr:colOff>
      <xdr:row>11</xdr:row>
      <xdr:rowOff>60961</xdr:rowOff>
    </xdr:to>
    <xdr:sp macro="" textlink="">
      <xdr:nvSpPr>
        <xdr:cNvPr id="16" name="AutoShape 2"/>
        <xdr:cNvSpPr>
          <a:spLocks noChangeAspect="1" noChangeArrowheads="1"/>
        </xdr:cNvSpPr>
      </xdr:nvSpPr>
      <xdr:spPr bwMode="auto">
        <a:xfrm>
          <a:off x="6324600" y="1432560"/>
          <a:ext cx="449580" cy="4572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13</xdr:col>
      <xdr:colOff>243840</xdr:colOff>
      <xdr:row>11</xdr:row>
      <xdr:rowOff>131546</xdr:rowOff>
    </xdr:to>
    <xdr:sp macro="" textlink="">
      <xdr:nvSpPr>
        <xdr:cNvPr id="17" name="AutoShape 2"/>
        <xdr:cNvSpPr>
          <a:spLocks noChangeAspect="1" noChangeArrowheads="1"/>
        </xdr:cNvSpPr>
      </xdr:nvSpPr>
      <xdr:spPr bwMode="auto">
        <a:xfrm>
          <a:off x="6324600" y="1432560"/>
          <a:ext cx="449580" cy="527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13</xdr:col>
      <xdr:colOff>243840</xdr:colOff>
      <xdr:row>11</xdr:row>
      <xdr:rowOff>60961</xdr:rowOff>
    </xdr:to>
    <xdr:sp macro="" textlink="">
      <xdr:nvSpPr>
        <xdr:cNvPr id="18" name="AutoShape 2"/>
        <xdr:cNvSpPr>
          <a:spLocks noChangeAspect="1" noChangeArrowheads="1"/>
        </xdr:cNvSpPr>
      </xdr:nvSpPr>
      <xdr:spPr bwMode="auto">
        <a:xfrm>
          <a:off x="6324600" y="1432560"/>
          <a:ext cx="449580" cy="4572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13</xdr:col>
      <xdr:colOff>243840</xdr:colOff>
      <xdr:row>11</xdr:row>
      <xdr:rowOff>131546</xdr:rowOff>
    </xdr:to>
    <xdr:sp macro="" textlink="">
      <xdr:nvSpPr>
        <xdr:cNvPr id="19" name="AutoShape 2"/>
        <xdr:cNvSpPr>
          <a:spLocks noChangeAspect="1" noChangeArrowheads="1"/>
        </xdr:cNvSpPr>
      </xdr:nvSpPr>
      <xdr:spPr bwMode="auto">
        <a:xfrm>
          <a:off x="6324600" y="1432560"/>
          <a:ext cx="449580" cy="527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13</xdr:col>
      <xdr:colOff>243840</xdr:colOff>
      <xdr:row>11</xdr:row>
      <xdr:rowOff>146786</xdr:rowOff>
    </xdr:to>
    <xdr:sp macro="" textlink="">
      <xdr:nvSpPr>
        <xdr:cNvPr id="20" name="AutoShape 2"/>
        <xdr:cNvSpPr>
          <a:spLocks noChangeAspect="1" noChangeArrowheads="1"/>
        </xdr:cNvSpPr>
      </xdr:nvSpPr>
      <xdr:spPr bwMode="auto">
        <a:xfrm>
          <a:off x="6324600" y="1432560"/>
          <a:ext cx="449580" cy="543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13</xdr:col>
      <xdr:colOff>243840</xdr:colOff>
      <xdr:row>11</xdr:row>
      <xdr:rowOff>60961</xdr:rowOff>
    </xdr:to>
    <xdr:sp macro="" textlink="">
      <xdr:nvSpPr>
        <xdr:cNvPr id="21" name="AutoShape 2"/>
        <xdr:cNvSpPr>
          <a:spLocks noChangeAspect="1" noChangeArrowheads="1"/>
        </xdr:cNvSpPr>
      </xdr:nvSpPr>
      <xdr:spPr bwMode="auto">
        <a:xfrm>
          <a:off x="6324600" y="1432560"/>
          <a:ext cx="449580" cy="4572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4762</xdr:colOff>
      <xdr:row>13</xdr:row>
      <xdr:rowOff>52387</xdr:rowOff>
    </xdr:from>
    <xdr:to>
      <xdr:col>8</xdr:col>
      <xdr:colOff>629602</xdr:colOff>
      <xdr:row>16</xdr:row>
      <xdr:rowOff>32385</xdr:rowOff>
    </xdr:to>
    <xdr:sp macro="" textlink="">
      <xdr:nvSpPr>
        <xdr:cNvPr id="2" name="AutoShape 2"/>
        <xdr:cNvSpPr>
          <a:spLocks noChangeAspect="1" noChangeArrowheads="1"/>
        </xdr:cNvSpPr>
      </xdr:nvSpPr>
      <xdr:spPr bwMode="auto">
        <a:xfrm>
          <a:off x="5003482" y="2231707"/>
          <a:ext cx="617220" cy="4829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4762</xdr:colOff>
      <xdr:row>19</xdr:row>
      <xdr:rowOff>52387</xdr:rowOff>
    </xdr:from>
    <xdr:to>
      <xdr:col>8</xdr:col>
      <xdr:colOff>629602</xdr:colOff>
      <xdr:row>22</xdr:row>
      <xdr:rowOff>32385</xdr:rowOff>
    </xdr:to>
    <xdr:sp macro="" textlink="">
      <xdr:nvSpPr>
        <xdr:cNvPr id="2" name="AutoShape 2"/>
        <xdr:cNvSpPr>
          <a:spLocks noChangeAspect="1" noChangeArrowheads="1"/>
        </xdr:cNvSpPr>
      </xdr:nvSpPr>
      <xdr:spPr bwMode="auto">
        <a:xfrm>
          <a:off x="5003482" y="3237547"/>
          <a:ext cx="617220" cy="4829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53"/>
  <sheetViews>
    <sheetView topLeftCell="A16" zoomScale="75" workbookViewId="0">
      <selection activeCell="B28" sqref="B28"/>
    </sheetView>
  </sheetViews>
  <sheetFormatPr defaultRowHeight="12.75" x14ac:dyDescent="0.2"/>
  <cols>
    <col min="1" max="1" width="3" customWidth="1"/>
    <col min="2" max="2" width="0.5703125" customWidth="1"/>
    <col min="3" max="3" width="3.7109375" customWidth="1"/>
    <col min="4" max="41" width="5.7109375" customWidth="1"/>
  </cols>
  <sheetData>
    <row r="1" spans="2:4" x14ac:dyDescent="0.2">
      <c r="B1" s="1"/>
    </row>
    <row r="2" spans="2:4" x14ac:dyDescent="0.2">
      <c r="B2" s="1"/>
    </row>
    <row r="3" spans="2:4" ht="8.1" customHeight="1" x14ac:dyDescent="0.2">
      <c r="B3" s="1"/>
    </row>
    <row r="4" spans="2:4" ht="15.75" x14ac:dyDescent="0.25">
      <c r="B4" s="1"/>
      <c r="D4" s="2"/>
    </row>
    <row r="5" spans="2:4" x14ac:dyDescent="0.2">
      <c r="B5" s="1"/>
    </row>
    <row r="6" spans="2:4" x14ac:dyDescent="0.2">
      <c r="B6" s="1"/>
    </row>
    <row r="7" spans="2:4" x14ac:dyDescent="0.2">
      <c r="B7" s="1"/>
    </row>
    <row r="8" spans="2:4" x14ac:dyDescent="0.2">
      <c r="B8" s="1"/>
    </row>
    <row r="9" spans="2:4" x14ac:dyDescent="0.2">
      <c r="B9" s="1"/>
    </row>
    <row r="10" spans="2:4" x14ac:dyDescent="0.2">
      <c r="B10" s="1"/>
    </row>
    <row r="11" spans="2:4" x14ac:dyDescent="0.2">
      <c r="B11" s="1"/>
    </row>
    <row r="12" spans="2:4" x14ac:dyDescent="0.2">
      <c r="B12" s="1"/>
    </row>
    <row r="13" spans="2:4" x14ac:dyDescent="0.2">
      <c r="B13" s="1"/>
    </row>
    <row r="14" spans="2:4" x14ac:dyDescent="0.2">
      <c r="B14" s="1"/>
    </row>
    <row r="15" spans="2:4" x14ac:dyDescent="0.2">
      <c r="B15" s="1"/>
    </row>
    <row r="16" spans="2:4" x14ac:dyDescent="0.2">
      <c r="B16" s="1"/>
    </row>
    <row r="17" spans="1:15" s="3" customFormat="1" ht="19.5" x14ac:dyDescent="0.3">
      <c r="B17" s="4"/>
      <c r="D17" s="5" t="s">
        <v>0</v>
      </c>
    </row>
    <row r="18" spans="1:15" s="3" customFormat="1" ht="19.5" x14ac:dyDescent="0.3">
      <c r="B18" s="4"/>
      <c r="D18" s="6"/>
    </row>
    <row r="19" spans="1:15" s="3" customFormat="1" ht="19.5" x14ac:dyDescent="0.3">
      <c r="B19" s="4"/>
      <c r="D19" s="5" t="s">
        <v>1</v>
      </c>
    </row>
    <row r="20" spans="1:15" s="3" customFormat="1" ht="19.5" x14ac:dyDescent="0.3">
      <c r="B20" s="4"/>
      <c r="D20" s="6"/>
    </row>
    <row r="21" spans="1:15" s="3" customFormat="1" ht="19.5" x14ac:dyDescent="0.3">
      <c r="B21" s="4"/>
      <c r="D21" s="5" t="s">
        <v>2</v>
      </c>
    </row>
    <row r="22" spans="1:15" s="3" customFormat="1" ht="19.5" x14ac:dyDescent="0.3">
      <c r="B22" s="4"/>
      <c r="D22" s="6"/>
    </row>
    <row r="23" spans="1:15" s="3" customFormat="1" ht="19.5" x14ac:dyDescent="0.3">
      <c r="B23" s="4"/>
      <c r="D23" s="5" t="s">
        <v>3</v>
      </c>
    </row>
    <row r="24" spans="1:15" s="3" customFormat="1" x14ac:dyDescent="0.2">
      <c r="B24" s="4"/>
    </row>
    <row r="25" spans="1:15" s="3" customFormat="1" ht="19.5" x14ac:dyDescent="0.3">
      <c r="B25" s="4"/>
      <c r="D25" s="5" t="s">
        <v>4</v>
      </c>
    </row>
    <row r="26" spans="1:15" s="3" customFormat="1" ht="17.25" customHeight="1" x14ac:dyDescent="0.35">
      <c r="B26" s="4"/>
      <c r="D26" s="7"/>
    </row>
    <row r="27" spans="1:15" s="3" customFormat="1" ht="5.0999999999999996" customHeight="1" x14ac:dyDescent="0.2">
      <c r="B27" s="4"/>
    </row>
    <row r="28" spans="1:15" s="3" customFormat="1" ht="3" customHeight="1" x14ac:dyDescent="0.2">
      <c r="A28" s="8"/>
      <c r="B28" s="9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s="3" customFormat="1" ht="5.0999999999999996" customHeight="1" x14ac:dyDescent="0.2">
      <c r="B29" s="4"/>
    </row>
    <row r="30" spans="1:15" s="3" customFormat="1" x14ac:dyDescent="0.2">
      <c r="B30" s="4"/>
    </row>
    <row r="31" spans="1:15" s="3" customFormat="1" x14ac:dyDescent="0.2">
      <c r="B31" s="4"/>
    </row>
    <row r="32" spans="1:15" s="3" customFormat="1" x14ac:dyDescent="0.2">
      <c r="B32" s="4"/>
    </row>
    <row r="33" spans="1:12" s="3" customFormat="1" x14ac:dyDescent="0.2">
      <c r="B33" s="4"/>
    </row>
    <row r="34" spans="1:12" s="3" customFormat="1" x14ac:dyDescent="0.2">
      <c r="B34" s="4"/>
    </row>
    <row r="35" spans="1:12" s="3" customFormat="1" x14ac:dyDescent="0.2">
      <c r="B35" s="4"/>
    </row>
    <row r="36" spans="1:12" s="3" customFormat="1" x14ac:dyDescent="0.2">
      <c r="B36" s="4"/>
    </row>
    <row r="37" spans="1:12" s="3" customFormat="1" x14ac:dyDescent="0.2">
      <c r="B37" s="4"/>
    </row>
    <row r="38" spans="1:12" s="3" customFormat="1" x14ac:dyDescent="0.2">
      <c r="B38" s="4"/>
    </row>
    <row r="39" spans="1:12" s="3" customFormat="1" x14ac:dyDescent="0.2">
      <c r="B39" s="4"/>
    </row>
    <row r="40" spans="1:12" s="3" customFormat="1" x14ac:dyDescent="0.2">
      <c r="B40" s="4"/>
    </row>
    <row r="41" spans="1:12" s="3" customFormat="1" ht="15.75" x14ac:dyDescent="0.25">
      <c r="B41" s="4"/>
      <c r="D41" s="10" t="s">
        <v>9</v>
      </c>
    </row>
    <row r="42" spans="1:12" s="3" customFormat="1" ht="6.95" customHeight="1" x14ac:dyDescent="0.2">
      <c r="A42" s="11"/>
      <c r="B42" s="12"/>
      <c r="C42" s="11"/>
      <c r="D42" s="11"/>
      <c r="E42" s="11"/>
      <c r="F42" s="11"/>
      <c r="G42" s="11"/>
      <c r="H42" s="11"/>
      <c r="I42" s="11"/>
    </row>
    <row r="43" spans="1:12" s="3" customFormat="1" ht="6.95" customHeight="1" x14ac:dyDescent="0.2">
      <c r="B43" s="4"/>
    </row>
    <row r="44" spans="1:12" s="3" customFormat="1" ht="15.75" x14ac:dyDescent="0.25">
      <c r="B44" s="4"/>
      <c r="D44" s="13" t="s">
        <v>10</v>
      </c>
    </row>
    <row r="45" spans="1:12" s="3" customFormat="1" x14ac:dyDescent="0.2">
      <c r="B45" s="4"/>
    </row>
    <row r="46" spans="1:12" s="3" customFormat="1" x14ac:dyDescent="0.2">
      <c r="B46" s="4"/>
    </row>
    <row r="47" spans="1:12" s="3" customFormat="1" x14ac:dyDescent="0.2">
      <c r="B47" s="4"/>
    </row>
    <row r="48" spans="1:12" s="3" customFormat="1" x14ac:dyDescent="0.2">
      <c r="B48" s="4"/>
      <c r="E48" s="3" t="s">
        <v>5</v>
      </c>
      <c r="L48" s="3" t="s">
        <v>6</v>
      </c>
    </row>
    <row r="49" spans="2:12" s="3" customFormat="1" x14ac:dyDescent="0.2">
      <c r="B49" s="4"/>
    </row>
    <row r="50" spans="2:12" s="3" customFormat="1" x14ac:dyDescent="0.2">
      <c r="B50" s="4"/>
    </row>
    <row r="51" spans="2:12" s="3" customFormat="1" x14ac:dyDescent="0.2">
      <c r="B51" s="4"/>
      <c r="E51" s="3" t="s">
        <v>7</v>
      </c>
      <c r="L51" s="3" t="s">
        <v>8</v>
      </c>
    </row>
    <row r="52" spans="2:12" s="3" customFormat="1" x14ac:dyDescent="0.2">
      <c r="B52" s="4"/>
    </row>
    <row r="53" spans="2:12" s="3" customFormat="1" x14ac:dyDescent="0.2"/>
  </sheetData>
  <pageMargins left="1.1811023622047245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M27"/>
  <sheetViews>
    <sheetView zoomScaleNormal="100" workbookViewId="0">
      <selection activeCell="D21" sqref="D21"/>
    </sheetView>
  </sheetViews>
  <sheetFormatPr defaultColWidth="9.140625" defaultRowHeight="12.75" x14ac:dyDescent="0.2"/>
  <cols>
    <col min="1" max="1" width="4.7109375" style="106" customWidth="1"/>
    <col min="2" max="2" width="4" style="101" hidden="1" customWidth="1"/>
    <col min="3" max="3" width="11.5703125" style="101" customWidth="1"/>
    <col min="4" max="4" width="17.7109375" style="101" customWidth="1"/>
    <col min="5" max="5" width="8.85546875" style="103" customWidth="1"/>
    <col min="6" max="6" width="10.7109375" style="103" customWidth="1"/>
    <col min="7" max="7" width="9.28515625" style="104" customWidth="1"/>
    <col min="8" max="8" width="5.7109375" style="128" customWidth="1"/>
    <col min="9" max="9" width="20.5703125" style="101" customWidth="1"/>
    <col min="10" max="10" width="3" style="106" customWidth="1"/>
    <col min="11" max="11" width="5.7109375" style="106" hidden="1" customWidth="1"/>
    <col min="12" max="16384" width="9.140625" style="101"/>
  </cols>
  <sheetData>
    <row r="1" spans="1:13" s="96" customFormat="1" ht="14.25" x14ac:dyDescent="0.2">
      <c r="A1" s="90" t="s">
        <v>56</v>
      </c>
      <c r="B1" s="90"/>
      <c r="C1" s="91"/>
      <c r="D1" s="91"/>
      <c r="E1" s="92"/>
      <c r="F1" s="92"/>
      <c r="G1" s="93"/>
      <c r="H1" s="94"/>
      <c r="I1" s="95" t="s">
        <v>55</v>
      </c>
      <c r="J1" s="91"/>
      <c r="K1" s="91"/>
    </row>
    <row r="2" spans="1:13" s="100" customFormat="1" ht="15.75" customHeight="1" x14ac:dyDescent="0.2">
      <c r="A2" s="90" t="s">
        <v>54</v>
      </c>
      <c r="B2" s="90"/>
      <c r="C2" s="97"/>
      <c r="D2" s="91"/>
      <c r="E2" s="92"/>
      <c r="F2" s="92"/>
      <c r="G2" s="98"/>
      <c r="H2" s="94"/>
      <c r="I2" s="99" t="s">
        <v>53</v>
      </c>
      <c r="J2" s="97"/>
      <c r="K2" s="97"/>
    </row>
    <row r="3" spans="1:13" ht="10.5" customHeight="1" x14ac:dyDescent="0.25">
      <c r="C3" s="102"/>
      <c r="I3" s="99"/>
    </row>
    <row r="4" spans="1:13" ht="15.75" x14ac:dyDescent="0.25">
      <c r="C4" s="107" t="s">
        <v>216</v>
      </c>
      <c r="D4" s="96"/>
      <c r="F4" s="108"/>
    </row>
    <row r="5" spans="1:13" ht="9" customHeight="1" x14ac:dyDescent="0.2">
      <c r="D5" s="96"/>
    </row>
    <row r="6" spans="1:13" x14ac:dyDescent="0.2">
      <c r="A6" s="101"/>
      <c r="C6" s="91">
        <v>1</v>
      </c>
      <c r="D6" s="92" t="s">
        <v>314</v>
      </c>
      <c r="F6" s="108"/>
      <c r="H6" s="104"/>
      <c r="I6" s="105"/>
      <c r="L6" s="106"/>
      <c r="M6" s="106"/>
    </row>
    <row r="7" spans="1:13" ht="9" customHeight="1" thickBot="1" x14ac:dyDescent="0.25">
      <c r="A7" s="101"/>
      <c r="D7" s="96"/>
      <c r="H7" s="104"/>
      <c r="I7" s="105"/>
      <c r="L7" s="106"/>
      <c r="M7" s="106"/>
    </row>
    <row r="8" spans="1:13" s="100" customFormat="1" ht="11.45" customHeight="1" thickBot="1" x14ac:dyDescent="0.25">
      <c r="A8" s="129" t="s">
        <v>51</v>
      </c>
      <c r="B8" s="111" t="s">
        <v>50</v>
      </c>
      <c r="C8" s="112" t="s">
        <v>49</v>
      </c>
      <c r="D8" s="113" t="s">
        <v>48</v>
      </c>
      <c r="E8" s="114" t="s">
        <v>47</v>
      </c>
      <c r="F8" s="114" t="s">
        <v>46</v>
      </c>
      <c r="G8" s="115" t="s">
        <v>115</v>
      </c>
      <c r="H8" s="130" t="s">
        <v>114</v>
      </c>
      <c r="I8" s="117" t="s">
        <v>42</v>
      </c>
      <c r="J8" s="97"/>
      <c r="K8" s="118" t="s">
        <v>152</v>
      </c>
    </row>
    <row r="9" spans="1:13" ht="15.6" customHeight="1" x14ac:dyDescent="0.2">
      <c r="A9" s="119">
        <v>1</v>
      </c>
      <c r="B9" s="131">
        <v>100</v>
      </c>
      <c r="C9" s="132" t="s">
        <v>225</v>
      </c>
      <c r="D9" s="133" t="s">
        <v>226</v>
      </c>
      <c r="E9" s="123" t="s">
        <v>227</v>
      </c>
      <c r="F9" s="124" t="s">
        <v>24</v>
      </c>
      <c r="G9" s="125">
        <v>1.1865740740740741E-3</v>
      </c>
      <c r="H9" s="19" t="str">
        <f>IF(ISBLANK(G9),"",IF(G9&gt;0.0013599537037037,"",IF(G9&lt;=0,"TSM",IF(G9&lt;=0,"SM",IF(G9&lt;=0.00109375,"KSM",IF(G9&lt;=0.00115162037037037,"I A",IF(G9&lt;=0.00124421296296296,"II A",IF(G9&lt;=0.0013599537037037,"III A"))))))))</f>
        <v>II A</v>
      </c>
      <c r="I9" s="124" t="s">
        <v>185</v>
      </c>
      <c r="K9" s="119">
        <v>1</v>
      </c>
    </row>
    <row r="10" spans="1:13" ht="15.95" customHeight="1" x14ac:dyDescent="0.2">
      <c r="A10" s="119">
        <v>2</v>
      </c>
      <c r="B10" s="131">
        <v>128</v>
      </c>
      <c r="C10" s="132" t="s">
        <v>233</v>
      </c>
      <c r="D10" s="133" t="s">
        <v>234</v>
      </c>
      <c r="E10" s="123" t="s">
        <v>235</v>
      </c>
      <c r="F10" s="124" t="s">
        <v>210</v>
      </c>
      <c r="G10" s="125">
        <v>1.2530092592592593E-3</v>
      </c>
      <c r="H10" s="19" t="str">
        <f>IF(ISBLANK(G10),"",IF(G10&gt;0.0013599537037037,"",IF(G10&lt;=0,"TSM",IF(G10&lt;=0,"SM",IF(G10&lt;=0.00109375,"KSM",IF(G10&lt;=0.00115162037037037,"I A",IF(G10&lt;=0.00124421296296296,"II A",IF(G10&lt;=0.0013599537037037,"III A"))))))))</f>
        <v>III A</v>
      </c>
      <c r="I10" s="124" t="s">
        <v>211</v>
      </c>
      <c r="K10" s="119">
        <v>1</v>
      </c>
    </row>
    <row r="11" spans="1:13" ht="15.95" customHeight="1" x14ac:dyDescent="0.2">
      <c r="A11" s="119">
        <v>3</v>
      </c>
      <c r="B11" s="131">
        <v>147</v>
      </c>
      <c r="C11" s="132" t="s">
        <v>244</v>
      </c>
      <c r="D11" s="133" t="s">
        <v>245</v>
      </c>
      <c r="E11" s="123" t="s">
        <v>246</v>
      </c>
      <c r="F11" s="124" t="s">
        <v>53</v>
      </c>
      <c r="G11" s="125">
        <v>1.3351851851851851E-3</v>
      </c>
      <c r="H11" s="19" t="str">
        <f>IF(ISBLANK(G11),"",IF(G11&gt;0.0013599537037037,"",IF(G11&lt;=0,"TSM",IF(G11&lt;=0,"SM",IF(G11&lt;=0.00109375,"KSM",IF(G11&lt;=0.00115162037037037,"I A",IF(G11&lt;=0.00124421296296296,"II A",IF(G11&lt;=0.0013599537037037,"III A"))))))))</f>
        <v>III A</v>
      </c>
      <c r="I11" s="124" t="s">
        <v>197</v>
      </c>
      <c r="K11" s="119">
        <v>1</v>
      </c>
    </row>
    <row r="12" spans="1:13" ht="15.95" customHeight="1" x14ac:dyDescent="0.2">
      <c r="A12" s="119">
        <v>4</v>
      </c>
      <c r="B12" s="131">
        <v>39</v>
      </c>
      <c r="C12" s="132" t="s">
        <v>247</v>
      </c>
      <c r="D12" s="133" t="s">
        <v>248</v>
      </c>
      <c r="E12" s="123" t="s">
        <v>249</v>
      </c>
      <c r="F12" s="124" t="s">
        <v>239</v>
      </c>
      <c r="G12" s="125">
        <v>1.3761574074074075E-3</v>
      </c>
      <c r="H12" s="19" t="str">
        <f t="shared" ref="H12:H14" si="0">IF(ISBLANK(G12),"",IF(G12&gt;0.0013599537037037,"",IF(G12&lt;=0,"TSM",IF(G12&lt;=0,"SM",IF(G12&lt;=0.00109375,"KSM",IF(G12&lt;=0.00115162037037037,"I A",IF(G12&lt;=0.00124421296296296,"II A",IF(G12&lt;=0.0013599537037037,"III A"))))))))</f>
        <v/>
      </c>
      <c r="I12" s="124" t="s">
        <v>250</v>
      </c>
      <c r="K12" s="119">
        <v>1</v>
      </c>
    </row>
    <row r="13" spans="1:13" ht="15.95" customHeight="1" x14ac:dyDescent="0.2">
      <c r="A13" s="119">
        <v>5</v>
      </c>
      <c r="B13" s="131">
        <v>130</v>
      </c>
      <c r="C13" s="132" t="s">
        <v>254</v>
      </c>
      <c r="D13" s="133" t="s">
        <v>255</v>
      </c>
      <c r="E13" s="123" t="s">
        <v>256</v>
      </c>
      <c r="F13" s="124" t="s">
        <v>210</v>
      </c>
      <c r="G13" s="125">
        <v>1.409375E-3</v>
      </c>
      <c r="H13" s="19" t="str">
        <f t="shared" si="0"/>
        <v/>
      </c>
      <c r="I13" s="124" t="s">
        <v>211</v>
      </c>
      <c r="K13" s="119">
        <v>1</v>
      </c>
    </row>
    <row r="14" spans="1:13" ht="15.95" customHeight="1" x14ac:dyDescent="0.2">
      <c r="A14" s="119">
        <v>6</v>
      </c>
      <c r="B14" s="131">
        <v>104</v>
      </c>
      <c r="C14" s="132" t="s">
        <v>133</v>
      </c>
      <c r="D14" s="133" t="s">
        <v>257</v>
      </c>
      <c r="E14" s="123" t="s">
        <v>258</v>
      </c>
      <c r="F14" s="124" t="s">
        <v>24</v>
      </c>
      <c r="G14" s="125">
        <v>1.4252314814814815E-3</v>
      </c>
      <c r="H14" s="19" t="str">
        <f t="shared" si="0"/>
        <v/>
      </c>
      <c r="I14" s="124" t="s">
        <v>259</v>
      </c>
      <c r="K14" s="119">
        <v>1</v>
      </c>
    </row>
    <row r="15" spans="1:13" ht="15.95" customHeight="1" x14ac:dyDescent="0.2">
      <c r="A15" s="119"/>
      <c r="B15" s="131">
        <v>118</v>
      </c>
      <c r="C15" s="132" t="s">
        <v>263</v>
      </c>
      <c r="D15" s="133" t="s">
        <v>264</v>
      </c>
      <c r="E15" s="123" t="s">
        <v>265</v>
      </c>
      <c r="F15" s="124" t="s">
        <v>266</v>
      </c>
      <c r="G15" s="125" t="s">
        <v>12</v>
      </c>
      <c r="H15" s="19" t="str">
        <f>IF(ISBLANK(G15),"",IF(G15&gt;0.0013599537037037,"",IF(G15&lt;=0,"TSM",IF(G15&lt;=0,"SM",IF(G15&lt;=0.00109375,"KSM",IF(G15&lt;=0.00115162037037037,"I A",IF(G15&lt;=0.00124421296296296,"II A",IF(G15&lt;=0.0013599537037037,"III A"))))))))</f>
        <v/>
      </c>
      <c r="I15" s="124" t="s">
        <v>267</v>
      </c>
      <c r="K15" s="119">
        <v>1</v>
      </c>
    </row>
    <row r="16" spans="1:13" ht="15.95" customHeight="1" x14ac:dyDescent="0.2">
      <c r="A16" s="119"/>
      <c r="B16" s="131">
        <v>103</v>
      </c>
      <c r="C16" s="132" t="s">
        <v>233</v>
      </c>
      <c r="D16" s="133" t="s">
        <v>260</v>
      </c>
      <c r="E16" s="123" t="s">
        <v>261</v>
      </c>
      <c r="F16" s="124" t="s">
        <v>24</v>
      </c>
      <c r="G16" s="125" t="s">
        <v>12</v>
      </c>
      <c r="H16" s="19" t="str">
        <f>IF(ISBLANK(G16),"",IF(G16&gt;0.0013599537037037,"",IF(G16&lt;=0,"TSM",IF(G16&lt;=0,"SM",IF(G16&lt;=0.00109375,"KSM",IF(G16&lt;=0.00115162037037037,"I A",IF(G16&lt;=0.00124421296296296,"II A",IF(G16&lt;=0.0013599537037037,"III A"))))))))</f>
        <v/>
      </c>
      <c r="I16" s="124" t="s">
        <v>262</v>
      </c>
      <c r="K16" s="119">
        <v>1</v>
      </c>
    </row>
    <row r="17" spans="1:13" ht="9" customHeight="1" x14ac:dyDescent="0.2">
      <c r="D17" s="96"/>
    </row>
    <row r="18" spans="1:13" x14ac:dyDescent="0.2">
      <c r="A18" s="101"/>
      <c r="C18" s="91">
        <v>2</v>
      </c>
      <c r="D18" s="92" t="s">
        <v>314</v>
      </c>
      <c r="F18" s="108"/>
      <c r="H18" s="104"/>
      <c r="I18" s="105"/>
      <c r="L18" s="106"/>
      <c r="M18" s="106"/>
    </row>
    <row r="19" spans="1:13" ht="9" customHeight="1" thickBot="1" x14ac:dyDescent="0.25">
      <c r="A19" s="101"/>
      <c r="D19" s="96"/>
      <c r="H19" s="104"/>
      <c r="I19" s="105"/>
      <c r="L19" s="106"/>
      <c r="M19" s="106"/>
    </row>
    <row r="20" spans="1:13" s="100" customFormat="1" ht="12" thickBot="1" x14ac:dyDescent="0.25">
      <c r="A20" s="129" t="s">
        <v>51</v>
      </c>
      <c r="B20" s="111" t="s">
        <v>50</v>
      </c>
      <c r="C20" s="112" t="s">
        <v>49</v>
      </c>
      <c r="D20" s="113" t="s">
        <v>48</v>
      </c>
      <c r="E20" s="114" t="s">
        <v>47</v>
      </c>
      <c r="F20" s="114" t="s">
        <v>46</v>
      </c>
      <c r="G20" s="115" t="s">
        <v>115</v>
      </c>
      <c r="H20" s="130" t="s">
        <v>114</v>
      </c>
      <c r="I20" s="117" t="s">
        <v>42</v>
      </c>
      <c r="J20" s="97"/>
      <c r="K20" s="118" t="s">
        <v>152</v>
      </c>
    </row>
    <row r="21" spans="1:13" ht="15.95" customHeight="1" x14ac:dyDescent="0.2">
      <c r="A21" s="119">
        <v>1</v>
      </c>
      <c r="B21" s="131">
        <v>45</v>
      </c>
      <c r="C21" s="132" t="s">
        <v>217</v>
      </c>
      <c r="D21" s="133" t="s">
        <v>972</v>
      </c>
      <c r="E21" s="123" t="s">
        <v>218</v>
      </c>
      <c r="F21" s="124" t="s">
        <v>13</v>
      </c>
      <c r="G21" s="125">
        <v>1.1318287037037037E-3</v>
      </c>
      <c r="H21" s="19" t="str">
        <f t="shared" ref="H21:H27" si="1">IF(ISBLANK(G21),"",IF(G21&gt;0.0013599537037037,"",IF(G21&lt;=0,"TSM",IF(G21&lt;=0,"SM",IF(G21&lt;=0.00109375,"KSM",IF(G21&lt;=0.00115162037037037,"I A",IF(G21&lt;=0.00124421296296296,"II A",IF(G21&lt;=0.0013599537037037,"III A"))))))))</f>
        <v>I A</v>
      </c>
      <c r="I21" s="124" t="s">
        <v>219</v>
      </c>
      <c r="K21" s="119">
        <v>2</v>
      </c>
    </row>
    <row r="22" spans="1:13" ht="15.95" customHeight="1" x14ac:dyDescent="0.2">
      <c r="A22" s="119">
        <v>2</v>
      </c>
      <c r="B22" s="131">
        <v>83</v>
      </c>
      <c r="C22" s="132" t="s">
        <v>220</v>
      </c>
      <c r="D22" s="133" t="s">
        <v>221</v>
      </c>
      <c r="E22" s="123" t="s">
        <v>222</v>
      </c>
      <c r="F22" s="124" t="s">
        <v>223</v>
      </c>
      <c r="G22" s="125">
        <v>1.1318287037037037E-3</v>
      </c>
      <c r="H22" s="19" t="str">
        <f t="shared" si="1"/>
        <v>I A</v>
      </c>
      <c r="I22" s="124" t="s">
        <v>224</v>
      </c>
      <c r="K22" s="119">
        <v>2</v>
      </c>
    </row>
    <row r="23" spans="1:13" ht="15.95" customHeight="1" x14ac:dyDescent="0.2">
      <c r="A23" s="119">
        <v>3</v>
      </c>
      <c r="B23" s="131">
        <v>66</v>
      </c>
      <c r="C23" s="132" t="s">
        <v>228</v>
      </c>
      <c r="D23" s="133" t="s">
        <v>229</v>
      </c>
      <c r="E23" s="123" t="s">
        <v>230</v>
      </c>
      <c r="F23" s="124" t="s">
        <v>231</v>
      </c>
      <c r="G23" s="125">
        <v>1.2171296296296296E-3</v>
      </c>
      <c r="H23" s="19" t="str">
        <f t="shared" si="1"/>
        <v>II A</v>
      </c>
      <c r="I23" s="124" t="s">
        <v>232</v>
      </c>
      <c r="K23" s="119">
        <v>2</v>
      </c>
    </row>
    <row r="24" spans="1:13" ht="15.95" customHeight="1" x14ac:dyDescent="0.2">
      <c r="A24" s="119">
        <v>4</v>
      </c>
      <c r="B24" s="131">
        <v>40</v>
      </c>
      <c r="C24" s="132" t="s">
        <v>236</v>
      </c>
      <c r="D24" s="133" t="s">
        <v>237</v>
      </c>
      <c r="E24" s="123" t="s">
        <v>238</v>
      </c>
      <c r="F24" s="124" t="s">
        <v>239</v>
      </c>
      <c r="G24" s="125">
        <v>1.3030092592592592E-3</v>
      </c>
      <c r="H24" s="19" t="str">
        <f t="shared" si="1"/>
        <v>III A</v>
      </c>
      <c r="I24" s="124" t="s">
        <v>240</v>
      </c>
      <c r="K24" s="119">
        <v>2</v>
      </c>
    </row>
    <row r="25" spans="1:13" ht="15.95" customHeight="1" x14ac:dyDescent="0.2">
      <c r="A25" s="119">
        <v>5</v>
      </c>
      <c r="B25" s="131">
        <v>186</v>
      </c>
      <c r="C25" s="132" t="s">
        <v>129</v>
      </c>
      <c r="D25" s="133" t="s">
        <v>241</v>
      </c>
      <c r="E25" s="123" t="s">
        <v>242</v>
      </c>
      <c r="F25" s="124" t="s">
        <v>53</v>
      </c>
      <c r="G25" s="125">
        <v>1.3305555555555555E-3</v>
      </c>
      <c r="H25" s="19" t="str">
        <f t="shared" si="1"/>
        <v>III A</v>
      </c>
      <c r="I25" s="124" t="s">
        <v>243</v>
      </c>
      <c r="K25" s="119">
        <v>2</v>
      </c>
    </row>
    <row r="26" spans="1:13" ht="15.95" customHeight="1" x14ac:dyDescent="0.2">
      <c r="A26" s="119">
        <v>6</v>
      </c>
      <c r="B26" s="131">
        <v>132</v>
      </c>
      <c r="C26" s="132" t="s">
        <v>251</v>
      </c>
      <c r="D26" s="133" t="s">
        <v>252</v>
      </c>
      <c r="E26" s="123" t="s">
        <v>253</v>
      </c>
      <c r="F26" s="124" t="s">
        <v>210</v>
      </c>
      <c r="G26" s="125">
        <v>1.3771990740740741E-3</v>
      </c>
      <c r="H26" s="19" t="str">
        <f t="shared" si="1"/>
        <v/>
      </c>
      <c r="I26" s="124" t="s">
        <v>211</v>
      </c>
      <c r="K26" s="119">
        <v>2</v>
      </c>
    </row>
    <row r="27" spans="1:13" ht="15.95" customHeight="1" x14ac:dyDescent="0.2">
      <c r="A27" s="119"/>
      <c r="B27" s="131">
        <v>184</v>
      </c>
      <c r="C27" s="132" t="s">
        <v>268</v>
      </c>
      <c r="D27" s="133" t="s">
        <v>269</v>
      </c>
      <c r="E27" s="123" t="s">
        <v>270</v>
      </c>
      <c r="F27" s="124" t="s">
        <v>53</v>
      </c>
      <c r="G27" s="125" t="s">
        <v>12</v>
      </c>
      <c r="H27" s="19" t="str">
        <f t="shared" si="1"/>
        <v/>
      </c>
      <c r="I27" s="124" t="s">
        <v>243</v>
      </c>
      <c r="K27" s="119">
        <v>2</v>
      </c>
    </row>
  </sheetData>
  <sortState ref="A15:O16">
    <sortCondition ref="D15:D16"/>
  </sortState>
  <printOptions horizontalCentered="1"/>
  <pageMargins left="0.39370078740157483" right="0.39370078740157483" top="0.78740157480314965" bottom="0.39370078740157483" header="0.39370078740157483" footer="0.39370078740157483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3"/>
  <sheetViews>
    <sheetView tabSelected="1" zoomScaleNormal="100" workbookViewId="0">
      <selection activeCell="D9" sqref="D9"/>
    </sheetView>
  </sheetViews>
  <sheetFormatPr defaultColWidth="9.140625" defaultRowHeight="12.75" x14ac:dyDescent="0.2"/>
  <cols>
    <col min="1" max="1" width="4.7109375" style="106" customWidth="1"/>
    <col min="2" max="2" width="4" style="101" hidden="1" customWidth="1"/>
    <col min="3" max="3" width="11.5703125" style="101" customWidth="1"/>
    <col min="4" max="4" width="17.7109375" style="101" customWidth="1"/>
    <col min="5" max="5" width="8.85546875" style="103" customWidth="1"/>
    <col min="6" max="6" width="10.7109375" style="103" customWidth="1"/>
    <col min="7" max="7" width="9.28515625" style="104" customWidth="1"/>
    <col min="8" max="8" width="5.7109375" style="128" customWidth="1"/>
    <col min="9" max="9" width="20.5703125" style="101" customWidth="1"/>
    <col min="10" max="10" width="3" style="106" customWidth="1"/>
    <col min="11" max="11" width="5.7109375" style="106" hidden="1" customWidth="1"/>
    <col min="12" max="16384" width="9.140625" style="101"/>
  </cols>
  <sheetData>
    <row r="1" spans="1:13" s="96" customFormat="1" ht="14.25" x14ac:dyDescent="0.2">
      <c r="A1" s="90" t="s">
        <v>56</v>
      </c>
      <c r="B1" s="90"/>
      <c r="C1" s="91"/>
      <c r="D1" s="91"/>
      <c r="E1" s="92"/>
      <c r="F1" s="92"/>
      <c r="G1" s="93"/>
      <c r="H1" s="94"/>
      <c r="I1" s="95" t="s">
        <v>55</v>
      </c>
      <c r="J1" s="91"/>
      <c r="K1" s="91"/>
    </row>
    <row r="2" spans="1:13" s="100" customFormat="1" ht="15.75" customHeight="1" x14ac:dyDescent="0.2">
      <c r="A2" s="90" t="s">
        <v>54</v>
      </c>
      <c r="B2" s="90"/>
      <c r="C2" s="97"/>
      <c r="D2" s="91"/>
      <c r="E2" s="92"/>
      <c r="F2" s="92"/>
      <c r="G2" s="98"/>
      <c r="H2" s="94"/>
      <c r="I2" s="99" t="s">
        <v>53</v>
      </c>
      <c r="J2" s="97"/>
      <c r="K2" s="97"/>
    </row>
    <row r="3" spans="1:13" ht="10.5" customHeight="1" x14ac:dyDescent="0.25">
      <c r="C3" s="102"/>
      <c r="I3" s="99"/>
    </row>
    <row r="4" spans="1:13" ht="15.75" x14ac:dyDescent="0.25">
      <c r="C4" s="107" t="s">
        <v>216</v>
      </c>
      <c r="D4" s="96"/>
      <c r="F4" s="108"/>
    </row>
    <row r="5" spans="1:13" ht="9" customHeight="1" x14ac:dyDescent="0.2">
      <c r="D5" s="96"/>
    </row>
    <row r="6" spans="1:13" x14ac:dyDescent="0.2">
      <c r="A6" s="101"/>
      <c r="B6" s="91"/>
      <c r="C6" s="92" t="s">
        <v>151</v>
      </c>
      <c r="D6" s="109"/>
      <c r="F6" s="108"/>
      <c r="H6" s="104"/>
      <c r="I6" s="105"/>
      <c r="L6" s="106"/>
      <c r="M6" s="106"/>
    </row>
    <row r="7" spans="1:13" ht="9" customHeight="1" thickBot="1" x14ac:dyDescent="0.25">
      <c r="A7" s="101"/>
      <c r="D7" s="96"/>
      <c r="H7" s="104"/>
      <c r="I7" s="105"/>
      <c r="L7" s="106"/>
      <c r="M7" s="106"/>
    </row>
    <row r="8" spans="1:13" s="100" customFormat="1" ht="11.45" customHeight="1" thickBot="1" x14ac:dyDescent="0.25">
      <c r="A8" s="129" t="s">
        <v>51</v>
      </c>
      <c r="B8" s="111" t="s">
        <v>50</v>
      </c>
      <c r="C8" s="112" t="s">
        <v>49</v>
      </c>
      <c r="D8" s="113" t="s">
        <v>48</v>
      </c>
      <c r="E8" s="114" t="s">
        <v>47</v>
      </c>
      <c r="F8" s="114" t="s">
        <v>46</v>
      </c>
      <c r="G8" s="115" t="s">
        <v>115</v>
      </c>
      <c r="H8" s="130" t="s">
        <v>114</v>
      </c>
      <c r="I8" s="117" t="s">
        <v>42</v>
      </c>
      <c r="J8" s="97"/>
      <c r="K8" s="118" t="s">
        <v>152</v>
      </c>
    </row>
    <row r="9" spans="1:13" ht="15.6" customHeight="1" x14ac:dyDescent="0.2">
      <c r="A9" s="119">
        <v>1</v>
      </c>
      <c r="B9" s="131">
        <v>45</v>
      </c>
      <c r="C9" s="132" t="s">
        <v>217</v>
      </c>
      <c r="D9" s="133" t="s">
        <v>972</v>
      </c>
      <c r="E9" s="123" t="s">
        <v>218</v>
      </c>
      <c r="F9" s="124" t="s">
        <v>13</v>
      </c>
      <c r="G9" s="125">
        <v>1.1318287037037037E-3</v>
      </c>
      <c r="H9" s="19" t="str">
        <f t="shared" ref="H9:H23" si="0">IF(ISBLANK(G9),"",IF(G9&gt;0.0013599537037037,"",IF(G9&lt;=0,"TSM",IF(G9&lt;=0,"SM",IF(G9&lt;=0.00109375,"KSM",IF(G9&lt;=0.00115162037037037,"I A",IF(G9&lt;=0.00124421296296296,"II A",IF(G9&lt;=0.0013599537037037,"III A"))))))))</f>
        <v>I A</v>
      </c>
      <c r="I9" s="124" t="s">
        <v>219</v>
      </c>
      <c r="K9" s="119">
        <v>2</v>
      </c>
    </row>
    <row r="10" spans="1:13" ht="15.95" customHeight="1" x14ac:dyDescent="0.2">
      <c r="A10" s="119">
        <v>2</v>
      </c>
      <c r="B10" s="131">
        <v>83</v>
      </c>
      <c r="C10" s="132" t="s">
        <v>220</v>
      </c>
      <c r="D10" s="133" t="s">
        <v>221</v>
      </c>
      <c r="E10" s="123" t="s">
        <v>222</v>
      </c>
      <c r="F10" s="124" t="s">
        <v>223</v>
      </c>
      <c r="G10" s="125">
        <v>1.1318287037037037E-3</v>
      </c>
      <c r="H10" s="19" t="str">
        <f t="shared" si="0"/>
        <v>I A</v>
      </c>
      <c r="I10" s="124" t="s">
        <v>224</v>
      </c>
      <c r="K10" s="119">
        <v>2</v>
      </c>
    </row>
    <row r="11" spans="1:13" ht="15.95" customHeight="1" x14ac:dyDescent="0.2">
      <c r="A11" s="119">
        <v>3</v>
      </c>
      <c r="B11" s="131">
        <v>100</v>
      </c>
      <c r="C11" s="132" t="s">
        <v>225</v>
      </c>
      <c r="D11" s="133" t="s">
        <v>226</v>
      </c>
      <c r="E11" s="123" t="s">
        <v>227</v>
      </c>
      <c r="F11" s="124" t="s">
        <v>24</v>
      </c>
      <c r="G11" s="125">
        <v>1.1865740740740741E-3</v>
      </c>
      <c r="H11" s="19" t="str">
        <f t="shared" si="0"/>
        <v>II A</v>
      </c>
      <c r="I11" s="124" t="s">
        <v>185</v>
      </c>
      <c r="K11" s="119">
        <v>1</v>
      </c>
    </row>
    <row r="12" spans="1:13" ht="15.95" customHeight="1" x14ac:dyDescent="0.2">
      <c r="A12" s="119">
        <v>4</v>
      </c>
      <c r="B12" s="131">
        <v>66</v>
      </c>
      <c r="C12" s="132" t="s">
        <v>228</v>
      </c>
      <c r="D12" s="133" t="s">
        <v>229</v>
      </c>
      <c r="E12" s="123" t="s">
        <v>230</v>
      </c>
      <c r="F12" s="124" t="s">
        <v>231</v>
      </c>
      <c r="G12" s="125">
        <v>1.2171296296296296E-3</v>
      </c>
      <c r="H12" s="19" t="str">
        <f t="shared" si="0"/>
        <v>II A</v>
      </c>
      <c r="I12" s="124" t="s">
        <v>232</v>
      </c>
      <c r="K12" s="119">
        <v>2</v>
      </c>
    </row>
    <row r="13" spans="1:13" ht="15.95" customHeight="1" x14ac:dyDescent="0.2">
      <c r="A13" s="119">
        <v>5</v>
      </c>
      <c r="B13" s="131">
        <v>128</v>
      </c>
      <c r="C13" s="132" t="s">
        <v>233</v>
      </c>
      <c r="D13" s="133" t="s">
        <v>234</v>
      </c>
      <c r="E13" s="123" t="s">
        <v>235</v>
      </c>
      <c r="F13" s="124" t="s">
        <v>210</v>
      </c>
      <c r="G13" s="125">
        <v>1.2530092592592593E-3</v>
      </c>
      <c r="H13" s="19" t="str">
        <f t="shared" si="0"/>
        <v>III A</v>
      </c>
      <c r="I13" s="124" t="s">
        <v>211</v>
      </c>
      <c r="K13" s="119">
        <v>1</v>
      </c>
    </row>
    <row r="14" spans="1:13" ht="15.95" customHeight="1" x14ac:dyDescent="0.2">
      <c r="A14" s="119">
        <v>6</v>
      </c>
      <c r="B14" s="131">
        <v>40</v>
      </c>
      <c r="C14" s="132" t="s">
        <v>236</v>
      </c>
      <c r="D14" s="133" t="s">
        <v>237</v>
      </c>
      <c r="E14" s="123" t="s">
        <v>238</v>
      </c>
      <c r="F14" s="124" t="s">
        <v>239</v>
      </c>
      <c r="G14" s="125">
        <v>1.3030092592592592E-3</v>
      </c>
      <c r="H14" s="19" t="str">
        <f t="shared" si="0"/>
        <v>III A</v>
      </c>
      <c r="I14" s="124" t="s">
        <v>240</v>
      </c>
      <c r="K14" s="119">
        <v>2</v>
      </c>
    </row>
    <row r="15" spans="1:13" ht="15.95" customHeight="1" x14ac:dyDescent="0.2">
      <c r="A15" s="119">
        <v>7</v>
      </c>
      <c r="B15" s="131">
        <v>186</v>
      </c>
      <c r="C15" s="132" t="s">
        <v>129</v>
      </c>
      <c r="D15" s="133" t="s">
        <v>241</v>
      </c>
      <c r="E15" s="123" t="s">
        <v>242</v>
      </c>
      <c r="F15" s="124" t="s">
        <v>53</v>
      </c>
      <c r="G15" s="125">
        <v>1.3305555555555555E-3</v>
      </c>
      <c r="H15" s="19" t="str">
        <f t="shared" si="0"/>
        <v>III A</v>
      </c>
      <c r="I15" s="124" t="s">
        <v>243</v>
      </c>
      <c r="K15" s="119">
        <v>2</v>
      </c>
    </row>
    <row r="16" spans="1:13" ht="15.95" customHeight="1" x14ac:dyDescent="0.2">
      <c r="A16" s="119">
        <v>8</v>
      </c>
      <c r="B16" s="131">
        <v>147</v>
      </c>
      <c r="C16" s="132" t="s">
        <v>244</v>
      </c>
      <c r="D16" s="133" t="s">
        <v>245</v>
      </c>
      <c r="E16" s="123" t="s">
        <v>246</v>
      </c>
      <c r="F16" s="124" t="s">
        <v>53</v>
      </c>
      <c r="G16" s="125">
        <v>1.3351851851851851E-3</v>
      </c>
      <c r="H16" s="19" t="str">
        <f t="shared" si="0"/>
        <v>III A</v>
      </c>
      <c r="I16" s="124" t="s">
        <v>197</v>
      </c>
      <c r="K16" s="119">
        <v>1</v>
      </c>
    </row>
    <row r="17" spans="1:11" ht="15.95" customHeight="1" x14ac:dyDescent="0.2">
      <c r="A17" s="119">
        <v>9</v>
      </c>
      <c r="B17" s="131">
        <v>39</v>
      </c>
      <c r="C17" s="132" t="s">
        <v>247</v>
      </c>
      <c r="D17" s="133" t="s">
        <v>248</v>
      </c>
      <c r="E17" s="123" t="s">
        <v>249</v>
      </c>
      <c r="F17" s="124" t="s">
        <v>239</v>
      </c>
      <c r="G17" s="125">
        <v>1.3761574074074075E-3</v>
      </c>
      <c r="H17" s="19" t="str">
        <f t="shared" si="0"/>
        <v/>
      </c>
      <c r="I17" s="124" t="s">
        <v>250</v>
      </c>
      <c r="K17" s="119">
        <v>1</v>
      </c>
    </row>
    <row r="18" spans="1:11" ht="15.95" customHeight="1" x14ac:dyDescent="0.2">
      <c r="A18" s="119">
        <v>10</v>
      </c>
      <c r="B18" s="131">
        <v>132</v>
      </c>
      <c r="C18" s="132" t="s">
        <v>251</v>
      </c>
      <c r="D18" s="133" t="s">
        <v>252</v>
      </c>
      <c r="E18" s="123" t="s">
        <v>253</v>
      </c>
      <c r="F18" s="124" t="s">
        <v>210</v>
      </c>
      <c r="G18" s="125">
        <v>1.3771990740740741E-3</v>
      </c>
      <c r="H18" s="19" t="str">
        <f t="shared" si="0"/>
        <v/>
      </c>
      <c r="I18" s="124" t="s">
        <v>211</v>
      </c>
      <c r="K18" s="119">
        <v>2</v>
      </c>
    </row>
    <row r="19" spans="1:11" ht="15.95" customHeight="1" x14ac:dyDescent="0.2">
      <c r="A19" s="119">
        <v>11</v>
      </c>
      <c r="B19" s="131">
        <v>130</v>
      </c>
      <c r="C19" s="132" t="s">
        <v>254</v>
      </c>
      <c r="D19" s="133" t="s">
        <v>255</v>
      </c>
      <c r="E19" s="123" t="s">
        <v>256</v>
      </c>
      <c r="F19" s="124" t="s">
        <v>210</v>
      </c>
      <c r="G19" s="125">
        <v>1.409375E-3</v>
      </c>
      <c r="H19" s="19" t="str">
        <f t="shared" si="0"/>
        <v/>
      </c>
      <c r="I19" s="124" t="s">
        <v>211</v>
      </c>
      <c r="K19" s="119">
        <v>1</v>
      </c>
    </row>
    <row r="20" spans="1:11" ht="15.95" customHeight="1" x14ac:dyDescent="0.2">
      <c r="A20" s="119">
        <v>12</v>
      </c>
      <c r="B20" s="131">
        <v>104</v>
      </c>
      <c r="C20" s="132" t="s">
        <v>133</v>
      </c>
      <c r="D20" s="133" t="s">
        <v>257</v>
      </c>
      <c r="E20" s="123" t="s">
        <v>258</v>
      </c>
      <c r="F20" s="124" t="s">
        <v>24</v>
      </c>
      <c r="G20" s="125">
        <v>1.4252314814814815E-3</v>
      </c>
      <c r="H20" s="19" t="str">
        <f t="shared" si="0"/>
        <v/>
      </c>
      <c r="I20" s="124" t="s">
        <v>259</v>
      </c>
      <c r="K20" s="119">
        <v>1</v>
      </c>
    </row>
    <row r="21" spans="1:11" ht="15.95" customHeight="1" x14ac:dyDescent="0.2">
      <c r="A21" s="119"/>
      <c r="B21" s="131">
        <v>103</v>
      </c>
      <c r="C21" s="132" t="s">
        <v>233</v>
      </c>
      <c r="D21" s="133" t="s">
        <v>260</v>
      </c>
      <c r="E21" s="123" t="s">
        <v>261</v>
      </c>
      <c r="F21" s="124" t="s">
        <v>24</v>
      </c>
      <c r="G21" s="125" t="s">
        <v>12</v>
      </c>
      <c r="H21" s="19" t="str">
        <f t="shared" si="0"/>
        <v/>
      </c>
      <c r="I21" s="124" t="s">
        <v>262</v>
      </c>
      <c r="K21" s="119">
        <v>1</v>
      </c>
    </row>
    <row r="22" spans="1:11" ht="15.95" customHeight="1" x14ac:dyDescent="0.2">
      <c r="A22" s="119"/>
      <c r="B22" s="131">
        <v>118</v>
      </c>
      <c r="C22" s="132" t="s">
        <v>263</v>
      </c>
      <c r="D22" s="133" t="s">
        <v>264</v>
      </c>
      <c r="E22" s="123" t="s">
        <v>265</v>
      </c>
      <c r="F22" s="124" t="s">
        <v>266</v>
      </c>
      <c r="G22" s="125" t="s">
        <v>12</v>
      </c>
      <c r="H22" s="19" t="str">
        <f t="shared" si="0"/>
        <v/>
      </c>
      <c r="I22" s="124" t="s">
        <v>267</v>
      </c>
      <c r="K22" s="119">
        <v>1</v>
      </c>
    </row>
    <row r="23" spans="1:11" ht="15.95" customHeight="1" x14ac:dyDescent="0.2">
      <c r="A23" s="119"/>
      <c r="B23" s="131">
        <v>184</v>
      </c>
      <c r="C23" s="132" t="s">
        <v>268</v>
      </c>
      <c r="D23" s="133" t="s">
        <v>269</v>
      </c>
      <c r="E23" s="123" t="s">
        <v>270</v>
      </c>
      <c r="F23" s="124" t="s">
        <v>53</v>
      </c>
      <c r="G23" s="125" t="s">
        <v>12</v>
      </c>
      <c r="H23" s="19" t="str">
        <f t="shared" si="0"/>
        <v/>
      </c>
      <c r="I23" s="124" t="s">
        <v>243</v>
      </c>
      <c r="K23" s="119">
        <v>2</v>
      </c>
    </row>
  </sheetData>
  <printOptions horizontalCentered="1"/>
  <pageMargins left="0.39370078740157483" right="0.39370078740157483" top="0.78740157480314965" bottom="0.39370078740157483" header="0.39370078740157483" footer="0.39370078740157483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O28"/>
  <sheetViews>
    <sheetView zoomScaleNormal="100" workbookViewId="0">
      <selection activeCell="A4" sqref="A4"/>
    </sheetView>
  </sheetViews>
  <sheetFormatPr defaultColWidth="9.140625" defaultRowHeight="12.75" x14ac:dyDescent="0.2"/>
  <cols>
    <col min="1" max="1" width="4.5703125" style="101" customWidth="1"/>
    <col min="2" max="2" width="4" style="101" hidden="1" customWidth="1"/>
    <col min="3" max="3" width="12.140625" style="101" customWidth="1"/>
    <col min="4" max="4" width="12.85546875" style="101" customWidth="1"/>
    <col min="5" max="5" width="8.85546875" style="103" customWidth="1"/>
    <col min="6" max="6" width="13.28515625" style="103" customWidth="1"/>
    <col min="7" max="7" width="9.28515625" style="104" customWidth="1"/>
    <col min="8" max="8" width="6.28515625" style="105" customWidth="1"/>
    <col min="9" max="9" width="22.7109375" style="101" customWidth="1"/>
    <col min="10" max="10" width="3" style="106" customWidth="1"/>
    <col min="11" max="11" width="5.7109375" style="106" hidden="1" customWidth="1"/>
    <col min="12" max="12" width="9.140625" style="101" customWidth="1"/>
    <col min="13" max="16384" width="9.140625" style="101"/>
  </cols>
  <sheetData>
    <row r="1" spans="1:15" s="96" customFormat="1" ht="14.25" x14ac:dyDescent="0.2">
      <c r="A1" s="90" t="s">
        <v>56</v>
      </c>
      <c r="B1" s="90"/>
      <c r="C1" s="91"/>
      <c r="D1" s="91"/>
      <c r="E1" s="92"/>
      <c r="F1" s="92"/>
      <c r="G1" s="93"/>
      <c r="H1" s="94"/>
      <c r="I1" s="95" t="s">
        <v>55</v>
      </c>
      <c r="J1" s="91"/>
      <c r="K1" s="91"/>
      <c r="L1" s="91"/>
    </row>
    <row r="2" spans="1:15" s="100" customFormat="1" ht="15.75" customHeight="1" x14ac:dyDescent="0.2">
      <c r="A2" s="90" t="s">
        <v>54</v>
      </c>
      <c r="B2" s="90"/>
      <c r="C2" s="97"/>
      <c r="D2" s="91"/>
      <c r="E2" s="92"/>
      <c r="F2" s="92"/>
      <c r="G2" s="98"/>
      <c r="H2" s="94"/>
      <c r="I2" s="99" t="s">
        <v>53</v>
      </c>
      <c r="J2" s="97"/>
      <c r="K2" s="97"/>
      <c r="L2" s="97"/>
    </row>
    <row r="3" spans="1:15" ht="10.5" customHeight="1" x14ac:dyDescent="0.25">
      <c r="C3" s="102"/>
      <c r="I3" s="99"/>
    </row>
    <row r="4" spans="1:15" ht="15.75" x14ac:dyDescent="0.25">
      <c r="C4" s="107" t="s">
        <v>150</v>
      </c>
      <c r="D4" s="96"/>
      <c r="F4" s="108"/>
    </row>
    <row r="5" spans="1:15" ht="9" customHeight="1" x14ac:dyDescent="0.2">
      <c r="D5" s="96"/>
    </row>
    <row r="6" spans="1:15" x14ac:dyDescent="0.2">
      <c r="C6" s="91">
        <v>1</v>
      </c>
      <c r="D6" s="92" t="s">
        <v>314</v>
      </c>
      <c r="F6" s="108"/>
      <c r="H6" s="104"/>
      <c r="I6" s="105"/>
      <c r="L6" s="106"/>
      <c r="M6" s="106"/>
      <c r="N6" s="106"/>
      <c r="O6" s="106"/>
    </row>
    <row r="7" spans="1:15" ht="9" customHeight="1" thickBot="1" x14ac:dyDescent="0.25">
      <c r="D7" s="96"/>
      <c r="H7" s="104"/>
      <c r="I7" s="105"/>
      <c r="L7" s="106"/>
      <c r="M7" s="106"/>
      <c r="N7" s="106"/>
      <c r="O7" s="106"/>
    </row>
    <row r="8" spans="1:15" s="100" customFormat="1" ht="12" thickBot="1" x14ac:dyDescent="0.25">
      <c r="A8" s="110" t="s">
        <v>51</v>
      </c>
      <c r="B8" s="111" t="s">
        <v>50</v>
      </c>
      <c r="C8" s="112" t="s">
        <v>49</v>
      </c>
      <c r="D8" s="113" t="s">
        <v>48</v>
      </c>
      <c r="E8" s="114" t="s">
        <v>47</v>
      </c>
      <c r="F8" s="114" t="s">
        <v>46</v>
      </c>
      <c r="G8" s="115" t="s">
        <v>115</v>
      </c>
      <c r="H8" s="116" t="s">
        <v>114</v>
      </c>
      <c r="I8" s="117" t="s">
        <v>42</v>
      </c>
      <c r="J8" s="97"/>
      <c r="K8" s="118" t="s">
        <v>152</v>
      </c>
    </row>
    <row r="9" spans="1:15" s="106" customFormat="1" ht="15.95" customHeight="1" x14ac:dyDescent="0.2">
      <c r="A9" s="119">
        <v>1</v>
      </c>
      <c r="B9" s="120">
        <v>101</v>
      </c>
      <c r="C9" s="121" t="s">
        <v>182</v>
      </c>
      <c r="D9" s="122" t="s">
        <v>183</v>
      </c>
      <c r="E9" s="135" t="s">
        <v>184</v>
      </c>
      <c r="F9" s="126" t="s">
        <v>970</v>
      </c>
      <c r="G9" s="21">
        <v>1.0400462962962963E-3</v>
      </c>
      <c r="H9" s="19" t="str">
        <f t="shared" ref="H9:H15" si="0">IF(ISBLANK(G9),"",IF(G9&gt;0.0011400462962963,"",IF(G9&lt;=0,"TSM",IF(G9&lt;=0,"SM",IF(G9&lt;=0.000943287037037037,"KSM",IF(G9&lt;=0.000989583333333333,"I A",IF(G9&lt;=0.00105902777777778,"II A",IF(G9&lt;=0.0011400462962963,"III A"))))))))</f>
        <v>II A</v>
      </c>
      <c r="I9" s="136" t="s">
        <v>185</v>
      </c>
      <c r="K9" s="119">
        <v>1</v>
      </c>
    </row>
    <row r="10" spans="1:15" s="106" customFormat="1" ht="15.95" customHeight="1" x14ac:dyDescent="0.2">
      <c r="A10" s="119">
        <v>2</v>
      </c>
      <c r="B10" s="120">
        <v>51</v>
      </c>
      <c r="C10" s="121" t="s">
        <v>191</v>
      </c>
      <c r="D10" s="122" t="s">
        <v>192</v>
      </c>
      <c r="E10" s="135" t="s">
        <v>95</v>
      </c>
      <c r="F10" s="136" t="s">
        <v>53</v>
      </c>
      <c r="G10" s="21">
        <v>1.0741898148148147E-3</v>
      </c>
      <c r="H10" s="19" t="str">
        <f t="shared" si="0"/>
        <v>III A</v>
      </c>
      <c r="I10" s="136" t="s">
        <v>193</v>
      </c>
      <c r="K10" s="119">
        <v>1</v>
      </c>
    </row>
    <row r="11" spans="1:15" s="106" customFormat="1" ht="15.95" customHeight="1" x14ac:dyDescent="0.2">
      <c r="A11" s="119">
        <v>3</v>
      </c>
      <c r="B11" s="120">
        <v>144</v>
      </c>
      <c r="C11" s="121" t="s">
        <v>194</v>
      </c>
      <c r="D11" s="122" t="s">
        <v>195</v>
      </c>
      <c r="E11" s="135" t="s">
        <v>196</v>
      </c>
      <c r="F11" s="136" t="s">
        <v>53</v>
      </c>
      <c r="G11" s="21">
        <v>1.0741898148148147E-3</v>
      </c>
      <c r="H11" s="19" t="str">
        <f t="shared" si="0"/>
        <v>III A</v>
      </c>
      <c r="I11" s="136" t="s">
        <v>197</v>
      </c>
      <c r="K11" s="119">
        <v>1</v>
      </c>
    </row>
    <row r="12" spans="1:15" ht="15.95" customHeight="1" x14ac:dyDescent="0.2">
      <c r="A12" s="119">
        <v>4</v>
      </c>
      <c r="B12" s="120">
        <v>48</v>
      </c>
      <c r="C12" s="121" t="s">
        <v>157</v>
      </c>
      <c r="D12" s="122" t="s">
        <v>202</v>
      </c>
      <c r="E12" s="123" t="s">
        <v>203</v>
      </c>
      <c r="F12" s="124" t="s">
        <v>200</v>
      </c>
      <c r="G12" s="125">
        <v>1.0755787037037038E-3</v>
      </c>
      <c r="H12" s="19" t="str">
        <f t="shared" si="0"/>
        <v>III A</v>
      </c>
      <c r="I12" s="124" t="s">
        <v>204</v>
      </c>
      <c r="K12" s="119">
        <v>1</v>
      </c>
    </row>
    <row r="13" spans="1:15" ht="15.95" customHeight="1" x14ac:dyDescent="0.2">
      <c r="A13" s="119">
        <v>5</v>
      </c>
      <c r="B13" s="120">
        <v>102</v>
      </c>
      <c r="C13" s="121" t="s">
        <v>175</v>
      </c>
      <c r="D13" s="122" t="s">
        <v>205</v>
      </c>
      <c r="E13" s="123" t="s">
        <v>206</v>
      </c>
      <c r="F13" s="124" t="s">
        <v>24</v>
      </c>
      <c r="G13" s="125">
        <v>1.1250000000000001E-3</v>
      </c>
      <c r="H13" s="19" t="str">
        <f t="shared" si="0"/>
        <v>III A</v>
      </c>
      <c r="I13" s="124" t="s">
        <v>185</v>
      </c>
      <c r="K13" s="119">
        <v>1</v>
      </c>
    </row>
    <row r="14" spans="1:15" ht="15.95" customHeight="1" x14ac:dyDescent="0.2">
      <c r="A14" s="119">
        <v>6</v>
      </c>
      <c r="B14" s="120">
        <v>129</v>
      </c>
      <c r="C14" s="121" t="s">
        <v>207</v>
      </c>
      <c r="D14" s="122" t="s">
        <v>208</v>
      </c>
      <c r="E14" s="123" t="s">
        <v>209</v>
      </c>
      <c r="F14" s="124" t="s">
        <v>210</v>
      </c>
      <c r="G14" s="125">
        <v>1.2372685185185186E-3</v>
      </c>
      <c r="H14" s="19" t="str">
        <f t="shared" si="0"/>
        <v/>
      </c>
      <c r="I14" s="124" t="s">
        <v>211</v>
      </c>
      <c r="K14" s="119">
        <v>1</v>
      </c>
    </row>
    <row r="15" spans="1:15" ht="15.95" customHeight="1" x14ac:dyDescent="0.2">
      <c r="A15" s="119">
        <v>7</v>
      </c>
      <c r="B15" s="120">
        <v>23</v>
      </c>
      <c r="C15" s="121" t="s">
        <v>212</v>
      </c>
      <c r="D15" s="122" t="s">
        <v>213</v>
      </c>
      <c r="E15" s="123" t="s">
        <v>214</v>
      </c>
      <c r="F15" s="124" t="s">
        <v>53</v>
      </c>
      <c r="G15" s="125">
        <v>1.2774305555555555E-3</v>
      </c>
      <c r="H15" s="19" t="str">
        <f t="shared" si="0"/>
        <v/>
      </c>
      <c r="I15" s="124" t="s">
        <v>215</v>
      </c>
      <c r="K15" s="119">
        <v>1</v>
      </c>
    </row>
    <row r="16" spans="1:15" ht="9" customHeight="1" x14ac:dyDescent="0.2">
      <c r="D16" s="96"/>
    </row>
    <row r="17" spans="1:15" x14ac:dyDescent="0.2">
      <c r="C17" s="91">
        <v>2</v>
      </c>
      <c r="D17" s="92" t="s">
        <v>314</v>
      </c>
      <c r="F17" s="108"/>
      <c r="H17" s="104"/>
      <c r="I17" s="105"/>
      <c r="L17" s="106"/>
      <c r="M17" s="106"/>
      <c r="N17" s="106"/>
      <c r="O17" s="106"/>
    </row>
    <row r="18" spans="1:15" ht="9" customHeight="1" thickBot="1" x14ac:dyDescent="0.25">
      <c r="D18" s="96"/>
      <c r="H18" s="104"/>
      <c r="I18" s="105"/>
      <c r="L18" s="106"/>
      <c r="M18" s="106"/>
      <c r="N18" s="106"/>
      <c r="O18" s="106"/>
    </row>
    <row r="19" spans="1:15" s="100" customFormat="1" ht="12" thickBot="1" x14ac:dyDescent="0.25">
      <c r="A19" s="110" t="s">
        <v>51</v>
      </c>
      <c r="B19" s="111" t="s">
        <v>50</v>
      </c>
      <c r="C19" s="112" t="s">
        <v>49</v>
      </c>
      <c r="D19" s="113" t="s">
        <v>48</v>
      </c>
      <c r="E19" s="114" t="s">
        <v>47</v>
      </c>
      <c r="F19" s="114" t="s">
        <v>46</v>
      </c>
      <c r="G19" s="115" t="s">
        <v>115</v>
      </c>
      <c r="H19" s="116" t="s">
        <v>114</v>
      </c>
      <c r="I19" s="117" t="s">
        <v>42</v>
      </c>
      <c r="J19" s="97"/>
      <c r="K19" s="118" t="s">
        <v>152</v>
      </c>
    </row>
    <row r="20" spans="1:15" ht="15.95" customHeight="1" x14ac:dyDescent="0.2">
      <c r="A20" s="119">
        <v>1</v>
      </c>
      <c r="B20" s="120">
        <v>53</v>
      </c>
      <c r="C20" s="121" t="s">
        <v>153</v>
      </c>
      <c r="D20" s="122" t="s">
        <v>154</v>
      </c>
      <c r="E20" s="123" t="s">
        <v>155</v>
      </c>
      <c r="F20" s="124" t="s">
        <v>13</v>
      </c>
      <c r="G20" s="125">
        <v>9.9340277777777773E-4</v>
      </c>
      <c r="H20" s="19" t="str">
        <f t="shared" ref="H20:H28" si="1">IF(ISBLANK(G20),"",IF(G20&gt;0.0011400462962963,"",IF(G20&lt;=0,"TSM",IF(G20&lt;=0,"SM",IF(G20&lt;=0.000943287037037037,"KSM",IF(G20&lt;=0.000989583333333333,"I A",IF(G20&lt;=0.00105902777777778,"II A",IF(G20&lt;=0.0011400462962963,"III A"))))))))</f>
        <v>II A</v>
      </c>
      <c r="I20" s="124" t="s">
        <v>156</v>
      </c>
      <c r="K20" s="119">
        <v>2</v>
      </c>
    </row>
    <row r="21" spans="1:15" ht="15.95" customHeight="1" x14ac:dyDescent="0.2">
      <c r="A21" s="119">
        <v>2</v>
      </c>
      <c r="B21" s="120">
        <v>189</v>
      </c>
      <c r="C21" s="121" t="s">
        <v>157</v>
      </c>
      <c r="D21" s="122" t="s">
        <v>158</v>
      </c>
      <c r="E21" s="123" t="s">
        <v>159</v>
      </c>
      <c r="F21" s="124" t="s">
        <v>13</v>
      </c>
      <c r="G21" s="125">
        <v>1.0085648148148148E-3</v>
      </c>
      <c r="H21" s="19" t="str">
        <f t="shared" si="1"/>
        <v>II A</v>
      </c>
      <c r="I21" s="124" t="s">
        <v>160</v>
      </c>
      <c r="K21" s="119">
        <v>2</v>
      </c>
    </row>
    <row r="22" spans="1:15" ht="15.95" customHeight="1" x14ac:dyDescent="0.2">
      <c r="A22" s="119">
        <v>3</v>
      </c>
      <c r="B22" s="120">
        <v>120</v>
      </c>
      <c r="C22" s="121" t="s">
        <v>161</v>
      </c>
      <c r="D22" s="122" t="s">
        <v>162</v>
      </c>
      <c r="E22" s="123" t="s">
        <v>163</v>
      </c>
      <c r="F22" s="124" t="s">
        <v>164</v>
      </c>
      <c r="G22" s="125">
        <v>1.0145833333333333E-3</v>
      </c>
      <c r="H22" s="19" t="str">
        <f t="shared" si="1"/>
        <v>II A</v>
      </c>
      <c r="I22" s="124" t="s">
        <v>165</v>
      </c>
      <c r="K22" s="119">
        <v>2</v>
      </c>
    </row>
    <row r="23" spans="1:15" ht="15.95" customHeight="1" x14ac:dyDescent="0.2">
      <c r="A23" s="119">
        <v>4</v>
      </c>
      <c r="B23" s="120">
        <v>127</v>
      </c>
      <c r="C23" s="121" t="s">
        <v>166</v>
      </c>
      <c r="D23" s="122" t="s">
        <v>167</v>
      </c>
      <c r="E23" s="123" t="s">
        <v>168</v>
      </c>
      <c r="F23" s="124" t="s">
        <v>13</v>
      </c>
      <c r="G23" s="125">
        <v>1.0177083333333334E-3</v>
      </c>
      <c r="H23" s="19" t="str">
        <f t="shared" si="1"/>
        <v>II A</v>
      </c>
      <c r="I23" s="124" t="s">
        <v>169</v>
      </c>
      <c r="K23" s="119">
        <v>2</v>
      </c>
    </row>
    <row r="24" spans="1:15" ht="15.95" customHeight="1" x14ac:dyDescent="0.2">
      <c r="A24" s="119">
        <v>5</v>
      </c>
      <c r="B24" s="120">
        <v>18</v>
      </c>
      <c r="C24" s="121" t="s">
        <v>170</v>
      </c>
      <c r="D24" s="122" t="s">
        <v>171</v>
      </c>
      <c r="E24" s="123" t="s">
        <v>172</v>
      </c>
      <c r="F24" s="124" t="s">
        <v>173</v>
      </c>
      <c r="G24" s="125">
        <v>1.0182870370370369E-3</v>
      </c>
      <c r="H24" s="19" t="str">
        <f t="shared" si="1"/>
        <v>II A</v>
      </c>
      <c r="I24" s="124" t="s">
        <v>174</v>
      </c>
      <c r="K24" s="119">
        <v>2</v>
      </c>
    </row>
    <row r="25" spans="1:15" ht="15.95" customHeight="1" x14ac:dyDescent="0.2">
      <c r="A25" s="119">
        <v>6</v>
      </c>
      <c r="B25" s="120">
        <v>121</v>
      </c>
      <c r="C25" s="121" t="s">
        <v>175</v>
      </c>
      <c r="D25" s="122" t="s">
        <v>176</v>
      </c>
      <c r="E25" s="123" t="s">
        <v>177</v>
      </c>
      <c r="F25" s="124" t="s">
        <v>164</v>
      </c>
      <c r="G25" s="125">
        <v>1.0337962962962963E-3</v>
      </c>
      <c r="H25" s="19" t="str">
        <f t="shared" si="1"/>
        <v>II A</v>
      </c>
      <c r="I25" s="124" t="s">
        <v>165</v>
      </c>
      <c r="K25" s="119">
        <v>2</v>
      </c>
    </row>
    <row r="26" spans="1:15" ht="15.95" customHeight="1" x14ac:dyDescent="0.2">
      <c r="A26" s="119">
        <v>7</v>
      </c>
      <c r="B26" s="120">
        <v>49</v>
      </c>
      <c r="C26" s="121" t="s">
        <v>178</v>
      </c>
      <c r="D26" s="122" t="s">
        <v>179</v>
      </c>
      <c r="E26" s="123" t="s">
        <v>180</v>
      </c>
      <c r="F26" s="124" t="s">
        <v>121</v>
      </c>
      <c r="G26" s="125">
        <v>1.0387731481481483E-3</v>
      </c>
      <c r="H26" s="19" t="str">
        <f t="shared" si="1"/>
        <v>II A</v>
      </c>
      <c r="I26" s="124" t="s">
        <v>181</v>
      </c>
      <c r="K26" s="119">
        <v>2</v>
      </c>
    </row>
    <row r="27" spans="1:15" ht="15.95" customHeight="1" x14ac:dyDescent="0.2">
      <c r="A27" s="119">
        <v>8</v>
      </c>
      <c r="B27" s="120">
        <v>33</v>
      </c>
      <c r="C27" s="121" t="s">
        <v>186</v>
      </c>
      <c r="D27" s="122" t="s">
        <v>187</v>
      </c>
      <c r="E27" s="123" t="s">
        <v>188</v>
      </c>
      <c r="F27" s="124" t="s">
        <v>189</v>
      </c>
      <c r="G27" s="125">
        <v>1.0510416666666667E-3</v>
      </c>
      <c r="H27" s="19" t="str">
        <f t="shared" si="1"/>
        <v>II A</v>
      </c>
      <c r="I27" s="124" t="s">
        <v>190</v>
      </c>
      <c r="K27" s="119">
        <v>2</v>
      </c>
    </row>
    <row r="28" spans="1:15" ht="15.95" customHeight="1" x14ac:dyDescent="0.2">
      <c r="A28" s="119">
        <v>9</v>
      </c>
      <c r="B28" s="120">
        <v>87</v>
      </c>
      <c r="C28" s="121" t="s">
        <v>182</v>
      </c>
      <c r="D28" s="122" t="s">
        <v>198</v>
      </c>
      <c r="E28" s="123" t="s">
        <v>199</v>
      </c>
      <c r="F28" s="124" t="s">
        <v>200</v>
      </c>
      <c r="G28" s="125">
        <v>1.075E-3</v>
      </c>
      <c r="H28" s="19" t="str">
        <f t="shared" si="1"/>
        <v>III A</v>
      </c>
      <c r="I28" s="124" t="s">
        <v>201</v>
      </c>
      <c r="K28" s="119">
        <v>2</v>
      </c>
    </row>
  </sheetData>
  <printOptions horizontalCentered="1"/>
  <pageMargins left="0.39370078740157483" right="0.39370078740157483" top="0.78740157480314965" bottom="0.39370078740157483" header="0.39370078740157483" footer="0.39370078740157483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24"/>
  <sheetViews>
    <sheetView zoomScaleNormal="100" workbookViewId="0">
      <selection activeCell="A3" sqref="A3"/>
    </sheetView>
  </sheetViews>
  <sheetFormatPr defaultColWidth="9.140625" defaultRowHeight="12.75" x14ac:dyDescent="0.2"/>
  <cols>
    <col min="1" max="1" width="4.5703125" style="101" customWidth="1"/>
    <col min="2" max="2" width="4" style="101" hidden="1" customWidth="1"/>
    <col min="3" max="3" width="12.140625" style="101" customWidth="1"/>
    <col min="4" max="4" width="12.85546875" style="101" customWidth="1"/>
    <col min="5" max="5" width="8.85546875" style="103" customWidth="1"/>
    <col min="6" max="6" width="13.28515625" style="103" customWidth="1"/>
    <col min="7" max="7" width="9.28515625" style="104" customWidth="1"/>
    <col min="8" max="8" width="6.28515625" style="105" customWidth="1"/>
    <col min="9" max="9" width="22.7109375" style="101" customWidth="1"/>
    <col min="10" max="10" width="3" style="106" customWidth="1"/>
    <col min="11" max="11" width="5.7109375" style="106" hidden="1" customWidth="1"/>
    <col min="12" max="12" width="9.140625" style="101" customWidth="1"/>
    <col min="13" max="16384" width="9.140625" style="101"/>
  </cols>
  <sheetData>
    <row r="1" spans="1:15" s="96" customFormat="1" ht="14.25" x14ac:dyDescent="0.2">
      <c r="A1" s="90" t="s">
        <v>56</v>
      </c>
      <c r="B1" s="90"/>
      <c r="C1" s="91"/>
      <c r="D1" s="91"/>
      <c r="E1" s="92"/>
      <c r="F1" s="92"/>
      <c r="G1" s="93"/>
      <c r="H1" s="94"/>
      <c r="I1" s="95" t="s">
        <v>55</v>
      </c>
      <c r="J1" s="91"/>
      <c r="K1" s="91"/>
      <c r="L1" s="91"/>
    </row>
    <row r="2" spans="1:15" s="100" customFormat="1" ht="15.75" customHeight="1" x14ac:dyDescent="0.2">
      <c r="A2" s="90" t="s">
        <v>54</v>
      </c>
      <c r="B2" s="90"/>
      <c r="C2" s="97"/>
      <c r="D2" s="91"/>
      <c r="E2" s="92"/>
      <c r="F2" s="92"/>
      <c r="G2" s="98"/>
      <c r="H2" s="94"/>
      <c r="I2" s="99" t="s">
        <v>53</v>
      </c>
      <c r="J2" s="97"/>
      <c r="K2" s="97"/>
      <c r="L2" s="97"/>
    </row>
    <row r="3" spans="1:15" ht="10.5" customHeight="1" x14ac:dyDescent="0.25">
      <c r="C3" s="102"/>
      <c r="I3" s="99"/>
    </row>
    <row r="4" spans="1:15" ht="15.75" x14ac:dyDescent="0.25">
      <c r="C4" s="107" t="s">
        <v>150</v>
      </c>
      <c r="D4" s="96"/>
      <c r="F4" s="108"/>
    </row>
    <row r="5" spans="1:15" ht="9" customHeight="1" x14ac:dyDescent="0.2">
      <c r="D5" s="96"/>
    </row>
    <row r="6" spans="1:15" x14ac:dyDescent="0.2">
      <c r="B6" s="91"/>
      <c r="C6" s="92" t="s">
        <v>151</v>
      </c>
      <c r="D6" s="109"/>
      <c r="F6" s="108"/>
      <c r="H6" s="104"/>
      <c r="I6" s="105"/>
      <c r="L6" s="106"/>
      <c r="M6" s="106"/>
      <c r="N6" s="106"/>
      <c r="O6" s="106"/>
    </row>
    <row r="7" spans="1:15" ht="9" customHeight="1" thickBot="1" x14ac:dyDescent="0.25">
      <c r="D7" s="96"/>
      <c r="H7" s="104"/>
      <c r="I7" s="105"/>
      <c r="L7" s="106"/>
      <c r="M7" s="106"/>
      <c r="N7" s="106"/>
      <c r="O7" s="106"/>
    </row>
    <row r="8" spans="1:15" s="100" customFormat="1" ht="12" thickBot="1" x14ac:dyDescent="0.25">
      <c r="A8" s="110" t="s">
        <v>51</v>
      </c>
      <c r="B8" s="111" t="s">
        <v>50</v>
      </c>
      <c r="C8" s="112" t="s">
        <v>49</v>
      </c>
      <c r="D8" s="113" t="s">
        <v>48</v>
      </c>
      <c r="E8" s="114" t="s">
        <v>47</v>
      </c>
      <c r="F8" s="114" t="s">
        <v>46</v>
      </c>
      <c r="G8" s="115" t="s">
        <v>115</v>
      </c>
      <c r="H8" s="116" t="s">
        <v>114</v>
      </c>
      <c r="I8" s="117" t="s">
        <v>42</v>
      </c>
      <c r="J8" s="97"/>
      <c r="K8" s="118" t="s">
        <v>152</v>
      </c>
    </row>
    <row r="9" spans="1:15" ht="15.95" customHeight="1" x14ac:dyDescent="0.2">
      <c r="A9" s="119">
        <v>1</v>
      </c>
      <c r="B9" s="120">
        <v>53</v>
      </c>
      <c r="C9" s="121" t="s">
        <v>153</v>
      </c>
      <c r="D9" s="122" t="s">
        <v>154</v>
      </c>
      <c r="E9" s="123" t="s">
        <v>155</v>
      </c>
      <c r="F9" s="124" t="s">
        <v>13</v>
      </c>
      <c r="G9" s="125">
        <v>9.9340277777777773E-4</v>
      </c>
      <c r="H9" s="19" t="str">
        <f t="shared" ref="H9:H24" si="0">IF(ISBLANK(G9),"",IF(G9&gt;0.0011400462962963,"",IF(G9&lt;=0,"TSM",IF(G9&lt;=0,"SM",IF(G9&lt;=0.000943287037037037,"KSM",IF(G9&lt;=0.000989583333333333,"I A",IF(G9&lt;=0.00105902777777778,"II A",IF(G9&lt;=0.0011400462962963,"III A"))))))))</f>
        <v>II A</v>
      </c>
      <c r="I9" s="124" t="s">
        <v>156</v>
      </c>
      <c r="K9" s="119">
        <v>2</v>
      </c>
    </row>
    <row r="10" spans="1:15" ht="15.95" customHeight="1" x14ac:dyDescent="0.2">
      <c r="A10" s="119">
        <v>2</v>
      </c>
      <c r="B10" s="120">
        <v>189</v>
      </c>
      <c r="C10" s="121" t="s">
        <v>157</v>
      </c>
      <c r="D10" s="122" t="s">
        <v>158</v>
      </c>
      <c r="E10" s="123" t="s">
        <v>159</v>
      </c>
      <c r="F10" s="124" t="s">
        <v>13</v>
      </c>
      <c r="G10" s="125">
        <v>1.0085648148148148E-3</v>
      </c>
      <c r="H10" s="19" t="str">
        <f t="shared" si="0"/>
        <v>II A</v>
      </c>
      <c r="I10" s="124" t="s">
        <v>160</v>
      </c>
      <c r="K10" s="119">
        <v>2</v>
      </c>
    </row>
    <row r="11" spans="1:15" ht="15.95" customHeight="1" x14ac:dyDescent="0.2">
      <c r="A11" s="119">
        <v>3</v>
      </c>
      <c r="B11" s="120">
        <v>120</v>
      </c>
      <c r="C11" s="121" t="s">
        <v>161</v>
      </c>
      <c r="D11" s="122" t="s">
        <v>162</v>
      </c>
      <c r="E11" s="123" t="s">
        <v>163</v>
      </c>
      <c r="F11" s="124" t="s">
        <v>164</v>
      </c>
      <c r="G11" s="125">
        <v>1.0145833333333333E-3</v>
      </c>
      <c r="H11" s="19" t="str">
        <f t="shared" si="0"/>
        <v>II A</v>
      </c>
      <c r="I11" s="124" t="s">
        <v>165</v>
      </c>
      <c r="K11" s="119">
        <v>2</v>
      </c>
    </row>
    <row r="12" spans="1:15" ht="15.95" customHeight="1" x14ac:dyDescent="0.2">
      <c r="A12" s="119">
        <v>4</v>
      </c>
      <c r="B12" s="120">
        <v>127</v>
      </c>
      <c r="C12" s="121" t="s">
        <v>166</v>
      </c>
      <c r="D12" s="122" t="s">
        <v>167</v>
      </c>
      <c r="E12" s="123" t="s">
        <v>168</v>
      </c>
      <c r="F12" s="124" t="s">
        <v>13</v>
      </c>
      <c r="G12" s="125">
        <v>1.0177083333333334E-3</v>
      </c>
      <c r="H12" s="19" t="str">
        <f t="shared" si="0"/>
        <v>II A</v>
      </c>
      <c r="I12" s="124" t="s">
        <v>169</v>
      </c>
      <c r="K12" s="119">
        <v>2</v>
      </c>
    </row>
    <row r="13" spans="1:15" ht="15.95" customHeight="1" x14ac:dyDescent="0.2">
      <c r="A13" s="119">
        <v>5</v>
      </c>
      <c r="B13" s="120">
        <v>18</v>
      </c>
      <c r="C13" s="121" t="s">
        <v>170</v>
      </c>
      <c r="D13" s="122" t="s">
        <v>171</v>
      </c>
      <c r="E13" s="123" t="s">
        <v>172</v>
      </c>
      <c r="F13" s="124" t="s">
        <v>173</v>
      </c>
      <c r="G13" s="125">
        <v>1.0182870370370369E-3</v>
      </c>
      <c r="H13" s="19" t="str">
        <f t="shared" si="0"/>
        <v>II A</v>
      </c>
      <c r="I13" s="124" t="s">
        <v>174</v>
      </c>
      <c r="K13" s="119">
        <v>2</v>
      </c>
    </row>
    <row r="14" spans="1:15" ht="15.95" customHeight="1" x14ac:dyDescent="0.2">
      <c r="A14" s="119">
        <v>6</v>
      </c>
      <c r="B14" s="120">
        <v>121</v>
      </c>
      <c r="C14" s="121" t="s">
        <v>175</v>
      </c>
      <c r="D14" s="122" t="s">
        <v>176</v>
      </c>
      <c r="E14" s="123" t="s">
        <v>177</v>
      </c>
      <c r="F14" s="124" t="s">
        <v>164</v>
      </c>
      <c r="G14" s="125">
        <v>1.0337962962962963E-3</v>
      </c>
      <c r="H14" s="19" t="str">
        <f t="shared" si="0"/>
        <v>II A</v>
      </c>
      <c r="I14" s="124" t="s">
        <v>165</v>
      </c>
      <c r="K14" s="119">
        <v>2</v>
      </c>
    </row>
    <row r="15" spans="1:15" ht="15.95" customHeight="1" x14ac:dyDescent="0.2">
      <c r="A15" s="119">
        <v>7</v>
      </c>
      <c r="B15" s="120">
        <v>49</v>
      </c>
      <c r="C15" s="121" t="s">
        <v>178</v>
      </c>
      <c r="D15" s="122" t="s">
        <v>179</v>
      </c>
      <c r="E15" s="123" t="s">
        <v>180</v>
      </c>
      <c r="F15" s="124" t="s">
        <v>121</v>
      </c>
      <c r="G15" s="125">
        <v>1.0387731481481483E-3</v>
      </c>
      <c r="H15" s="19" t="str">
        <f t="shared" si="0"/>
        <v>II A</v>
      </c>
      <c r="I15" s="124" t="s">
        <v>181</v>
      </c>
      <c r="K15" s="119">
        <v>2</v>
      </c>
    </row>
    <row r="16" spans="1:15" ht="15.95" customHeight="1" x14ac:dyDescent="0.2">
      <c r="A16" s="119">
        <v>8</v>
      </c>
      <c r="B16" s="120">
        <v>101</v>
      </c>
      <c r="C16" s="121" t="s">
        <v>182</v>
      </c>
      <c r="D16" s="122" t="s">
        <v>183</v>
      </c>
      <c r="E16" s="123" t="s">
        <v>184</v>
      </c>
      <c r="F16" s="126" t="s">
        <v>970</v>
      </c>
      <c r="G16" s="125">
        <v>1.0400462962962963E-3</v>
      </c>
      <c r="H16" s="19" t="str">
        <f t="shared" si="0"/>
        <v>II A</v>
      </c>
      <c r="I16" s="124" t="s">
        <v>185</v>
      </c>
      <c r="K16" s="119">
        <v>1</v>
      </c>
    </row>
    <row r="17" spans="1:11" ht="15.95" customHeight="1" x14ac:dyDescent="0.2">
      <c r="A17" s="119">
        <v>9</v>
      </c>
      <c r="B17" s="120">
        <v>33</v>
      </c>
      <c r="C17" s="121" t="s">
        <v>186</v>
      </c>
      <c r="D17" s="122" t="s">
        <v>187</v>
      </c>
      <c r="E17" s="123" t="s">
        <v>188</v>
      </c>
      <c r="F17" s="124" t="s">
        <v>189</v>
      </c>
      <c r="G17" s="125">
        <v>1.0510416666666667E-3</v>
      </c>
      <c r="H17" s="19" t="str">
        <f t="shared" si="0"/>
        <v>II A</v>
      </c>
      <c r="I17" s="124" t="s">
        <v>190</v>
      </c>
      <c r="K17" s="119">
        <v>2</v>
      </c>
    </row>
    <row r="18" spans="1:11" ht="15.95" customHeight="1" x14ac:dyDescent="0.2">
      <c r="A18" s="119">
        <v>10</v>
      </c>
      <c r="B18" s="120">
        <v>51</v>
      </c>
      <c r="C18" s="121" t="s">
        <v>191</v>
      </c>
      <c r="D18" s="122" t="s">
        <v>192</v>
      </c>
      <c r="E18" s="123" t="s">
        <v>95</v>
      </c>
      <c r="F18" s="124" t="s">
        <v>53</v>
      </c>
      <c r="G18" s="127">
        <v>1.0741898148148147E-3</v>
      </c>
      <c r="H18" s="19" t="str">
        <f t="shared" si="0"/>
        <v>III A</v>
      </c>
      <c r="I18" s="124" t="s">
        <v>193</v>
      </c>
      <c r="K18" s="119">
        <v>1</v>
      </c>
    </row>
    <row r="19" spans="1:11" ht="15.95" customHeight="1" x14ac:dyDescent="0.2">
      <c r="A19" s="119">
        <v>11</v>
      </c>
      <c r="B19" s="120">
        <v>144</v>
      </c>
      <c r="C19" s="121" t="s">
        <v>194</v>
      </c>
      <c r="D19" s="122" t="s">
        <v>195</v>
      </c>
      <c r="E19" s="123" t="s">
        <v>196</v>
      </c>
      <c r="F19" s="124" t="s">
        <v>53</v>
      </c>
      <c r="G19" s="127">
        <v>1.0741898148148147E-3</v>
      </c>
      <c r="H19" s="19" t="str">
        <f t="shared" si="0"/>
        <v>III A</v>
      </c>
      <c r="I19" s="124" t="s">
        <v>197</v>
      </c>
      <c r="K19" s="119">
        <v>1</v>
      </c>
    </row>
    <row r="20" spans="1:11" ht="15.95" customHeight="1" x14ac:dyDescent="0.2">
      <c r="A20" s="119">
        <v>12</v>
      </c>
      <c r="B20" s="120">
        <v>87</v>
      </c>
      <c r="C20" s="121" t="s">
        <v>182</v>
      </c>
      <c r="D20" s="122" t="s">
        <v>198</v>
      </c>
      <c r="E20" s="123" t="s">
        <v>199</v>
      </c>
      <c r="F20" s="124" t="s">
        <v>200</v>
      </c>
      <c r="G20" s="125">
        <v>1.075E-3</v>
      </c>
      <c r="H20" s="19" t="str">
        <f t="shared" si="0"/>
        <v>III A</v>
      </c>
      <c r="I20" s="124" t="s">
        <v>201</v>
      </c>
      <c r="K20" s="119">
        <v>2</v>
      </c>
    </row>
    <row r="21" spans="1:11" ht="15.95" customHeight="1" x14ac:dyDescent="0.2">
      <c r="A21" s="119">
        <v>13</v>
      </c>
      <c r="B21" s="120">
        <v>48</v>
      </c>
      <c r="C21" s="121" t="s">
        <v>157</v>
      </c>
      <c r="D21" s="122" t="s">
        <v>202</v>
      </c>
      <c r="E21" s="123" t="s">
        <v>203</v>
      </c>
      <c r="F21" s="124" t="s">
        <v>200</v>
      </c>
      <c r="G21" s="125">
        <v>1.0755787037037038E-3</v>
      </c>
      <c r="H21" s="19" t="str">
        <f t="shared" si="0"/>
        <v>III A</v>
      </c>
      <c r="I21" s="124" t="s">
        <v>204</v>
      </c>
      <c r="K21" s="119">
        <v>1</v>
      </c>
    </row>
    <row r="22" spans="1:11" ht="15.95" customHeight="1" x14ac:dyDescent="0.2">
      <c r="A22" s="119">
        <v>14</v>
      </c>
      <c r="B22" s="120">
        <v>102</v>
      </c>
      <c r="C22" s="121" t="s">
        <v>175</v>
      </c>
      <c r="D22" s="122" t="s">
        <v>205</v>
      </c>
      <c r="E22" s="123" t="s">
        <v>206</v>
      </c>
      <c r="F22" s="124" t="s">
        <v>24</v>
      </c>
      <c r="G22" s="125">
        <v>1.1250000000000001E-3</v>
      </c>
      <c r="H22" s="19" t="str">
        <f t="shared" si="0"/>
        <v>III A</v>
      </c>
      <c r="I22" s="124" t="s">
        <v>185</v>
      </c>
      <c r="K22" s="119">
        <v>1</v>
      </c>
    </row>
    <row r="23" spans="1:11" ht="15.95" customHeight="1" x14ac:dyDescent="0.2">
      <c r="A23" s="119">
        <v>15</v>
      </c>
      <c r="B23" s="120">
        <v>129</v>
      </c>
      <c r="C23" s="121" t="s">
        <v>207</v>
      </c>
      <c r="D23" s="122" t="s">
        <v>208</v>
      </c>
      <c r="E23" s="123" t="s">
        <v>209</v>
      </c>
      <c r="F23" s="124" t="s">
        <v>210</v>
      </c>
      <c r="G23" s="125">
        <v>1.2372685185185186E-3</v>
      </c>
      <c r="H23" s="19" t="str">
        <f t="shared" si="0"/>
        <v/>
      </c>
      <c r="I23" s="124" t="s">
        <v>211</v>
      </c>
      <c r="K23" s="119">
        <v>1</v>
      </c>
    </row>
    <row r="24" spans="1:11" ht="15.95" customHeight="1" x14ac:dyDescent="0.2">
      <c r="A24" s="119">
        <v>16</v>
      </c>
      <c r="B24" s="120">
        <v>23</v>
      </c>
      <c r="C24" s="121" t="s">
        <v>212</v>
      </c>
      <c r="D24" s="122" t="s">
        <v>213</v>
      </c>
      <c r="E24" s="123" t="s">
        <v>214</v>
      </c>
      <c r="F24" s="124" t="s">
        <v>53</v>
      </c>
      <c r="G24" s="125">
        <v>1.2774305555555555E-3</v>
      </c>
      <c r="H24" s="19" t="str">
        <f t="shared" si="0"/>
        <v/>
      </c>
      <c r="I24" s="124" t="s">
        <v>215</v>
      </c>
      <c r="K24" s="119">
        <v>1</v>
      </c>
    </row>
  </sheetData>
  <printOptions horizontalCentered="1"/>
  <pageMargins left="0.39370078740157483" right="0.39370078740157483" top="0.78740157480314965" bottom="0.39370078740157483" header="0.39370078740157483" footer="0.39370078740157483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T30"/>
  <sheetViews>
    <sheetView topLeftCell="A2" zoomScaleNormal="100" workbookViewId="0">
      <selection activeCell="A3" sqref="A3"/>
    </sheetView>
  </sheetViews>
  <sheetFormatPr defaultColWidth="9.140625" defaultRowHeight="12.75" x14ac:dyDescent="0.2"/>
  <cols>
    <col min="1" max="1" width="4.5703125" style="106" customWidth="1"/>
    <col min="2" max="2" width="4" style="101" hidden="1" customWidth="1"/>
    <col min="3" max="3" width="12.140625" style="101" customWidth="1"/>
    <col min="4" max="4" width="14.85546875" style="101" customWidth="1"/>
    <col min="5" max="5" width="8.85546875" style="103" customWidth="1"/>
    <col min="6" max="6" width="12.28515625" style="103" customWidth="1"/>
    <col min="7" max="7" width="9.28515625" style="104" customWidth="1"/>
    <col min="8" max="8" width="5" style="128" bestFit="1" customWidth="1"/>
    <col min="9" max="9" width="22.7109375" style="101" customWidth="1"/>
    <col min="10" max="10" width="3" style="106" customWidth="1"/>
    <col min="11" max="11" width="5.7109375" style="106" hidden="1" customWidth="1"/>
    <col min="12" max="12" width="9.140625" style="101" customWidth="1"/>
    <col min="13" max="16384" width="9.140625" style="101"/>
  </cols>
  <sheetData>
    <row r="1" spans="1:20" s="96" customFormat="1" ht="14.25" x14ac:dyDescent="0.2">
      <c r="A1" s="90" t="s">
        <v>56</v>
      </c>
      <c r="B1" s="90"/>
      <c r="C1" s="91"/>
      <c r="D1" s="91"/>
      <c r="E1" s="92"/>
      <c r="F1" s="92"/>
      <c r="G1" s="93"/>
      <c r="H1" s="94"/>
      <c r="I1" s="95" t="s">
        <v>55</v>
      </c>
      <c r="J1" s="91"/>
      <c r="K1" s="91"/>
      <c r="L1" s="91"/>
      <c r="M1" s="91"/>
      <c r="N1" s="91"/>
      <c r="O1" s="91"/>
      <c r="P1" s="90"/>
    </row>
    <row r="2" spans="1:20" s="100" customFormat="1" ht="15.75" customHeight="1" x14ac:dyDescent="0.2">
      <c r="A2" s="90" t="s">
        <v>54</v>
      </c>
      <c r="B2" s="90"/>
      <c r="C2" s="97"/>
      <c r="D2" s="91"/>
      <c r="E2" s="92"/>
      <c r="F2" s="92"/>
      <c r="G2" s="98"/>
      <c r="H2" s="94"/>
      <c r="I2" s="99" t="s">
        <v>53</v>
      </c>
      <c r="J2" s="97"/>
      <c r="K2" s="97"/>
      <c r="L2" s="97"/>
      <c r="M2" s="97"/>
      <c r="N2" s="97"/>
      <c r="O2" s="97"/>
      <c r="P2" s="90"/>
    </row>
    <row r="3" spans="1:20" ht="10.5" customHeight="1" x14ac:dyDescent="0.25">
      <c r="C3" s="102"/>
      <c r="I3" s="99"/>
    </row>
    <row r="4" spans="1:20" ht="15.75" x14ac:dyDescent="0.25">
      <c r="C4" s="107" t="s">
        <v>344</v>
      </c>
      <c r="D4" s="96"/>
      <c r="F4" s="108"/>
    </row>
    <row r="5" spans="1:20" ht="9" customHeight="1" x14ac:dyDescent="0.2">
      <c r="D5" s="96"/>
    </row>
    <row r="6" spans="1:20" x14ac:dyDescent="0.2">
      <c r="A6" s="101"/>
      <c r="C6" s="91">
        <v>1</v>
      </c>
      <c r="D6" s="92" t="s">
        <v>314</v>
      </c>
      <c r="F6" s="108"/>
      <c r="H6" s="104"/>
      <c r="I6" s="105"/>
      <c r="L6" s="106"/>
      <c r="M6" s="106"/>
      <c r="N6" s="106"/>
      <c r="O6" s="106"/>
      <c r="P6" s="106"/>
      <c r="R6" s="106"/>
      <c r="S6" s="106"/>
      <c r="T6" s="106"/>
    </row>
    <row r="7" spans="1:20" ht="9" customHeight="1" thickBot="1" x14ac:dyDescent="0.25">
      <c r="A7" s="101"/>
      <c r="D7" s="96"/>
      <c r="H7" s="104"/>
      <c r="I7" s="105"/>
      <c r="L7" s="106"/>
      <c r="M7" s="106"/>
      <c r="N7" s="106"/>
      <c r="O7" s="106"/>
      <c r="P7" s="106"/>
      <c r="R7" s="106"/>
      <c r="S7" s="106"/>
      <c r="T7" s="106"/>
    </row>
    <row r="8" spans="1:20" s="100" customFormat="1" ht="12" thickBot="1" x14ac:dyDescent="0.25">
      <c r="A8" s="129" t="s">
        <v>51</v>
      </c>
      <c r="B8" s="111" t="s">
        <v>50</v>
      </c>
      <c r="C8" s="112" t="s">
        <v>49</v>
      </c>
      <c r="D8" s="113" t="s">
        <v>48</v>
      </c>
      <c r="E8" s="114" t="s">
        <v>47</v>
      </c>
      <c r="F8" s="114" t="s">
        <v>46</v>
      </c>
      <c r="G8" s="115" t="s">
        <v>115</v>
      </c>
      <c r="H8" s="130" t="s">
        <v>43</v>
      </c>
      <c r="I8" s="117" t="s">
        <v>42</v>
      </c>
      <c r="J8" s="97"/>
      <c r="K8" s="118" t="s">
        <v>152</v>
      </c>
    </row>
    <row r="9" spans="1:20" ht="15.95" customHeight="1" x14ac:dyDescent="0.2">
      <c r="A9" s="119">
        <v>1</v>
      </c>
      <c r="B9" s="131">
        <v>153</v>
      </c>
      <c r="C9" s="132" t="s">
        <v>133</v>
      </c>
      <c r="D9" s="133" t="s">
        <v>343</v>
      </c>
      <c r="E9" s="123" t="s">
        <v>342</v>
      </c>
      <c r="F9" s="124" t="s">
        <v>53</v>
      </c>
      <c r="G9" s="125">
        <v>2.4043981481481481E-3</v>
      </c>
      <c r="H9" s="134" t="str">
        <f t="shared" ref="H9:H18" si="0">IF(ISBLANK(G9),"",IF(G9&gt;0.00256944444444444,"",IF(G9&lt;=0.0018287037037037,"TSM",IF(G9&lt;=0.0019212962962963,"SM",IF(G9&lt;=0.00202546296296296,"KSM",IF(G9&lt;=0.00216435185185185,"I A",IF(G9&lt;=0.00233796296296296,"II A",IF(G9&lt;=0.00256944444444444,"III A"))))))))</f>
        <v>III A</v>
      </c>
      <c r="I9" s="124" t="s">
        <v>325</v>
      </c>
      <c r="K9" s="119">
        <v>1</v>
      </c>
    </row>
    <row r="10" spans="1:20" ht="15.95" customHeight="1" x14ac:dyDescent="0.2">
      <c r="A10" s="119">
        <v>2</v>
      </c>
      <c r="B10" s="131">
        <v>159</v>
      </c>
      <c r="C10" s="132" t="s">
        <v>341</v>
      </c>
      <c r="D10" s="133" t="s">
        <v>340</v>
      </c>
      <c r="E10" s="123" t="s">
        <v>339</v>
      </c>
      <c r="F10" s="124" t="s">
        <v>53</v>
      </c>
      <c r="G10" s="125">
        <v>2.4572916666666667E-3</v>
      </c>
      <c r="H10" s="134" t="str">
        <f t="shared" si="0"/>
        <v>III A</v>
      </c>
      <c r="I10" s="124" t="s">
        <v>325</v>
      </c>
      <c r="K10" s="119">
        <v>1</v>
      </c>
    </row>
    <row r="11" spans="1:20" ht="15.95" customHeight="1" x14ac:dyDescent="0.2">
      <c r="A11" s="119">
        <v>3</v>
      </c>
      <c r="B11" s="131">
        <v>42</v>
      </c>
      <c r="C11" s="132" t="s">
        <v>338</v>
      </c>
      <c r="D11" s="133" t="s">
        <v>337</v>
      </c>
      <c r="E11" s="123" t="s">
        <v>336</v>
      </c>
      <c r="F11" s="124" t="s">
        <v>239</v>
      </c>
      <c r="G11" s="125">
        <v>2.4663194444444442E-3</v>
      </c>
      <c r="H11" s="134" t="str">
        <f t="shared" si="0"/>
        <v>III A</v>
      </c>
      <c r="I11" s="124" t="s">
        <v>250</v>
      </c>
      <c r="K11" s="119">
        <v>1</v>
      </c>
    </row>
    <row r="12" spans="1:20" ht="15.95" customHeight="1" x14ac:dyDescent="0.2">
      <c r="A12" s="119">
        <v>4</v>
      </c>
      <c r="B12" s="131">
        <v>44</v>
      </c>
      <c r="C12" s="132" t="s">
        <v>289</v>
      </c>
      <c r="D12" s="133" t="s">
        <v>335</v>
      </c>
      <c r="E12" s="123" t="s">
        <v>334</v>
      </c>
      <c r="F12" s="124" t="s">
        <v>333</v>
      </c>
      <c r="G12" s="125">
        <v>2.480787037037037E-3</v>
      </c>
      <c r="H12" s="134" t="str">
        <f t="shared" si="0"/>
        <v>III A</v>
      </c>
      <c r="I12" s="124" t="s">
        <v>332</v>
      </c>
      <c r="K12" s="119">
        <v>1</v>
      </c>
    </row>
    <row r="13" spans="1:20" ht="15.95" customHeight="1" x14ac:dyDescent="0.2">
      <c r="A13" s="119">
        <v>5</v>
      </c>
      <c r="B13" s="131">
        <v>157</v>
      </c>
      <c r="C13" s="132" t="s">
        <v>331</v>
      </c>
      <c r="D13" s="133" t="s">
        <v>327</v>
      </c>
      <c r="E13" s="123" t="s">
        <v>326</v>
      </c>
      <c r="F13" s="124" t="s">
        <v>53</v>
      </c>
      <c r="G13" s="125">
        <v>2.492939814814815E-3</v>
      </c>
      <c r="H13" s="134" t="str">
        <f t="shared" si="0"/>
        <v>III A</v>
      </c>
      <c r="I13" s="124" t="s">
        <v>325</v>
      </c>
      <c r="K13" s="119">
        <v>1</v>
      </c>
    </row>
    <row r="14" spans="1:20" ht="15.95" customHeight="1" x14ac:dyDescent="0.2">
      <c r="A14" s="119">
        <v>6</v>
      </c>
      <c r="B14" s="131">
        <v>41</v>
      </c>
      <c r="C14" s="132" t="s">
        <v>71</v>
      </c>
      <c r="D14" s="133" t="s">
        <v>330</v>
      </c>
      <c r="E14" s="123" t="s">
        <v>329</v>
      </c>
      <c r="F14" s="124" t="s">
        <v>239</v>
      </c>
      <c r="G14" s="125">
        <v>2.5424768518518518E-3</v>
      </c>
      <c r="H14" s="134" t="str">
        <f t="shared" si="0"/>
        <v>III A</v>
      </c>
      <c r="I14" s="124" t="s">
        <v>240</v>
      </c>
      <c r="K14" s="119">
        <v>1</v>
      </c>
    </row>
    <row r="15" spans="1:20" ht="15.95" customHeight="1" x14ac:dyDescent="0.2">
      <c r="A15" s="119">
        <v>7</v>
      </c>
      <c r="B15" s="131">
        <v>158</v>
      </c>
      <c r="C15" s="132" t="s">
        <v>328</v>
      </c>
      <c r="D15" s="133" t="s">
        <v>327</v>
      </c>
      <c r="E15" s="123" t="s">
        <v>326</v>
      </c>
      <c r="F15" s="124" t="s">
        <v>53</v>
      </c>
      <c r="G15" s="125">
        <v>2.5616898148148148E-3</v>
      </c>
      <c r="H15" s="134" t="str">
        <f t="shared" si="0"/>
        <v>III A</v>
      </c>
      <c r="I15" s="124" t="s">
        <v>325</v>
      </c>
      <c r="K15" s="119">
        <v>1</v>
      </c>
    </row>
    <row r="16" spans="1:20" ht="15.95" customHeight="1" x14ac:dyDescent="0.2">
      <c r="A16" s="119">
        <v>8</v>
      </c>
      <c r="B16" s="131">
        <v>68</v>
      </c>
      <c r="C16" s="132" t="s">
        <v>324</v>
      </c>
      <c r="D16" s="133" t="s">
        <v>323</v>
      </c>
      <c r="E16" s="123" t="s">
        <v>322</v>
      </c>
      <c r="F16" s="124" t="s">
        <v>303</v>
      </c>
      <c r="G16" s="125">
        <v>2.5896990740740737E-3</v>
      </c>
      <c r="H16" s="134" t="str">
        <f t="shared" si="0"/>
        <v/>
      </c>
      <c r="I16" s="124" t="s">
        <v>302</v>
      </c>
      <c r="K16" s="119">
        <v>1</v>
      </c>
    </row>
    <row r="17" spans="1:20" ht="15.95" customHeight="1" x14ac:dyDescent="0.2">
      <c r="A17" s="119">
        <v>9</v>
      </c>
      <c r="B17" s="131">
        <v>117</v>
      </c>
      <c r="C17" s="132" t="s">
        <v>321</v>
      </c>
      <c r="D17" s="133" t="s">
        <v>320</v>
      </c>
      <c r="E17" s="123" t="s">
        <v>319</v>
      </c>
      <c r="F17" s="124" t="s">
        <v>266</v>
      </c>
      <c r="G17" s="125">
        <v>2.8673611111111109E-3</v>
      </c>
      <c r="H17" s="134" t="str">
        <f t="shared" si="0"/>
        <v/>
      </c>
      <c r="I17" s="124" t="s">
        <v>267</v>
      </c>
      <c r="K17" s="119">
        <v>1</v>
      </c>
    </row>
    <row r="18" spans="1:20" ht="15.95" customHeight="1" x14ac:dyDescent="0.2">
      <c r="A18" s="119"/>
      <c r="B18" s="131">
        <v>136</v>
      </c>
      <c r="C18" s="132" t="s">
        <v>318</v>
      </c>
      <c r="D18" s="133" t="s">
        <v>317</v>
      </c>
      <c r="E18" s="123" t="s">
        <v>316</v>
      </c>
      <c r="F18" s="124" t="s">
        <v>53</v>
      </c>
      <c r="G18" s="125" t="s">
        <v>12</v>
      </c>
      <c r="H18" s="134" t="str">
        <f t="shared" si="0"/>
        <v/>
      </c>
      <c r="I18" s="124" t="s">
        <v>315</v>
      </c>
      <c r="K18" s="119">
        <v>1</v>
      </c>
    </row>
    <row r="19" spans="1:20" ht="9" customHeight="1" x14ac:dyDescent="0.2">
      <c r="A19" s="101"/>
      <c r="D19" s="96"/>
      <c r="H19" s="104"/>
      <c r="I19" s="105"/>
      <c r="L19" s="106"/>
      <c r="M19" s="106"/>
      <c r="N19" s="106"/>
      <c r="O19" s="106"/>
      <c r="P19" s="106"/>
      <c r="R19" s="106"/>
      <c r="S19" s="106"/>
      <c r="T19" s="106"/>
    </row>
    <row r="20" spans="1:20" x14ac:dyDescent="0.2">
      <c r="A20" s="101"/>
      <c r="C20" s="91">
        <v>2</v>
      </c>
      <c r="D20" s="92" t="s">
        <v>314</v>
      </c>
      <c r="F20" s="108"/>
      <c r="H20" s="104"/>
      <c r="I20" s="105"/>
      <c r="L20" s="106"/>
      <c r="M20" s="106"/>
      <c r="N20" s="106"/>
      <c r="O20" s="106"/>
      <c r="P20" s="106"/>
      <c r="R20" s="106"/>
      <c r="S20" s="106"/>
      <c r="T20" s="106"/>
    </row>
    <row r="21" spans="1:20" ht="9" customHeight="1" thickBot="1" x14ac:dyDescent="0.25">
      <c r="A21" s="101"/>
      <c r="D21" s="96"/>
      <c r="H21" s="104"/>
      <c r="I21" s="105"/>
      <c r="L21" s="106"/>
      <c r="M21" s="106"/>
      <c r="N21" s="106"/>
      <c r="O21" s="106"/>
      <c r="P21" s="106"/>
      <c r="R21" s="106"/>
      <c r="S21" s="106"/>
      <c r="T21" s="106"/>
    </row>
    <row r="22" spans="1:20" s="100" customFormat="1" ht="12" thickBot="1" x14ac:dyDescent="0.25">
      <c r="A22" s="129" t="s">
        <v>51</v>
      </c>
      <c r="B22" s="111" t="s">
        <v>50</v>
      </c>
      <c r="C22" s="112" t="s">
        <v>49</v>
      </c>
      <c r="D22" s="113" t="s">
        <v>48</v>
      </c>
      <c r="E22" s="114" t="s">
        <v>47</v>
      </c>
      <c r="F22" s="114" t="s">
        <v>46</v>
      </c>
      <c r="G22" s="115" t="s">
        <v>115</v>
      </c>
      <c r="H22" s="130" t="s">
        <v>43</v>
      </c>
      <c r="I22" s="117" t="s">
        <v>42</v>
      </c>
      <c r="J22" s="97"/>
      <c r="K22" s="118" t="s">
        <v>152</v>
      </c>
    </row>
    <row r="23" spans="1:20" ht="15.95" customHeight="1" x14ac:dyDescent="0.2">
      <c r="A23" s="119">
        <v>1</v>
      </c>
      <c r="B23" s="131">
        <v>146</v>
      </c>
      <c r="C23" s="132" t="s">
        <v>313</v>
      </c>
      <c r="D23" s="133" t="s">
        <v>312</v>
      </c>
      <c r="E23" s="123" t="s">
        <v>311</v>
      </c>
      <c r="F23" s="124" t="s">
        <v>53</v>
      </c>
      <c r="G23" s="125">
        <v>2.0296296296296299E-3</v>
      </c>
      <c r="H23" s="134" t="str">
        <f t="shared" ref="H23:H30" si="1">IF(ISBLANK(G23),"",IF(G23&gt;0.00256944444444444,"",IF(G23&lt;=0.0018287037037037,"TSM",IF(G23&lt;=0.0019212962962963,"SM",IF(G23&lt;=0.00202546296296296,"KSM",IF(G23&lt;=0.00216435185185185,"I A",IF(G23&lt;=0.00233796296296296,"II A",IF(G23&lt;=0.00256944444444444,"III A"))))))))</f>
        <v>I A</v>
      </c>
      <c r="I23" s="124" t="s">
        <v>310</v>
      </c>
      <c r="K23" s="119">
        <v>2</v>
      </c>
    </row>
    <row r="24" spans="1:20" ht="15.95" customHeight="1" x14ac:dyDescent="0.2">
      <c r="A24" s="119">
        <v>2</v>
      </c>
      <c r="B24" s="131">
        <v>169</v>
      </c>
      <c r="C24" s="132" t="s">
        <v>309</v>
      </c>
      <c r="D24" s="133" t="s">
        <v>308</v>
      </c>
      <c r="E24" s="123" t="s">
        <v>307</v>
      </c>
      <c r="F24" s="124" t="s">
        <v>298</v>
      </c>
      <c r="G24" s="125">
        <v>2.0383101851851851E-3</v>
      </c>
      <c r="H24" s="134" t="str">
        <f t="shared" si="1"/>
        <v>I A</v>
      </c>
      <c r="I24" s="124" t="s">
        <v>306</v>
      </c>
      <c r="K24" s="119">
        <v>2</v>
      </c>
    </row>
    <row r="25" spans="1:20" ht="15.95" customHeight="1" x14ac:dyDescent="0.2">
      <c r="A25" s="119">
        <v>3</v>
      </c>
      <c r="B25" s="131">
        <v>67</v>
      </c>
      <c r="C25" s="132" t="s">
        <v>129</v>
      </c>
      <c r="D25" s="133" t="s">
        <v>305</v>
      </c>
      <c r="E25" s="123" t="s">
        <v>304</v>
      </c>
      <c r="F25" s="124" t="s">
        <v>303</v>
      </c>
      <c r="G25" s="125">
        <v>2.1706018518518519E-3</v>
      </c>
      <c r="H25" s="134" t="str">
        <f t="shared" si="1"/>
        <v>II A</v>
      </c>
      <c r="I25" s="124" t="s">
        <v>302</v>
      </c>
      <c r="K25" s="119">
        <v>2</v>
      </c>
    </row>
    <row r="26" spans="1:20" ht="15.95" customHeight="1" x14ac:dyDescent="0.2">
      <c r="A26" s="119">
        <v>4</v>
      </c>
      <c r="B26" s="131">
        <v>170</v>
      </c>
      <c r="C26" s="132" t="s">
        <v>301</v>
      </c>
      <c r="D26" s="133" t="s">
        <v>300</v>
      </c>
      <c r="E26" s="123" t="s">
        <v>299</v>
      </c>
      <c r="F26" s="124" t="s">
        <v>298</v>
      </c>
      <c r="G26" s="125">
        <v>2.205439814814815E-3</v>
      </c>
      <c r="H26" s="134" t="str">
        <f t="shared" si="1"/>
        <v>II A</v>
      </c>
      <c r="I26" s="124" t="s">
        <v>297</v>
      </c>
      <c r="K26" s="119">
        <v>2</v>
      </c>
    </row>
    <row r="27" spans="1:20" ht="15.95" customHeight="1" x14ac:dyDescent="0.2">
      <c r="A27" s="119">
        <v>5</v>
      </c>
      <c r="B27" s="131">
        <v>25</v>
      </c>
      <c r="C27" s="132" t="s">
        <v>296</v>
      </c>
      <c r="D27" s="133" t="s">
        <v>295</v>
      </c>
      <c r="E27" s="123" t="s">
        <v>294</v>
      </c>
      <c r="F27" s="124" t="s">
        <v>121</v>
      </c>
      <c r="G27" s="125">
        <v>2.4750000000000002E-3</v>
      </c>
      <c r="H27" s="134" t="str">
        <f t="shared" si="1"/>
        <v>III A</v>
      </c>
      <c r="I27" s="124" t="s">
        <v>215</v>
      </c>
      <c r="K27" s="119">
        <v>2</v>
      </c>
    </row>
    <row r="28" spans="1:20" ht="15.95" customHeight="1" x14ac:dyDescent="0.2">
      <c r="A28" s="119">
        <v>6</v>
      </c>
      <c r="B28" s="131">
        <v>56</v>
      </c>
      <c r="C28" s="132" t="s">
        <v>293</v>
      </c>
      <c r="D28" s="133" t="s">
        <v>292</v>
      </c>
      <c r="E28" s="123" t="s">
        <v>291</v>
      </c>
      <c r="F28" s="124" t="s">
        <v>13</v>
      </c>
      <c r="G28" s="125">
        <v>2.5040509259259261E-3</v>
      </c>
      <c r="H28" s="134" t="str">
        <f t="shared" si="1"/>
        <v>III A</v>
      </c>
      <c r="I28" s="124" t="s">
        <v>290</v>
      </c>
      <c r="K28" s="119">
        <v>2</v>
      </c>
    </row>
    <row r="29" spans="1:20" ht="15.95" customHeight="1" x14ac:dyDescent="0.2">
      <c r="A29" s="119"/>
      <c r="B29" s="131">
        <v>92</v>
      </c>
      <c r="C29" s="132" t="s">
        <v>289</v>
      </c>
      <c r="D29" s="133" t="s">
        <v>288</v>
      </c>
      <c r="E29" s="123" t="s">
        <v>287</v>
      </c>
      <c r="F29" s="124" t="s">
        <v>76</v>
      </c>
      <c r="G29" s="125" t="s">
        <v>12</v>
      </c>
      <c r="H29" s="134" t="str">
        <f t="shared" si="1"/>
        <v/>
      </c>
      <c r="I29" s="124" t="s">
        <v>190</v>
      </c>
      <c r="K29" s="119">
        <v>2</v>
      </c>
    </row>
    <row r="30" spans="1:20" ht="15.95" customHeight="1" x14ac:dyDescent="0.2">
      <c r="A30" s="119"/>
      <c r="B30" s="131">
        <v>149</v>
      </c>
      <c r="C30" s="132" t="s">
        <v>286</v>
      </c>
      <c r="D30" s="133" t="s">
        <v>285</v>
      </c>
      <c r="E30" s="123" t="s">
        <v>284</v>
      </c>
      <c r="F30" s="124" t="s">
        <v>53</v>
      </c>
      <c r="G30" s="125" t="s">
        <v>12</v>
      </c>
      <c r="H30" s="134" t="str">
        <f t="shared" si="1"/>
        <v/>
      </c>
      <c r="I30" s="124" t="s">
        <v>197</v>
      </c>
      <c r="K30" s="119">
        <v>2</v>
      </c>
    </row>
  </sheetData>
  <printOptions horizontalCentered="1"/>
  <pageMargins left="0.39370078740157483" right="0.39370078740157483" top="0.78740157480314965" bottom="0.39370078740157483" header="0.39370078740157483" footer="0.39370078740157483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T26"/>
  <sheetViews>
    <sheetView zoomScaleNormal="100" workbookViewId="0">
      <selection activeCell="A3" sqref="A3"/>
    </sheetView>
  </sheetViews>
  <sheetFormatPr defaultColWidth="9.140625" defaultRowHeight="12.75" x14ac:dyDescent="0.2"/>
  <cols>
    <col min="1" max="1" width="5" style="106" customWidth="1"/>
    <col min="2" max="2" width="4" style="101" hidden="1" customWidth="1"/>
    <col min="3" max="3" width="12.140625" style="101" customWidth="1"/>
    <col min="4" max="4" width="14.85546875" style="101" customWidth="1"/>
    <col min="5" max="5" width="8.85546875" style="103" customWidth="1"/>
    <col min="6" max="6" width="12.28515625" style="103" customWidth="1"/>
    <col min="7" max="7" width="9.28515625" style="104" customWidth="1"/>
    <col min="8" max="8" width="5" style="128" bestFit="1" customWidth="1"/>
    <col min="9" max="9" width="22.7109375" style="101" customWidth="1"/>
    <col min="10" max="10" width="3" style="106" customWidth="1"/>
    <col min="11" max="11" width="5.7109375" style="106" hidden="1" customWidth="1"/>
    <col min="12" max="12" width="9.140625" style="101" customWidth="1"/>
    <col min="13" max="16384" width="9.140625" style="101"/>
  </cols>
  <sheetData>
    <row r="1" spans="1:20" s="96" customFormat="1" ht="14.25" x14ac:dyDescent="0.2">
      <c r="A1" s="90" t="s">
        <v>56</v>
      </c>
      <c r="B1" s="90"/>
      <c r="C1" s="91"/>
      <c r="D1" s="91"/>
      <c r="E1" s="92"/>
      <c r="F1" s="92"/>
      <c r="G1" s="93"/>
      <c r="H1" s="94"/>
      <c r="I1" s="95" t="s">
        <v>55</v>
      </c>
      <c r="J1" s="91"/>
      <c r="K1" s="91"/>
      <c r="L1" s="91"/>
      <c r="M1" s="91"/>
      <c r="N1" s="91"/>
      <c r="O1" s="91"/>
      <c r="P1" s="90"/>
    </row>
    <row r="2" spans="1:20" s="100" customFormat="1" ht="15.75" customHeight="1" x14ac:dyDescent="0.2">
      <c r="A2" s="90" t="s">
        <v>54</v>
      </c>
      <c r="B2" s="90"/>
      <c r="C2" s="97"/>
      <c r="D2" s="91"/>
      <c r="E2" s="92"/>
      <c r="F2" s="92"/>
      <c r="G2" s="98"/>
      <c r="H2" s="94"/>
      <c r="I2" s="99" t="s">
        <v>53</v>
      </c>
      <c r="J2" s="97"/>
      <c r="K2" s="97"/>
      <c r="L2" s="97"/>
      <c r="M2" s="97"/>
      <c r="N2" s="97"/>
      <c r="O2" s="97"/>
      <c r="P2" s="90"/>
    </row>
    <row r="3" spans="1:20" ht="10.5" customHeight="1" x14ac:dyDescent="0.25">
      <c r="C3" s="102"/>
      <c r="I3" s="99"/>
    </row>
    <row r="4" spans="1:20" ht="15.75" x14ac:dyDescent="0.25">
      <c r="C4" s="107" t="s">
        <v>344</v>
      </c>
      <c r="D4" s="96"/>
      <c r="F4" s="108"/>
    </row>
    <row r="5" spans="1:20" ht="9" customHeight="1" x14ac:dyDescent="0.2">
      <c r="D5" s="96"/>
    </row>
    <row r="6" spans="1:20" x14ac:dyDescent="0.2">
      <c r="A6" s="101"/>
      <c r="B6" s="91"/>
      <c r="C6" s="92" t="s">
        <v>151</v>
      </c>
      <c r="D6" s="109"/>
      <c r="F6" s="108"/>
      <c r="H6" s="104"/>
      <c r="I6" s="105"/>
      <c r="L6" s="106"/>
      <c r="M6" s="106"/>
      <c r="N6" s="106"/>
      <c r="O6" s="106"/>
      <c r="P6" s="106"/>
      <c r="R6" s="106"/>
      <c r="S6" s="106"/>
      <c r="T6" s="106"/>
    </row>
    <row r="7" spans="1:20" ht="9" customHeight="1" thickBot="1" x14ac:dyDescent="0.25">
      <c r="A7" s="101"/>
      <c r="D7" s="96"/>
      <c r="H7" s="104"/>
      <c r="I7" s="105"/>
      <c r="L7" s="106"/>
      <c r="M7" s="106"/>
      <c r="N7" s="106"/>
      <c r="O7" s="106"/>
      <c r="P7" s="106"/>
      <c r="R7" s="106"/>
      <c r="S7" s="106"/>
      <c r="T7" s="106"/>
    </row>
    <row r="8" spans="1:20" s="100" customFormat="1" ht="12" thickBot="1" x14ac:dyDescent="0.25">
      <c r="A8" s="129" t="s">
        <v>51</v>
      </c>
      <c r="B8" s="111" t="s">
        <v>50</v>
      </c>
      <c r="C8" s="112" t="s">
        <v>49</v>
      </c>
      <c r="D8" s="113" t="s">
        <v>48</v>
      </c>
      <c r="E8" s="114" t="s">
        <v>47</v>
      </c>
      <c r="F8" s="114" t="s">
        <v>46</v>
      </c>
      <c r="G8" s="115" t="s">
        <v>115</v>
      </c>
      <c r="H8" s="130" t="s">
        <v>43</v>
      </c>
      <c r="I8" s="117" t="s">
        <v>42</v>
      </c>
      <c r="J8" s="97"/>
      <c r="K8" s="118" t="s">
        <v>152</v>
      </c>
    </row>
    <row r="9" spans="1:20" ht="15.95" customHeight="1" x14ac:dyDescent="0.2">
      <c r="A9" s="119">
        <v>1</v>
      </c>
      <c r="B9" s="131">
        <v>146</v>
      </c>
      <c r="C9" s="132" t="s">
        <v>313</v>
      </c>
      <c r="D9" s="133" t="s">
        <v>312</v>
      </c>
      <c r="E9" s="123" t="s">
        <v>311</v>
      </c>
      <c r="F9" s="124" t="s">
        <v>53</v>
      </c>
      <c r="G9" s="125">
        <v>2.0296296296296299E-3</v>
      </c>
      <c r="H9" s="134" t="str">
        <f t="shared" ref="H9:H26" si="0">IF(ISBLANK(G9),"",IF(G9&gt;0.00256944444444444,"",IF(G9&lt;=0.0018287037037037,"TSM",IF(G9&lt;=0.0019212962962963,"SM",IF(G9&lt;=0.00202546296296296,"KSM",IF(G9&lt;=0.00216435185185185,"I A",IF(G9&lt;=0.00233796296296296,"II A",IF(G9&lt;=0.00256944444444444,"III A"))))))))</f>
        <v>I A</v>
      </c>
      <c r="I9" s="124" t="s">
        <v>310</v>
      </c>
      <c r="K9" s="119">
        <v>2</v>
      </c>
    </row>
    <row r="10" spans="1:20" ht="15.95" customHeight="1" x14ac:dyDescent="0.2">
      <c r="A10" s="119">
        <v>2</v>
      </c>
      <c r="B10" s="131">
        <v>169</v>
      </c>
      <c r="C10" s="132" t="s">
        <v>309</v>
      </c>
      <c r="D10" s="133" t="s">
        <v>308</v>
      </c>
      <c r="E10" s="123" t="s">
        <v>307</v>
      </c>
      <c r="F10" s="124" t="s">
        <v>298</v>
      </c>
      <c r="G10" s="125">
        <v>2.0383101851851851E-3</v>
      </c>
      <c r="H10" s="134" t="str">
        <f t="shared" si="0"/>
        <v>I A</v>
      </c>
      <c r="I10" s="124" t="s">
        <v>306</v>
      </c>
      <c r="K10" s="119">
        <v>2</v>
      </c>
    </row>
    <row r="11" spans="1:20" ht="15.95" customHeight="1" x14ac:dyDescent="0.2">
      <c r="A11" s="119">
        <v>3</v>
      </c>
      <c r="B11" s="131">
        <v>67</v>
      </c>
      <c r="C11" s="132" t="s">
        <v>129</v>
      </c>
      <c r="D11" s="133" t="s">
        <v>305</v>
      </c>
      <c r="E11" s="123" t="s">
        <v>304</v>
      </c>
      <c r="F11" s="124" t="s">
        <v>303</v>
      </c>
      <c r="G11" s="125">
        <v>2.1706018518518519E-3</v>
      </c>
      <c r="H11" s="134" t="str">
        <f t="shared" si="0"/>
        <v>II A</v>
      </c>
      <c r="I11" s="124" t="s">
        <v>302</v>
      </c>
      <c r="K11" s="119">
        <v>2</v>
      </c>
    </row>
    <row r="12" spans="1:20" ht="15.95" customHeight="1" x14ac:dyDescent="0.2">
      <c r="A12" s="119">
        <v>4</v>
      </c>
      <c r="B12" s="131">
        <v>170</v>
      </c>
      <c r="C12" s="132" t="s">
        <v>301</v>
      </c>
      <c r="D12" s="133" t="s">
        <v>300</v>
      </c>
      <c r="E12" s="123" t="s">
        <v>299</v>
      </c>
      <c r="F12" s="124" t="s">
        <v>298</v>
      </c>
      <c r="G12" s="125">
        <v>2.205439814814815E-3</v>
      </c>
      <c r="H12" s="134" t="str">
        <f t="shared" si="0"/>
        <v>II A</v>
      </c>
      <c r="I12" s="124" t="s">
        <v>297</v>
      </c>
      <c r="K12" s="119">
        <v>2</v>
      </c>
    </row>
    <row r="13" spans="1:20" ht="15.95" customHeight="1" x14ac:dyDescent="0.2">
      <c r="A13" s="119">
        <v>5</v>
      </c>
      <c r="B13" s="131">
        <v>153</v>
      </c>
      <c r="C13" s="132" t="s">
        <v>133</v>
      </c>
      <c r="D13" s="133" t="s">
        <v>343</v>
      </c>
      <c r="E13" s="123" t="s">
        <v>342</v>
      </c>
      <c r="F13" s="124" t="s">
        <v>53</v>
      </c>
      <c r="G13" s="125">
        <v>2.4043981481481481E-3</v>
      </c>
      <c r="H13" s="134" t="str">
        <f t="shared" si="0"/>
        <v>III A</v>
      </c>
      <c r="I13" s="124" t="s">
        <v>325</v>
      </c>
      <c r="K13" s="119">
        <v>1</v>
      </c>
    </row>
    <row r="14" spans="1:20" ht="15.95" customHeight="1" x14ac:dyDescent="0.2">
      <c r="A14" s="119">
        <v>6</v>
      </c>
      <c r="B14" s="131">
        <v>159</v>
      </c>
      <c r="C14" s="132" t="s">
        <v>341</v>
      </c>
      <c r="D14" s="133" t="s">
        <v>340</v>
      </c>
      <c r="E14" s="123" t="s">
        <v>339</v>
      </c>
      <c r="F14" s="124" t="s">
        <v>53</v>
      </c>
      <c r="G14" s="125">
        <v>2.4572916666666667E-3</v>
      </c>
      <c r="H14" s="134" t="str">
        <f t="shared" si="0"/>
        <v>III A</v>
      </c>
      <c r="I14" s="124" t="s">
        <v>325</v>
      </c>
      <c r="K14" s="119">
        <v>1</v>
      </c>
    </row>
    <row r="15" spans="1:20" ht="15.95" customHeight="1" x14ac:dyDescent="0.2">
      <c r="A15" s="119">
        <v>7</v>
      </c>
      <c r="B15" s="131">
        <v>42</v>
      </c>
      <c r="C15" s="132" t="s">
        <v>338</v>
      </c>
      <c r="D15" s="133" t="s">
        <v>337</v>
      </c>
      <c r="E15" s="123" t="s">
        <v>336</v>
      </c>
      <c r="F15" s="124" t="s">
        <v>239</v>
      </c>
      <c r="G15" s="125">
        <v>2.4663194444444442E-3</v>
      </c>
      <c r="H15" s="134" t="str">
        <f t="shared" si="0"/>
        <v>III A</v>
      </c>
      <c r="I15" s="124" t="s">
        <v>250</v>
      </c>
      <c r="K15" s="119">
        <v>1</v>
      </c>
    </row>
    <row r="16" spans="1:20" ht="15.95" customHeight="1" x14ac:dyDescent="0.2">
      <c r="A16" s="119">
        <v>8</v>
      </c>
      <c r="B16" s="131">
        <v>25</v>
      </c>
      <c r="C16" s="132" t="s">
        <v>296</v>
      </c>
      <c r="D16" s="133" t="s">
        <v>295</v>
      </c>
      <c r="E16" s="123" t="s">
        <v>294</v>
      </c>
      <c r="F16" s="124" t="s">
        <v>121</v>
      </c>
      <c r="G16" s="125">
        <v>2.4750000000000002E-3</v>
      </c>
      <c r="H16" s="134" t="str">
        <f t="shared" si="0"/>
        <v>III A</v>
      </c>
      <c r="I16" s="124" t="s">
        <v>215</v>
      </c>
      <c r="K16" s="119">
        <v>2</v>
      </c>
    </row>
    <row r="17" spans="1:11" ht="15.95" customHeight="1" x14ac:dyDescent="0.2">
      <c r="A17" s="119">
        <v>9</v>
      </c>
      <c r="B17" s="131">
        <v>44</v>
      </c>
      <c r="C17" s="132" t="s">
        <v>289</v>
      </c>
      <c r="D17" s="133" t="s">
        <v>335</v>
      </c>
      <c r="E17" s="123" t="s">
        <v>334</v>
      </c>
      <c r="F17" s="124" t="s">
        <v>333</v>
      </c>
      <c r="G17" s="125">
        <v>2.480787037037037E-3</v>
      </c>
      <c r="H17" s="134" t="str">
        <f t="shared" si="0"/>
        <v>III A</v>
      </c>
      <c r="I17" s="124" t="s">
        <v>332</v>
      </c>
      <c r="K17" s="119">
        <v>1</v>
      </c>
    </row>
    <row r="18" spans="1:11" ht="15.95" customHeight="1" x14ac:dyDescent="0.2">
      <c r="A18" s="119">
        <v>10</v>
      </c>
      <c r="B18" s="131">
        <v>157</v>
      </c>
      <c r="C18" s="132" t="s">
        <v>331</v>
      </c>
      <c r="D18" s="133" t="s">
        <v>327</v>
      </c>
      <c r="E18" s="123" t="s">
        <v>326</v>
      </c>
      <c r="F18" s="124" t="s">
        <v>53</v>
      </c>
      <c r="G18" s="125">
        <v>2.492939814814815E-3</v>
      </c>
      <c r="H18" s="134" t="str">
        <f t="shared" si="0"/>
        <v>III A</v>
      </c>
      <c r="I18" s="124" t="s">
        <v>325</v>
      </c>
      <c r="K18" s="119">
        <v>1</v>
      </c>
    </row>
    <row r="19" spans="1:11" ht="15.95" customHeight="1" x14ac:dyDescent="0.2">
      <c r="A19" s="119">
        <v>11</v>
      </c>
      <c r="B19" s="131">
        <v>56</v>
      </c>
      <c r="C19" s="132" t="s">
        <v>293</v>
      </c>
      <c r="D19" s="133" t="s">
        <v>292</v>
      </c>
      <c r="E19" s="123" t="s">
        <v>291</v>
      </c>
      <c r="F19" s="124" t="s">
        <v>13</v>
      </c>
      <c r="G19" s="125">
        <v>2.5040509259259261E-3</v>
      </c>
      <c r="H19" s="134" t="str">
        <f t="shared" si="0"/>
        <v>III A</v>
      </c>
      <c r="I19" s="124" t="s">
        <v>290</v>
      </c>
      <c r="K19" s="119">
        <v>2</v>
      </c>
    </row>
    <row r="20" spans="1:11" ht="15.95" customHeight="1" x14ac:dyDescent="0.2">
      <c r="A20" s="119">
        <v>12</v>
      </c>
      <c r="B20" s="131">
        <v>41</v>
      </c>
      <c r="C20" s="132" t="s">
        <v>71</v>
      </c>
      <c r="D20" s="133" t="s">
        <v>330</v>
      </c>
      <c r="E20" s="123" t="s">
        <v>329</v>
      </c>
      <c r="F20" s="124" t="s">
        <v>239</v>
      </c>
      <c r="G20" s="125">
        <v>2.5424768518518518E-3</v>
      </c>
      <c r="H20" s="134" t="str">
        <f t="shared" si="0"/>
        <v>III A</v>
      </c>
      <c r="I20" s="124" t="s">
        <v>240</v>
      </c>
      <c r="K20" s="119">
        <v>1</v>
      </c>
    </row>
    <row r="21" spans="1:11" ht="15.95" customHeight="1" x14ac:dyDescent="0.2">
      <c r="A21" s="119">
        <v>13</v>
      </c>
      <c r="B21" s="131">
        <v>158</v>
      </c>
      <c r="C21" s="132" t="s">
        <v>328</v>
      </c>
      <c r="D21" s="133" t="s">
        <v>327</v>
      </c>
      <c r="E21" s="123" t="s">
        <v>326</v>
      </c>
      <c r="F21" s="124" t="s">
        <v>53</v>
      </c>
      <c r="G21" s="125">
        <v>2.5616898148148148E-3</v>
      </c>
      <c r="H21" s="134" t="str">
        <f t="shared" si="0"/>
        <v>III A</v>
      </c>
      <c r="I21" s="124" t="s">
        <v>325</v>
      </c>
      <c r="K21" s="119">
        <v>1</v>
      </c>
    </row>
    <row r="22" spans="1:11" ht="15.95" customHeight="1" x14ac:dyDescent="0.2">
      <c r="A22" s="119">
        <v>14</v>
      </c>
      <c r="B22" s="131">
        <v>68</v>
      </c>
      <c r="C22" s="132" t="s">
        <v>324</v>
      </c>
      <c r="D22" s="133" t="s">
        <v>323</v>
      </c>
      <c r="E22" s="123" t="s">
        <v>322</v>
      </c>
      <c r="F22" s="124" t="s">
        <v>303</v>
      </c>
      <c r="G22" s="125">
        <v>2.5896990740740737E-3</v>
      </c>
      <c r="H22" s="134" t="str">
        <f t="shared" si="0"/>
        <v/>
      </c>
      <c r="I22" s="124" t="s">
        <v>302</v>
      </c>
      <c r="K22" s="119">
        <v>1</v>
      </c>
    </row>
    <row r="23" spans="1:11" ht="15.95" customHeight="1" x14ac:dyDescent="0.2">
      <c r="A23" s="119">
        <v>15</v>
      </c>
      <c r="B23" s="131">
        <v>117</v>
      </c>
      <c r="C23" s="132" t="s">
        <v>321</v>
      </c>
      <c r="D23" s="133" t="s">
        <v>320</v>
      </c>
      <c r="E23" s="123" t="s">
        <v>319</v>
      </c>
      <c r="F23" s="124" t="s">
        <v>266</v>
      </c>
      <c r="G23" s="125">
        <v>2.8673611111111109E-3</v>
      </c>
      <c r="H23" s="134" t="str">
        <f t="shared" si="0"/>
        <v/>
      </c>
      <c r="I23" s="124" t="s">
        <v>267</v>
      </c>
      <c r="K23" s="119">
        <v>1</v>
      </c>
    </row>
    <row r="24" spans="1:11" ht="15.95" customHeight="1" x14ac:dyDescent="0.2">
      <c r="A24" s="119"/>
      <c r="B24" s="131">
        <v>149</v>
      </c>
      <c r="C24" s="132" t="s">
        <v>286</v>
      </c>
      <c r="D24" s="133" t="s">
        <v>285</v>
      </c>
      <c r="E24" s="123" t="s">
        <v>284</v>
      </c>
      <c r="F24" s="124" t="s">
        <v>53</v>
      </c>
      <c r="G24" s="125" t="s">
        <v>12</v>
      </c>
      <c r="H24" s="134" t="str">
        <f t="shared" si="0"/>
        <v/>
      </c>
      <c r="I24" s="124" t="s">
        <v>197</v>
      </c>
      <c r="K24" s="119">
        <v>1</v>
      </c>
    </row>
    <row r="25" spans="1:11" ht="15.95" customHeight="1" x14ac:dyDescent="0.2">
      <c r="A25" s="119"/>
      <c r="B25" s="131">
        <v>136</v>
      </c>
      <c r="C25" s="132" t="s">
        <v>318</v>
      </c>
      <c r="D25" s="133" t="s">
        <v>317</v>
      </c>
      <c r="E25" s="123" t="s">
        <v>316</v>
      </c>
      <c r="F25" s="124" t="s">
        <v>53</v>
      </c>
      <c r="G25" s="125" t="s">
        <v>12</v>
      </c>
      <c r="H25" s="134" t="str">
        <f t="shared" si="0"/>
        <v/>
      </c>
      <c r="I25" s="124" t="s">
        <v>315</v>
      </c>
      <c r="K25" s="119">
        <v>2</v>
      </c>
    </row>
    <row r="26" spans="1:11" ht="15.95" customHeight="1" x14ac:dyDescent="0.2">
      <c r="A26" s="119"/>
      <c r="B26" s="131">
        <v>92</v>
      </c>
      <c r="C26" s="132" t="s">
        <v>289</v>
      </c>
      <c r="D26" s="133" t="s">
        <v>288</v>
      </c>
      <c r="E26" s="123" t="s">
        <v>287</v>
      </c>
      <c r="F26" s="124" t="s">
        <v>76</v>
      </c>
      <c r="G26" s="125" t="s">
        <v>12</v>
      </c>
      <c r="H26" s="134" t="str">
        <f t="shared" si="0"/>
        <v/>
      </c>
      <c r="I26" s="124" t="s">
        <v>190</v>
      </c>
      <c r="K26" s="119">
        <v>1</v>
      </c>
    </row>
  </sheetData>
  <printOptions horizontalCentered="1"/>
  <pageMargins left="0.39370078740157483" right="0.39370078740157483" top="0.78740157480314965" bottom="0.39370078740157483" header="0.39370078740157483" footer="0.39370078740157483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V52"/>
  <sheetViews>
    <sheetView zoomScaleNormal="100" workbookViewId="0">
      <selection activeCell="A3" sqref="A3"/>
    </sheetView>
  </sheetViews>
  <sheetFormatPr defaultColWidth="9.140625" defaultRowHeight="12.75" x14ac:dyDescent="0.2"/>
  <cols>
    <col min="1" max="1" width="4.5703125" style="106" customWidth="1"/>
    <col min="2" max="2" width="4" style="101" hidden="1" customWidth="1"/>
    <col min="3" max="3" width="12.140625" style="101" customWidth="1"/>
    <col min="4" max="4" width="12.42578125" style="101" customWidth="1"/>
    <col min="5" max="5" width="8.85546875" style="103" customWidth="1"/>
    <col min="6" max="6" width="16.28515625" style="103" customWidth="1"/>
    <col min="7" max="7" width="9.28515625" style="104" customWidth="1"/>
    <col min="8" max="8" width="6.7109375" style="105" customWidth="1"/>
    <col min="9" max="9" width="21.28515625" style="101" customWidth="1"/>
    <col min="10" max="10" width="4.7109375" style="106" customWidth="1"/>
    <col min="11" max="11" width="7.28515625" style="106" hidden="1" customWidth="1"/>
    <col min="12" max="12" width="9.140625" style="101" customWidth="1"/>
    <col min="13" max="16384" width="9.140625" style="101"/>
  </cols>
  <sheetData>
    <row r="1" spans="1:22" s="96" customFormat="1" ht="14.25" x14ac:dyDescent="0.2">
      <c r="A1" s="90" t="s">
        <v>56</v>
      </c>
      <c r="B1" s="90"/>
      <c r="C1" s="91"/>
      <c r="D1" s="91"/>
      <c r="E1" s="92"/>
      <c r="F1" s="92"/>
      <c r="G1" s="93"/>
      <c r="H1" s="94"/>
      <c r="I1" s="95" t="s">
        <v>55</v>
      </c>
      <c r="J1" s="91"/>
      <c r="K1" s="91"/>
      <c r="L1" s="91"/>
      <c r="M1" s="91"/>
      <c r="N1" s="91"/>
      <c r="O1" s="91"/>
      <c r="P1" s="91"/>
      <c r="Q1" s="91"/>
      <c r="R1" s="90"/>
    </row>
    <row r="2" spans="1:22" s="100" customFormat="1" ht="15.75" customHeight="1" x14ac:dyDescent="0.2">
      <c r="A2" s="90" t="s">
        <v>54</v>
      </c>
      <c r="B2" s="90"/>
      <c r="C2" s="97"/>
      <c r="D2" s="91"/>
      <c r="E2" s="92"/>
      <c r="F2" s="92"/>
      <c r="G2" s="98"/>
      <c r="H2" s="94"/>
      <c r="I2" s="99" t="s">
        <v>53</v>
      </c>
      <c r="J2" s="97"/>
      <c r="K2" s="97"/>
      <c r="L2" s="97"/>
      <c r="M2" s="97"/>
      <c r="N2" s="97"/>
      <c r="O2" s="97"/>
      <c r="P2" s="97"/>
      <c r="Q2" s="97"/>
      <c r="R2" s="90"/>
    </row>
    <row r="3" spans="1:22" ht="10.5" customHeight="1" x14ac:dyDescent="0.25">
      <c r="C3" s="102"/>
      <c r="I3" s="99"/>
    </row>
    <row r="4" spans="1:22" ht="15.75" x14ac:dyDescent="0.25">
      <c r="C4" s="107" t="s">
        <v>465</v>
      </c>
      <c r="D4" s="96"/>
      <c r="F4" s="108"/>
    </row>
    <row r="5" spans="1:22" ht="9" customHeight="1" x14ac:dyDescent="0.2">
      <c r="D5" s="96"/>
    </row>
    <row r="6" spans="1:22" x14ac:dyDescent="0.2">
      <c r="A6" s="101"/>
      <c r="C6" s="91">
        <v>1</v>
      </c>
      <c r="D6" s="92" t="s">
        <v>394</v>
      </c>
      <c r="F6" s="108"/>
      <c r="H6" s="104"/>
      <c r="I6" s="105"/>
      <c r="L6" s="106"/>
      <c r="M6" s="106"/>
      <c r="N6" s="106"/>
      <c r="O6" s="106"/>
      <c r="P6" s="106"/>
      <c r="Q6" s="106"/>
      <c r="R6" s="106"/>
      <c r="T6" s="106"/>
      <c r="U6" s="106"/>
      <c r="V6" s="106"/>
    </row>
    <row r="7" spans="1:22" ht="9" customHeight="1" thickBot="1" x14ac:dyDescent="0.25">
      <c r="A7" s="101"/>
      <c r="D7" s="96"/>
      <c r="H7" s="104"/>
      <c r="I7" s="105"/>
      <c r="L7" s="106"/>
      <c r="M7" s="106"/>
      <c r="N7" s="106"/>
      <c r="O7" s="106"/>
      <c r="P7" s="106"/>
      <c r="Q7" s="106"/>
      <c r="R7" s="106"/>
      <c r="T7" s="106"/>
      <c r="U7" s="106"/>
      <c r="V7" s="106"/>
    </row>
    <row r="8" spans="1:22" s="100" customFormat="1" ht="12" thickBot="1" x14ac:dyDescent="0.25">
      <c r="A8" s="129" t="s">
        <v>51</v>
      </c>
      <c r="B8" s="111" t="s">
        <v>50</v>
      </c>
      <c r="C8" s="112" t="s">
        <v>49</v>
      </c>
      <c r="D8" s="113" t="s">
        <v>48</v>
      </c>
      <c r="E8" s="114" t="s">
        <v>47</v>
      </c>
      <c r="F8" s="114" t="s">
        <v>46</v>
      </c>
      <c r="G8" s="115" t="s">
        <v>115</v>
      </c>
      <c r="H8" s="116" t="s">
        <v>114</v>
      </c>
      <c r="I8" s="117" t="s">
        <v>42</v>
      </c>
      <c r="J8" s="97"/>
      <c r="K8" s="118" t="s">
        <v>152</v>
      </c>
    </row>
    <row r="9" spans="1:22" ht="16.899999999999999" customHeight="1" x14ac:dyDescent="0.2">
      <c r="A9" s="119">
        <v>1</v>
      </c>
      <c r="B9" s="131">
        <v>62</v>
      </c>
      <c r="C9" s="132" t="s">
        <v>182</v>
      </c>
      <c r="D9" s="133" t="s">
        <v>464</v>
      </c>
      <c r="E9" s="123" t="s">
        <v>463</v>
      </c>
      <c r="F9" s="124" t="s">
        <v>13</v>
      </c>
      <c r="G9" s="125">
        <v>1.9603009259259261E-3</v>
      </c>
      <c r="H9" s="19" t="str">
        <f t="shared" ref="H9:H18" si="0">IF(ISBLANK(G9),"",IF(G9&gt;0.00211226851851852,"",IF(G9&lt;=0.00162615740740741,"TSM",IF(G9&lt;=0.00166087962962963,"SM",IF(G9&lt;=0.00173032407407407,"KSM",IF(G9&lt;=0.00182291666666667,"I A",IF(G9&lt;=0.00196180555555556,"II A",IF(G9&lt;=0.00211226851851852,"III A"))))))))</f>
        <v>II A</v>
      </c>
      <c r="I9" s="124" t="s">
        <v>462</v>
      </c>
      <c r="K9" s="119">
        <v>1</v>
      </c>
    </row>
    <row r="10" spans="1:22" ht="16.899999999999999" customHeight="1" x14ac:dyDescent="0.2">
      <c r="A10" s="119">
        <v>2</v>
      </c>
      <c r="B10" s="131">
        <v>192</v>
      </c>
      <c r="C10" s="132" t="s">
        <v>461</v>
      </c>
      <c r="D10" s="133" t="s">
        <v>460</v>
      </c>
      <c r="E10" s="123" t="s">
        <v>459</v>
      </c>
      <c r="F10" s="124" t="s">
        <v>458</v>
      </c>
      <c r="G10" s="125">
        <v>1.9760416666666667E-3</v>
      </c>
      <c r="H10" s="19" t="str">
        <f t="shared" si="0"/>
        <v>III A</v>
      </c>
      <c r="I10" s="124" t="s">
        <v>274</v>
      </c>
      <c r="K10" s="119">
        <v>1</v>
      </c>
    </row>
    <row r="11" spans="1:22" ht="16.899999999999999" customHeight="1" x14ac:dyDescent="0.2">
      <c r="A11" s="119">
        <v>3</v>
      </c>
      <c r="B11" s="131">
        <v>43</v>
      </c>
      <c r="C11" s="132" t="s">
        <v>457</v>
      </c>
      <c r="D11" s="133" t="s">
        <v>456</v>
      </c>
      <c r="E11" s="123" t="s">
        <v>455</v>
      </c>
      <c r="F11" s="124" t="s">
        <v>333</v>
      </c>
      <c r="G11" s="125">
        <v>2.0069444444444444E-3</v>
      </c>
      <c r="H11" s="19" t="str">
        <f t="shared" si="0"/>
        <v>III A</v>
      </c>
      <c r="I11" s="124" t="s">
        <v>332</v>
      </c>
      <c r="K11" s="119">
        <v>1</v>
      </c>
    </row>
    <row r="12" spans="1:22" ht="16.899999999999999" customHeight="1" x14ac:dyDescent="0.2">
      <c r="A12" s="119">
        <v>4</v>
      </c>
      <c r="B12" s="131">
        <v>114</v>
      </c>
      <c r="C12" s="132" t="s">
        <v>454</v>
      </c>
      <c r="D12" s="133" t="s">
        <v>453</v>
      </c>
      <c r="E12" s="123" t="s">
        <v>452</v>
      </c>
      <c r="F12" s="124" t="s">
        <v>266</v>
      </c>
      <c r="G12" s="125">
        <v>2.0136574074074071E-3</v>
      </c>
      <c r="H12" s="19" t="str">
        <f t="shared" si="0"/>
        <v>III A</v>
      </c>
      <c r="I12" s="124" t="s">
        <v>451</v>
      </c>
      <c r="K12" s="119">
        <v>1</v>
      </c>
    </row>
    <row r="13" spans="1:22" ht="16.899999999999999" customHeight="1" x14ac:dyDescent="0.2">
      <c r="A13" s="119">
        <v>5</v>
      </c>
      <c r="B13" s="131">
        <v>123</v>
      </c>
      <c r="C13" s="132" t="s">
        <v>450</v>
      </c>
      <c r="D13" s="133" t="s">
        <v>449</v>
      </c>
      <c r="E13" s="123" t="s">
        <v>448</v>
      </c>
      <c r="F13" s="124" t="s">
        <v>164</v>
      </c>
      <c r="G13" s="125">
        <v>2.0232638888888891E-3</v>
      </c>
      <c r="H13" s="19" t="str">
        <f t="shared" si="0"/>
        <v>III A</v>
      </c>
      <c r="I13" s="124" t="s">
        <v>165</v>
      </c>
      <c r="K13" s="119">
        <v>1</v>
      </c>
    </row>
    <row r="14" spans="1:22" ht="16.899999999999999" customHeight="1" x14ac:dyDescent="0.2">
      <c r="A14" s="119">
        <v>6</v>
      </c>
      <c r="B14" s="131">
        <v>28</v>
      </c>
      <c r="C14" s="132" t="s">
        <v>447</v>
      </c>
      <c r="D14" s="133" t="s">
        <v>446</v>
      </c>
      <c r="E14" s="123" t="s">
        <v>445</v>
      </c>
      <c r="F14" s="124" t="s">
        <v>121</v>
      </c>
      <c r="G14" s="125">
        <v>2.0491898148148149E-3</v>
      </c>
      <c r="H14" s="19" t="str">
        <f t="shared" si="0"/>
        <v>III A</v>
      </c>
      <c r="I14" s="124" t="s">
        <v>444</v>
      </c>
      <c r="K14" s="119">
        <v>1</v>
      </c>
    </row>
    <row r="15" spans="1:22" ht="16.899999999999999" customHeight="1" x14ac:dyDescent="0.2">
      <c r="A15" s="119">
        <v>7</v>
      </c>
      <c r="B15" s="131">
        <v>150</v>
      </c>
      <c r="C15" s="132" t="s">
        <v>41</v>
      </c>
      <c r="D15" s="133" t="s">
        <v>443</v>
      </c>
      <c r="E15" s="123" t="s">
        <v>442</v>
      </c>
      <c r="F15" s="124" t="s">
        <v>53</v>
      </c>
      <c r="G15" s="125">
        <v>2.0609953703703702E-3</v>
      </c>
      <c r="H15" s="19" t="str">
        <f t="shared" si="0"/>
        <v>III A</v>
      </c>
      <c r="I15" s="124" t="s">
        <v>441</v>
      </c>
      <c r="K15" s="119">
        <v>1</v>
      </c>
    </row>
    <row r="16" spans="1:22" ht="16.899999999999999" customHeight="1" x14ac:dyDescent="0.2">
      <c r="A16" s="119">
        <v>8</v>
      </c>
      <c r="B16" s="131">
        <v>113</v>
      </c>
      <c r="C16" s="132" t="s">
        <v>440</v>
      </c>
      <c r="D16" s="133" t="s">
        <v>396</v>
      </c>
      <c r="E16" s="123" t="s">
        <v>439</v>
      </c>
      <c r="F16" s="124" t="s">
        <v>266</v>
      </c>
      <c r="G16" s="125">
        <v>2.0871527777777776E-3</v>
      </c>
      <c r="H16" s="19" t="str">
        <f t="shared" si="0"/>
        <v>III A</v>
      </c>
      <c r="I16" s="124" t="s">
        <v>267</v>
      </c>
      <c r="K16" s="119">
        <v>1</v>
      </c>
    </row>
    <row r="17" spans="1:22" ht="16.899999999999999" customHeight="1" x14ac:dyDescent="0.2">
      <c r="A17" s="119">
        <v>9</v>
      </c>
      <c r="B17" s="131">
        <v>187</v>
      </c>
      <c r="C17" s="132" t="s">
        <v>438</v>
      </c>
      <c r="D17" s="133" t="s">
        <v>437</v>
      </c>
      <c r="E17" s="123" t="s">
        <v>436</v>
      </c>
      <c r="F17" s="124" t="s">
        <v>53</v>
      </c>
      <c r="G17" s="125">
        <v>2.1421296296296297E-3</v>
      </c>
      <c r="H17" s="19" t="str">
        <f t="shared" si="0"/>
        <v/>
      </c>
      <c r="I17" s="124" t="s">
        <v>243</v>
      </c>
      <c r="K17" s="119">
        <v>1</v>
      </c>
    </row>
    <row r="18" spans="1:22" ht="16.899999999999999" customHeight="1" x14ac:dyDescent="0.2">
      <c r="A18" s="119"/>
      <c r="B18" s="131">
        <v>2</v>
      </c>
      <c r="C18" s="132" t="s">
        <v>435</v>
      </c>
      <c r="D18" s="133" t="s">
        <v>405</v>
      </c>
      <c r="E18" s="123" t="s">
        <v>434</v>
      </c>
      <c r="F18" s="124" t="s">
        <v>303</v>
      </c>
      <c r="G18" s="125" t="s">
        <v>12</v>
      </c>
      <c r="H18" s="19" t="str">
        <f t="shared" si="0"/>
        <v/>
      </c>
      <c r="I18" s="124" t="s">
        <v>403</v>
      </c>
      <c r="K18" s="119">
        <v>1</v>
      </c>
    </row>
    <row r="19" spans="1:22" ht="9" customHeight="1" x14ac:dyDescent="0.2">
      <c r="D19" s="96"/>
    </row>
    <row r="20" spans="1:22" x14ac:dyDescent="0.2">
      <c r="A20" s="101"/>
      <c r="B20" s="91"/>
      <c r="C20" s="91">
        <v>2</v>
      </c>
      <c r="D20" s="92" t="s">
        <v>394</v>
      </c>
      <c r="F20" s="108"/>
      <c r="H20" s="104"/>
      <c r="I20" s="105"/>
      <c r="L20" s="106"/>
      <c r="M20" s="106"/>
      <c r="N20" s="106"/>
      <c r="O20" s="106"/>
      <c r="P20" s="106"/>
      <c r="Q20" s="106"/>
      <c r="R20" s="106"/>
      <c r="T20" s="106"/>
      <c r="U20" s="106"/>
      <c r="V20" s="106"/>
    </row>
    <row r="21" spans="1:22" ht="9" customHeight="1" thickBot="1" x14ac:dyDescent="0.25">
      <c r="A21" s="101"/>
      <c r="D21" s="96"/>
      <c r="H21" s="104"/>
      <c r="I21" s="105"/>
      <c r="L21" s="106"/>
      <c r="M21" s="106"/>
      <c r="N21" s="106"/>
      <c r="O21" s="106"/>
      <c r="P21" s="106"/>
      <c r="Q21" s="106"/>
      <c r="R21" s="106"/>
      <c r="T21" s="106"/>
      <c r="U21" s="106"/>
      <c r="V21" s="106"/>
    </row>
    <row r="22" spans="1:22" s="100" customFormat="1" ht="12" thickBot="1" x14ac:dyDescent="0.25">
      <c r="A22" s="129" t="s">
        <v>51</v>
      </c>
      <c r="B22" s="111" t="s">
        <v>50</v>
      </c>
      <c r="C22" s="112" t="s">
        <v>49</v>
      </c>
      <c r="D22" s="113" t="s">
        <v>48</v>
      </c>
      <c r="E22" s="114" t="s">
        <v>47</v>
      </c>
      <c r="F22" s="114" t="s">
        <v>46</v>
      </c>
      <c r="G22" s="115" t="s">
        <v>115</v>
      </c>
      <c r="H22" s="116" t="s">
        <v>114</v>
      </c>
      <c r="I22" s="117" t="s">
        <v>42</v>
      </c>
      <c r="J22" s="97"/>
      <c r="K22" s="118" t="s">
        <v>152</v>
      </c>
    </row>
    <row r="23" spans="1:22" ht="16.899999999999999" customHeight="1" x14ac:dyDescent="0.2">
      <c r="A23" s="119">
        <v>1</v>
      </c>
      <c r="B23" s="131">
        <v>7</v>
      </c>
      <c r="C23" s="132" t="s">
        <v>161</v>
      </c>
      <c r="D23" s="133" t="s">
        <v>433</v>
      </c>
      <c r="E23" s="123" t="s">
        <v>432</v>
      </c>
      <c r="F23" s="124" t="s">
        <v>431</v>
      </c>
      <c r="G23" s="125">
        <v>1.9460648148148147E-3</v>
      </c>
      <c r="H23" s="19" t="str">
        <f t="shared" ref="H23:H35" si="1">IF(ISBLANK(G23),"",IF(G23&gt;0.00211226851851852,"",IF(G23&lt;=0.00162615740740741,"TSM",IF(G23&lt;=0.00166087962962963,"SM",IF(G23&lt;=0.00173032407407407,"KSM",IF(G23&lt;=0.00182291666666667,"I A",IF(G23&lt;=0.00196180555555556,"II A",IF(G23&lt;=0.00211226851851852,"III A"))))))))</f>
        <v>II A</v>
      </c>
      <c r="I23" s="124"/>
      <c r="K23" s="119">
        <v>2</v>
      </c>
    </row>
    <row r="24" spans="1:22" ht="16.899999999999999" customHeight="1" x14ac:dyDescent="0.2">
      <c r="A24" s="119">
        <v>2</v>
      </c>
      <c r="B24" s="131">
        <v>152</v>
      </c>
      <c r="C24" s="132" t="s">
        <v>430</v>
      </c>
      <c r="D24" s="133" t="s">
        <v>429</v>
      </c>
      <c r="E24" s="123" t="s">
        <v>428</v>
      </c>
      <c r="F24" s="124" t="s">
        <v>53</v>
      </c>
      <c r="G24" s="125">
        <v>2.016087962962963E-3</v>
      </c>
      <c r="H24" s="19" t="str">
        <f t="shared" si="1"/>
        <v>III A</v>
      </c>
      <c r="I24" s="124" t="s">
        <v>325</v>
      </c>
      <c r="K24" s="119">
        <v>2</v>
      </c>
    </row>
    <row r="25" spans="1:22" ht="16.899999999999999" customHeight="1" x14ac:dyDescent="0.2">
      <c r="A25" s="119">
        <v>3</v>
      </c>
      <c r="B25" s="131">
        <v>156</v>
      </c>
      <c r="C25" s="132" t="s">
        <v>427</v>
      </c>
      <c r="D25" s="133" t="s">
        <v>426</v>
      </c>
      <c r="E25" s="123" t="s">
        <v>425</v>
      </c>
      <c r="F25" s="124" t="s">
        <v>53</v>
      </c>
      <c r="G25" s="125">
        <v>2.0413194444444441E-3</v>
      </c>
      <c r="H25" s="19" t="str">
        <f t="shared" si="1"/>
        <v>III A</v>
      </c>
      <c r="I25" s="124" t="s">
        <v>325</v>
      </c>
      <c r="K25" s="119">
        <v>2</v>
      </c>
    </row>
    <row r="26" spans="1:22" ht="16.899999999999999" customHeight="1" x14ac:dyDescent="0.2">
      <c r="A26" s="119">
        <v>4</v>
      </c>
      <c r="B26" s="131">
        <v>151</v>
      </c>
      <c r="C26" s="132" t="s">
        <v>424</v>
      </c>
      <c r="D26" s="133" t="s">
        <v>423</v>
      </c>
      <c r="E26" s="123" t="s">
        <v>422</v>
      </c>
      <c r="F26" s="124" t="s">
        <v>53</v>
      </c>
      <c r="G26" s="125">
        <v>2.0626157407407407E-3</v>
      </c>
      <c r="H26" s="19" t="str">
        <f t="shared" si="1"/>
        <v>III A</v>
      </c>
      <c r="I26" s="124" t="s">
        <v>421</v>
      </c>
      <c r="K26" s="119">
        <v>2</v>
      </c>
    </row>
    <row r="27" spans="1:22" ht="16.899999999999999" customHeight="1" x14ac:dyDescent="0.2">
      <c r="A27" s="119">
        <v>5</v>
      </c>
      <c r="B27" s="131">
        <v>5</v>
      </c>
      <c r="C27" s="132" t="s">
        <v>420</v>
      </c>
      <c r="D27" s="133" t="s">
        <v>419</v>
      </c>
      <c r="E27" s="123" t="s">
        <v>418</v>
      </c>
      <c r="F27" s="124" t="s">
        <v>417</v>
      </c>
      <c r="G27" s="125">
        <v>2.0643518518518515E-3</v>
      </c>
      <c r="H27" s="19" t="str">
        <f t="shared" si="1"/>
        <v>III A</v>
      </c>
      <c r="I27" s="124" t="s">
        <v>416</v>
      </c>
      <c r="K27" s="119">
        <v>2</v>
      </c>
    </row>
    <row r="28" spans="1:22" ht="16.899999999999999" customHeight="1" x14ac:dyDescent="0.2">
      <c r="A28" s="119">
        <v>6</v>
      </c>
      <c r="B28" s="131">
        <v>85</v>
      </c>
      <c r="C28" s="132" t="s">
        <v>415</v>
      </c>
      <c r="D28" s="133" t="s">
        <v>414</v>
      </c>
      <c r="E28" s="123" t="s">
        <v>413</v>
      </c>
      <c r="F28" s="124" t="s">
        <v>53</v>
      </c>
      <c r="G28" s="125">
        <v>2.0792824074074073E-3</v>
      </c>
      <c r="H28" s="19" t="str">
        <f t="shared" si="1"/>
        <v>III A</v>
      </c>
      <c r="I28" s="124" t="s">
        <v>412</v>
      </c>
      <c r="K28" s="119">
        <v>2</v>
      </c>
    </row>
    <row r="29" spans="1:22" ht="16.899999999999999" customHeight="1" x14ac:dyDescent="0.2">
      <c r="A29" s="119">
        <v>7</v>
      </c>
      <c r="B29" s="131">
        <v>35</v>
      </c>
      <c r="C29" s="132" t="s">
        <v>411</v>
      </c>
      <c r="D29" s="133" t="s">
        <v>410</v>
      </c>
      <c r="E29" s="123" t="s">
        <v>409</v>
      </c>
      <c r="F29" s="124" t="s">
        <v>53</v>
      </c>
      <c r="G29" s="125">
        <v>2.0822916666666668E-3</v>
      </c>
      <c r="H29" s="19" t="str">
        <f t="shared" si="1"/>
        <v>III A</v>
      </c>
      <c r="I29" s="124" t="s">
        <v>408</v>
      </c>
      <c r="K29" s="119">
        <v>2</v>
      </c>
    </row>
    <row r="30" spans="1:22" ht="16.899999999999999" customHeight="1" x14ac:dyDescent="0.2">
      <c r="A30" s="119">
        <v>8</v>
      </c>
      <c r="B30" s="131">
        <v>166</v>
      </c>
      <c r="C30" s="132" t="s">
        <v>79</v>
      </c>
      <c r="D30" s="133" t="s">
        <v>407</v>
      </c>
      <c r="E30" s="123" t="s">
        <v>406</v>
      </c>
      <c r="F30" s="124" t="s">
        <v>53</v>
      </c>
      <c r="G30" s="125">
        <v>2.1012731481481481E-3</v>
      </c>
      <c r="H30" s="19" t="str">
        <f t="shared" si="1"/>
        <v>III A</v>
      </c>
      <c r="I30" s="124" t="s">
        <v>84</v>
      </c>
      <c r="K30" s="119">
        <v>2</v>
      </c>
    </row>
    <row r="31" spans="1:22" ht="16.899999999999999" customHeight="1" x14ac:dyDescent="0.2">
      <c r="A31" s="119">
        <v>9</v>
      </c>
      <c r="B31" s="131">
        <v>6</v>
      </c>
      <c r="C31" s="132" t="s">
        <v>161</v>
      </c>
      <c r="D31" s="133" t="s">
        <v>405</v>
      </c>
      <c r="E31" s="123" t="s">
        <v>404</v>
      </c>
      <c r="F31" s="124" t="s">
        <v>303</v>
      </c>
      <c r="G31" s="125">
        <v>2.1260416666666667E-3</v>
      </c>
      <c r="H31" s="19" t="str">
        <f t="shared" si="1"/>
        <v/>
      </c>
      <c r="I31" s="124" t="s">
        <v>403</v>
      </c>
      <c r="K31" s="119">
        <v>2</v>
      </c>
    </row>
    <row r="32" spans="1:22" ht="16.899999999999999" customHeight="1" x14ac:dyDescent="0.2">
      <c r="A32" s="119">
        <v>10</v>
      </c>
      <c r="B32" s="131">
        <v>133</v>
      </c>
      <c r="C32" s="132" t="s">
        <v>166</v>
      </c>
      <c r="D32" s="133" t="s">
        <v>402</v>
      </c>
      <c r="E32" s="123" t="s">
        <v>401</v>
      </c>
      <c r="F32" s="124" t="s">
        <v>210</v>
      </c>
      <c r="G32" s="125">
        <v>2.1293981481481481E-3</v>
      </c>
      <c r="H32" s="19" t="str">
        <f t="shared" si="1"/>
        <v/>
      </c>
      <c r="I32" s="124" t="s">
        <v>211</v>
      </c>
      <c r="K32" s="119">
        <v>2</v>
      </c>
    </row>
    <row r="33" spans="1:22" ht="16.899999999999999" customHeight="1" x14ac:dyDescent="0.2">
      <c r="A33" s="119">
        <v>11</v>
      </c>
      <c r="B33" s="131">
        <v>38</v>
      </c>
      <c r="C33" s="132" t="s">
        <v>279</v>
      </c>
      <c r="D33" s="133" t="s">
        <v>400</v>
      </c>
      <c r="E33" s="123" t="s">
        <v>399</v>
      </c>
      <c r="F33" s="124" t="s">
        <v>239</v>
      </c>
      <c r="G33" s="125">
        <v>2.1365740740740742E-3</v>
      </c>
      <c r="H33" s="19" t="str">
        <f t="shared" si="1"/>
        <v/>
      </c>
      <c r="I33" s="124" t="s">
        <v>240</v>
      </c>
      <c r="K33" s="119">
        <v>2</v>
      </c>
    </row>
    <row r="34" spans="1:22" ht="16.899999999999999" customHeight="1" x14ac:dyDescent="0.2">
      <c r="A34" s="119">
        <v>12</v>
      </c>
      <c r="B34" s="131">
        <v>24</v>
      </c>
      <c r="C34" s="132" t="s">
        <v>398</v>
      </c>
      <c r="D34" s="133" t="s">
        <v>213</v>
      </c>
      <c r="E34" s="123" t="s">
        <v>214</v>
      </c>
      <c r="F34" s="124" t="s">
        <v>53</v>
      </c>
      <c r="G34" s="125">
        <v>2.1714120370370372E-3</v>
      </c>
      <c r="H34" s="19" t="str">
        <f t="shared" si="1"/>
        <v/>
      </c>
      <c r="I34" s="124" t="s">
        <v>215</v>
      </c>
      <c r="K34" s="119">
        <v>2</v>
      </c>
    </row>
    <row r="35" spans="1:22" ht="16.899999999999999" customHeight="1" x14ac:dyDescent="0.2">
      <c r="A35" s="119"/>
      <c r="B35" s="131">
        <v>115</v>
      </c>
      <c r="C35" s="132" t="s">
        <v>397</v>
      </c>
      <c r="D35" s="133" t="s">
        <v>396</v>
      </c>
      <c r="E35" s="123" t="s">
        <v>395</v>
      </c>
      <c r="F35" s="124" t="s">
        <v>266</v>
      </c>
      <c r="G35" s="125" t="s">
        <v>12</v>
      </c>
      <c r="H35" s="19" t="str">
        <f t="shared" si="1"/>
        <v/>
      </c>
      <c r="I35" s="124" t="s">
        <v>267</v>
      </c>
      <c r="K35" s="119">
        <v>2</v>
      </c>
    </row>
    <row r="36" spans="1:22" ht="9" customHeight="1" x14ac:dyDescent="0.2">
      <c r="D36" s="96"/>
    </row>
    <row r="37" spans="1:22" x14ac:dyDescent="0.2">
      <c r="A37" s="101"/>
      <c r="C37" s="91">
        <v>3</v>
      </c>
      <c r="D37" s="92" t="s">
        <v>394</v>
      </c>
      <c r="F37" s="108"/>
      <c r="H37" s="104"/>
      <c r="I37" s="105"/>
      <c r="L37" s="106"/>
      <c r="M37" s="106"/>
      <c r="N37" s="106"/>
      <c r="O37" s="106"/>
      <c r="P37" s="106"/>
      <c r="Q37" s="106"/>
      <c r="R37" s="106"/>
      <c r="T37" s="106"/>
      <c r="U37" s="106"/>
      <c r="V37" s="106"/>
    </row>
    <row r="38" spans="1:22" ht="9" customHeight="1" thickBot="1" x14ac:dyDescent="0.25">
      <c r="A38" s="101"/>
      <c r="D38" s="96"/>
      <c r="H38" s="104"/>
      <c r="I38" s="105"/>
      <c r="L38" s="106"/>
      <c r="M38" s="106"/>
      <c r="N38" s="106"/>
      <c r="O38" s="106"/>
      <c r="P38" s="106"/>
      <c r="Q38" s="106"/>
      <c r="R38" s="106"/>
      <c r="T38" s="106"/>
      <c r="U38" s="106"/>
      <c r="V38" s="106"/>
    </row>
    <row r="39" spans="1:22" s="100" customFormat="1" ht="12" thickBot="1" x14ac:dyDescent="0.25">
      <c r="A39" s="129" t="s">
        <v>116</v>
      </c>
      <c r="B39" s="111" t="s">
        <v>50</v>
      </c>
      <c r="C39" s="112" t="s">
        <v>49</v>
      </c>
      <c r="D39" s="113" t="s">
        <v>48</v>
      </c>
      <c r="E39" s="114" t="s">
        <v>47</v>
      </c>
      <c r="F39" s="114" t="s">
        <v>46</v>
      </c>
      <c r="G39" s="115" t="s">
        <v>115</v>
      </c>
      <c r="H39" s="116" t="s">
        <v>114</v>
      </c>
      <c r="I39" s="117" t="s">
        <v>42</v>
      </c>
      <c r="J39" s="97"/>
      <c r="K39" s="118" t="s">
        <v>152</v>
      </c>
    </row>
    <row r="40" spans="1:22" ht="16.899999999999999" customHeight="1" x14ac:dyDescent="0.2">
      <c r="A40" s="119">
        <v>1</v>
      </c>
      <c r="B40" s="131">
        <v>34</v>
      </c>
      <c r="C40" s="132" t="s">
        <v>27</v>
      </c>
      <c r="D40" s="133" t="s">
        <v>393</v>
      </c>
      <c r="E40" s="123" t="s">
        <v>392</v>
      </c>
      <c r="F40" s="124" t="s">
        <v>391</v>
      </c>
      <c r="G40" s="125">
        <v>1.8222222222222223E-3</v>
      </c>
      <c r="H40" s="19" t="str">
        <f t="shared" ref="H40:H52" si="2">IF(ISBLANK(G40),"",IF(G40&gt;0.00211226851851852,"",IF(G40&lt;=0.00162615740740741,"TSM",IF(G40&lt;=0.00166087962962963,"SM",IF(G40&lt;=0.00173032407407407,"KSM",IF(G40&lt;=0.00182291666666667,"I A",IF(G40&lt;=0.00196180555555556,"II A",IF(G40&lt;=0.00211226851851852,"III A"))))))))</f>
        <v>I A</v>
      </c>
      <c r="I40" s="124" t="s">
        <v>390</v>
      </c>
      <c r="K40" s="119">
        <v>3</v>
      </c>
    </row>
    <row r="41" spans="1:22" ht="16.899999999999999" customHeight="1" x14ac:dyDescent="0.2">
      <c r="A41" s="119">
        <v>2</v>
      </c>
      <c r="B41" s="131">
        <v>162</v>
      </c>
      <c r="C41" s="132" t="s">
        <v>372</v>
      </c>
      <c r="D41" s="133" t="s">
        <v>389</v>
      </c>
      <c r="E41" s="123" t="s">
        <v>388</v>
      </c>
      <c r="F41" s="124" t="s">
        <v>387</v>
      </c>
      <c r="G41" s="125">
        <v>1.8262731481481483E-3</v>
      </c>
      <c r="H41" s="19" t="str">
        <f t="shared" si="2"/>
        <v>II A</v>
      </c>
      <c r="I41" s="124" t="s">
        <v>386</v>
      </c>
      <c r="K41" s="119">
        <v>3</v>
      </c>
    </row>
    <row r="42" spans="1:22" ht="16.899999999999999" customHeight="1" x14ac:dyDescent="0.2">
      <c r="A42" s="119">
        <v>3</v>
      </c>
      <c r="B42" s="131">
        <v>17</v>
      </c>
      <c r="C42" s="132" t="s">
        <v>385</v>
      </c>
      <c r="D42" s="133" t="s">
        <v>384</v>
      </c>
      <c r="E42" s="123" t="s">
        <v>383</v>
      </c>
      <c r="F42" s="124" t="s">
        <v>382</v>
      </c>
      <c r="G42" s="125">
        <v>1.8359953703703704E-3</v>
      </c>
      <c r="H42" s="19" t="str">
        <f t="shared" si="2"/>
        <v>II A</v>
      </c>
      <c r="I42" s="124" t="s">
        <v>381</v>
      </c>
      <c r="K42" s="119">
        <v>3</v>
      </c>
    </row>
    <row r="43" spans="1:22" ht="16.899999999999999" customHeight="1" x14ac:dyDescent="0.2">
      <c r="A43" s="119">
        <v>4</v>
      </c>
      <c r="B43" s="131">
        <v>20</v>
      </c>
      <c r="C43" s="132" t="s">
        <v>380</v>
      </c>
      <c r="D43" s="133" t="s">
        <v>379</v>
      </c>
      <c r="E43" s="123" t="s">
        <v>378</v>
      </c>
      <c r="F43" s="124" t="s">
        <v>173</v>
      </c>
      <c r="G43" s="125">
        <v>1.837037037037037E-3</v>
      </c>
      <c r="H43" s="19" t="str">
        <f t="shared" si="2"/>
        <v>II A</v>
      </c>
      <c r="I43" s="124" t="s">
        <v>377</v>
      </c>
      <c r="K43" s="119">
        <v>3</v>
      </c>
    </row>
    <row r="44" spans="1:22" ht="16.899999999999999" customHeight="1" x14ac:dyDescent="0.2">
      <c r="A44" s="119">
        <v>5</v>
      </c>
      <c r="B44" s="131">
        <v>145</v>
      </c>
      <c r="C44" s="132" t="s">
        <v>376</v>
      </c>
      <c r="D44" s="133" t="s">
        <v>375</v>
      </c>
      <c r="E44" s="123" t="s">
        <v>374</v>
      </c>
      <c r="F44" s="124" t="s">
        <v>373</v>
      </c>
      <c r="G44" s="125">
        <v>1.8906250000000002E-3</v>
      </c>
      <c r="H44" s="19" t="str">
        <f t="shared" si="2"/>
        <v>II A</v>
      </c>
      <c r="I44" s="124" t="s">
        <v>197</v>
      </c>
      <c r="K44" s="119">
        <v>3</v>
      </c>
    </row>
    <row r="45" spans="1:22" ht="16.899999999999999" customHeight="1" x14ac:dyDescent="0.2">
      <c r="A45" s="119">
        <v>6</v>
      </c>
      <c r="B45" s="131">
        <v>97</v>
      </c>
      <c r="C45" s="132" t="s">
        <v>372</v>
      </c>
      <c r="D45" s="133" t="s">
        <v>371</v>
      </c>
      <c r="E45" s="123" t="s">
        <v>370</v>
      </c>
      <c r="F45" s="124" t="s">
        <v>76</v>
      </c>
      <c r="G45" s="125">
        <v>1.8944444444444443E-3</v>
      </c>
      <c r="H45" s="19" t="str">
        <f t="shared" si="2"/>
        <v>II A</v>
      </c>
      <c r="I45" s="124" t="s">
        <v>369</v>
      </c>
      <c r="K45" s="119">
        <v>3</v>
      </c>
    </row>
    <row r="46" spans="1:22" ht="16.899999999999999" customHeight="1" x14ac:dyDescent="0.2">
      <c r="A46" s="119">
        <v>7</v>
      </c>
      <c r="B46" s="131">
        <v>89</v>
      </c>
      <c r="C46" s="132" t="s">
        <v>368</v>
      </c>
      <c r="D46" s="133" t="s">
        <v>367</v>
      </c>
      <c r="E46" s="123" t="s">
        <v>366</v>
      </c>
      <c r="F46" s="124" t="s">
        <v>53</v>
      </c>
      <c r="G46" s="125">
        <v>1.9069444444444444E-3</v>
      </c>
      <c r="H46" s="19" t="str">
        <f t="shared" si="2"/>
        <v>II A</v>
      </c>
      <c r="I46" s="124" t="s">
        <v>243</v>
      </c>
      <c r="K46" s="119">
        <v>3</v>
      </c>
    </row>
    <row r="47" spans="1:22" ht="16.899999999999999" customHeight="1" x14ac:dyDescent="0.2">
      <c r="A47" s="119">
        <v>8</v>
      </c>
      <c r="B47" s="131">
        <v>190</v>
      </c>
      <c r="C47" s="132" t="s">
        <v>349</v>
      </c>
      <c r="D47" s="133" t="s">
        <v>365</v>
      </c>
      <c r="E47" s="123" t="s">
        <v>364</v>
      </c>
      <c r="F47" s="124" t="s">
        <v>13</v>
      </c>
      <c r="G47" s="125">
        <v>1.909837962962963E-3</v>
      </c>
      <c r="H47" s="19" t="str">
        <f t="shared" si="2"/>
        <v>II A</v>
      </c>
      <c r="I47" s="124" t="s">
        <v>363</v>
      </c>
      <c r="K47" s="119">
        <v>3</v>
      </c>
    </row>
    <row r="48" spans="1:22" ht="16.899999999999999" customHeight="1" x14ac:dyDescent="0.2">
      <c r="A48" s="119">
        <v>9</v>
      </c>
      <c r="B48" s="131">
        <v>65</v>
      </c>
      <c r="C48" s="132" t="s">
        <v>362</v>
      </c>
      <c r="D48" s="133" t="s">
        <v>361</v>
      </c>
      <c r="E48" s="123" t="s">
        <v>360</v>
      </c>
      <c r="F48" s="124" t="s">
        <v>231</v>
      </c>
      <c r="G48" s="125">
        <v>1.9547453703703706E-3</v>
      </c>
      <c r="H48" s="19" t="str">
        <f t="shared" si="2"/>
        <v>II A</v>
      </c>
      <c r="I48" s="124" t="s">
        <v>232</v>
      </c>
      <c r="K48" s="119">
        <v>3</v>
      </c>
    </row>
    <row r="49" spans="1:11" ht="16.899999999999999" customHeight="1" x14ac:dyDescent="0.2">
      <c r="A49" s="119">
        <v>10</v>
      </c>
      <c r="B49" s="131">
        <v>57</v>
      </c>
      <c r="C49" s="132" t="s">
        <v>359</v>
      </c>
      <c r="D49" s="133" t="s">
        <v>358</v>
      </c>
      <c r="E49" s="123" t="s">
        <v>357</v>
      </c>
      <c r="F49" s="124" t="s">
        <v>13</v>
      </c>
      <c r="G49" s="125">
        <v>1.9940972222222222E-3</v>
      </c>
      <c r="H49" s="19" t="str">
        <f t="shared" si="2"/>
        <v>III A</v>
      </c>
      <c r="I49" s="124" t="s">
        <v>156</v>
      </c>
      <c r="K49" s="119">
        <v>3</v>
      </c>
    </row>
    <row r="50" spans="1:11" ht="16.899999999999999" customHeight="1" x14ac:dyDescent="0.2">
      <c r="A50" s="119">
        <v>11</v>
      </c>
      <c r="B50" s="131">
        <v>163</v>
      </c>
      <c r="C50" s="132" t="s">
        <v>356</v>
      </c>
      <c r="D50" s="133" t="s">
        <v>355</v>
      </c>
      <c r="E50" s="123" t="s">
        <v>354</v>
      </c>
      <c r="F50" s="124" t="s">
        <v>346</v>
      </c>
      <c r="G50" s="125">
        <v>2.0328703703703702E-3</v>
      </c>
      <c r="H50" s="19" t="str">
        <f t="shared" si="2"/>
        <v>III A</v>
      </c>
      <c r="I50" s="124" t="s">
        <v>353</v>
      </c>
      <c r="K50" s="119">
        <v>3</v>
      </c>
    </row>
    <row r="51" spans="1:11" ht="16.899999999999999" customHeight="1" x14ac:dyDescent="0.2">
      <c r="A51" s="119">
        <v>12</v>
      </c>
      <c r="B51" s="131">
        <v>139</v>
      </c>
      <c r="C51" s="132" t="s">
        <v>113</v>
      </c>
      <c r="D51" s="133" t="s">
        <v>352</v>
      </c>
      <c r="E51" s="123" t="s">
        <v>351</v>
      </c>
      <c r="F51" s="124" t="s">
        <v>53</v>
      </c>
      <c r="G51" s="125">
        <v>2.04375E-3</v>
      </c>
      <c r="H51" s="19" t="str">
        <f t="shared" si="2"/>
        <v>III A</v>
      </c>
      <c r="I51" s="124" t="s">
        <v>350</v>
      </c>
      <c r="K51" s="119">
        <v>3</v>
      </c>
    </row>
    <row r="52" spans="1:11" ht="16.899999999999999" customHeight="1" x14ac:dyDescent="0.2">
      <c r="A52" s="119"/>
      <c r="B52" s="131">
        <v>161</v>
      </c>
      <c r="C52" s="132" t="s">
        <v>349</v>
      </c>
      <c r="D52" s="133" t="s">
        <v>348</v>
      </c>
      <c r="E52" s="123" t="s">
        <v>347</v>
      </c>
      <c r="F52" s="124" t="s">
        <v>346</v>
      </c>
      <c r="G52" s="125" t="s">
        <v>12</v>
      </c>
      <c r="H52" s="19" t="str">
        <f t="shared" si="2"/>
        <v/>
      </c>
      <c r="I52" s="124" t="s">
        <v>345</v>
      </c>
      <c r="K52" s="119">
        <v>3</v>
      </c>
    </row>
  </sheetData>
  <printOptions horizontalCentered="1"/>
  <pageMargins left="0.39370078740157483" right="0.39370078740157483" top="0.78740157480314965" bottom="0.39370078740157483" header="0.39370078740157483" footer="0.39370078740157483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U44"/>
  <sheetViews>
    <sheetView zoomScaleNormal="100" workbookViewId="0">
      <selection activeCell="A3" sqref="A3"/>
    </sheetView>
  </sheetViews>
  <sheetFormatPr defaultColWidth="9.140625" defaultRowHeight="12.75" x14ac:dyDescent="0.2"/>
  <cols>
    <col min="1" max="1" width="4.5703125" style="106" customWidth="1"/>
    <col min="2" max="2" width="12.140625" style="101" customWidth="1"/>
    <col min="3" max="3" width="12.42578125" style="101" customWidth="1"/>
    <col min="4" max="4" width="8.85546875" style="103" customWidth="1"/>
    <col min="5" max="5" width="16.28515625" style="103" customWidth="1"/>
    <col min="6" max="6" width="9.28515625" style="104" customWidth="1"/>
    <col min="7" max="7" width="6.7109375" style="105" customWidth="1"/>
    <col min="8" max="8" width="21.28515625" style="101" customWidth="1"/>
    <col min="9" max="9" width="4.7109375" style="106" customWidth="1"/>
    <col min="10" max="10" width="7.28515625" style="106" hidden="1" customWidth="1"/>
    <col min="11" max="11" width="9.140625" style="101" customWidth="1"/>
    <col min="12" max="16384" width="9.140625" style="101"/>
  </cols>
  <sheetData>
    <row r="1" spans="1:21" s="96" customFormat="1" ht="14.25" x14ac:dyDescent="0.2">
      <c r="A1" s="90" t="s">
        <v>56</v>
      </c>
      <c r="B1" s="91"/>
      <c r="C1" s="91"/>
      <c r="D1" s="92"/>
      <c r="E1" s="92"/>
      <c r="F1" s="93"/>
      <c r="G1" s="94"/>
      <c r="H1" s="95" t="s">
        <v>55</v>
      </c>
      <c r="I1" s="91"/>
      <c r="J1" s="91"/>
      <c r="K1" s="91"/>
      <c r="L1" s="91"/>
      <c r="M1" s="91"/>
      <c r="N1" s="91"/>
      <c r="O1" s="91"/>
      <c r="P1" s="91"/>
      <c r="Q1" s="90"/>
    </row>
    <row r="2" spans="1:21" s="100" customFormat="1" ht="15.75" customHeight="1" x14ac:dyDescent="0.2">
      <c r="A2" s="90" t="s">
        <v>54</v>
      </c>
      <c r="B2" s="97"/>
      <c r="C2" s="91"/>
      <c r="D2" s="92"/>
      <c r="E2" s="92"/>
      <c r="F2" s="98"/>
      <c r="G2" s="94"/>
      <c r="H2" s="99" t="s">
        <v>53</v>
      </c>
      <c r="I2" s="97"/>
      <c r="J2" s="97"/>
      <c r="K2" s="97"/>
      <c r="L2" s="97"/>
      <c r="M2" s="97"/>
      <c r="N2" s="97"/>
      <c r="O2" s="97"/>
      <c r="P2" s="97"/>
      <c r="Q2" s="90"/>
    </row>
    <row r="3" spans="1:21" ht="10.5" customHeight="1" x14ac:dyDescent="0.25">
      <c r="B3" s="102"/>
      <c r="H3" s="99"/>
    </row>
    <row r="4" spans="1:21" ht="15.75" x14ac:dyDescent="0.25">
      <c r="B4" s="107" t="s">
        <v>465</v>
      </c>
      <c r="C4" s="96"/>
      <c r="E4" s="108"/>
    </row>
    <row r="5" spans="1:21" ht="9" customHeight="1" x14ac:dyDescent="0.2">
      <c r="C5" s="96"/>
    </row>
    <row r="6" spans="1:21" x14ac:dyDescent="0.2">
      <c r="A6" s="101"/>
      <c r="B6" s="92" t="s">
        <v>151</v>
      </c>
      <c r="C6" s="109"/>
      <c r="E6" s="108"/>
      <c r="G6" s="104"/>
      <c r="H6" s="105"/>
      <c r="K6" s="106"/>
      <c r="L6" s="106"/>
      <c r="M6" s="106"/>
      <c r="N6" s="106"/>
      <c r="O6" s="106"/>
      <c r="P6" s="106"/>
      <c r="Q6" s="106"/>
      <c r="S6" s="106"/>
      <c r="T6" s="106"/>
      <c r="U6" s="106"/>
    </row>
    <row r="7" spans="1:21" ht="9" customHeight="1" thickBot="1" x14ac:dyDescent="0.25">
      <c r="A7" s="101"/>
      <c r="C7" s="96"/>
      <c r="G7" s="104"/>
      <c r="H7" s="105"/>
      <c r="K7" s="106"/>
      <c r="L7" s="106"/>
      <c r="M7" s="106"/>
      <c r="N7" s="106"/>
      <c r="O7" s="106"/>
      <c r="P7" s="106"/>
      <c r="Q7" s="106"/>
      <c r="S7" s="106"/>
      <c r="T7" s="106"/>
      <c r="U7" s="106"/>
    </row>
    <row r="8" spans="1:21" s="100" customFormat="1" ht="12" thickBot="1" x14ac:dyDescent="0.25">
      <c r="A8" s="129" t="s">
        <v>51</v>
      </c>
      <c r="B8" s="112" t="s">
        <v>49</v>
      </c>
      <c r="C8" s="113" t="s">
        <v>48</v>
      </c>
      <c r="D8" s="114" t="s">
        <v>47</v>
      </c>
      <c r="E8" s="114" t="s">
        <v>46</v>
      </c>
      <c r="F8" s="115" t="s">
        <v>115</v>
      </c>
      <c r="G8" s="116" t="s">
        <v>114</v>
      </c>
      <c r="H8" s="117" t="s">
        <v>42</v>
      </c>
      <c r="I8" s="97"/>
      <c r="J8" s="118" t="s">
        <v>152</v>
      </c>
    </row>
    <row r="9" spans="1:21" ht="16.899999999999999" customHeight="1" x14ac:dyDescent="0.2">
      <c r="A9" s="119">
        <v>1</v>
      </c>
      <c r="B9" s="132" t="s">
        <v>27</v>
      </c>
      <c r="C9" s="133" t="s">
        <v>393</v>
      </c>
      <c r="D9" s="123" t="s">
        <v>392</v>
      </c>
      <c r="E9" s="124" t="s">
        <v>391</v>
      </c>
      <c r="F9" s="125">
        <v>1.8222222222222223E-3</v>
      </c>
      <c r="G9" s="19" t="str">
        <f t="shared" ref="G9:G44" si="0">IF(ISBLANK(F9),"",IF(F9&gt;0.00211226851851852,"",IF(F9&lt;=0.00162615740740741,"TSM",IF(F9&lt;=0.00166087962962963,"SM",IF(F9&lt;=0.00173032407407407,"KSM",IF(F9&lt;=0.00182291666666667,"I A",IF(F9&lt;=0.00196180555555556,"II A",IF(F9&lt;=0.00211226851851852,"III A"))))))))</f>
        <v>I A</v>
      </c>
      <c r="H9" s="124" t="s">
        <v>390</v>
      </c>
      <c r="J9" s="119">
        <v>3</v>
      </c>
    </row>
    <row r="10" spans="1:21" ht="16.899999999999999" customHeight="1" x14ac:dyDescent="0.2">
      <c r="A10" s="119">
        <v>2</v>
      </c>
      <c r="B10" s="132" t="s">
        <v>372</v>
      </c>
      <c r="C10" s="133" t="s">
        <v>389</v>
      </c>
      <c r="D10" s="123" t="s">
        <v>388</v>
      </c>
      <c r="E10" s="124" t="s">
        <v>387</v>
      </c>
      <c r="F10" s="125">
        <v>1.8262731481481483E-3</v>
      </c>
      <c r="G10" s="19" t="str">
        <f t="shared" si="0"/>
        <v>II A</v>
      </c>
      <c r="H10" s="124" t="s">
        <v>386</v>
      </c>
      <c r="J10" s="119">
        <v>3</v>
      </c>
    </row>
    <row r="11" spans="1:21" ht="16.899999999999999" customHeight="1" x14ac:dyDescent="0.2">
      <c r="A11" s="119">
        <v>3</v>
      </c>
      <c r="B11" s="132" t="s">
        <v>385</v>
      </c>
      <c r="C11" s="133" t="s">
        <v>384</v>
      </c>
      <c r="D11" s="123" t="s">
        <v>383</v>
      </c>
      <c r="E11" s="124" t="s">
        <v>382</v>
      </c>
      <c r="F11" s="125">
        <v>1.8359953703703704E-3</v>
      </c>
      <c r="G11" s="19" t="str">
        <f t="shared" si="0"/>
        <v>II A</v>
      </c>
      <c r="H11" s="124" t="s">
        <v>381</v>
      </c>
      <c r="J11" s="119">
        <v>3</v>
      </c>
    </row>
    <row r="12" spans="1:21" ht="16.899999999999999" customHeight="1" x14ac:dyDescent="0.2">
      <c r="A12" s="119">
        <v>4</v>
      </c>
      <c r="B12" s="132" t="s">
        <v>380</v>
      </c>
      <c r="C12" s="133" t="s">
        <v>379</v>
      </c>
      <c r="D12" s="123" t="s">
        <v>378</v>
      </c>
      <c r="E12" s="124" t="s">
        <v>173</v>
      </c>
      <c r="F12" s="125">
        <v>1.837037037037037E-3</v>
      </c>
      <c r="G12" s="19" t="str">
        <f t="shared" si="0"/>
        <v>II A</v>
      </c>
      <c r="H12" s="124" t="s">
        <v>377</v>
      </c>
      <c r="J12" s="119">
        <v>3</v>
      </c>
    </row>
    <row r="13" spans="1:21" ht="16.899999999999999" customHeight="1" x14ac:dyDescent="0.2">
      <c r="A13" s="119">
        <v>5</v>
      </c>
      <c r="B13" s="132" t="s">
        <v>376</v>
      </c>
      <c r="C13" s="133" t="s">
        <v>375</v>
      </c>
      <c r="D13" s="123" t="s">
        <v>374</v>
      </c>
      <c r="E13" s="124" t="s">
        <v>373</v>
      </c>
      <c r="F13" s="125">
        <v>1.8906250000000002E-3</v>
      </c>
      <c r="G13" s="19" t="str">
        <f t="shared" si="0"/>
        <v>II A</v>
      </c>
      <c r="H13" s="124" t="s">
        <v>197</v>
      </c>
      <c r="J13" s="119">
        <v>3</v>
      </c>
    </row>
    <row r="14" spans="1:21" ht="16.899999999999999" customHeight="1" x14ac:dyDescent="0.2">
      <c r="A14" s="119">
        <v>6</v>
      </c>
      <c r="B14" s="132" t="s">
        <v>372</v>
      </c>
      <c r="C14" s="133" t="s">
        <v>371</v>
      </c>
      <c r="D14" s="123" t="s">
        <v>370</v>
      </c>
      <c r="E14" s="124" t="s">
        <v>76</v>
      </c>
      <c r="F14" s="125">
        <v>1.8944444444444443E-3</v>
      </c>
      <c r="G14" s="19" t="str">
        <f t="shared" si="0"/>
        <v>II A</v>
      </c>
      <c r="H14" s="124" t="s">
        <v>369</v>
      </c>
      <c r="J14" s="119">
        <v>3</v>
      </c>
    </row>
    <row r="15" spans="1:21" ht="16.899999999999999" customHeight="1" x14ac:dyDescent="0.2">
      <c r="A15" s="119">
        <v>7</v>
      </c>
      <c r="B15" s="132" t="s">
        <v>368</v>
      </c>
      <c r="C15" s="133" t="s">
        <v>367</v>
      </c>
      <c r="D15" s="123" t="s">
        <v>366</v>
      </c>
      <c r="E15" s="124" t="s">
        <v>53</v>
      </c>
      <c r="F15" s="125">
        <v>1.9069444444444444E-3</v>
      </c>
      <c r="G15" s="19" t="str">
        <f t="shared" si="0"/>
        <v>II A</v>
      </c>
      <c r="H15" s="124" t="s">
        <v>243</v>
      </c>
      <c r="J15" s="119">
        <v>3</v>
      </c>
    </row>
    <row r="16" spans="1:21" ht="16.899999999999999" customHeight="1" x14ac:dyDescent="0.2">
      <c r="A16" s="119">
        <v>8</v>
      </c>
      <c r="B16" s="132" t="s">
        <v>349</v>
      </c>
      <c r="C16" s="133" t="s">
        <v>365</v>
      </c>
      <c r="D16" s="123" t="s">
        <v>364</v>
      </c>
      <c r="E16" s="124" t="s">
        <v>13</v>
      </c>
      <c r="F16" s="125">
        <v>1.909837962962963E-3</v>
      </c>
      <c r="G16" s="19" t="str">
        <f t="shared" si="0"/>
        <v>II A</v>
      </c>
      <c r="H16" s="124" t="s">
        <v>363</v>
      </c>
      <c r="J16" s="119">
        <v>3</v>
      </c>
    </row>
    <row r="17" spans="1:10" ht="16.899999999999999" customHeight="1" x14ac:dyDescent="0.2">
      <c r="A17" s="119">
        <v>9</v>
      </c>
      <c r="B17" s="132" t="s">
        <v>161</v>
      </c>
      <c r="C17" s="133" t="s">
        <v>433</v>
      </c>
      <c r="D17" s="123" t="s">
        <v>432</v>
      </c>
      <c r="E17" s="124" t="s">
        <v>431</v>
      </c>
      <c r="F17" s="125">
        <v>1.9460648148148147E-3</v>
      </c>
      <c r="G17" s="19" t="str">
        <f t="shared" si="0"/>
        <v>II A</v>
      </c>
      <c r="H17" s="124"/>
      <c r="J17" s="119">
        <v>2</v>
      </c>
    </row>
    <row r="18" spans="1:10" ht="16.899999999999999" customHeight="1" x14ac:dyDescent="0.2">
      <c r="A18" s="119">
        <v>10</v>
      </c>
      <c r="B18" s="132" t="s">
        <v>362</v>
      </c>
      <c r="C18" s="133" t="s">
        <v>361</v>
      </c>
      <c r="D18" s="123" t="s">
        <v>360</v>
      </c>
      <c r="E18" s="124" t="s">
        <v>231</v>
      </c>
      <c r="F18" s="125">
        <v>1.9547453703703706E-3</v>
      </c>
      <c r="G18" s="19" t="str">
        <f t="shared" si="0"/>
        <v>II A</v>
      </c>
      <c r="H18" s="124" t="s">
        <v>232</v>
      </c>
      <c r="J18" s="119">
        <v>3</v>
      </c>
    </row>
    <row r="19" spans="1:10" ht="16.899999999999999" customHeight="1" x14ac:dyDescent="0.2">
      <c r="A19" s="119">
        <v>11</v>
      </c>
      <c r="B19" s="132" t="s">
        <v>182</v>
      </c>
      <c r="C19" s="133" t="s">
        <v>464</v>
      </c>
      <c r="D19" s="123" t="s">
        <v>463</v>
      </c>
      <c r="E19" s="124" t="s">
        <v>13</v>
      </c>
      <c r="F19" s="125">
        <v>1.9603009259259261E-3</v>
      </c>
      <c r="G19" s="19" t="str">
        <f t="shared" si="0"/>
        <v>II A</v>
      </c>
      <c r="H19" s="124" t="s">
        <v>462</v>
      </c>
      <c r="J19" s="119">
        <v>1</v>
      </c>
    </row>
    <row r="20" spans="1:10" ht="16.899999999999999" customHeight="1" x14ac:dyDescent="0.2">
      <c r="A20" s="119">
        <v>12</v>
      </c>
      <c r="B20" s="132" t="s">
        <v>461</v>
      </c>
      <c r="C20" s="133" t="s">
        <v>460</v>
      </c>
      <c r="D20" s="123" t="s">
        <v>459</v>
      </c>
      <c r="E20" s="124" t="s">
        <v>458</v>
      </c>
      <c r="F20" s="125">
        <v>1.9760416666666667E-3</v>
      </c>
      <c r="G20" s="19" t="str">
        <f t="shared" si="0"/>
        <v>III A</v>
      </c>
      <c r="H20" s="124" t="s">
        <v>274</v>
      </c>
      <c r="J20" s="119">
        <v>1</v>
      </c>
    </row>
    <row r="21" spans="1:10" ht="16.899999999999999" customHeight="1" x14ac:dyDescent="0.2">
      <c r="A21" s="119">
        <v>13</v>
      </c>
      <c r="B21" s="132" t="s">
        <v>359</v>
      </c>
      <c r="C21" s="133" t="s">
        <v>358</v>
      </c>
      <c r="D21" s="123" t="s">
        <v>357</v>
      </c>
      <c r="E21" s="124" t="s">
        <v>13</v>
      </c>
      <c r="F21" s="125">
        <v>1.9940972222222222E-3</v>
      </c>
      <c r="G21" s="19" t="str">
        <f t="shared" si="0"/>
        <v>III A</v>
      </c>
      <c r="H21" s="124" t="s">
        <v>156</v>
      </c>
      <c r="J21" s="119">
        <v>3</v>
      </c>
    </row>
    <row r="22" spans="1:10" ht="16.899999999999999" customHeight="1" x14ac:dyDescent="0.2">
      <c r="A22" s="119">
        <v>14</v>
      </c>
      <c r="B22" s="132" t="s">
        <v>457</v>
      </c>
      <c r="C22" s="133" t="s">
        <v>456</v>
      </c>
      <c r="D22" s="123" t="s">
        <v>455</v>
      </c>
      <c r="E22" s="124" t="s">
        <v>333</v>
      </c>
      <c r="F22" s="125">
        <v>2.0069444444444444E-3</v>
      </c>
      <c r="G22" s="19" t="str">
        <f t="shared" si="0"/>
        <v>III A</v>
      </c>
      <c r="H22" s="124" t="s">
        <v>332</v>
      </c>
      <c r="J22" s="119">
        <v>1</v>
      </c>
    </row>
    <row r="23" spans="1:10" ht="16.899999999999999" customHeight="1" x14ac:dyDescent="0.2">
      <c r="A23" s="119">
        <v>15</v>
      </c>
      <c r="B23" s="132" t="s">
        <v>454</v>
      </c>
      <c r="C23" s="133" t="s">
        <v>453</v>
      </c>
      <c r="D23" s="123" t="s">
        <v>452</v>
      </c>
      <c r="E23" s="124" t="s">
        <v>266</v>
      </c>
      <c r="F23" s="125">
        <v>2.0136574074074071E-3</v>
      </c>
      <c r="G23" s="19" t="str">
        <f t="shared" si="0"/>
        <v>III A</v>
      </c>
      <c r="H23" s="124" t="s">
        <v>451</v>
      </c>
      <c r="J23" s="119">
        <v>1</v>
      </c>
    </row>
    <row r="24" spans="1:10" ht="16.899999999999999" customHeight="1" x14ac:dyDescent="0.2">
      <c r="A24" s="119">
        <v>16</v>
      </c>
      <c r="B24" s="132" t="s">
        <v>430</v>
      </c>
      <c r="C24" s="133" t="s">
        <v>429</v>
      </c>
      <c r="D24" s="123" t="s">
        <v>428</v>
      </c>
      <c r="E24" s="124" t="s">
        <v>53</v>
      </c>
      <c r="F24" s="125">
        <v>2.016087962962963E-3</v>
      </c>
      <c r="G24" s="19" t="str">
        <f t="shared" si="0"/>
        <v>III A</v>
      </c>
      <c r="H24" s="124" t="s">
        <v>325</v>
      </c>
      <c r="J24" s="119">
        <v>2</v>
      </c>
    </row>
    <row r="25" spans="1:10" ht="16.899999999999999" customHeight="1" x14ac:dyDescent="0.2">
      <c r="A25" s="119">
        <v>17</v>
      </c>
      <c r="B25" s="132" t="s">
        <v>450</v>
      </c>
      <c r="C25" s="133" t="s">
        <v>449</v>
      </c>
      <c r="D25" s="123" t="s">
        <v>448</v>
      </c>
      <c r="E25" s="124" t="s">
        <v>164</v>
      </c>
      <c r="F25" s="125">
        <v>2.0232638888888891E-3</v>
      </c>
      <c r="G25" s="19" t="str">
        <f t="shared" si="0"/>
        <v>III A</v>
      </c>
      <c r="H25" s="124" t="s">
        <v>165</v>
      </c>
      <c r="J25" s="119">
        <v>1</v>
      </c>
    </row>
    <row r="26" spans="1:10" ht="16.899999999999999" customHeight="1" x14ac:dyDescent="0.2">
      <c r="A26" s="119">
        <v>18</v>
      </c>
      <c r="B26" s="132" t="s">
        <v>356</v>
      </c>
      <c r="C26" s="133" t="s">
        <v>355</v>
      </c>
      <c r="D26" s="123" t="s">
        <v>354</v>
      </c>
      <c r="E26" s="124" t="s">
        <v>346</v>
      </c>
      <c r="F26" s="125">
        <v>2.0328703703703702E-3</v>
      </c>
      <c r="G26" s="19" t="str">
        <f t="shared" si="0"/>
        <v>III A</v>
      </c>
      <c r="H26" s="124" t="s">
        <v>353</v>
      </c>
      <c r="J26" s="119">
        <v>3</v>
      </c>
    </row>
    <row r="27" spans="1:10" ht="16.899999999999999" customHeight="1" x14ac:dyDescent="0.2">
      <c r="A27" s="119">
        <v>19</v>
      </c>
      <c r="B27" s="132" t="s">
        <v>427</v>
      </c>
      <c r="C27" s="133" t="s">
        <v>426</v>
      </c>
      <c r="D27" s="123" t="s">
        <v>425</v>
      </c>
      <c r="E27" s="124" t="s">
        <v>53</v>
      </c>
      <c r="F27" s="125">
        <v>2.0413194444444441E-3</v>
      </c>
      <c r="G27" s="19" t="str">
        <f t="shared" si="0"/>
        <v>III A</v>
      </c>
      <c r="H27" s="124" t="s">
        <v>325</v>
      </c>
      <c r="J27" s="119">
        <v>2</v>
      </c>
    </row>
    <row r="28" spans="1:10" ht="16.899999999999999" customHeight="1" x14ac:dyDescent="0.2">
      <c r="A28" s="119">
        <v>20</v>
      </c>
      <c r="B28" s="132" t="s">
        <v>113</v>
      </c>
      <c r="C28" s="133" t="s">
        <v>352</v>
      </c>
      <c r="D28" s="123" t="s">
        <v>351</v>
      </c>
      <c r="E28" s="124" t="s">
        <v>53</v>
      </c>
      <c r="F28" s="125">
        <v>2.04375E-3</v>
      </c>
      <c r="G28" s="19" t="str">
        <f t="shared" si="0"/>
        <v>III A</v>
      </c>
      <c r="H28" s="124" t="s">
        <v>350</v>
      </c>
      <c r="J28" s="119">
        <v>3</v>
      </c>
    </row>
    <row r="29" spans="1:10" ht="16.899999999999999" customHeight="1" x14ac:dyDescent="0.2">
      <c r="A29" s="119">
        <v>21</v>
      </c>
      <c r="B29" s="132" t="s">
        <v>447</v>
      </c>
      <c r="C29" s="133" t="s">
        <v>446</v>
      </c>
      <c r="D29" s="123" t="s">
        <v>445</v>
      </c>
      <c r="E29" s="124" t="s">
        <v>121</v>
      </c>
      <c r="F29" s="125">
        <v>2.0491898148148149E-3</v>
      </c>
      <c r="G29" s="19" t="str">
        <f t="shared" si="0"/>
        <v>III A</v>
      </c>
      <c r="H29" s="124" t="s">
        <v>444</v>
      </c>
      <c r="J29" s="119">
        <v>1</v>
      </c>
    </row>
    <row r="30" spans="1:10" ht="16.899999999999999" customHeight="1" x14ac:dyDescent="0.2">
      <c r="A30" s="119">
        <v>22</v>
      </c>
      <c r="B30" s="132" t="s">
        <v>41</v>
      </c>
      <c r="C30" s="133" t="s">
        <v>443</v>
      </c>
      <c r="D30" s="123" t="s">
        <v>442</v>
      </c>
      <c r="E30" s="124" t="s">
        <v>53</v>
      </c>
      <c r="F30" s="125">
        <v>2.0609953703703702E-3</v>
      </c>
      <c r="G30" s="19" t="str">
        <f t="shared" si="0"/>
        <v>III A</v>
      </c>
      <c r="H30" s="124" t="s">
        <v>441</v>
      </c>
      <c r="J30" s="119">
        <v>1</v>
      </c>
    </row>
    <row r="31" spans="1:10" ht="16.899999999999999" customHeight="1" x14ac:dyDescent="0.2">
      <c r="A31" s="119">
        <v>23</v>
      </c>
      <c r="B31" s="132" t="s">
        <v>424</v>
      </c>
      <c r="C31" s="133" t="s">
        <v>423</v>
      </c>
      <c r="D31" s="123" t="s">
        <v>422</v>
      </c>
      <c r="E31" s="124" t="s">
        <v>53</v>
      </c>
      <c r="F31" s="125">
        <v>2.0626157407407407E-3</v>
      </c>
      <c r="G31" s="19" t="str">
        <f t="shared" si="0"/>
        <v>III A</v>
      </c>
      <c r="H31" s="124" t="s">
        <v>421</v>
      </c>
      <c r="J31" s="119">
        <v>2</v>
      </c>
    </row>
    <row r="32" spans="1:10" ht="16.899999999999999" customHeight="1" x14ac:dyDescent="0.2">
      <c r="A32" s="119">
        <v>24</v>
      </c>
      <c r="B32" s="132" t="s">
        <v>420</v>
      </c>
      <c r="C32" s="133" t="s">
        <v>419</v>
      </c>
      <c r="D32" s="123" t="s">
        <v>418</v>
      </c>
      <c r="E32" s="124" t="s">
        <v>417</v>
      </c>
      <c r="F32" s="125">
        <v>2.0643518518518515E-3</v>
      </c>
      <c r="G32" s="19" t="str">
        <f t="shared" si="0"/>
        <v>III A</v>
      </c>
      <c r="H32" s="124" t="s">
        <v>416</v>
      </c>
      <c r="J32" s="119">
        <v>2</v>
      </c>
    </row>
    <row r="33" spans="1:10" ht="16.899999999999999" customHeight="1" x14ac:dyDescent="0.2">
      <c r="A33" s="119">
        <v>25</v>
      </c>
      <c r="B33" s="132" t="s">
        <v>415</v>
      </c>
      <c r="C33" s="133" t="s">
        <v>414</v>
      </c>
      <c r="D33" s="123" t="s">
        <v>413</v>
      </c>
      <c r="E33" s="124" t="s">
        <v>53</v>
      </c>
      <c r="F33" s="125">
        <v>2.0792824074074073E-3</v>
      </c>
      <c r="G33" s="19" t="str">
        <f t="shared" si="0"/>
        <v>III A</v>
      </c>
      <c r="H33" s="124" t="s">
        <v>412</v>
      </c>
      <c r="J33" s="119">
        <v>2</v>
      </c>
    </row>
    <row r="34" spans="1:10" ht="16.899999999999999" customHeight="1" x14ac:dyDescent="0.2">
      <c r="A34" s="119">
        <v>26</v>
      </c>
      <c r="B34" s="132" t="s">
        <v>411</v>
      </c>
      <c r="C34" s="133" t="s">
        <v>410</v>
      </c>
      <c r="D34" s="123" t="s">
        <v>409</v>
      </c>
      <c r="E34" s="124" t="s">
        <v>53</v>
      </c>
      <c r="F34" s="125">
        <v>2.0822916666666668E-3</v>
      </c>
      <c r="G34" s="19" t="str">
        <f t="shared" si="0"/>
        <v>III A</v>
      </c>
      <c r="H34" s="124" t="s">
        <v>408</v>
      </c>
      <c r="J34" s="119">
        <v>2</v>
      </c>
    </row>
    <row r="35" spans="1:10" ht="16.899999999999999" customHeight="1" x14ac:dyDescent="0.2">
      <c r="A35" s="119">
        <v>27</v>
      </c>
      <c r="B35" s="132" t="s">
        <v>440</v>
      </c>
      <c r="C35" s="133" t="s">
        <v>396</v>
      </c>
      <c r="D35" s="123" t="s">
        <v>439</v>
      </c>
      <c r="E35" s="124" t="s">
        <v>266</v>
      </c>
      <c r="F35" s="125">
        <v>2.0871527777777776E-3</v>
      </c>
      <c r="G35" s="19" t="str">
        <f t="shared" si="0"/>
        <v>III A</v>
      </c>
      <c r="H35" s="124" t="s">
        <v>267</v>
      </c>
      <c r="J35" s="119">
        <v>1</v>
      </c>
    </row>
    <row r="36" spans="1:10" ht="16.899999999999999" customHeight="1" x14ac:dyDescent="0.2">
      <c r="A36" s="119">
        <v>28</v>
      </c>
      <c r="B36" s="132" t="s">
        <v>79</v>
      </c>
      <c r="C36" s="133" t="s">
        <v>407</v>
      </c>
      <c r="D36" s="123" t="s">
        <v>406</v>
      </c>
      <c r="E36" s="124" t="s">
        <v>53</v>
      </c>
      <c r="F36" s="125">
        <v>2.1012731481481481E-3</v>
      </c>
      <c r="G36" s="19" t="str">
        <f t="shared" si="0"/>
        <v>III A</v>
      </c>
      <c r="H36" s="124" t="s">
        <v>84</v>
      </c>
      <c r="J36" s="119">
        <v>2</v>
      </c>
    </row>
    <row r="37" spans="1:10" ht="16.899999999999999" customHeight="1" x14ac:dyDescent="0.2">
      <c r="A37" s="119">
        <v>29</v>
      </c>
      <c r="B37" s="132" t="s">
        <v>161</v>
      </c>
      <c r="C37" s="133" t="s">
        <v>405</v>
      </c>
      <c r="D37" s="123" t="s">
        <v>404</v>
      </c>
      <c r="E37" s="124" t="s">
        <v>303</v>
      </c>
      <c r="F37" s="125">
        <v>2.1260416666666667E-3</v>
      </c>
      <c r="G37" s="19" t="str">
        <f t="shared" si="0"/>
        <v/>
      </c>
      <c r="H37" s="124" t="s">
        <v>403</v>
      </c>
      <c r="J37" s="119">
        <v>2</v>
      </c>
    </row>
    <row r="38" spans="1:10" ht="16.899999999999999" customHeight="1" x14ac:dyDescent="0.2">
      <c r="A38" s="119">
        <v>30</v>
      </c>
      <c r="B38" s="132" t="s">
        <v>166</v>
      </c>
      <c r="C38" s="133" t="s">
        <v>402</v>
      </c>
      <c r="D38" s="123" t="s">
        <v>401</v>
      </c>
      <c r="E38" s="124" t="s">
        <v>210</v>
      </c>
      <c r="F38" s="125">
        <v>2.1293981481481481E-3</v>
      </c>
      <c r="G38" s="19" t="str">
        <f t="shared" si="0"/>
        <v/>
      </c>
      <c r="H38" s="124" t="s">
        <v>211</v>
      </c>
      <c r="J38" s="119">
        <v>2</v>
      </c>
    </row>
    <row r="39" spans="1:10" ht="16.899999999999999" customHeight="1" x14ac:dyDescent="0.2">
      <c r="A39" s="119">
        <v>31</v>
      </c>
      <c r="B39" s="132" t="s">
        <v>279</v>
      </c>
      <c r="C39" s="133" t="s">
        <v>400</v>
      </c>
      <c r="D39" s="123" t="s">
        <v>399</v>
      </c>
      <c r="E39" s="124" t="s">
        <v>239</v>
      </c>
      <c r="F39" s="125">
        <v>2.1365740740740742E-3</v>
      </c>
      <c r="G39" s="19" t="str">
        <f t="shared" si="0"/>
        <v/>
      </c>
      <c r="H39" s="124" t="s">
        <v>240</v>
      </c>
      <c r="J39" s="119">
        <v>2</v>
      </c>
    </row>
    <row r="40" spans="1:10" ht="16.899999999999999" customHeight="1" x14ac:dyDescent="0.2">
      <c r="A40" s="119">
        <v>32</v>
      </c>
      <c r="B40" s="132" t="s">
        <v>438</v>
      </c>
      <c r="C40" s="133" t="s">
        <v>437</v>
      </c>
      <c r="D40" s="123" t="s">
        <v>436</v>
      </c>
      <c r="E40" s="124" t="s">
        <v>53</v>
      </c>
      <c r="F40" s="125">
        <v>2.1421296296296297E-3</v>
      </c>
      <c r="G40" s="19" t="str">
        <f t="shared" si="0"/>
        <v/>
      </c>
      <c r="H40" s="124" t="s">
        <v>243</v>
      </c>
      <c r="J40" s="119">
        <v>1</v>
      </c>
    </row>
    <row r="41" spans="1:10" ht="16.899999999999999" customHeight="1" x14ac:dyDescent="0.2">
      <c r="A41" s="119">
        <v>33</v>
      </c>
      <c r="B41" s="132" t="s">
        <v>398</v>
      </c>
      <c r="C41" s="133" t="s">
        <v>213</v>
      </c>
      <c r="D41" s="123" t="s">
        <v>214</v>
      </c>
      <c r="E41" s="124" t="s">
        <v>53</v>
      </c>
      <c r="F41" s="125">
        <v>2.1714120370370372E-3</v>
      </c>
      <c r="G41" s="19" t="str">
        <f t="shared" si="0"/>
        <v/>
      </c>
      <c r="H41" s="124" t="s">
        <v>215</v>
      </c>
      <c r="J41" s="119">
        <v>2</v>
      </c>
    </row>
    <row r="42" spans="1:10" ht="16.899999999999999" customHeight="1" x14ac:dyDescent="0.2">
      <c r="A42" s="119"/>
      <c r="B42" s="132" t="s">
        <v>435</v>
      </c>
      <c r="C42" s="133" t="s">
        <v>405</v>
      </c>
      <c r="D42" s="123" t="s">
        <v>434</v>
      </c>
      <c r="E42" s="124" t="s">
        <v>303</v>
      </c>
      <c r="F42" s="125" t="s">
        <v>12</v>
      </c>
      <c r="G42" s="19" t="str">
        <f t="shared" si="0"/>
        <v/>
      </c>
      <c r="H42" s="124" t="s">
        <v>403</v>
      </c>
      <c r="J42" s="119">
        <v>1</v>
      </c>
    </row>
    <row r="43" spans="1:10" ht="16.899999999999999" customHeight="1" x14ac:dyDescent="0.2">
      <c r="A43" s="119"/>
      <c r="B43" s="132" t="s">
        <v>397</v>
      </c>
      <c r="C43" s="133" t="s">
        <v>396</v>
      </c>
      <c r="D43" s="123" t="s">
        <v>395</v>
      </c>
      <c r="E43" s="124" t="s">
        <v>266</v>
      </c>
      <c r="F43" s="125" t="s">
        <v>12</v>
      </c>
      <c r="G43" s="19" t="str">
        <f t="shared" si="0"/>
        <v/>
      </c>
      <c r="H43" s="124" t="s">
        <v>267</v>
      </c>
      <c r="J43" s="119">
        <v>2</v>
      </c>
    </row>
    <row r="44" spans="1:10" ht="16.899999999999999" customHeight="1" x14ac:dyDescent="0.2">
      <c r="A44" s="119"/>
      <c r="B44" s="132" t="s">
        <v>349</v>
      </c>
      <c r="C44" s="133" t="s">
        <v>348</v>
      </c>
      <c r="D44" s="123" t="s">
        <v>347</v>
      </c>
      <c r="E44" s="124" t="s">
        <v>346</v>
      </c>
      <c r="F44" s="125" t="s">
        <v>12</v>
      </c>
      <c r="G44" s="19" t="str">
        <f t="shared" si="0"/>
        <v/>
      </c>
      <c r="H44" s="124" t="s">
        <v>345</v>
      </c>
      <c r="J44" s="119">
        <v>3</v>
      </c>
    </row>
  </sheetData>
  <printOptions horizontalCentered="1"/>
  <pageMargins left="0.39370078740157483" right="0.39370078740157483" top="0.78740157480314965" bottom="0.39370078740157483" header="0.39370078740157483" footer="0.39370078740157483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V24"/>
  <sheetViews>
    <sheetView zoomScaleNormal="100" workbookViewId="0">
      <selection activeCell="A3" sqref="A3"/>
    </sheetView>
  </sheetViews>
  <sheetFormatPr defaultColWidth="9.140625" defaultRowHeight="12.75" x14ac:dyDescent="0.2"/>
  <cols>
    <col min="1" max="1" width="4.5703125" style="101" customWidth="1"/>
    <col min="2" max="2" width="4" style="101" hidden="1" customWidth="1"/>
    <col min="3" max="3" width="11.7109375" style="101" customWidth="1"/>
    <col min="4" max="4" width="14.42578125" style="101" customWidth="1"/>
    <col min="5" max="5" width="8.85546875" style="103" customWidth="1"/>
    <col min="6" max="6" width="13.140625" style="103" customWidth="1"/>
    <col min="7" max="7" width="9.28515625" style="104" customWidth="1"/>
    <col min="8" max="8" width="6.28515625" style="128" customWidth="1"/>
    <col min="9" max="9" width="24.7109375" style="101" customWidth="1"/>
    <col min="10" max="16384" width="9.140625" style="101"/>
  </cols>
  <sheetData>
    <row r="1" spans="1:22" s="96" customFormat="1" ht="14.25" x14ac:dyDescent="0.2">
      <c r="A1" s="90" t="s">
        <v>56</v>
      </c>
      <c r="B1" s="90"/>
      <c r="C1" s="91"/>
      <c r="D1" s="91"/>
      <c r="E1" s="92"/>
      <c r="F1" s="92"/>
      <c r="G1" s="93"/>
      <c r="H1" s="94"/>
      <c r="I1" s="95" t="s">
        <v>55</v>
      </c>
      <c r="J1" s="91"/>
      <c r="K1" s="91"/>
      <c r="L1" s="91"/>
      <c r="M1" s="91"/>
      <c r="N1" s="91"/>
      <c r="O1" s="91"/>
      <c r="P1" s="91"/>
      <c r="Q1" s="91"/>
      <c r="R1" s="90"/>
    </row>
    <row r="2" spans="1:22" s="100" customFormat="1" ht="15.75" customHeight="1" x14ac:dyDescent="0.2">
      <c r="A2" s="90" t="s">
        <v>54</v>
      </c>
      <c r="B2" s="90"/>
      <c r="C2" s="97"/>
      <c r="D2" s="91"/>
      <c r="E2" s="92"/>
      <c r="F2" s="92"/>
      <c r="G2" s="98"/>
      <c r="H2" s="94"/>
      <c r="I2" s="99" t="s">
        <v>53</v>
      </c>
      <c r="J2" s="97"/>
      <c r="K2" s="97"/>
      <c r="L2" s="97"/>
      <c r="M2" s="97"/>
      <c r="N2" s="97"/>
      <c r="O2" s="97"/>
      <c r="P2" s="97"/>
      <c r="Q2" s="97"/>
      <c r="R2" s="90"/>
    </row>
    <row r="3" spans="1:22" ht="10.5" customHeight="1" x14ac:dyDescent="0.25">
      <c r="C3" s="102"/>
      <c r="I3" s="99"/>
    </row>
    <row r="4" spans="1:22" ht="14.25" x14ac:dyDescent="0.2">
      <c r="C4" s="209" t="s">
        <v>817</v>
      </c>
      <c r="D4" s="96"/>
      <c r="F4" s="108"/>
    </row>
    <row r="5" spans="1:22" ht="9" customHeight="1" x14ac:dyDescent="0.2">
      <c r="D5" s="96"/>
    </row>
    <row r="6" spans="1:22" x14ac:dyDescent="0.2">
      <c r="B6" s="91"/>
      <c r="C6" s="92"/>
      <c r="D6" s="109"/>
      <c r="F6" s="108"/>
      <c r="H6" s="104"/>
      <c r="I6" s="105"/>
      <c r="J6" s="106"/>
      <c r="K6" s="106"/>
      <c r="L6" s="106"/>
      <c r="M6" s="106"/>
      <c r="N6" s="106"/>
      <c r="O6" s="106"/>
      <c r="P6" s="106"/>
      <c r="Q6" s="106"/>
      <c r="R6" s="106"/>
      <c r="T6" s="106"/>
      <c r="U6" s="106"/>
      <c r="V6" s="106"/>
    </row>
    <row r="7" spans="1:22" ht="9" customHeight="1" thickBot="1" x14ac:dyDescent="0.25">
      <c r="D7" s="96"/>
      <c r="H7" s="104"/>
      <c r="I7" s="105"/>
      <c r="J7" s="106"/>
      <c r="K7" s="106"/>
      <c r="L7" s="106"/>
      <c r="M7" s="106"/>
      <c r="N7" s="106"/>
      <c r="O7" s="106"/>
      <c r="P7" s="106"/>
      <c r="Q7" s="106"/>
      <c r="R7" s="106"/>
      <c r="T7" s="106"/>
      <c r="U7" s="106"/>
      <c r="V7" s="106"/>
    </row>
    <row r="8" spans="1:22" s="100" customFormat="1" ht="12" thickBot="1" x14ac:dyDescent="0.25">
      <c r="A8" s="110" t="s">
        <v>51</v>
      </c>
      <c r="B8" s="111" t="s">
        <v>50</v>
      </c>
      <c r="C8" s="112" t="s">
        <v>49</v>
      </c>
      <c r="D8" s="113" t="s">
        <v>48</v>
      </c>
      <c r="E8" s="114" t="s">
        <v>47</v>
      </c>
      <c r="F8" s="114" t="s">
        <v>46</v>
      </c>
      <c r="G8" s="115" t="s">
        <v>115</v>
      </c>
      <c r="H8" s="130" t="s">
        <v>114</v>
      </c>
      <c r="I8" s="117" t="s">
        <v>42</v>
      </c>
    </row>
    <row r="9" spans="1:22" ht="15.95" customHeight="1" x14ac:dyDescent="0.2">
      <c r="A9" s="210">
        <v>1</v>
      </c>
      <c r="B9" s="131">
        <v>31</v>
      </c>
      <c r="C9" s="132" t="s">
        <v>106</v>
      </c>
      <c r="D9" s="133" t="s">
        <v>818</v>
      </c>
      <c r="E9" s="123" t="s">
        <v>819</v>
      </c>
      <c r="F9" s="124" t="s">
        <v>189</v>
      </c>
      <c r="G9" s="125">
        <v>6.441898148148148E-3</v>
      </c>
      <c r="H9" s="19" t="str">
        <f t="shared" ref="H9:H24" si="0">IF(ISBLANK(G9),"",IF(G9&gt;0.00715277777777778,"",IF(G9&lt;=0.00548611111111111,"TSM",IF(G9&lt;=0.00570601851851852,"SM",IF(G9&lt;=0.0059375,"KSM",IF(G9&lt;=0.00622685185185185,"I A",IF(G9&lt;=0.00663194444444444,"II A",IF(G9&lt;=0.00715277777777778,"III A"))))))))</f>
        <v>II A</v>
      </c>
      <c r="I9" s="124" t="s">
        <v>190</v>
      </c>
    </row>
    <row r="10" spans="1:22" ht="15.95" customHeight="1" x14ac:dyDescent="0.2">
      <c r="A10" s="210">
        <v>2</v>
      </c>
      <c r="B10" s="131">
        <v>47</v>
      </c>
      <c r="C10" s="132" t="s">
        <v>79</v>
      </c>
      <c r="D10" s="133" t="s">
        <v>820</v>
      </c>
      <c r="E10" s="123" t="s">
        <v>788</v>
      </c>
      <c r="F10" s="124" t="s">
        <v>200</v>
      </c>
      <c r="G10" s="125">
        <v>6.4552083333333336E-3</v>
      </c>
      <c r="H10" s="19" t="str">
        <f t="shared" si="0"/>
        <v>II A</v>
      </c>
      <c r="I10" s="124" t="s">
        <v>821</v>
      </c>
    </row>
    <row r="11" spans="1:22" ht="15.95" customHeight="1" x14ac:dyDescent="0.2">
      <c r="A11" s="210">
        <v>3</v>
      </c>
      <c r="B11" s="131">
        <v>160</v>
      </c>
      <c r="C11" s="132" t="s">
        <v>349</v>
      </c>
      <c r="D11" s="133" t="s">
        <v>348</v>
      </c>
      <c r="E11" s="123" t="s">
        <v>347</v>
      </c>
      <c r="F11" s="124" t="s">
        <v>346</v>
      </c>
      <c r="G11" s="125">
        <v>6.5459490740740747E-3</v>
      </c>
      <c r="H11" s="19" t="str">
        <f t="shared" si="0"/>
        <v>II A</v>
      </c>
      <c r="I11" s="124" t="s">
        <v>345</v>
      </c>
    </row>
    <row r="12" spans="1:22" ht="15.95" customHeight="1" x14ac:dyDescent="0.2">
      <c r="A12" s="210">
        <v>4</v>
      </c>
      <c r="B12" s="131">
        <v>93</v>
      </c>
      <c r="C12" s="132" t="s">
        <v>822</v>
      </c>
      <c r="D12" s="133" t="s">
        <v>800</v>
      </c>
      <c r="E12" s="123" t="s">
        <v>823</v>
      </c>
      <c r="F12" s="124" t="s">
        <v>76</v>
      </c>
      <c r="G12" s="125">
        <v>6.5836805555555553E-3</v>
      </c>
      <c r="H12" s="19" t="str">
        <f t="shared" si="0"/>
        <v>II A</v>
      </c>
      <c r="I12" s="124" t="s">
        <v>369</v>
      </c>
    </row>
    <row r="13" spans="1:22" ht="15.95" customHeight="1" x14ac:dyDescent="0.2">
      <c r="A13" s="210">
        <v>5</v>
      </c>
      <c r="B13" s="131">
        <v>32</v>
      </c>
      <c r="C13" s="132" t="s">
        <v>824</v>
      </c>
      <c r="D13" s="133" t="s">
        <v>825</v>
      </c>
      <c r="E13" s="123" t="s">
        <v>826</v>
      </c>
      <c r="F13" s="124" t="s">
        <v>827</v>
      </c>
      <c r="G13" s="125">
        <v>6.6317129629629634E-3</v>
      </c>
      <c r="H13" s="19" t="str">
        <f t="shared" si="0"/>
        <v>II A</v>
      </c>
      <c r="I13" s="124" t="s">
        <v>190</v>
      </c>
    </row>
    <row r="14" spans="1:22" ht="15.95" customHeight="1" x14ac:dyDescent="0.2">
      <c r="A14" s="210">
        <v>6</v>
      </c>
      <c r="B14" s="131">
        <v>90</v>
      </c>
      <c r="C14" s="132" t="s">
        <v>87</v>
      </c>
      <c r="D14" s="133" t="s">
        <v>828</v>
      </c>
      <c r="E14" s="123" t="s">
        <v>829</v>
      </c>
      <c r="F14" s="124" t="s">
        <v>76</v>
      </c>
      <c r="G14" s="125">
        <v>6.6474537037037032E-3</v>
      </c>
      <c r="H14" s="19" t="str">
        <f t="shared" si="0"/>
        <v>III A</v>
      </c>
      <c r="I14" s="124" t="s">
        <v>830</v>
      </c>
    </row>
    <row r="15" spans="1:22" ht="15.95" customHeight="1" x14ac:dyDescent="0.2">
      <c r="A15" s="210">
        <v>7</v>
      </c>
      <c r="B15" s="131">
        <v>191</v>
      </c>
      <c r="C15" s="132" t="s">
        <v>157</v>
      </c>
      <c r="D15" s="133" t="s">
        <v>460</v>
      </c>
      <c r="E15" s="123" t="s">
        <v>347</v>
      </c>
      <c r="F15" s="124" t="s">
        <v>971</v>
      </c>
      <c r="G15" s="125">
        <v>6.8390046296296289E-3</v>
      </c>
      <c r="H15" s="19" t="str">
        <f t="shared" si="0"/>
        <v>III A</v>
      </c>
      <c r="I15" s="124" t="s">
        <v>274</v>
      </c>
    </row>
    <row r="16" spans="1:22" ht="15.95" customHeight="1" x14ac:dyDescent="0.2">
      <c r="A16" s="210">
        <v>8</v>
      </c>
      <c r="B16" s="131">
        <v>148</v>
      </c>
      <c r="C16" s="132" t="s">
        <v>831</v>
      </c>
      <c r="D16" s="133" t="s">
        <v>832</v>
      </c>
      <c r="E16" s="123" t="s">
        <v>833</v>
      </c>
      <c r="F16" s="124" t="s">
        <v>53</v>
      </c>
      <c r="G16" s="125">
        <v>6.9290509259259253E-3</v>
      </c>
      <c r="H16" s="19" t="str">
        <f t="shared" si="0"/>
        <v>III A</v>
      </c>
      <c r="I16" s="124" t="s">
        <v>197</v>
      </c>
    </row>
    <row r="17" spans="1:9" ht="15.95" customHeight="1" x14ac:dyDescent="0.2">
      <c r="A17" s="210">
        <v>9</v>
      </c>
      <c r="B17" s="131">
        <v>111</v>
      </c>
      <c r="C17" s="132" t="s">
        <v>27</v>
      </c>
      <c r="D17" s="133" t="s">
        <v>834</v>
      </c>
      <c r="E17" s="123" t="s">
        <v>835</v>
      </c>
      <c r="F17" s="124" t="s">
        <v>121</v>
      </c>
      <c r="G17" s="125">
        <v>7.1612268518518518E-3</v>
      </c>
      <c r="H17" s="19" t="str">
        <f t="shared" si="0"/>
        <v/>
      </c>
      <c r="I17" s="124" t="s">
        <v>836</v>
      </c>
    </row>
    <row r="18" spans="1:9" ht="15.95" customHeight="1" x14ac:dyDescent="0.2">
      <c r="A18" s="210">
        <v>10</v>
      </c>
      <c r="B18" s="131">
        <v>137</v>
      </c>
      <c r="C18" s="132" t="s">
        <v>824</v>
      </c>
      <c r="D18" s="133" t="s">
        <v>837</v>
      </c>
      <c r="E18" s="123" t="s">
        <v>838</v>
      </c>
      <c r="F18" s="124" t="s">
        <v>53</v>
      </c>
      <c r="G18" s="125">
        <v>7.3127314814814817E-3</v>
      </c>
      <c r="H18" s="19" t="str">
        <f t="shared" si="0"/>
        <v/>
      </c>
      <c r="I18" s="124" t="s">
        <v>315</v>
      </c>
    </row>
    <row r="19" spans="1:9" ht="15.95" customHeight="1" x14ac:dyDescent="0.2">
      <c r="A19" s="210">
        <v>11</v>
      </c>
      <c r="B19" s="131">
        <v>138</v>
      </c>
      <c r="C19" s="132" t="s">
        <v>839</v>
      </c>
      <c r="D19" s="133" t="s">
        <v>840</v>
      </c>
      <c r="E19" s="123" t="s">
        <v>841</v>
      </c>
      <c r="F19" s="124" t="s">
        <v>53</v>
      </c>
      <c r="G19" s="125">
        <v>7.4790509259259263E-3</v>
      </c>
      <c r="H19" s="19" t="str">
        <f t="shared" si="0"/>
        <v/>
      </c>
      <c r="I19" s="124" t="s">
        <v>315</v>
      </c>
    </row>
    <row r="20" spans="1:9" ht="15.95" customHeight="1" x14ac:dyDescent="0.2">
      <c r="A20" s="210">
        <v>12</v>
      </c>
      <c r="B20" s="131">
        <v>106</v>
      </c>
      <c r="C20" s="132" t="s">
        <v>372</v>
      </c>
      <c r="D20" s="133" t="s">
        <v>842</v>
      </c>
      <c r="E20" s="123" t="s">
        <v>843</v>
      </c>
      <c r="F20" s="124" t="s">
        <v>24</v>
      </c>
      <c r="G20" s="125">
        <v>7.5526620370370357E-3</v>
      </c>
      <c r="H20" s="19" t="str">
        <f t="shared" si="0"/>
        <v/>
      </c>
      <c r="I20" s="124" t="s">
        <v>23</v>
      </c>
    </row>
    <row r="21" spans="1:9" ht="15.95" customHeight="1" x14ac:dyDescent="0.2">
      <c r="A21" s="210">
        <v>13</v>
      </c>
      <c r="B21" s="131">
        <v>135</v>
      </c>
      <c r="C21" s="132" t="s">
        <v>844</v>
      </c>
      <c r="D21" s="133" t="s">
        <v>845</v>
      </c>
      <c r="E21" s="123" t="s">
        <v>846</v>
      </c>
      <c r="F21" s="124" t="s">
        <v>164</v>
      </c>
      <c r="G21" s="125">
        <v>7.5951388888888883E-3</v>
      </c>
      <c r="H21" s="19" t="str">
        <f t="shared" si="0"/>
        <v/>
      </c>
      <c r="I21" s="124" t="s">
        <v>315</v>
      </c>
    </row>
    <row r="22" spans="1:9" ht="15.95" customHeight="1" x14ac:dyDescent="0.2">
      <c r="A22" s="210">
        <v>14</v>
      </c>
      <c r="B22" s="131">
        <v>119</v>
      </c>
      <c r="C22" s="132" t="s">
        <v>92</v>
      </c>
      <c r="D22" s="133" t="s">
        <v>847</v>
      </c>
      <c r="E22" s="123" t="s">
        <v>848</v>
      </c>
      <c r="F22" s="124" t="s">
        <v>164</v>
      </c>
      <c r="G22" s="125">
        <v>7.8724537037037044E-3</v>
      </c>
      <c r="H22" s="19" t="str">
        <f t="shared" si="0"/>
        <v/>
      </c>
      <c r="I22" s="124" t="s">
        <v>165</v>
      </c>
    </row>
    <row r="23" spans="1:9" ht="15.95" customHeight="1" x14ac:dyDescent="0.2">
      <c r="A23" s="210"/>
      <c r="B23" s="131">
        <v>1</v>
      </c>
      <c r="C23" s="132" t="s">
        <v>849</v>
      </c>
      <c r="D23" s="133" t="s">
        <v>850</v>
      </c>
      <c r="E23" s="123" t="s">
        <v>851</v>
      </c>
      <c r="F23" s="124" t="s">
        <v>852</v>
      </c>
      <c r="G23" s="125" t="s">
        <v>12</v>
      </c>
      <c r="H23" s="19" t="str">
        <f t="shared" si="0"/>
        <v/>
      </c>
      <c r="I23" s="211" t="s">
        <v>853</v>
      </c>
    </row>
    <row r="24" spans="1:9" ht="15.95" customHeight="1" x14ac:dyDescent="0.2">
      <c r="A24" s="210"/>
      <c r="B24" s="131">
        <v>124</v>
      </c>
      <c r="C24" s="132" t="s">
        <v>854</v>
      </c>
      <c r="D24" s="133" t="s">
        <v>855</v>
      </c>
      <c r="E24" s="123" t="s">
        <v>856</v>
      </c>
      <c r="F24" s="124" t="s">
        <v>164</v>
      </c>
      <c r="G24" s="125" t="s">
        <v>12</v>
      </c>
      <c r="H24" s="19" t="str">
        <f t="shared" si="0"/>
        <v/>
      </c>
      <c r="I24" s="124" t="s">
        <v>165</v>
      </c>
    </row>
  </sheetData>
  <printOptions horizontalCentered="1"/>
  <pageMargins left="0.39370078740157483" right="0.39370078740157483" top="0.78740157480314965" bottom="0.39370078740157483" header="0.39370078740157483" footer="0.39370078740157483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Y23"/>
  <sheetViews>
    <sheetView zoomScaleNormal="100" zoomScaleSheetLayoutView="1" workbookViewId="0">
      <selection activeCell="D8" sqref="D8"/>
    </sheetView>
  </sheetViews>
  <sheetFormatPr defaultColWidth="8.85546875" defaultRowHeight="12.75" x14ac:dyDescent="0.2"/>
  <cols>
    <col min="1" max="1" width="4.85546875" style="266" customWidth="1"/>
    <col min="2" max="3" width="4.7109375" style="266" customWidth="1"/>
    <col min="4" max="4" width="9.5703125" style="266" customWidth="1"/>
    <col min="5" max="5" width="11.5703125" style="266" customWidth="1"/>
    <col min="6" max="6" width="10.5703125" style="266" customWidth="1"/>
    <col min="7" max="7" width="10.28515625" style="266" customWidth="1"/>
    <col min="8" max="8" width="7.7109375" style="266" customWidth="1"/>
    <col min="9" max="9" width="4.85546875" style="266" hidden="1" customWidth="1"/>
    <col min="10" max="10" width="20.7109375" style="266" customWidth="1"/>
    <col min="11" max="232" width="11.42578125" style="266" customWidth="1"/>
    <col min="233" max="16384" width="8.85546875" style="266"/>
  </cols>
  <sheetData>
    <row r="1" spans="1:233" s="230" customFormat="1" ht="14.25" x14ac:dyDescent="0.2">
      <c r="A1" s="225" t="s">
        <v>56</v>
      </c>
      <c r="B1" s="225"/>
      <c r="C1" s="226"/>
      <c r="D1" s="226"/>
      <c r="E1" s="227"/>
      <c r="F1" s="227"/>
      <c r="G1" s="228"/>
      <c r="H1" s="229"/>
      <c r="J1" s="231" t="s">
        <v>55</v>
      </c>
      <c r="K1" s="226"/>
      <c r="L1" s="226"/>
      <c r="M1" s="226"/>
      <c r="N1" s="226"/>
      <c r="O1" s="226"/>
      <c r="P1" s="226"/>
      <c r="Q1" s="226"/>
      <c r="R1" s="225"/>
    </row>
    <row r="2" spans="1:233" s="234" customFormat="1" ht="15.75" customHeight="1" x14ac:dyDescent="0.2">
      <c r="A2" s="225" t="s">
        <v>54</v>
      </c>
      <c r="B2" s="225"/>
      <c r="C2" s="232"/>
      <c r="D2" s="226"/>
      <c r="E2" s="227"/>
      <c r="F2" s="227"/>
      <c r="G2" s="233"/>
      <c r="H2" s="229"/>
      <c r="J2" s="235" t="s">
        <v>53</v>
      </c>
      <c r="K2" s="232"/>
      <c r="L2" s="232"/>
      <c r="M2" s="232"/>
      <c r="N2" s="232"/>
      <c r="O2" s="232"/>
      <c r="P2" s="232"/>
      <c r="Q2" s="232"/>
      <c r="R2" s="225"/>
    </row>
    <row r="3" spans="1:233" s="237" customFormat="1" ht="10.5" customHeight="1" x14ac:dyDescent="0.25">
      <c r="A3" s="236"/>
      <c r="C3" s="238"/>
      <c r="E3" s="239"/>
      <c r="F3" s="239"/>
      <c r="G3" s="240"/>
      <c r="H3" s="241"/>
      <c r="J3" s="242"/>
    </row>
    <row r="4" spans="1:233" s="237" customFormat="1" ht="15.75" x14ac:dyDescent="0.25">
      <c r="A4" s="236"/>
      <c r="C4" s="243" t="s">
        <v>952</v>
      </c>
      <c r="D4" s="244"/>
      <c r="E4" s="239"/>
      <c r="F4" s="245"/>
      <c r="G4" s="240"/>
      <c r="H4" s="241"/>
    </row>
    <row r="5" spans="1:233" s="237" customFormat="1" ht="9" customHeight="1" x14ac:dyDescent="0.2">
      <c r="A5" s="236"/>
      <c r="D5" s="244"/>
      <c r="E5" s="239"/>
      <c r="F5" s="239"/>
      <c r="G5" s="240"/>
      <c r="H5" s="241"/>
    </row>
    <row r="6" spans="1:233" s="247" customFormat="1" ht="13.5" thickBot="1" x14ac:dyDescent="0.25">
      <c r="A6" s="246"/>
      <c r="E6" s="248"/>
      <c r="F6" s="248"/>
      <c r="G6" s="240"/>
      <c r="H6" s="246"/>
    </row>
    <row r="7" spans="1:233" s="257" customFormat="1" ht="12" thickBot="1" x14ac:dyDescent="0.25">
      <c r="A7" s="249" t="s">
        <v>51</v>
      </c>
      <c r="B7" s="249" t="s">
        <v>953</v>
      </c>
      <c r="C7" s="250" t="s">
        <v>50</v>
      </c>
      <c r="D7" s="251" t="s">
        <v>49</v>
      </c>
      <c r="E7" s="252" t="s">
        <v>48</v>
      </c>
      <c r="F7" s="253" t="s">
        <v>47</v>
      </c>
      <c r="G7" s="253" t="s">
        <v>46</v>
      </c>
      <c r="H7" s="254" t="s">
        <v>115</v>
      </c>
      <c r="I7" s="255" t="s">
        <v>43</v>
      </c>
      <c r="J7" s="256" t="s">
        <v>42</v>
      </c>
    </row>
    <row r="8" spans="1:233" ht="20.100000000000001" customHeight="1" x14ac:dyDescent="0.2">
      <c r="A8" s="287">
        <v>1</v>
      </c>
      <c r="B8" s="258">
        <v>800</v>
      </c>
      <c r="C8" s="259">
        <v>1</v>
      </c>
      <c r="D8" s="260" t="s">
        <v>849</v>
      </c>
      <c r="E8" s="261" t="s">
        <v>850</v>
      </c>
      <c r="F8" s="262" t="s">
        <v>851</v>
      </c>
      <c r="G8" s="290" t="s">
        <v>954</v>
      </c>
      <c r="H8" s="293">
        <v>3.4519675925925928E-3</v>
      </c>
      <c r="I8" s="263"/>
      <c r="J8" s="264" t="s">
        <v>853</v>
      </c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65"/>
      <c r="V8" s="265"/>
      <c r="W8" s="265"/>
      <c r="X8" s="265"/>
      <c r="Y8" s="265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/>
      <c r="BA8" s="265"/>
      <c r="BB8" s="265"/>
      <c r="BC8" s="265"/>
      <c r="BD8" s="265"/>
      <c r="BE8" s="265"/>
      <c r="BF8" s="265"/>
      <c r="BG8" s="265"/>
      <c r="BH8" s="265"/>
      <c r="BI8" s="265"/>
      <c r="BJ8" s="265"/>
      <c r="BK8" s="265"/>
      <c r="BL8" s="265"/>
      <c r="BM8" s="265"/>
      <c r="BN8" s="265"/>
      <c r="BO8" s="265"/>
      <c r="BP8" s="265"/>
      <c r="BQ8" s="265"/>
      <c r="BR8" s="265"/>
      <c r="BS8" s="265"/>
      <c r="BT8" s="265"/>
      <c r="BU8" s="265"/>
      <c r="BV8" s="265"/>
      <c r="BW8" s="265"/>
      <c r="BX8" s="265"/>
      <c r="BY8" s="265"/>
      <c r="BZ8" s="265"/>
      <c r="CA8" s="265"/>
      <c r="CB8" s="265"/>
      <c r="CC8" s="265"/>
      <c r="CD8" s="265"/>
      <c r="CE8" s="265"/>
      <c r="CF8" s="265"/>
      <c r="CG8" s="265"/>
      <c r="CH8" s="265"/>
      <c r="CI8" s="265"/>
      <c r="CJ8" s="265"/>
      <c r="CK8" s="265"/>
      <c r="CL8" s="265"/>
      <c r="CM8" s="265"/>
      <c r="CN8" s="265"/>
      <c r="CO8" s="265"/>
      <c r="CP8" s="265"/>
      <c r="CQ8" s="265"/>
      <c r="CR8" s="265"/>
      <c r="CS8" s="265"/>
      <c r="CT8" s="265"/>
      <c r="CU8" s="265"/>
      <c r="CV8" s="265"/>
      <c r="CW8" s="265"/>
      <c r="CX8" s="265"/>
      <c r="CY8" s="265"/>
      <c r="CZ8" s="265"/>
      <c r="DA8" s="265"/>
      <c r="DB8" s="265"/>
      <c r="DC8" s="265"/>
      <c r="DD8" s="265"/>
      <c r="DE8" s="265"/>
      <c r="DF8" s="265"/>
      <c r="DG8" s="265"/>
      <c r="DH8" s="265"/>
      <c r="DI8" s="265"/>
      <c r="DJ8" s="265"/>
      <c r="DK8" s="265"/>
      <c r="DL8" s="265"/>
      <c r="DM8" s="265"/>
      <c r="DN8" s="265"/>
      <c r="DO8" s="265"/>
      <c r="DP8" s="265"/>
      <c r="DQ8" s="265"/>
      <c r="DR8" s="265"/>
      <c r="DS8" s="265"/>
      <c r="DT8" s="265"/>
      <c r="DU8" s="265"/>
      <c r="DV8" s="265"/>
      <c r="DW8" s="265"/>
      <c r="DX8" s="265"/>
      <c r="DY8" s="265"/>
      <c r="DZ8" s="265"/>
      <c r="EA8" s="265"/>
      <c r="EB8" s="265"/>
      <c r="EC8" s="265"/>
      <c r="ED8" s="265"/>
      <c r="EE8" s="265"/>
      <c r="EF8" s="265"/>
      <c r="EG8" s="265"/>
      <c r="EH8" s="265"/>
      <c r="EI8" s="265"/>
      <c r="EJ8" s="265"/>
      <c r="EK8" s="265"/>
      <c r="EL8" s="265"/>
      <c r="EM8" s="265"/>
      <c r="EN8" s="265"/>
      <c r="EO8" s="265"/>
      <c r="EP8" s="265"/>
      <c r="EQ8" s="265"/>
      <c r="ER8" s="265"/>
      <c r="ES8" s="265"/>
      <c r="ET8" s="265"/>
      <c r="EU8" s="265"/>
      <c r="EV8" s="265"/>
      <c r="EW8" s="265"/>
      <c r="EX8" s="265"/>
      <c r="EY8" s="265"/>
      <c r="EZ8" s="265"/>
      <c r="FA8" s="265"/>
      <c r="FB8" s="265"/>
      <c r="FC8" s="265"/>
      <c r="FD8" s="265"/>
      <c r="FE8" s="265"/>
      <c r="FF8" s="265"/>
      <c r="FG8" s="265"/>
      <c r="FH8" s="265"/>
      <c r="FI8" s="265"/>
      <c r="FJ8" s="265"/>
      <c r="FK8" s="265"/>
      <c r="FL8" s="265"/>
      <c r="FM8" s="265"/>
      <c r="FN8" s="265"/>
      <c r="FO8" s="265"/>
      <c r="FP8" s="265"/>
      <c r="FQ8" s="265"/>
      <c r="FR8" s="265"/>
      <c r="FS8" s="265"/>
      <c r="FT8" s="265"/>
      <c r="FU8" s="265"/>
      <c r="FV8" s="265"/>
      <c r="FW8" s="265"/>
      <c r="FX8" s="265"/>
      <c r="FY8" s="265"/>
      <c r="FZ8" s="265"/>
      <c r="GA8" s="265"/>
      <c r="GB8" s="265"/>
      <c r="GC8" s="265"/>
      <c r="GD8" s="265"/>
      <c r="GE8" s="265"/>
      <c r="GF8" s="265"/>
      <c r="GG8" s="265"/>
      <c r="GH8" s="265"/>
      <c r="GI8" s="265"/>
      <c r="GJ8" s="265"/>
      <c r="GK8" s="265"/>
      <c r="GL8" s="265"/>
      <c r="GM8" s="265"/>
      <c r="GN8" s="265"/>
      <c r="GO8" s="265"/>
      <c r="GP8" s="265"/>
      <c r="GQ8" s="265"/>
      <c r="GR8" s="265"/>
      <c r="GS8" s="265"/>
      <c r="GT8" s="265"/>
      <c r="GU8" s="265"/>
      <c r="GV8" s="265"/>
      <c r="GW8" s="265"/>
      <c r="GX8" s="265"/>
      <c r="GY8" s="265"/>
      <c r="GZ8" s="265"/>
      <c r="HA8" s="265"/>
      <c r="HB8" s="265"/>
      <c r="HC8" s="265"/>
      <c r="HD8" s="265"/>
      <c r="HE8" s="265"/>
      <c r="HF8" s="265"/>
      <c r="HG8" s="265"/>
      <c r="HH8" s="265"/>
      <c r="HI8" s="265"/>
      <c r="HJ8" s="265"/>
      <c r="HK8" s="265"/>
      <c r="HL8" s="265"/>
      <c r="HM8" s="265"/>
      <c r="HN8" s="265"/>
      <c r="HO8" s="265"/>
      <c r="HP8" s="265"/>
      <c r="HQ8" s="265"/>
      <c r="HR8" s="265"/>
      <c r="HS8" s="265"/>
      <c r="HT8" s="265"/>
      <c r="HU8" s="265"/>
      <c r="HV8" s="265"/>
      <c r="HW8" s="265"/>
      <c r="HX8" s="265"/>
      <c r="HY8" s="265"/>
    </row>
    <row r="9" spans="1:233" ht="20.100000000000001" customHeight="1" x14ac:dyDescent="0.2">
      <c r="A9" s="288"/>
      <c r="B9" s="267">
        <v>600</v>
      </c>
      <c r="C9" s="268">
        <v>4</v>
      </c>
      <c r="D9" s="269" t="s">
        <v>356</v>
      </c>
      <c r="E9" s="270" t="s">
        <v>923</v>
      </c>
      <c r="F9" s="271" t="s">
        <v>924</v>
      </c>
      <c r="G9" s="291" t="s">
        <v>303</v>
      </c>
      <c r="H9" s="294"/>
      <c r="I9" s="272"/>
      <c r="J9" s="273" t="s">
        <v>853</v>
      </c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5"/>
      <c r="BL9" s="265"/>
      <c r="BM9" s="265"/>
      <c r="BN9" s="265"/>
      <c r="BO9" s="265"/>
      <c r="BP9" s="265"/>
      <c r="BQ9" s="265"/>
      <c r="BR9" s="265"/>
      <c r="BS9" s="265"/>
      <c r="BT9" s="265"/>
      <c r="BU9" s="265"/>
      <c r="BV9" s="265"/>
      <c r="BW9" s="265"/>
      <c r="BX9" s="265"/>
      <c r="BY9" s="265"/>
      <c r="BZ9" s="265"/>
      <c r="CA9" s="265"/>
      <c r="CB9" s="265"/>
      <c r="CC9" s="265"/>
      <c r="CD9" s="265"/>
      <c r="CE9" s="265"/>
      <c r="CF9" s="265"/>
      <c r="CG9" s="265"/>
      <c r="CH9" s="265"/>
      <c r="CI9" s="265"/>
      <c r="CJ9" s="265"/>
      <c r="CK9" s="265"/>
      <c r="CL9" s="265"/>
      <c r="CM9" s="265"/>
      <c r="CN9" s="265"/>
      <c r="CO9" s="265"/>
      <c r="CP9" s="265"/>
      <c r="CQ9" s="265"/>
      <c r="CR9" s="265"/>
      <c r="CS9" s="265"/>
      <c r="CT9" s="265"/>
      <c r="CU9" s="265"/>
      <c r="CV9" s="265"/>
      <c r="CW9" s="265"/>
      <c r="CX9" s="265"/>
      <c r="CY9" s="265"/>
      <c r="CZ9" s="265"/>
      <c r="DA9" s="265"/>
      <c r="DB9" s="265"/>
      <c r="DC9" s="265"/>
      <c r="DD9" s="265"/>
      <c r="DE9" s="265"/>
      <c r="DF9" s="265"/>
      <c r="DG9" s="265"/>
      <c r="DH9" s="265"/>
      <c r="DI9" s="265"/>
      <c r="DJ9" s="265"/>
      <c r="DK9" s="265"/>
      <c r="DL9" s="265"/>
      <c r="DM9" s="265"/>
      <c r="DN9" s="265"/>
      <c r="DO9" s="265"/>
      <c r="DP9" s="265"/>
      <c r="DQ9" s="265"/>
      <c r="DR9" s="265"/>
      <c r="DS9" s="265"/>
      <c r="DT9" s="265"/>
      <c r="DU9" s="265"/>
      <c r="DV9" s="265"/>
      <c r="DW9" s="265"/>
      <c r="DX9" s="265"/>
      <c r="DY9" s="265"/>
      <c r="DZ9" s="265"/>
      <c r="EA9" s="265"/>
      <c r="EB9" s="265"/>
      <c r="EC9" s="265"/>
      <c r="ED9" s="265"/>
      <c r="EE9" s="265"/>
      <c r="EF9" s="265"/>
      <c r="EG9" s="265"/>
      <c r="EH9" s="265"/>
      <c r="EI9" s="265"/>
      <c r="EJ9" s="265"/>
      <c r="EK9" s="265"/>
      <c r="EL9" s="265"/>
      <c r="EM9" s="265"/>
      <c r="EN9" s="265"/>
      <c r="EO9" s="265"/>
      <c r="EP9" s="265"/>
      <c r="EQ9" s="265"/>
      <c r="ER9" s="265"/>
      <c r="ES9" s="265"/>
      <c r="ET9" s="265"/>
      <c r="EU9" s="265"/>
      <c r="EV9" s="265"/>
      <c r="EW9" s="265"/>
      <c r="EX9" s="265"/>
      <c r="EY9" s="265"/>
      <c r="EZ9" s="265"/>
      <c r="FA9" s="265"/>
      <c r="FB9" s="265"/>
      <c r="FC9" s="265"/>
      <c r="FD9" s="265"/>
      <c r="FE9" s="265"/>
      <c r="FF9" s="265"/>
      <c r="FG9" s="265"/>
      <c r="FH9" s="265"/>
      <c r="FI9" s="265"/>
      <c r="FJ9" s="265"/>
      <c r="FK9" s="265"/>
      <c r="FL9" s="265"/>
      <c r="FM9" s="265"/>
      <c r="FN9" s="265"/>
      <c r="FO9" s="265"/>
      <c r="FP9" s="265"/>
      <c r="FQ9" s="265"/>
      <c r="FR9" s="265"/>
      <c r="FS9" s="265"/>
      <c r="FT9" s="265"/>
      <c r="FU9" s="265"/>
      <c r="FV9" s="265"/>
      <c r="FW9" s="265"/>
      <c r="FX9" s="265"/>
      <c r="FY9" s="265"/>
      <c r="FZ9" s="265"/>
      <c r="GA9" s="265"/>
      <c r="GB9" s="265"/>
      <c r="GC9" s="265"/>
      <c r="GD9" s="265"/>
      <c r="GE9" s="265"/>
      <c r="GF9" s="265"/>
      <c r="GG9" s="265"/>
      <c r="GH9" s="265"/>
      <c r="GI9" s="265"/>
      <c r="GJ9" s="265"/>
      <c r="GK9" s="265"/>
      <c r="GL9" s="265"/>
      <c r="GM9" s="265"/>
      <c r="GN9" s="265"/>
      <c r="GO9" s="265"/>
      <c r="GP9" s="265"/>
      <c r="GQ9" s="265"/>
      <c r="GR9" s="265"/>
      <c r="GS9" s="265"/>
      <c r="GT9" s="265"/>
      <c r="GU9" s="265"/>
      <c r="GV9" s="265"/>
      <c r="GW9" s="265"/>
      <c r="GX9" s="265"/>
      <c r="GY9" s="265"/>
      <c r="GZ9" s="265"/>
      <c r="HA9" s="265"/>
      <c r="HB9" s="265"/>
      <c r="HC9" s="265"/>
      <c r="HD9" s="265"/>
      <c r="HE9" s="265"/>
      <c r="HF9" s="265"/>
      <c r="HG9" s="265"/>
      <c r="HH9" s="265"/>
      <c r="HI9" s="265"/>
      <c r="HJ9" s="265"/>
      <c r="HK9" s="265"/>
      <c r="HL9" s="265"/>
      <c r="HM9" s="265"/>
      <c r="HN9" s="265"/>
      <c r="HO9" s="265"/>
      <c r="HP9" s="265"/>
      <c r="HQ9" s="265"/>
      <c r="HR9" s="265"/>
      <c r="HS9" s="265"/>
      <c r="HT9" s="265"/>
      <c r="HU9" s="265"/>
      <c r="HV9" s="265"/>
      <c r="HW9" s="265"/>
      <c r="HX9" s="265"/>
      <c r="HY9" s="265"/>
    </row>
    <row r="10" spans="1:233" ht="20.100000000000001" customHeight="1" x14ac:dyDescent="0.2">
      <c r="A10" s="288"/>
      <c r="B10" s="267">
        <v>400</v>
      </c>
      <c r="C10" s="268">
        <v>3</v>
      </c>
      <c r="D10" s="269" t="s">
        <v>905</v>
      </c>
      <c r="E10" s="270" t="s">
        <v>906</v>
      </c>
      <c r="F10" s="271" t="s">
        <v>907</v>
      </c>
      <c r="G10" s="291" t="s">
        <v>303</v>
      </c>
      <c r="H10" s="294"/>
      <c r="I10" s="272"/>
      <c r="J10" s="272" t="s">
        <v>403</v>
      </c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65"/>
      <c r="Y10" s="265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265"/>
      <c r="BL10" s="265"/>
      <c r="BM10" s="265"/>
      <c r="BN10" s="265"/>
      <c r="BO10" s="265"/>
      <c r="BP10" s="265"/>
      <c r="BQ10" s="265"/>
      <c r="BR10" s="265"/>
      <c r="BS10" s="265"/>
      <c r="BT10" s="265"/>
      <c r="BU10" s="265"/>
      <c r="BV10" s="265"/>
      <c r="BW10" s="265"/>
      <c r="BX10" s="265"/>
      <c r="BY10" s="265"/>
      <c r="BZ10" s="265"/>
      <c r="CA10" s="265"/>
      <c r="CB10" s="265"/>
      <c r="CC10" s="265"/>
      <c r="CD10" s="265"/>
      <c r="CE10" s="265"/>
      <c r="CF10" s="265"/>
      <c r="CG10" s="265"/>
      <c r="CH10" s="265"/>
      <c r="CI10" s="265"/>
      <c r="CJ10" s="265"/>
      <c r="CK10" s="265"/>
      <c r="CL10" s="265"/>
      <c r="CM10" s="265"/>
      <c r="CN10" s="265"/>
      <c r="CO10" s="265"/>
      <c r="CP10" s="265"/>
      <c r="CQ10" s="265"/>
      <c r="CR10" s="265"/>
      <c r="CS10" s="265"/>
      <c r="CT10" s="265"/>
      <c r="CU10" s="265"/>
      <c r="CV10" s="265"/>
      <c r="CW10" s="265"/>
      <c r="CX10" s="265"/>
      <c r="CY10" s="265"/>
      <c r="CZ10" s="265"/>
      <c r="DA10" s="265"/>
      <c r="DB10" s="265"/>
      <c r="DC10" s="265"/>
      <c r="DD10" s="265"/>
      <c r="DE10" s="265"/>
      <c r="DF10" s="265"/>
      <c r="DG10" s="265"/>
      <c r="DH10" s="265"/>
      <c r="DI10" s="265"/>
      <c r="DJ10" s="265"/>
      <c r="DK10" s="265"/>
      <c r="DL10" s="265"/>
      <c r="DM10" s="265"/>
      <c r="DN10" s="265"/>
      <c r="DO10" s="265"/>
      <c r="DP10" s="265"/>
      <c r="DQ10" s="265"/>
      <c r="DR10" s="265"/>
      <c r="DS10" s="265"/>
      <c r="DT10" s="265"/>
      <c r="DU10" s="265"/>
      <c r="DV10" s="265"/>
      <c r="DW10" s="265"/>
      <c r="DX10" s="265"/>
      <c r="DY10" s="265"/>
      <c r="DZ10" s="265"/>
      <c r="EA10" s="265"/>
      <c r="EB10" s="265"/>
      <c r="EC10" s="265"/>
      <c r="ED10" s="265"/>
      <c r="EE10" s="265"/>
      <c r="EF10" s="265"/>
      <c r="EG10" s="265"/>
      <c r="EH10" s="265"/>
      <c r="EI10" s="265"/>
      <c r="EJ10" s="265"/>
      <c r="EK10" s="265"/>
      <c r="EL10" s="265"/>
      <c r="EM10" s="265"/>
      <c r="EN10" s="265"/>
      <c r="EO10" s="265"/>
      <c r="EP10" s="265"/>
      <c r="EQ10" s="265"/>
      <c r="ER10" s="265"/>
      <c r="ES10" s="265"/>
      <c r="ET10" s="265"/>
      <c r="EU10" s="265"/>
      <c r="EV10" s="265"/>
      <c r="EW10" s="265"/>
      <c r="EX10" s="265"/>
      <c r="EY10" s="265"/>
      <c r="EZ10" s="265"/>
      <c r="FA10" s="265"/>
      <c r="FB10" s="265"/>
      <c r="FC10" s="265"/>
      <c r="FD10" s="265"/>
      <c r="FE10" s="265"/>
      <c r="FF10" s="265"/>
      <c r="FG10" s="265"/>
      <c r="FH10" s="265"/>
      <c r="FI10" s="265"/>
      <c r="FJ10" s="265"/>
      <c r="FK10" s="265"/>
      <c r="FL10" s="265"/>
      <c r="FM10" s="265"/>
      <c r="FN10" s="265"/>
      <c r="FO10" s="265"/>
      <c r="FP10" s="265"/>
      <c r="FQ10" s="265"/>
      <c r="FR10" s="265"/>
      <c r="FS10" s="265"/>
      <c r="FT10" s="265"/>
      <c r="FU10" s="265"/>
      <c r="FV10" s="265"/>
      <c r="FW10" s="265"/>
      <c r="FX10" s="265"/>
      <c r="FY10" s="265"/>
      <c r="FZ10" s="265"/>
      <c r="GA10" s="265"/>
      <c r="GB10" s="265"/>
      <c r="GC10" s="265"/>
      <c r="GD10" s="265"/>
      <c r="GE10" s="265"/>
      <c r="GF10" s="265"/>
      <c r="GG10" s="265"/>
      <c r="GH10" s="265"/>
      <c r="GI10" s="265"/>
      <c r="GJ10" s="265"/>
      <c r="GK10" s="265"/>
      <c r="GL10" s="265"/>
      <c r="GM10" s="265"/>
      <c r="GN10" s="265"/>
      <c r="GO10" s="265"/>
      <c r="GP10" s="265"/>
      <c r="GQ10" s="265"/>
      <c r="GR10" s="265"/>
      <c r="GS10" s="265"/>
      <c r="GT10" s="265"/>
      <c r="GU10" s="265"/>
      <c r="GV10" s="265"/>
      <c r="GW10" s="265"/>
      <c r="GX10" s="265"/>
      <c r="GY10" s="265"/>
      <c r="GZ10" s="265"/>
      <c r="HA10" s="265"/>
      <c r="HB10" s="265"/>
      <c r="HC10" s="265"/>
      <c r="HD10" s="265"/>
      <c r="HE10" s="265"/>
      <c r="HF10" s="265"/>
      <c r="HG10" s="265"/>
      <c r="HH10" s="265"/>
      <c r="HI10" s="265"/>
      <c r="HJ10" s="265"/>
      <c r="HK10" s="265"/>
      <c r="HL10" s="265"/>
      <c r="HM10" s="265"/>
      <c r="HN10" s="265"/>
      <c r="HO10" s="265"/>
      <c r="HP10" s="265"/>
      <c r="HQ10" s="265"/>
      <c r="HR10" s="265"/>
      <c r="HS10" s="265"/>
      <c r="HT10" s="265"/>
      <c r="HU10" s="265"/>
      <c r="HV10" s="265"/>
      <c r="HW10" s="265"/>
      <c r="HX10" s="265"/>
      <c r="HY10" s="265"/>
    </row>
    <row r="11" spans="1:233" ht="20.100000000000001" customHeight="1" thickBot="1" x14ac:dyDescent="0.25">
      <c r="A11" s="289"/>
      <c r="B11" s="274">
        <v>200</v>
      </c>
      <c r="C11" s="275">
        <v>71</v>
      </c>
      <c r="D11" s="276" t="s">
        <v>942</v>
      </c>
      <c r="E11" s="277" t="s">
        <v>943</v>
      </c>
      <c r="F11" s="278" t="s">
        <v>944</v>
      </c>
      <c r="G11" s="292" t="s">
        <v>303</v>
      </c>
      <c r="H11" s="295"/>
      <c r="I11" s="279"/>
      <c r="J11" s="280" t="s">
        <v>403</v>
      </c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5"/>
      <c r="AO11" s="265"/>
      <c r="AP11" s="265"/>
      <c r="AQ11" s="265"/>
      <c r="AR11" s="265"/>
      <c r="AS11" s="265"/>
      <c r="AT11" s="265"/>
      <c r="AU11" s="265"/>
      <c r="AV11" s="265"/>
      <c r="AW11" s="265"/>
      <c r="AX11" s="265"/>
      <c r="AY11" s="265"/>
      <c r="AZ11" s="265"/>
      <c r="BA11" s="265"/>
      <c r="BB11" s="265"/>
      <c r="BC11" s="265"/>
      <c r="BD11" s="265"/>
      <c r="BE11" s="265"/>
      <c r="BF11" s="265"/>
      <c r="BG11" s="265"/>
      <c r="BH11" s="265"/>
      <c r="BI11" s="265"/>
      <c r="BJ11" s="265"/>
      <c r="BK11" s="265"/>
      <c r="BL11" s="265"/>
      <c r="BM11" s="265"/>
      <c r="BN11" s="265"/>
      <c r="BO11" s="265"/>
      <c r="BP11" s="265"/>
      <c r="BQ11" s="265"/>
      <c r="BR11" s="265"/>
      <c r="BS11" s="265"/>
      <c r="BT11" s="265"/>
      <c r="BU11" s="265"/>
      <c r="BV11" s="265"/>
      <c r="BW11" s="265"/>
      <c r="BX11" s="265"/>
      <c r="BY11" s="265"/>
      <c r="BZ11" s="265"/>
      <c r="CA11" s="265"/>
      <c r="CB11" s="265"/>
      <c r="CC11" s="265"/>
      <c r="CD11" s="265"/>
      <c r="CE11" s="265"/>
      <c r="CF11" s="265"/>
      <c r="CG11" s="265"/>
      <c r="CH11" s="265"/>
      <c r="CI11" s="265"/>
      <c r="CJ11" s="265"/>
      <c r="CK11" s="265"/>
      <c r="CL11" s="265"/>
      <c r="CM11" s="265"/>
      <c r="CN11" s="265"/>
      <c r="CO11" s="265"/>
      <c r="CP11" s="265"/>
      <c r="CQ11" s="265"/>
      <c r="CR11" s="265"/>
      <c r="CS11" s="265"/>
      <c r="CT11" s="265"/>
      <c r="CU11" s="265"/>
      <c r="CV11" s="265"/>
      <c r="CW11" s="265"/>
      <c r="CX11" s="265"/>
      <c r="CY11" s="265"/>
      <c r="CZ11" s="265"/>
      <c r="DA11" s="265"/>
      <c r="DB11" s="265"/>
      <c r="DC11" s="265"/>
      <c r="DD11" s="265"/>
      <c r="DE11" s="265"/>
      <c r="DF11" s="265"/>
      <c r="DG11" s="265"/>
      <c r="DH11" s="265"/>
      <c r="DI11" s="265"/>
      <c r="DJ11" s="265"/>
      <c r="DK11" s="265"/>
      <c r="DL11" s="265"/>
      <c r="DM11" s="265"/>
      <c r="DN11" s="265"/>
      <c r="DO11" s="265"/>
      <c r="DP11" s="265"/>
      <c r="DQ11" s="265"/>
      <c r="DR11" s="265"/>
      <c r="DS11" s="265"/>
      <c r="DT11" s="265"/>
      <c r="DU11" s="265"/>
      <c r="DV11" s="265"/>
      <c r="DW11" s="265"/>
      <c r="DX11" s="265"/>
      <c r="DY11" s="265"/>
      <c r="DZ11" s="265"/>
      <c r="EA11" s="265"/>
      <c r="EB11" s="265"/>
      <c r="EC11" s="265"/>
      <c r="ED11" s="265"/>
      <c r="EE11" s="265"/>
      <c r="EF11" s="265"/>
      <c r="EG11" s="265"/>
      <c r="EH11" s="265"/>
      <c r="EI11" s="265"/>
      <c r="EJ11" s="265"/>
      <c r="EK11" s="265"/>
      <c r="EL11" s="265"/>
      <c r="EM11" s="265"/>
      <c r="EN11" s="265"/>
      <c r="EO11" s="265"/>
      <c r="EP11" s="265"/>
      <c r="EQ11" s="265"/>
      <c r="ER11" s="265"/>
      <c r="ES11" s="265"/>
      <c r="ET11" s="265"/>
      <c r="EU11" s="265"/>
      <c r="EV11" s="265"/>
      <c r="EW11" s="265"/>
      <c r="EX11" s="265"/>
      <c r="EY11" s="265"/>
      <c r="EZ11" s="265"/>
      <c r="FA11" s="265"/>
      <c r="FB11" s="265"/>
      <c r="FC11" s="265"/>
      <c r="FD11" s="265"/>
      <c r="FE11" s="265"/>
      <c r="FF11" s="265"/>
      <c r="FG11" s="265"/>
      <c r="FH11" s="265"/>
      <c r="FI11" s="265"/>
      <c r="FJ11" s="265"/>
      <c r="FK11" s="265"/>
      <c r="FL11" s="265"/>
      <c r="FM11" s="265"/>
      <c r="FN11" s="265"/>
      <c r="FO11" s="265"/>
      <c r="FP11" s="265"/>
      <c r="FQ11" s="265"/>
      <c r="FR11" s="265"/>
      <c r="FS11" s="265"/>
      <c r="FT11" s="265"/>
      <c r="FU11" s="265"/>
      <c r="FV11" s="265"/>
      <c r="FW11" s="265"/>
      <c r="FX11" s="265"/>
      <c r="FY11" s="265"/>
      <c r="FZ11" s="265"/>
      <c r="GA11" s="265"/>
      <c r="GB11" s="265"/>
      <c r="GC11" s="265"/>
      <c r="GD11" s="265"/>
      <c r="GE11" s="265"/>
      <c r="GF11" s="265"/>
      <c r="GG11" s="265"/>
      <c r="GH11" s="265"/>
      <c r="GI11" s="265"/>
      <c r="GJ11" s="265"/>
      <c r="GK11" s="265"/>
      <c r="GL11" s="265"/>
      <c r="GM11" s="265"/>
      <c r="GN11" s="265"/>
      <c r="GO11" s="265"/>
      <c r="GP11" s="265"/>
      <c r="GQ11" s="265"/>
      <c r="GR11" s="265"/>
      <c r="GS11" s="265"/>
      <c r="GT11" s="265"/>
      <c r="GU11" s="265"/>
      <c r="GV11" s="265"/>
      <c r="GW11" s="265"/>
      <c r="GX11" s="265"/>
      <c r="GY11" s="265"/>
      <c r="GZ11" s="265"/>
      <c r="HA11" s="265"/>
      <c r="HB11" s="265"/>
      <c r="HC11" s="265"/>
      <c r="HD11" s="265"/>
      <c r="HE11" s="265"/>
      <c r="HF11" s="265"/>
      <c r="HG11" s="265"/>
      <c r="HH11" s="265"/>
      <c r="HI11" s="265"/>
      <c r="HJ11" s="265"/>
      <c r="HK11" s="265"/>
      <c r="HL11" s="265"/>
      <c r="HM11" s="265"/>
      <c r="HN11" s="265"/>
      <c r="HO11" s="265"/>
      <c r="HP11" s="265"/>
      <c r="HQ11" s="265"/>
      <c r="HR11" s="265"/>
      <c r="HS11" s="265"/>
      <c r="HT11" s="265"/>
      <c r="HU11" s="265"/>
      <c r="HV11" s="265"/>
      <c r="HW11" s="265"/>
      <c r="HX11" s="265"/>
      <c r="HY11" s="265"/>
    </row>
    <row r="12" spans="1:233" ht="20.100000000000001" customHeight="1" x14ac:dyDescent="0.2">
      <c r="A12" s="287">
        <v>2</v>
      </c>
      <c r="B12" s="258">
        <v>800</v>
      </c>
      <c r="C12" s="259">
        <v>36</v>
      </c>
      <c r="D12" s="260" t="s">
        <v>157</v>
      </c>
      <c r="E12" s="261" t="s">
        <v>955</v>
      </c>
      <c r="F12" s="262">
        <v>33916</v>
      </c>
      <c r="G12" s="290" t="s">
        <v>956</v>
      </c>
      <c r="H12" s="293">
        <v>3.4607638888888887E-3</v>
      </c>
      <c r="I12" s="263"/>
      <c r="J12" s="263" t="s">
        <v>957</v>
      </c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5"/>
      <c r="AS12" s="265"/>
      <c r="AT12" s="265"/>
      <c r="AU12" s="265"/>
      <c r="AV12" s="265"/>
      <c r="AW12" s="265"/>
      <c r="AX12" s="265"/>
      <c r="AY12" s="265"/>
      <c r="AZ12" s="265"/>
      <c r="BA12" s="265"/>
      <c r="BB12" s="265"/>
      <c r="BC12" s="265"/>
      <c r="BD12" s="265"/>
      <c r="BE12" s="265"/>
      <c r="BF12" s="265"/>
      <c r="BG12" s="265"/>
      <c r="BH12" s="265"/>
      <c r="BI12" s="265"/>
      <c r="BJ12" s="265"/>
      <c r="BK12" s="265"/>
      <c r="BL12" s="265"/>
      <c r="BM12" s="265"/>
      <c r="BN12" s="265"/>
      <c r="BO12" s="265"/>
      <c r="BP12" s="265"/>
      <c r="BQ12" s="265"/>
      <c r="BR12" s="265"/>
      <c r="BS12" s="265"/>
      <c r="BT12" s="265"/>
      <c r="BU12" s="265"/>
      <c r="BV12" s="265"/>
      <c r="BW12" s="265"/>
      <c r="BX12" s="265"/>
      <c r="BY12" s="265"/>
      <c r="BZ12" s="265"/>
      <c r="CA12" s="265"/>
      <c r="CB12" s="265"/>
      <c r="CC12" s="265"/>
      <c r="CD12" s="265"/>
      <c r="CE12" s="265"/>
      <c r="CF12" s="265"/>
      <c r="CG12" s="265"/>
      <c r="CH12" s="265"/>
      <c r="CI12" s="265"/>
      <c r="CJ12" s="265"/>
      <c r="CK12" s="265"/>
      <c r="CL12" s="265"/>
      <c r="CM12" s="265"/>
      <c r="CN12" s="265"/>
      <c r="CO12" s="265"/>
      <c r="CP12" s="265"/>
      <c r="CQ12" s="265"/>
      <c r="CR12" s="265"/>
      <c r="CS12" s="265"/>
      <c r="CT12" s="265"/>
      <c r="CU12" s="265"/>
      <c r="CV12" s="265"/>
      <c r="CW12" s="265"/>
      <c r="CX12" s="265"/>
      <c r="CY12" s="265"/>
      <c r="CZ12" s="265"/>
      <c r="DA12" s="265"/>
      <c r="DB12" s="265"/>
      <c r="DC12" s="265"/>
      <c r="DD12" s="265"/>
      <c r="DE12" s="265"/>
      <c r="DF12" s="265"/>
      <c r="DG12" s="265"/>
      <c r="DH12" s="265"/>
      <c r="DI12" s="265"/>
      <c r="DJ12" s="265"/>
      <c r="DK12" s="265"/>
      <c r="DL12" s="265"/>
      <c r="DM12" s="265"/>
      <c r="DN12" s="265"/>
      <c r="DO12" s="265"/>
      <c r="DP12" s="265"/>
      <c r="DQ12" s="265"/>
      <c r="DR12" s="265"/>
      <c r="DS12" s="265"/>
      <c r="DT12" s="265"/>
      <c r="DU12" s="265"/>
      <c r="DV12" s="265"/>
      <c r="DW12" s="265"/>
      <c r="DX12" s="265"/>
      <c r="DY12" s="265"/>
      <c r="DZ12" s="265"/>
      <c r="EA12" s="265"/>
      <c r="EB12" s="265"/>
      <c r="EC12" s="265"/>
      <c r="ED12" s="265"/>
      <c r="EE12" s="265"/>
      <c r="EF12" s="265"/>
      <c r="EG12" s="265"/>
      <c r="EH12" s="265"/>
      <c r="EI12" s="265"/>
      <c r="EJ12" s="265"/>
      <c r="EK12" s="265"/>
      <c r="EL12" s="265"/>
      <c r="EM12" s="265"/>
      <c r="EN12" s="265"/>
      <c r="EO12" s="265"/>
      <c r="EP12" s="265"/>
      <c r="EQ12" s="265"/>
      <c r="ER12" s="265"/>
      <c r="ES12" s="265"/>
      <c r="ET12" s="265"/>
      <c r="EU12" s="265"/>
      <c r="EV12" s="265"/>
      <c r="EW12" s="265"/>
      <c r="EX12" s="265"/>
      <c r="EY12" s="265"/>
      <c r="EZ12" s="265"/>
      <c r="FA12" s="265"/>
      <c r="FB12" s="265"/>
      <c r="FC12" s="265"/>
      <c r="FD12" s="265"/>
      <c r="FE12" s="265"/>
      <c r="FF12" s="265"/>
      <c r="FG12" s="265"/>
      <c r="FH12" s="265"/>
      <c r="FI12" s="265"/>
      <c r="FJ12" s="265"/>
      <c r="FK12" s="265"/>
      <c r="FL12" s="265"/>
      <c r="FM12" s="265"/>
      <c r="FN12" s="265"/>
      <c r="FO12" s="265"/>
      <c r="FP12" s="265"/>
      <c r="FQ12" s="265"/>
      <c r="FR12" s="265"/>
      <c r="FS12" s="265"/>
      <c r="FT12" s="265"/>
      <c r="FU12" s="265"/>
      <c r="FV12" s="265"/>
      <c r="FW12" s="265"/>
      <c r="FX12" s="265"/>
      <c r="FY12" s="265"/>
      <c r="FZ12" s="265"/>
      <c r="GA12" s="265"/>
      <c r="GB12" s="265"/>
      <c r="GC12" s="265"/>
      <c r="GD12" s="265"/>
      <c r="GE12" s="265"/>
      <c r="GF12" s="265"/>
      <c r="GG12" s="265"/>
      <c r="GH12" s="265"/>
      <c r="GI12" s="265"/>
      <c r="GJ12" s="265"/>
      <c r="GK12" s="265"/>
      <c r="GL12" s="265"/>
      <c r="GM12" s="265"/>
      <c r="GN12" s="265"/>
      <c r="GO12" s="265"/>
      <c r="GP12" s="265"/>
      <c r="GQ12" s="265"/>
      <c r="GR12" s="265"/>
      <c r="GS12" s="265"/>
      <c r="GT12" s="265"/>
      <c r="GU12" s="265"/>
      <c r="GV12" s="265"/>
      <c r="GW12" s="265"/>
      <c r="GX12" s="265"/>
      <c r="GY12" s="265"/>
      <c r="GZ12" s="265"/>
      <c r="HA12" s="265"/>
      <c r="HB12" s="265"/>
      <c r="HC12" s="265"/>
      <c r="HD12" s="265"/>
      <c r="HE12" s="265"/>
      <c r="HF12" s="265"/>
      <c r="HG12" s="265"/>
      <c r="HH12" s="265"/>
      <c r="HI12" s="265"/>
      <c r="HJ12" s="265"/>
      <c r="HK12" s="265"/>
      <c r="HL12" s="265"/>
      <c r="HM12" s="265"/>
      <c r="HN12" s="265"/>
      <c r="HO12" s="265"/>
      <c r="HP12" s="265"/>
      <c r="HQ12" s="265"/>
      <c r="HR12" s="265"/>
      <c r="HS12" s="265"/>
      <c r="HT12" s="265"/>
      <c r="HU12" s="265"/>
      <c r="HV12" s="265"/>
      <c r="HW12" s="265"/>
      <c r="HX12" s="265"/>
      <c r="HY12" s="265"/>
    </row>
    <row r="13" spans="1:233" ht="20.100000000000001" customHeight="1" x14ac:dyDescent="0.2">
      <c r="A13" s="288"/>
      <c r="B13" s="267">
        <v>600</v>
      </c>
      <c r="C13" s="268">
        <v>162</v>
      </c>
      <c r="D13" s="269" t="s">
        <v>372</v>
      </c>
      <c r="E13" s="270" t="s">
        <v>389</v>
      </c>
      <c r="F13" s="271" t="s">
        <v>388</v>
      </c>
      <c r="G13" s="291" t="s">
        <v>387</v>
      </c>
      <c r="H13" s="294" t="s">
        <v>958</v>
      </c>
      <c r="I13" s="272"/>
      <c r="J13" s="281" t="s">
        <v>386</v>
      </c>
      <c r="K13" s="265"/>
      <c r="L13" s="265"/>
      <c r="M13" s="265"/>
      <c r="N13" s="265"/>
      <c r="O13" s="265"/>
      <c r="P13" s="265"/>
      <c r="Q13" s="265"/>
      <c r="R13" s="265"/>
      <c r="S13" s="265"/>
      <c r="T13" s="265"/>
      <c r="U13" s="265"/>
      <c r="V13" s="265"/>
      <c r="W13" s="265"/>
      <c r="X13" s="265"/>
      <c r="Y13" s="265"/>
      <c r="Z13" s="265"/>
      <c r="AA13" s="265"/>
      <c r="AB13" s="265"/>
      <c r="AC13" s="265"/>
      <c r="AD13" s="265"/>
      <c r="AE13" s="265"/>
      <c r="AF13" s="265"/>
      <c r="AG13" s="265"/>
      <c r="AH13" s="265"/>
      <c r="AI13" s="265"/>
      <c r="AJ13" s="265"/>
      <c r="AK13" s="265"/>
      <c r="AL13" s="265"/>
      <c r="AM13" s="265"/>
      <c r="AN13" s="265"/>
      <c r="AO13" s="265"/>
      <c r="AP13" s="265"/>
      <c r="AQ13" s="265"/>
      <c r="AR13" s="265"/>
      <c r="AS13" s="265"/>
      <c r="AT13" s="265"/>
      <c r="AU13" s="265"/>
      <c r="AV13" s="265"/>
      <c r="AW13" s="265"/>
      <c r="AX13" s="265"/>
      <c r="AY13" s="265"/>
      <c r="AZ13" s="265"/>
      <c r="BA13" s="265"/>
      <c r="BB13" s="265"/>
      <c r="BC13" s="265"/>
      <c r="BD13" s="265"/>
      <c r="BE13" s="265"/>
      <c r="BF13" s="265"/>
      <c r="BG13" s="265"/>
      <c r="BH13" s="265"/>
      <c r="BI13" s="265"/>
      <c r="BJ13" s="265"/>
      <c r="BK13" s="265"/>
      <c r="BL13" s="265"/>
      <c r="BM13" s="265"/>
      <c r="BN13" s="265"/>
      <c r="BO13" s="265"/>
      <c r="BP13" s="265"/>
      <c r="BQ13" s="265"/>
      <c r="BR13" s="265"/>
      <c r="BS13" s="265"/>
      <c r="BT13" s="265"/>
      <c r="BU13" s="265"/>
      <c r="BV13" s="265"/>
      <c r="BW13" s="265"/>
      <c r="BX13" s="265"/>
      <c r="BY13" s="265"/>
      <c r="BZ13" s="265"/>
      <c r="CA13" s="265"/>
      <c r="CB13" s="265"/>
      <c r="CC13" s="265"/>
      <c r="CD13" s="265"/>
      <c r="CE13" s="265"/>
      <c r="CF13" s="265"/>
      <c r="CG13" s="265"/>
      <c r="CH13" s="265"/>
      <c r="CI13" s="265"/>
      <c r="CJ13" s="265"/>
      <c r="CK13" s="265"/>
      <c r="CL13" s="265"/>
      <c r="CM13" s="265"/>
      <c r="CN13" s="265"/>
      <c r="CO13" s="265"/>
      <c r="CP13" s="265"/>
      <c r="CQ13" s="265"/>
      <c r="CR13" s="265"/>
      <c r="CS13" s="265"/>
      <c r="CT13" s="265"/>
      <c r="CU13" s="265"/>
      <c r="CV13" s="265"/>
      <c r="CW13" s="265"/>
      <c r="CX13" s="265"/>
      <c r="CY13" s="265"/>
      <c r="CZ13" s="265"/>
      <c r="DA13" s="265"/>
      <c r="DB13" s="265"/>
      <c r="DC13" s="265"/>
      <c r="DD13" s="265"/>
      <c r="DE13" s="265"/>
      <c r="DF13" s="265"/>
      <c r="DG13" s="265"/>
      <c r="DH13" s="265"/>
      <c r="DI13" s="265"/>
      <c r="DJ13" s="265"/>
      <c r="DK13" s="265"/>
      <c r="DL13" s="265"/>
      <c r="DM13" s="265"/>
      <c r="DN13" s="265"/>
      <c r="DO13" s="265"/>
      <c r="DP13" s="265"/>
      <c r="DQ13" s="265"/>
      <c r="DR13" s="265"/>
      <c r="DS13" s="265"/>
      <c r="DT13" s="265"/>
      <c r="DU13" s="265"/>
      <c r="DV13" s="265"/>
      <c r="DW13" s="265"/>
      <c r="DX13" s="265"/>
      <c r="DY13" s="265"/>
      <c r="DZ13" s="265"/>
      <c r="EA13" s="265"/>
      <c r="EB13" s="265"/>
      <c r="EC13" s="265"/>
      <c r="ED13" s="265"/>
      <c r="EE13" s="265"/>
      <c r="EF13" s="265"/>
      <c r="EG13" s="265"/>
      <c r="EH13" s="265"/>
      <c r="EI13" s="265"/>
      <c r="EJ13" s="265"/>
      <c r="EK13" s="265"/>
      <c r="EL13" s="265"/>
      <c r="EM13" s="265"/>
      <c r="EN13" s="265"/>
      <c r="EO13" s="265"/>
      <c r="EP13" s="265"/>
      <c r="EQ13" s="265"/>
      <c r="ER13" s="265"/>
      <c r="ES13" s="265"/>
      <c r="ET13" s="265"/>
      <c r="EU13" s="265"/>
      <c r="EV13" s="265"/>
      <c r="EW13" s="265"/>
      <c r="EX13" s="265"/>
      <c r="EY13" s="265"/>
      <c r="EZ13" s="265"/>
      <c r="FA13" s="265"/>
      <c r="FB13" s="265"/>
      <c r="FC13" s="265"/>
      <c r="FD13" s="265"/>
      <c r="FE13" s="265"/>
      <c r="FF13" s="265"/>
      <c r="FG13" s="265"/>
      <c r="FH13" s="265"/>
      <c r="FI13" s="265"/>
      <c r="FJ13" s="265"/>
      <c r="FK13" s="265"/>
      <c r="FL13" s="265"/>
      <c r="FM13" s="265"/>
      <c r="FN13" s="265"/>
      <c r="FO13" s="265"/>
      <c r="FP13" s="265"/>
      <c r="FQ13" s="265"/>
      <c r="FR13" s="265"/>
      <c r="FS13" s="265"/>
      <c r="FT13" s="265"/>
      <c r="FU13" s="265"/>
      <c r="FV13" s="265"/>
      <c r="FW13" s="265"/>
      <c r="FX13" s="265"/>
      <c r="FY13" s="265"/>
      <c r="FZ13" s="265"/>
      <c r="GA13" s="265"/>
      <c r="GB13" s="265"/>
      <c r="GC13" s="265"/>
      <c r="GD13" s="265"/>
      <c r="GE13" s="265"/>
      <c r="GF13" s="265"/>
      <c r="GG13" s="265"/>
      <c r="GH13" s="265"/>
      <c r="GI13" s="265"/>
      <c r="GJ13" s="265"/>
      <c r="GK13" s="265"/>
      <c r="GL13" s="265"/>
      <c r="GM13" s="265"/>
      <c r="GN13" s="265"/>
      <c r="GO13" s="265"/>
      <c r="GP13" s="265"/>
      <c r="GQ13" s="265"/>
      <c r="GR13" s="265"/>
      <c r="GS13" s="265"/>
      <c r="GT13" s="265"/>
      <c r="GU13" s="265"/>
      <c r="GV13" s="265"/>
      <c r="GW13" s="265"/>
      <c r="GX13" s="265"/>
      <c r="GY13" s="265"/>
      <c r="GZ13" s="265"/>
      <c r="HA13" s="265"/>
      <c r="HB13" s="265"/>
      <c r="HC13" s="265"/>
      <c r="HD13" s="265"/>
      <c r="HE13" s="265"/>
      <c r="HF13" s="265"/>
      <c r="HG13" s="265"/>
      <c r="HH13" s="265"/>
      <c r="HI13" s="265"/>
      <c r="HJ13" s="265"/>
      <c r="HK13" s="265"/>
      <c r="HL13" s="265"/>
      <c r="HM13" s="265"/>
      <c r="HN13" s="265"/>
      <c r="HO13" s="265"/>
      <c r="HP13" s="265"/>
      <c r="HQ13" s="265"/>
      <c r="HR13" s="265"/>
      <c r="HS13" s="265"/>
      <c r="HT13" s="265"/>
      <c r="HU13" s="265"/>
      <c r="HV13" s="265"/>
      <c r="HW13" s="265"/>
      <c r="HX13" s="265"/>
      <c r="HY13" s="265"/>
    </row>
    <row r="14" spans="1:233" ht="20.100000000000001" customHeight="1" x14ac:dyDescent="0.2">
      <c r="A14" s="288"/>
      <c r="B14" s="267">
        <v>400</v>
      </c>
      <c r="C14" s="268">
        <v>160</v>
      </c>
      <c r="D14" s="269" t="s">
        <v>349</v>
      </c>
      <c r="E14" s="270" t="s">
        <v>348</v>
      </c>
      <c r="F14" s="271" t="s">
        <v>347</v>
      </c>
      <c r="G14" s="291" t="s">
        <v>346</v>
      </c>
      <c r="H14" s="294" t="s">
        <v>958</v>
      </c>
      <c r="I14" s="272"/>
      <c r="J14" s="282" t="s">
        <v>345</v>
      </c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  <c r="W14" s="265"/>
      <c r="X14" s="265"/>
      <c r="Y14" s="265"/>
      <c r="Z14" s="265"/>
      <c r="AA14" s="265"/>
      <c r="AB14" s="265"/>
      <c r="AC14" s="265"/>
      <c r="AD14" s="265"/>
      <c r="AE14" s="265"/>
      <c r="AF14" s="265"/>
      <c r="AG14" s="265"/>
      <c r="AH14" s="265"/>
      <c r="AI14" s="265"/>
      <c r="AJ14" s="265"/>
      <c r="AK14" s="265"/>
      <c r="AL14" s="265"/>
      <c r="AM14" s="265"/>
      <c r="AN14" s="265"/>
      <c r="AO14" s="265"/>
      <c r="AP14" s="265"/>
      <c r="AQ14" s="265"/>
      <c r="AR14" s="265"/>
      <c r="AS14" s="265"/>
      <c r="AT14" s="265"/>
      <c r="AU14" s="265"/>
      <c r="AV14" s="265"/>
      <c r="AW14" s="265"/>
      <c r="AX14" s="265"/>
      <c r="AY14" s="265"/>
      <c r="AZ14" s="265"/>
      <c r="BA14" s="265"/>
      <c r="BB14" s="265"/>
      <c r="BC14" s="265"/>
      <c r="BD14" s="265"/>
      <c r="BE14" s="265"/>
      <c r="BF14" s="265"/>
      <c r="BG14" s="265"/>
      <c r="BH14" s="265"/>
      <c r="BI14" s="265"/>
      <c r="BJ14" s="265"/>
      <c r="BK14" s="265"/>
      <c r="BL14" s="265"/>
      <c r="BM14" s="265"/>
      <c r="BN14" s="265"/>
      <c r="BO14" s="265"/>
      <c r="BP14" s="265"/>
      <c r="BQ14" s="265"/>
      <c r="BR14" s="265"/>
      <c r="BS14" s="265"/>
      <c r="BT14" s="265"/>
      <c r="BU14" s="265"/>
      <c r="BV14" s="265"/>
      <c r="BW14" s="265"/>
      <c r="BX14" s="265"/>
      <c r="BY14" s="265"/>
      <c r="BZ14" s="265"/>
      <c r="CA14" s="265"/>
      <c r="CB14" s="265"/>
      <c r="CC14" s="265"/>
      <c r="CD14" s="265"/>
      <c r="CE14" s="265"/>
      <c r="CF14" s="265"/>
      <c r="CG14" s="265"/>
      <c r="CH14" s="265"/>
      <c r="CI14" s="265"/>
      <c r="CJ14" s="265"/>
      <c r="CK14" s="265"/>
      <c r="CL14" s="265"/>
      <c r="CM14" s="265"/>
      <c r="CN14" s="265"/>
      <c r="CO14" s="265"/>
      <c r="CP14" s="265"/>
      <c r="CQ14" s="265"/>
      <c r="CR14" s="265"/>
      <c r="CS14" s="265"/>
      <c r="CT14" s="265"/>
      <c r="CU14" s="265"/>
      <c r="CV14" s="265"/>
      <c r="CW14" s="265"/>
      <c r="CX14" s="265"/>
      <c r="CY14" s="265"/>
      <c r="CZ14" s="265"/>
      <c r="DA14" s="265"/>
      <c r="DB14" s="265"/>
      <c r="DC14" s="265"/>
      <c r="DD14" s="265"/>
      <c r="DE14" s="265"/>
      <c r="DF14" s="265"/>
      <c r="DG14" s="265"/>
      <c r="DH14" s="265"/>
      <c r="DI14" s="265"/>
      <c r="DJ14" s="265"/>
      <c r="DK14" s="265"/>
      <c r="DL14" s="265"/>
      <c r="DM14" s="265"/>
      <c r="DN14" s="265"/>
      <c r="DO14" s="265"/>
      <c r="DP14" s="265"/>
      <c r="DQ14" s="265"/>
      <c r="DR14" s="265"/>
      <c r="DS14" s="265"/>
      <c r="DT14" s="265"/>
      <c r="DU14" s="265"/>
      <c r="DV14" s="265"/>
      <c r="DW14" s="265"/>
      <c r="DX14" s="265"/>
      <c r="DY14" s="265"/>
      <c r="DZ14" s="265"/>
      <c r="EA14" s="265"/>
      <c r="EB14" s="265"/>
      <c r="EC14" s="265"/>
      <c r="ED14" s="265"/>
      <c r="EE14" s="265"/>
      <c r="EF14" s="265"/>
      <c r="EG14" s="265"/>
      <c r="EH14" s="265"/>
      <c r="EI14" s="265"/>
      <c r="EJ14" s="265"/>
      <c r="EK14" s="265"/>
      <c r="EL14" s="265"/>
      <c r="EM14" s="265"/>
      <c r="EN14" s="265"/>
      <c r="EO14" s="265"/>
      <c r="EP14" s="265"/>
      <c r="EQ14" s="265"/>
      <c r="ER14" s="265"/>
      <c r="ES14" s="265"/>
      <c r="ET14" s="265"/>
      <c r="EU14" s="265"/>
      <c r="EV14" s="265"/>
      <c r="EW14" s="265"/>
      <c r="EX14" s="265"/>
      <c r="EY14" s="265"/>
      <c r="EZ14" s="265"/>
      <c r="FA14" s="265"/>
      <c r="FB14" s="265"/>
      <c r="FC14" s="265"/>
      <c r="FD14" s="265"/>
      <c r="FE14" s="265"/>
      <c r="FF14" s="265"/>
      <c r="FG14" s="265"/>
      <c r="FH14" s="265"/>
      <c r="FI14" s="265"/>
      <c r="FJ14" s="265"/>
      <c r="FK14" s="265"/>
      <c r="FL14" s="265"/>
      <c r="FM14" s="265"/>
      <c r="FN14" s="265"/>
      <c r="FO14" s="265"/>
      <c r="FP14" s="265"/>
      <c r="FQ14" s="265"/>
      <c r="FR14" s="265"/>
      <c r="FS14" s="265"/>
      <c r="FT14" s="265"/>
      <c r="FU14" s="265"/>
      <c r="FV14" s="265"/>
      <c r="FW14" s="265"/>
      <c r="FX14" s="265"/>
      <c r="FY14" s="265"/>
      <c r="FZ14" s="265"/>
      <c r="GA14" s="265"/>
      <c r="GB14" s="265"/>
      <c r="GC14" s="265"/>
      <c r="GD14" s="265"/>
      <c r="GE14" s="265"/>
      <c r="GF14" s="265"/>
      <c r="GG14" s="265"/>
      <c r="GH14" s="265"/>
      <c r="GI14" s="265"/>
      <c r="GJ14" s="265"/>
      <c r="GK14" s="265"/>
      <c r="GL14" s="265"/>
      <c r="GM14" s="265"/>
      <c r="GN14" s="265"/>
      <c r="GO14" s="265"/>
      <c r="GP14" s="265"/>
      <c r="GQ14" s="265"/>
      <c r="GR14" s="265"/>
      <c r="GS14" s="265"/>
      <c r="GT14" s="265"/>
      <c r="GU14" s="265"/>
      <c r="GV14" s="265"/>
      <c r="GW14" s="265"/>
      <c r="GX14" s="265"/>
      <c r="GY14" s="265"/>
      <c r="GZ14" s="265"/>
      <c r="HA14" s="265"/>
      <c r="HB14" s="265"/>
      <c r="HC14" s="265"/>
      <c r="HD14" s="265"/>
      <c r="HE14" s="265"/>
      <c r="HF14" s="265"/>
      <c r="HG14" s="265"/>
      <c r="HH14" s="265"/>
      <c r="HI14" s="265"/>
      <c r="HJ14" s="265"/>
      <c r="HK14" s="265"/>
      <c r="HL14" s="265"/>
      <c r="HM14" s="265"/>
      <c r="HN14" s="265"/>
      <c r="HO14" s="265"/>
      <c r="HP14" s="265"/>
      <c r="HQ14" s="265"/>
      <c r="HR14" s="265"/>
      <c r="HS14" s="265"/>
      <c r="HT14" s="265"/>
      <c r="HU14" s="265"/>
      <c r="HV14" s="265"/>
      <c r="HW14" s="265"/>
      <c r="HX14" s="265"/>
      <c r="HY14" s="265"/>
    </row>
    <row r="15" spans="1:233" ht="20.100000000000001" customHeight="1" thickBot="1" x14ac:dyDescent="0.25">
      <c r="A15" s="289"/>
      <c r="B15" s="274">
        <v>200</v>
      </c>
      <c r="C15" s="275">
        <v>145</v>
      </c>
      <c r="D15" s="276" t="s">
        <v>376</v>
      </c>
      <c r="E15" s="277" t="s">
        <v>375</v>
      </c>
      <c r="F15" s="278" t="s">
        <v>374</v>
      </c>
      <c r="G15" s="292" t="s">
        <v>959</v>
      </c>
      <c r="H15" s="295" t="s">
        <v>960</v>
      </c>
      <c r="I15" s="279"/>
      <c r="J15" s="283" t="s">
        <v>957</v>
      </c>
      <c r="K15" s="265"/>
      <c r="L15" s="265"/>
      <c r="M15" s="265"/>
      <c r="N15" s="265"/>
      <c r="O15" s="265"/>
      <c r="P15" s="265"/>
      <c r="Q15" s="265"/>
      <c r="R15" s="265"/>
      <c r="S15" s="265"/>
      <c r="T15" s="265"/>
      <c r="U15" s="265"/>
      <c r="V15" s="265"/>
      <c r="W15" s="265"/>
      <c r="X15" s="265"/>
      <c r="Y15" s="265"/>
      <c r="Z15" s="265"/>
      <c r="AA15" s="265"/>
      <c r="AB15" s="265"/>
      <c r="AC15" s="265"/>
      <c r="AD15" s="265"/>
      <c r="AE15" s="265"/>
      <c r="AF15" s="265"/>
      <c r="AG15" s="265"/>
      <c r="AH15" s="265"/>
      <c r="AI15" s="265"/>
      <c r="AJ15" s="265"/>
      <c r="AK15" s="265"/>
      <c r="AL15" s="265"/>
      <c r="AM15" s="265"/>
      <c r="AN15" s="265"/>
      <c r="AO15" s="265"/>
      <c r="AP15" s="265"/>
      <c r="AQ15" s="265"/>
      <c r="AR15" s="265"/>
      <c r="AS15" s="265"/>
      <c r="AT15" s="265"/>
      <c r="AU15" s="265"/>
      <c r="AV15" s="265"/>
      <c r="AW15" s="265"/>
      <c r="AX15" s="265"/>
      <c r="AY15" s="265"/>
      <c r="AZ15" s="265"/>
      <c r="BA15" s="265"/>
      <c r="BB15" s="265"/>
      <c r="BC15" s="265"/>
      <c r="BD15" s="265"/>
      <c r="BE15" s="265"/>
      <c r="BF15" s="265"/>
      <c r="BG15" s="265"/>
      <c r="BH15" s="265"/>
      <c r="BI15" s="265"/>
      <c r="BJ15" s="265"/>
      <c r="BK15" s="265"/>
      <c r="BL15" s="265"/>
      <c r="BM15" s="265"/>
      <c r="BN15" s="265"/>
      <c r="BO15" s="265"/>
      <c r="BP15" s="265"/>
      <c r="BQ15" s="265"/>
      <c r="BR15" s="265"/>
      <c r="BS15" s="265"/>
      <c r="BT15" s="265"/>
      <c r="BU15" s="265"/>
      <c r="BV15" s="265"/>
      <c r="BW15" s="265"/>
      <c r="BX15" s="265"/>
      <c r="BY15" s="265"/>
      <c r="BZ15" s="265"/>
      <c r="CA15" s="265"/>
      <c r="CB15" s="265"/>
      <c r="CC15" s="265"/>
      <c r="CD15" s="265"/>
      <c r="CE15" s="265"/>
      <c r="CF15" s="265"/>
      <c r="CG15" s="265"/>
      <c r="CH15" s="265"/>
      <c r="CI15" s="265"/>
      <c r="CJ15" s="265"/>
      <c r="CK15" s="265"/>
      <c r="CL15" s="265"/>
      <c r="CM15" s="265"/>
      <c r="CN15" s="265"/>
      <c r="CO15" s="265"/>
      <c r="CP15" s="265"/>
      <c r="CQ15" s="265"/>
      <c r="CR15" s="265"/>
      <c r="CS15" s="265"/>
      <c r="CT15" s="265"/>
      <c r="CU15" s="265"/>
      <c r="CV15" s="265"/>
      <c r="CW15" s="265"/>
      <c r="CX15" s="265"/>
      <c r="CY15" s="265"/>
      <c r="CZ15" s="265"/>
      <c r="DA15" s="265"/>
      <c r="DB15" s="265"/>
      <c r="DC15" s="265"/>
      <c r="DD15" s="265"/>
      <c r="DE15" s="265"/>
      <c r="DF15" s="265"/>
      <c r="DG15" s="265"/>
      <c r="DH15" s="265"/>
      <c r="DI15" s="265"/>
      <c r="DJ15" s="265"/>
      <c r="DK15" s="265"/>
      <c r="DL15" s="265"/>
      <c r="DM15" s="265"/>
      <c r="DN15" s="265"/>
      <c r="DO15" s="265"/>
      <c r="DP15" s="265"/>
      <c r="DQ15" s="265"/>
      <c r="DR15" s="265"/>
      <c r="DS15" s="265"/>
      <c r="DT15" s="265"/>
      <c r="DU15" s="265"/>
      <c r="DV15" s="265"/>
      <c r="DW15" s="265"/>
      <c r="DX15" s="265"/>
      <c r="DY15" s="265"/>
      <c r="DZ15" s="265"/>
      <c r="EA15" s="265"/>
      <c r="EB15" s="265"/>
      <c r="EC15" s="265"/>
      <c r="ED15" s="265"/>
      <c r="EE15" s="265"/>
      <c r="EF15" s="265"/>
      <c r="EG15" s="265"/>
      <c r="EH15" s="265"/>
      <c r="EI15" s="265"/>
      <c r="EJ15" s="265"/>
      <c r="EK15" s="265"/>
      <c r="EL15" s="265"/>
      <c r="EM15" s="265"/>
      <c r="EN15" s="265"/>
      <c r="EO15" s="265"/>
      <c r="EP15" s="265"/>
      <c r="EQ15" s="265"/>
      <c r="ER15" s="265"/>
      <c r="ES15" s="265"/>
      <c r="ET15" s="265"/>
      <c r="EU15" s="265"/>
      <c r="EV15" s="265"/>
      <c r="EW15" s="265"/>
      <c r="EX15" s="265"/>
      <c r="EY15" s="265"/>
      <c r="EZ15" s="265"/>
      <c r="FA15" s="265"/>
      <c r="FB15" s="265"/>
      <c r="FC15" s="265"/>
      <c r="FD15" s="265"/>
      <c r="FE15" s="265"/>
      <c r="FF15" s="265"/>
      <c r="FG15" s="265"/>
      <c r="FH15" s="265"/>
      <c r="FI15" s="265"/>
      <c r="FJ15" s="265"/>
      <c r="FK15" s="265"/>
      <c r="FL15" s="265"/>
      <c r="FM15" s="265"/>
      <c r="FN15" s="265"/>
      <c r="FO15" s="265"/>
      <c r="FP15" s="265"/>
      <c r="FQ15" s="265"/>
      <c r="FR15" s="265"/>
      <c r="FS15" s="265"/>
      <c r="FT15" s="265"/>
      <c r="FU15" s="265"/>
      <c r="FV15" s="265"/>
      <c r="FW15" s="265"/>
      <c r="FX15" s="265"/>
      <c r="FY15" s="265"/>
      <c r="FZ15" s="265"/>
      <c r="GA15" s="265"/>
      <c r="GB15" s="265"/>
      <c r="GC15" s="265"/>
      <c r="GD15" s="265"/>
      <c r="GE15" s="265"/>
      <c r="GF15" s="265"/>
      <c r="GG15" s="265"/>
      <c r="GH15" s="265"/>
      <c r="GI15" s="265"/>
      <c r="GJ15" s="265"/>
      <c r="GK15" s="265"/>
      <c r="GL15" s="265"/>
      <c r="GM15" s="265"/>
      <c r="GN15" s="265"/>
      <c r="GO15" s="265"/>
      <c r="GP15" s="265"/>
      <c r="GQ15" s="265"/>
      <c r="GR15" s="265"/>
      <c r="GS15" s="265"/>
      <c r="GT15" s="265"/>
      <c r="GU15" s="265"/>
      <c r="GV15" s="265"/>
      <c r="GW15" s="265"/>
      <c r="GX15" s="265"/>
      <c r="GY15" s="265"/>
      <c r="GZ15" s="265"/>
      <c r="HA15" s="265"/>
      <c r="HB15" s="265"/>
      <c r="HC15" s="265"/>
      <c r="HD15" s="265"/>
      <c r="HE15" s="265"/>
      <c r="HF15" s="265"/>
      <c r="HG15" s="265"/>
      <c r="HH15" s="265"/>
      <c r="HI15" s="265"/>
      <c r="HJ15" s="265"/>
      <c r="HK15" s="265"/>
      <c r="HL15" s="265"/>
      <c r="HM15" s="265"/>
      <c r="HN15" s="265"/>
      <c r="HO15" s="265"/>
      <c r="HP15" s="265"/>
      <c r="HQ15" s="265"/>
      <c r="HR15" s="265"/>
      <c r="HS15" s="265"/>
      <c r="HT15" s="265"/>
      <c r="HU15" s="265"/>
      <c r="HV15" s="265"/>
      <c r="HW15" s="265"/>
      <c r="HX15" s="265"/>
      <c r="HY15" s="265"/>
    </row>
    <row r="16" spans="1:233" ht="20.100000000000001" customHeight="1" x14ac:dyDescent="0.2">
      <c r="A16" s="287">
        <v>3</v>
      </c>
      <c r="B16" s="258">
        <v>800</v>
      </c>
      <c r="C16" s="259">
        <v>125</v>
      </c>
      <c r="D16" s="260" t="s">
        <v>919</v>
      </c>
      <c r="E16" s="261" t="s">
        <v>920</v>
      </c>
      <c r="F16" s="262" t="s">
        <v>921</v>
      </c>
      <c r="G16" s="296" t="s">
        <v>164</v>
      </c>
      <c r="H16" s="293">
        <v>3.5333333333333332E-3</v>
      </c>
      <c r="I16" s="263"/>
      <c r="J16" s="263" t="s">
        <v>922</v>
      </c>
      <c r="K16" s="265"/>
      <c r="L16" s="265"/>
      <c r="M16" s="265"/>
      <c r="N16" s="265"/>
      <c r="O16" s="265"/>
      <c r="P16" s="265"/>
      <c r="Q16" s="265"/>
      <c r="R16" s="265"/>
      <c r="S16" s="265"/>
      <c r="T16" s="265"/>
      <c r="U16" s="265"/>
      <c r="V16" s="265"/>
      <c r="W16" s="265"/>
      <c r="X16" s="265"/>
      <c r="Y16" s="265"/>
      <c r="Z16" s="265"/>
      <c r="AA16" s="265"/>
      <c r="AB16" s="265"/>
      <c r="AC16" s="265"/>
      <c r="AD16" s="265"/>
      <c r="AE16" s="265"/>
      <c r="AF16" s="265"/>
      <c r="AG16" s="265"/>
      <c r="AH16" s="265"/>
      <c r="AI16" s="265"/>
      <c r="AJ16" s="265"/>
      <c r="AK16" s="265"/>
      <c r="AL16" s="265"/>
      <c r="AM16" s="265"/>
      <c r="AN16" s="265"/>
      <c r="AO16" s="265"/>
      <c r="AP16" s="265"/>
      <c r="AQ16" s="265"/>
      <c r="AR16" s="265"/>
      <c r="AS16" s="265"/>
      <c r="AT16" s="265"/>
      <c r="AU16" s="265"/>
      <c r="AV16" s="265"/>
      <c r="AW16" s="265"/>
      <c r="AX16" s="265"/>
      <c r="AY16" s="265"/>
      <c r="AZ16" s="265"/>
      <c r="BA16" s="265"/>
      <c r="BB16" s="265"/>
      <c r="BC16" s="265"/>
      <c r="BD16" s="265"/>
      <c r="BE16" s="265"/>
      <c r="BF16" s="265"/>
      <c r="BG16" s="265"/>
      <c r="BH16" s="265"/>
      <c r="BI16" s="265"/>
      <c r="BJ16" s="265"/>
      <c r="BK16" s="265"/>
      <c r="BL16" s="265"/>
      <c r="BM16" s="265"/>
      <c r="BN16" s="265"/>
      <c r="BO16" s="265"/>
      <c r="BP16" s="265"/>
      <c r="BQ16" s="265"/>
      <c r="BR16" s="265"/>
      <c r="BS16" s="265"/>
      <c r="BT16" s="265"/>
      <c r="BU16" s="265"/>
      <c r="BV16" s="265"/>
      <c r="BW16" s="265"/>
      <c r="BX16" s="265"/>
      <c r="BY16" s="265"/>
      <c r="BZ16" s="265"/>
      <c r="CA16" s="265"/>
      <c r="CB16" s="265"/>
      <c r="CC16" s="265"/>
      <c r="CD16" s="265"/>
      <c r="CE16" s="265"/>
      <c r="CF16" s="265"/>
      <c r="CG16" s="265"/>
      <c r="CH16" s="265"/>
      <c r="CI16" s="265"/>
      <c r="CJ16" s="265"/>
      <c r="CK16" s="265"/>
      <c r="CL16" s="265"/>
      <c r="CM16" s="265"/>
      <c r="CN16" s="265"/>
      <c r="CO16" s="265"/>
      <c r="CP16" s="265"/>
      <c r="CQ16" s="265"/>
      <c r="CR16" s="265"/>
      <c r="CS16" s="265"/>
      <c r="CT16" s="265"/>
      <c r="CU16" s="265"/>
      <c r="CV16" s="265"/>
      <c r="CW16" s="265"/>
      <c r="CX16" s="265"/>
      <c r="CY16" s="265"/>
      <c r="CZ16" s="265"/>
      <c r="DA16" s="265"/>
      <c r="DB16" s="265"/>
      <c r="DC16" s="265"/>
      <c r="DD16" s="265"/>
      <c r="DE16" s="265"/>
      <c r="DF16" s="265"/>
      <c r="DG16" s="265"/>
      <c r="DH16" s="265"/>
      <c r="DI16" s="265"/>
      <c r="DJ16" s="265"/>
      <c r="DK16" s="265"/>
      <c r="DL16" s="265"/>
      <c r="DM16" s="265"/>
      <c r="DN16" s="265"/>
      <c r="DO16" s="265"/>
      <c r="DP16" s="265"/>
      <c r="DQ16" s="265"/>
      <c r="DR16" s="265"/>
      <c r="DS16" s="265"/>
      <c r="DT16" s="265"/>
      <c r="DU16" s="265"/>
      <c r="DV16" s="265"/>
      <c r="DW16" s="265"/>
      <c r="DX16" s="265"/>
      <c r="DY16" s="265"/>
      <c r="DZ16" s="265"/>
      <c r="EA16" s="265"/>
      <c r="EB16" s="265"/>
      <c r="EC16" s="265"/>
      <c r="ED16" s="265"/>
      <c r="EE16" s="265"/>
      <c r="EF16" s="265"/>
      <c r="EG16" s="265"/>
      <c r="EH16" s="265"/>
      <c r="EI16" s="265"/>
      <c r="EJ16" s="265"/>
      <c r="EK16" s="265"/>
      <c r="EL16" s="265"/>
      <c r="EM16" s="265"/>
      <c r="EN16" s="265"/>
      <c r="EO16" s="265"/>
      <c r="EP16" s="265"/>
      <c r="EQ16" s="265"/>
      <c r="ER16" s="265"/>
      <c r="ES16" s="265"/>
      <c r="ET16" s="265"/>
      <c r="EU16" s="265"/>
      <c r="EV16" s="265"/>
      <c r="EW16" s="265"/>
      <c r="EX16" s="265"/>
      <c r="EY16" s="265"/>
      <c r="EZ16" s="265"/>
      <c r="FA16" s="265"/>
      <c r="FB16" s="265"/>
      <c r="FC16" s="265"/>
      <c r="FD16" s="265"/>
      <c r="FE16" s="265"/>
      <c r="FF16" s="265"/>
      <c r="FG16" s="265"/>
      <c r="FH16" s="265"/>
      <c r="FI16" s="265"/>
      <c r="FJ16" s="265"/>
      <c r="FK16" s="265"/>
      <c r="FL16" s="265"/>
      <c r="FM16" s="265"/>
      <c r="FN16" s="265"/>
      <c r="FO16" s="265"/>
      <c r="FP16" s="265"/>
      <c r="FQ16" s="265"/>
      <c r="FR16" s="265"/>
      <c r="FS16" s="265"/>
      <c r="FT16" s="265"/>
      <c r="FU16" s="265"/>
      <c r="FV16" s="265"/>
      <c r="FW16" s="265"/>
      <c r="FX16" s="265"/>
      <c r="FY16" s="265"/>
      <c r="FZ16" s="265"/>
      <c r="GA16" s="265"/>
      <c r="GB16" s="265"/>
      <c r="GC16" s="265"/>
      <c r="GD16" s="265"/>
      <c r="GE16" s="265"/>
      <c r="GF16" s="265"/>
      <c r="GG16" s="265"/>
      <c r="GH16" s="265"/>
      <c r="GI16" s="265"/>
      <c r="GJ16" s="265"/>
      <c r="GK16" s="265"/>
      <c r="GL16" s="265"/>
      <c r="GM16" s="265"/>
      <c r="GN16" s="265"/>
      <c r="GO16" s="265"/>
      <c r="GP16" s="265"/>
      <c r="GQ16" s="265"/>
      <c r="GR16" s="265"/>
      <c r="GS16" s="265"/>
      <c r="GT16" s="265"/>
      <c r="GU16" s="265"/>
      <c r="GV16" s="265"/>
      <c r="GW16" s="265"/>
      <c r="GX16" s="265"/>
      <c r="GY16" s="265"/>
      <c r="GZ16" s="265"/>
      <c r="HA16" s="265"/>
      <c r="HB16" s="265"/>
      <c r="HC16" s="265"/>
      <c r="HD16" s="265"/>
      <c r="HE16" s="265"/>
      <c r="HF16" s="265"/>
      <c r="HG16" s="265"/>
      <c r="HH16" s="265"/>
      <c r="HI16" s="265"/>
      <c r="HJ16" s="265"/>
      <c r="HK16" s="265"/>
      <c r="HL16" s="265"/>
      <c r="HM16" s="265"/>
      <c r="HN16" s="265"/>
      <c r="HO16" s="265"/>
      <c r="HP16" s="265"/>
      <c r="HQ16" s="265"/>
      <c r="HR16" s="265"/>
      <c r="HS16" s="265"/>
      <c r="HT16" s="265"/>
      <c r="HU16" s="265"/>
      <c r="HV16" s="265"/>
      <c r="HW16" s="265"/>
      <c r="HX16" s="265"/>
      <c r="HY16" s="265"/>
    </row>
    <row r="17" spans="1:233" ht="20.100000000000001" customHeight="1" x14ac:dyDescent="0.2">
      <c r="A17" s="288"/>
      <c r="B17" s="267">
        <v>600</v>
      </c>
      <c r="C17" s="284">
        <v>122</v>
      </c>
      <c r="D17" s="269" t="s">
        <v>749</v>
      </c>
      <c r="E17" s="270" t="s">
        <v>750</v>
      </c>
      <c r="F17" s="285" t="s">
        <v>751</v>
      </c>
      <c r="G17" s="297" t="s">
        <v>164</v>
      </c>
      <c r="H17" s="294"/>
      <c r="I17" s="272"/>
      <c r="J17" s="272" t="s">
        <v>752</v>
      </c>
      <c r="K17" s="265"/>
      <c r="L17" s="265"/>
      <c r="M17" s="265"/>
      <c r="N17" s="265"/>
      <c r="O17" s="265"/>
      <c r="P17" s="265"/>
      <c r="Q17" s="265"/>
      <c r="R17" s="265"/>
      <c r="S17" s="265"/>
      <c r="T17" s="265"/>
      <c r="U17" s="265"/>
      <c r="V17" s="265"/>
      <c r="W17" s="265"/>
      <c r="X17" s="265"/>
      <c r="Y17" s="265"/>
      <c r="Z17" s="265"/>
      <c r="AA17" s="265"/>
      <c r="AB17" s="265"/>
      <c r="AC17" s="265"/>
      <c r="AD17" s="265"/>
      <c r="AE17" s="265"/>
      <c r="AF17" s="265"/>
      <c r="AG17" s="265"/>
      <c r="AH17" s="265"/>
      <c r="AI17" s="265"/>
      <c r="AJ17" s="265"/>
      <c r="AK17" s="265"/>
      <c r="AL17" s="265"/>
      <c r="AM17" s="265"/>
      <c r="AN17" s="265"/>
      <c r="AO17" s="265"/>
      <c r="AP17" s="265"/>
      <c r="AQ17" s="265"/>
      <c r="AR17" s="265"/>
      <c r="AS17" s="265"/>
      <c r="AT17" s="265"/>
      <c r="AU17" s="265"/>
      <c r="AV17" s="265"/>
      <c r="AW17" s="265"/>
      <c r="AX17" s="265"/>
      <c r="AY17" s="265"/>
      <c r="AZ17" s="265"/>
      <c r="BA17" s="265"/>
      <c r="BB17" s="265"/>
      <c r="BC17" s="265"/>
      <c r="BD17" s="265"/>
      <c r="BE17" s="265"/>
      <c r="BF17" s="265"/>
      <c r="BG17" s="265"/>
      <c r="BH17" s="265"/>
      <c r="BI17" s="265"/>
      <c r="BJ17" s="265"/>
      <c r="BK17" s="265"/>
      <c r="BL17" s="265"/>
      <c r="BM17" s="265"/>
      <c r="BN17" s="265"/>
      <c r="BO17" s="265"/>
      <c r="BP17" s="265"/>
      <c r="BQ17" s="265"/>
      <c r="BR17" s="265"/>
      <c r="BS17" s="265"/>
      <c r="BT17" s="265"/>
      <c r="BU17" s="265"/>
      <c r="BV17" s="265"/>
      <c r="BW17" s="265"/>
      <c r="BX17" s="265"/>
      <c r="BY17" s="265"/>
      <c r="BZ17" s="265"/>
      <c r="CA17" s="265"/>
      <c r="CB17" s="265"/>
      <c r="CC17" s="265"/>
      <c r="CD17" s="265"/>
      <c r="CE17" s="265"/>
      <c r="CF17" s="265"/>
      <c r="CG17" s="265"/>
      <c r="CH17" s="265"/>
      <c r="CI17" s="265"/>
      <c r="CJ17" s="265"/>
      <c r="CK17" s="265"/>
      <c r="CL17" s="265"/>
      <c r="CM17" s="265"/>
      <c r="CN17" s="265"/>
      <c r="CO17" s="265"/>
      <c r="CP17" s="265"/>
      <c r="CQ17" s="265"/>
      <c r="CR17" s="265"/>
      <c r="CS17" s="265"/>
      <c r="CT17" s="265"/>
      <c r="CU17" s="265"/>
      <c r="CV17" s="265"/>
      <c r="CW17" s="265"/>
      <c r="CX17" s="265"/>
      <c r="CY17" s="265"/>
      <c r="CZ17" s="265"/>
      <c r="DA17" s="265"/>
      <c r="DB17" s="265"/>
      <c r="DC17" s="265"/>
      <c r="DD17" s="265"/>
      <c r="DE17" s="265"/>
      <c r="DF17" s="265"/>
      <c r="DG17" s="265"/>
      <c r="DH17" s="265"/>
      <c r="DI17" s="265"/>
      <c r="DJ17" s="265"/>
      <c r="DK17" s="265"/>
      <c r="DL17" s="265"/>
      <c r="DM17" s="265"/>
      <c r="DN17" s="265"/>
      <c r="DO17" s="265"/>
      <c r="DP17" s="265"/>
      <c r="DQ17" s="265"/>
      <c r="DR17" s="265"/>
      <c r="DS17" s="265"/>
      <c r="DT17" s="265"/>
      <c r="DU17" s="265"/>
      <c r="DV17" s="265"/>
      <c r="DW17" s="265"/>
      <c r="DX17" s="265"/>
      <c r="DY17" s="265"/>
      <c r="DZ17" s="265"/>
      <c r="EA17" s="265"/>
      <c r="EB17" s="265"/>
      <c r="EC17" s="265"/>
      <c r="ED17" s="265"/>
      <c r="EE17" s="265"/>
      <c r="EF17" s="265"/>
      <c r="EG17" s="265"/>
      <c r="EH17" s="265"/>
      <c r="EI17" s="265"/>
      <c r="EJ17" s="265"/>
      <c r="EK17" s="265"/>
      <c r="EL17" s="265"/>
      <c r="EM17" s="265"/>
      <c r="EN17" s="265"/>
      <c r="EO17" s="265"/>
      <c r="EP17" s="265"/>
      <c r="EQ17" s="265"/>
      <c r="ER17" s="265"/>
      <c r="ES17" s="265"/>
      <c r="ET17" s="265"/>
      <c r="EU17" s="265"/>
      <c r="EV17" s="265"/>
      <c r="EW17" s="265"/>
      <c r="EX17" s="265"/>
      <c r="EY17" s="265"/>
      <c r="EZ17" s="265"/>
      <c r="FA17" s="265"/>
      <c r="FB17" s="265"/>
      <c r="FC17" s="265"/>
      <c r="FD17" s="265"/>
      <c r="FE17" s="265"/>
      <c r="FF17" s="265"/>
      <c r="FG17" s="265"/>
      <c r="FH17" s="265"/>
      <c r="FI17" s="265"/>
      <c r="FJ17" s="265"/>
      <c r="FK17" s="265"/>
      <c r="FL17" s="265"/>
      <c r="FM17" s="265"/>
      <c r="FN17" s="265"/>
      <c r="FO17" s="265"/>
      <c r="FP17" s="265"/>
      <c r="FQ17" s="265"/>
      <c r="FR17" s="265"/>
      <c r="FS17" s="265"/>
      <c r="FT17" s="265"/>
      <c r="FU17" s="265"/>
      <c r="FV17" s="265"/>
      <c r="FW17" s="265"/>
      <c r="FX17" s="265"/>
      <c r="FY17" s="265"/>
      <c r="FZ17" s="265"/>
      <c r="GA17" s="265"/>
      <c r="GB17" s="265"/>
      <c r="GC17" s="265"/>
      <c r="GD17" s="265"/>
      <c r="GE17" s="265"/>
      <c r="GF17" s="265"/>
      <c r="GG17" s="265"/>
      <c r="GH17" s="265"/>
      <c r="GI17" s="265"/>
      <c r="GJ17" s="265"/>
      <c r="GK17" s="265"/>
      <c r="GL17" s="265"/>
      <c r="GM17" s="265"/>
      <c r="GN17" s="265"/>
      <c r="GO17" s="265"/>
      <c r="GP17" s="265"/>
      <c r="GQ17" s="265"/>
      <c r="GR17" s="265"/>
      <c r="GS17" s="265"/>
      <c r="GT17" s="265"/>
      <c r="GU17" s="265"/>
      <c r="GV17" s="265"/>
      <c r="GW17" s="265"/>
      <c r="GX17" s="265"/>
      <c r="GY17" s="265"/>
      <c r="GZ17" s="265"/>
      <c r="HA17" s="265"/>
      <c r="HB17" s="265"/>
      <c r="HC17" s="265"/>
      <c r="HD17" s="265"/>
      <c r="HE17" s="265"/>
      <c r="HF17" s="265"/>
      <c r="HG17" s="265"/>
      <c r="HH17" s="265"/>
      <c r="HI17" s="265"/>
      <c r="HJ17" s="265"/>
      <c r="HK17" s="265"/>
      <c r="HL17" s="265"/>
      <c r="HM17" s="265"/>
      <c r="HN17" s="265"/>
      <c r="HO17" s="265"/>
      <c r="HP17" s="265"/>
      <c r="HQ17" s="265"/>
      <c r="HR17" s="265"/>
      <c r="HS17" s="265"/>
      <c r="HT17" s="265"/>
      <c r="HU17" s="265"/>
      <c r="HV17" s="265"/>
      <c r="HW17" s="265"/>
      <c r="HX17" s="265"/>
      <c r="HY17" s="265"/>
    </row>
    <row r="18" spans="1:233" ht="20.100000000000001" customHeight="1" x14ac:dyDescent="0.2">
      <c r="A18" s="288"/>
      <c r="B18" s="267">
        <v>400</v>
      </c>
      <c r="C18" s="268">
        <v>121</v>
      </c>
      <c r="D18" s="269" t="s">
        <v>175</v>
      </c>
      <c r="E18" s="270" t="s">
        <v>176</v>
      </c>
      <c r="F18" s="271" t="s">
        <v>177</v>
      </c>
      <c r="G18" s="297" t="s">
        <v>164</v>
      </c>
      <c r="H18" s="294"/>
      <c r="I18" s="272"/>
      <c r="J18" s="272" t="s">
        <v>165</v>
      </c>
      <c r="K18" s="265"/>
      <c r="L18" s="265"/>
      <c r="M18" s="265"/>
      <c r="N18" s="265"/>
      <c r="O18" s="265"/>
      <c r="P18" s="265"/>
      <c r="Q18" s="265"/>
      <c r="R18" s="265"/>
      <c r="S18" s="265"/>
      <c r="T18" s="265"/>
      <c r="U18" s="265"/>
      <c r="V18" s="265"/>
      <c r="W18" s="265"/>
      <c r="X18" s="265"/>
      <c r="Y18" s="265"/>
      <c r="Z18" s="265"/>
      <c r="AA18" s="265"/>
      <c r="AB18" s="265"/>
      <c r="AC18" s="265"/>
      <c r="AD18" s="265"/>
      <c r="AE18" s="265"/>
      <c r="AF18" s="265"/>
      <c r="AG18" s="265"/>
      <c r="AH18" s="265"/>
      <c r="AI18" s="265"/>
      <c r="AJ18" s="265"/>
      <c r="AK18" s="265"/>
      <c r="AL18" s="265"/>
      <c r="AM18" s="265"/>
      <c r="AN18" s="265"/>
      <c r="AO18" s="265"/>
      <c r="AP18" s="265"/>
      <c r="AQ18" s="265"/>
      <c r="AR18" s="265"/>
      <c r="AS18" s="265"/>
      <c r="AT18" s="265"/>
      <c r="AU18" s="265"/>
      <c r="AV18" s="265"/>
      <c r="AW18" s="265"/>
      <c r="AX18" s="265"/>
      <c r="AY18" s="265"/>
      <c r="AZ18" s="265"/>
      <c r="BA18" s="265"/>
      <c r="BB18" s="265"/>
      <c r="BC18" s="265"/>
      <c r="BD18" s="265"/>
      <c r="BE18" s="265"/>
      <c r="BF18" s="265"/>
      <c r="BG18" s="265"/>
      <c r="BH18" s="265"/>
      <c r="BI18" s="265"/>
      <c r="BJ18" s="265"/>
      <c r="BK18" s="265"/>
      <c r="BL18" s="265"/>
      <c r="BM18" s="265"/>
      <c r="BN18" s="265"/>
      <c r="BO18" s="265"/>
      <c r="BP18" s="265"/>
      <c r="BQ18" s="265"/>
      <c r="BR18" s="265"/>
      <c r="BS18" s="265"/>
      <c r="BT18" s="265"/>
      <c r="BU18" s="265"/>
      <c r="BV18" s="265"/>
      <c r="BW18" s="265"/>
      <c r="BX18" s="265"/>
      <c r="BY18" s="265"/>
      <c r="BZ18" s="265"/>
      <c r="CA18" s="265"/>
      <c r="CB18" s="265"/>
      <c r="CC18" s="265"/>
      <c r="CD18" s="265"/>
      <c r="CE18" s="265"/>
      <c r="CF18" s="265"/>
      <c r="CG18" s="265"/>
      <c r="CH18" s="265"/>
      <c r="CI18" s="265"/>
      <c r="CJ18" s="265"/>
      <c r="CK18" s="265"/>
      <c r="CL18" s="265"/>
      <c r="CM18" s="265"/>
      <c r="CN18" s="265"/>
      <c r="CO18" s="265"/>
      <c r="CP18" s="265"/>
      <c r="CQ18" s="265"/>
      <c r="CR18" s="265"/>
      <c r="CS18" s="265"/>
      <c r="CT18" s="265"/>
      <c r="CU18" s="265"/>
      <c r="CV18" s="265"/>
      <c r="CW18" s="265"/>
      <c r="CX18" s="265"/>
      <c r="CY18" s="265"/>
      <c r="CZ18" s="265"/>
      <c r="DA18" s="265"/>
      <c r="DB18" s="265"/>
      <c r="DC18" s="265"/>
      <c r="DD18" s="265"/>
      <c r="DE18" s="265"/>
      <c r="DF18" s="265"/>
      <c r="DG18" s="265"/>
      <c r="DH18" s="265"/>
      <c r="DI18" s="265"/>
      <c r="DJ18" s="265"/>
      <c r="DK18" s="265"/>
      <c r="DL18" s="265"/>
      <c r="DM18" s="265"/>
      <c r="DN18" s="265"/>
      <c r="DO18" s="265"/>
      <c r="DP18" s="265"/>
      <c r="DQ18" s="265"/>
      <c r="DR18" s="265"/>
      <c r="DS18" s="265"/>
      <c r="DT18" s="265"/>
      <c r="DU18" s="265"/>
      <c r="DV18" s="265"/>
      <c r="DW18" s="265"/>
      <c r="DX18" s="265"/>
      <c r="DY18" s="265"/>
      <c r="DZ18" s="265"/>
      <c r="EA18" s="265"/>
      <c r="EB18" s="265"/>
      <c r="EC18" s="265"/>
      <c r="ED18" s="265"/>
      <c r="EE18" s="265"/>
      <c r="EF18" s="265"/>
      <c r="EG18" s="265"/>
      <c r="EH18" s="265"/>
      <c r="EI18" s="265"/>
      <c r="EJ18" s="265"/>
      <c r="EK18" s="265"/>
      <c r="EL18" s="265"/>
      <c r="EM18" s="265"/>
      <c r="EN18" s="265"/>
      <c r="EO18" s="265"/>
      <c r="EP18" s="265"/>
      <c r="EQ18" s="265"/>
      <c r="ER18" s="265"/>
      <c r="ES18" s="265"/>
      <c r="ET18" s="265"/>
      <c r="EU18" s="265"/>
      <c r="EV18" s="265"/>
      <c r="EW18" s="265"/>
      <c r="EX18" s="265"/>
      <c r="EY18" s="265"/>
      <c r="EZ18" s="265"/>
      <c r="FA18" s="265"/>
      <c r="FB18" s="265"/>
      <c r="FC18" s="265"/>
      <c r="FD18" s="265"/>
      <c r="FE18" s="265"/>
      <c r="FF18" s="265"/>
      <c r="FG18" s="265"/>
      <c r="FH18" s="265"/>
      <c r="FI18" s="265"/>
      <c r="FJ18" s="265"/>
      <c r="FK18" s="265"/>
      <c r="FL18" s="265"/>
      <c r="FM18" s="265"/>
      <c r="FN18" s="265"/>
      <c r="FO18" s="265"/>
      <c r="FP18" s="265"/>
      <c r="FQ18" s="265"/>
      <c r="FR18" s="265"/>
      <c r="FS18" s="265"/>
      <c r="FT18" s="265"/>
      <c r="FU18" s="265"/>
      <c r="FV18" s="265"/>
      <c r="FW18" s="265"/>
      <c r="FX18" s="265"/>
      <c r="FY18" s="265"/>
      <c r="FZ18" s="265"/>
      <c r="GA18" s="265"/>
      <c r="GB18" s="265"/>
      <c r="GC18" s="265"/>
      <c r="GD18" s="265"/>
      <c r="GE18" s="265"/>
      <c r="GF18" s="265"/>
      <c r="GG18" s="265"/>
      <c r="GH18" s="265"/>
      <c r="GI18" s="265"/>
      <c r="GJ18" s="265"/>
      <c r="GK18" s="265"/>
      <c r="GL18" s="265"/>
      <c r="GM18" s="265"/>
      <c r="GN18" s="265"/>
      <c r="GO18" s="265"/>
      <c r="GP18" s="265"/>
      <c r="GQ18" s="265"/>
      <c r="GR18" s="265"/>
      <c r="GS18" s="265"/>
      <c r="GT18" s="265"/>
      <c r="GU18" s="265"/>
      <c r="GV18" s="265"/>
      <c r="GW18" s="265"/>
      <c r="GX18" s="265"/>
      <c r="GY18" s="265"/>
      <c r="GZ18" s="265"/>
      <c r="HA18" s="265"/>
      <c r="HB18" s="265"/>
      <c r="HC18" s="265"/>
      <c r="HD18" s="265"/>
      <c r="HE18" s="265"/>
      <c r="HF18" s="265"/>
      <c r="HG18" s="265"/>
      <c r="HH18" s="265"/>
      <c r="HI18" s="265"/>
      <c r="HJ18" s="265"/>
      <c r="HK18" s="265"/>
      <c r="HL18" s="265"/>
      <c r="HM18" s="265"/>
      <c r="HN18" s="265"/>
      <c r="HO18" s="265"/>
      <c r="HP18" s="265"/>
      <c r="HQ18" s="265"/>
      <c r="HR18" s="265"/>
      <c r="HS18" s="265"/>
      <c r="HT18" s="265"/>
      <c r="HU18" s="265"/>
      <c r="HV18" s="265"/>
      <c r="HW18" s="265"/>
      <c r="HX18" s="265"/>
      <c r="HY18" s="265"/>
    </row>
    <row r="19" spans="1:233" ht="20.100000000000001" customHeight="1" thickBot="1" x14ac:dyDescent="0.25">
      <c r="A19" s="289"/>
      <c r="B19" s="274">
        <v>200</v>
      </c>
      <c r="C19" s="275">
        <v>120</v>
      </c>
      <c r="D19" s="276" t="s">
        <v>161</v>
      </c>
      <c r="E19" s="277" t="s">
        <v>162</v>
      </c>
      <c r="F19" s="278" t="s">
        <v>163</v>
      </c>
      <c r="G19" s="298" t="s">
        <v>164</v>
      </c>
      <c r="H19" s="295"/>
      <c r="I19" s="279"/>
      <c r="J19" s="283" t="s">
        <v>165</v>
      </c>
      <c r="K19" s="265"/>
      <c r="L19" s="265"/>
      <c r="M19" s="265"/>
      <c r="N19" s="265"/>
      <c r="O19" s="265"/>
      <c r="P19" s="265"/>
      <c r="Q19" s="265"/>
      <c r="R19" s="265"/>
      <c r="S19" s="265"/>
      <c r="T19" s="265"/>
      <c r="U19" s="265"/>
      <c r="V19" s="265"/>
      <c r="W19" s="265"/>
      <c r="X19" s="265"/>
      <c r="Y19" s="265"/>
      <c r="Z19" s="265"/>
      <c r="AA19" s="265"/>
      <c r="AB19" s="265"/>
      <c r="AC19" s="265"/>
      <c r="AD19" s="265"/>
      <c r="AE19" s="265"/>
      <c r="AF19" s="265"/>
      <c r="AG19" s="265"/>
      <c r="AH19" s="265"/>
      <c r="AI19" s="265"/>
      <c r="AJ19" s="265"/>
      <c r="AK19" s="265"/>
      <c r="AL19" s="265"/>
      <c r="AM19" s="265"/>
      <c r="AN19" s="265"/>
      <c r="AO19" s="265"/>
      <c r="AP19" s="265"/>
      <c r="AQ19" s="265"/>
      <c r="AR19" s="265"/>
      <c r="AS19" s="265"/>
      <c r="AT19" s="265"/>
      <c r="AU19" s="265"/>
      <c r="AV19" s="265"/>
      <c r="AW19" s="265"/>
      <c r="AX19" s="265"/>
      <c r="AY19" s="265"/>
      <c r="AZ19" s="265"/>
      <c r="BA19" s="265"/>
      <c r="BB19" s="265"/>
      <c r="BC19" s="265"/>
      <c r="BD19" s="265"/>
      <c r="BE19" s="265"/>
      <c r="BF19" s="265"/>
      <c r="BG19" s="265"/>
      <c r="BH19" s="265"/>
      <c r="BI19" s="265"/>
      <c r="BJ19" s="265"/>
      <c r="BK19" s="265"/>
      <c r="BL19" s="265"/>
      <c r="BM19" s="265"/>
      <c r="BN19" s="265"/>
      <c r="BO19" s="265"/>
      <c r="BP19" s="265"/>
      <c r="BQ19" s="265"/>
      <c r="BR19" s="265"/>
      <c r="BS19" s="265"/>
      <c r="BT19" s="265"/>
      <c r="BU19" s="265"/>
      <c r="BV19" s="265"/>
      <c r="BW19" s="265"/>
      <c r="BX19" s="265"/>
      <c r="BY19" s="265"/>
      <c r="BZ19" s="265"/>
      <c r="CA19" s="265"/>
      <c r="CB19" s="265"/>
      <c r="CC19" s="265"/>
      <c r="CD19" s="265"/>
      <c r="CE19" s="265"/>
      <c r="CF19" s="265"/>
      <c r="CG19" s="265"/>
      <c r="CH19" s="265"/>
      <c r="CI19" s="265"/>
      <c r="CJ19" s="265"/>
      <c r="CK19" s="265"/>
      <c r="CL19" s="265"/>
      <c r="CM19" s="265"/>
      <c r="CN19" s="265"/>
      <c r="CO19" s="265"/>
      <c r="CP19" s="265"/>
      <c r="CQ19" s="265"/>
      <c r="CR19" s="265"/>
      <c r="CS19" s="265"/>
      <c r="CT19" s="265"/>
      <c r="CU19" s="265"/>
      <c r="CV19" s="265"/>
      <c r="CW19" s="265"/>
      <c r="CX19" s="265"/>
      <c r="CY19" s="265"/>
      <c r="CZ19" s="265"/>
      <c r="DA19" s="265"/>
      <c r="DB19" s="265"/>
      <c r="DC19" s="265"/>
      <c r="DD19" s="265"/>
      <c r="DE19" s="265"/>
      <c r="DF19" s="265"/>
      <c r="DG19" s="265"/>
      <c r="DH19" s="265"/>
      <c r="DI19" s="265"/>
      <c r="DJ19" s="265"/>
      <c r="DK19" s="265"/>
      <c r="DL19" s="265"/>
      <c r="DM19" s="265"/>
      <c r="DN19" s="265"/>
      <c r="DO19" s="265"/>
      <c r="DP19" s="265"/>
      <c r="DQ19" s="265"/>
      <c r="DR19" s="265"/>
      <c r="DS19" s="265"/>
      <c r="DT19" s="265"/>
      <c r="DU19" s="265"/>
      <c r="DV19" s="265"/>
      <c r="DW19" s="265"/>
      <c r="DX19" s="265"/>
      <c r="DY19" s="265"/>
      <c r="DZ19" s="265"/>
      <c r="EA19" s="265"/>
      <c r="EB19" s="265"/>
      <c r="EC19" s="265"/>
      <c r="ED19" s="265"/>
      <c r="EE19" s="265"/>
      <c r="EF19" s="265"/>
      <c r="EG19" s="265"/>
      <c r="EH19" s="265"/>
      <c r="EI19" s="265"/>
      <c r="EJ19" s="265"/>
      <c r="EK19" s="265"/>
      <c r="EL19" s="265"/>
      <c r="EM19" s="265"/>
      <c r="EN19" s="265"/>
      <c r="EO19" s="265"/>
      <c r="EP19" s="265"/>
      <c r="EQ19" s="265"/>
      <c r="ER19" s="265"/>
      <c r="ES19" s="265"/>
      <c r="ET19" s="265"/>
      <c r="EU19" s="265"/>
      <c r="EV19" s="265"/>
      <c r="EW19" s="265"/>
      <c r="EX19" s="265"/>
      <c r="EY19" s="265"/>
      <c r="EZ19" s="265"/>
      <c r="FA19" s="265"/>
      <c r="FB19" s="265"/>
      <c r="FC19" s="265"/>
      <c r="FD19" s="265"/>
      <c r="FE19" s="265"/>
      <c r="FF19" s="265"/>
      <c r="FG19" s="265"/>
      <c r="FH19" s="265"/>
      <c r="FI19" s="265"/>
      <c r="FJ19" s="265"/>
      <c r="FK19" s="265"/>
      <c r="FL19" s="265"/>
      <c r="FM19" s="265"/>
      <c r="FN19" s="265"/>
      <c r="FO19" s="265"/>
      <c r="FP19" s="265"/>
      <c r="FQ19" s="265"/>
      <c r="FR19" s="265"/>
      <c r="FS19" s="265"/>
      <c r="FT19" s="265"/>
      <c r="FU19" s="265"/>
      <c r="FV19" s="265"/>
      <c r="FW19" s="265"/>
      <c r="FX19" s="265"/>
      <c r="FY19" s="265"/>
      <c r="FZ19" s="265"/>
      <c r="GA19" s="265"/>
      <c r="GB19" s="265"/>
      <c r="GC19" s="265"/>
      <c r="GD19" s="265"/>
      <c r="GE19" s="265"/>
      <c r="GF19" s="265"/>
      <c r="GG19" s="265"/>
      <c r="GH19" s="265"/>
      <c r="GI19" s="265"/>
      <c r="GJ19" s="265"/>
      <c r="GK19" s="265"/>
      <c r="GL19" s="265"/>
      <c r="GM19" s="265"/>
      <c r="GN19" s="265"/>
      <c r="GO19" s="265"/>
      <c r="GP19" s="265"/>
      <c r="GQ19" s="265"/>
      <c r="GR19" s="265"/>
      <c r="GS19" s="265"/>
      <c r="GT19" s="265"/>
      <c r="GU19" s="265"/>
      <c r="GV19" s="265"/>
      <c r="GW19" s="265"/>
      <c r="GX19" s="265"/>
      <c r="GY19" s="265"/>
      <c r="GZ19" s="265"/>
      <c r="HA19" s="265"/>
      <c r="HB19" s="265"/>
      <c r="HC19" s="265"/>
      <c r="HD19" s="265"/>
      <c r="HE19" s="265"/>
      <c r="HF19" s="265"/>
      <c r="HG19" s="265"/>
      <c r="HH19" s="265"/>
      <c r="HI19" s="265"/>
      <c r="HJ19" s="265"/>
      <c r="HK19" s="265"/>
      <c r="HL19" s="265"/>
      <c r="HM19" s="265"/>
      <c r="HN19" s="265"/>
      <c r="HO19" s="265"/>
      <c r="HP19" s="265"/>
      <c r="HQ19" s="265"/>
      <c r="HR19" s="265"/>
      <c r="HS19" s="265"/>
      <c r="HT19" s="265"/>
      <c r="HU19" s="265"/>
      <c r="HV19" s="265"/>
      <c r="HW19" s="265"/>
      <c r="HX19" s="265"/>
      <c r="HY19" s="265"/>
    </row>
    <row r="20" spans="1:233" ht="20.100000000000001" customHeight="1" x14ac:dyDescent="0.2">
      <c r="A20" s="287">
        <v>4</v>
      </c>
      <c r="B20" s="258">
        <v>800</v>
      </c>
      <c r="C20" s="259">
        <v>49</v>
      </c>
      <c r="D20" s="260" t="s">
        <v>178</v>
      </c>
      <c r="E20" s="261" t="s">
        <v>179</v>
      </c>
      <c r="F20" s="262" t="s">
        <v>180</v>
      </c>
      <c r="G20" s="296" t="s">
        <v>961</v>
      </c>
      <c r="H20" s="293">
        <v>3.6391203703703703E-3</v>
      </c>
      <c r="I20" s="263"/>
      <c r="J20" s="263" t="s">
        <v>181</v>
      </c>
      <c r="K20" s="265"/>
      <c r="L20" s="265"/>
      <c r="M20" s="265"/>
      <c r="N20" s="265"/>
      <c r="O20" s="265"/>
      <c r="P20" s="265"/>
      <c r="Q20" s="265"/>
      <c r="R20" s="265"/>
      <c r="S20" s="265"/>
      <c r="T20" s="265"/>
      <c r="U20" s="265"/>
      <c r="V20" s="265"/>
      <c r="W20" s="265"/>
      <c r="X20" s="265"/>
      <c r="Y20" s="265"/>
      <c r="Z20" s="265"/>
      <c r="AA20" s="265"/>
      <c r="AB20" s="265"/>
      <c r="AC20" s="265"/>
      <c r="AD20" s="265"/>
      <c r="AE20" s="265"/>
      <c r="AF20" s="265"/>
      <c r="AG20" s="265"/>
      <c r="AH20" s="265"/>
      <c r="AI20" s="265"/>
      <c r="AJ20" s="265"/>
      <c r="AK20" s="265"/>
      <c r="AL20" s="265"/>
      <c r="AM20" s="265"/>
      <c r="AN20" s="265"/>
      <c r="AO20" s="265"/>
      <c r="AP20" s="265"/>
      <c r="AQ20" s="265"/>
      <c r="AR20" s="265"/>
      <c r="AS20" s="265"/>
      <c r="AT20" s="265"/>
      <c r="AU20" s="265"/>
      <c r="AV20" s="265"/>
      <c r="AW20" s="265"/>
      <c r="AX20" s="265"/>
      <c r="AY20" s="265"/>
      <c r="AZ20" s="265"/>
      <c r="BA20" s="265"/>
      <c r="BB20" s="265"/>
      <c r="BC20" s="265"/>
      <c r="BD20" s="265"/>
      <c r="BE20" s="265"/>
      <c r="BF20" s="265"/>
      <c r="BG20" s="265"/>
      <c r="BH20" s="265"/>
      <c r="BI20" s="265"/>
      <c r="BJ20" s="265"/>
      <c r="BK20" s="265"/>
      <c r="BL20" s="265"/>
      <c r="BM20" s="265"/>
      <c r="BN20" s="265"/>
      <c r="BO20" s="265"/>
      <c r="BP20" s="265"/>
      <c r="BQ20" s="265"/>
      <c r="BR20" s="265"/>
      <c r="BS20" s="265"/>
      <c r="BT20" s="265"/>
      <c r="BU20" s="265"/>
      <c r="BV20" s="265"/>
      <c r="BW20" s="265"/>
      <c r="BX20" s="265"/>
      <c r="BY20" s="265"/>
      <c r="BZ20" s="265"/>
      <c r="CA20" s="265"/>
      <c r="CB20" s="265"/>
      <c r="CC20" s="265"/>
      <c r="CD20" s="265"/>
      <c r="CE20" s="265"/>
      <c r="CF20" s="265"/>
      <c r="CG20" s="265"/>
      <c r="CH20" s="265"/>
      <c r="CI20" s="265"/>
      <c r="CJ20" s="265"/>
      <c r="CK20" s="265"/>
      <c r="CL20" s="265"/>
      <c r="CM20" s="265"/>
      <c r="CN20" s="265"/>
      <c r="CO20" s="265"/>
      <c r="CP20" s="265"/>
      <c r="CQ20" s="265"/>
      <c r="CR20" s="265"/>
      <c r="CS20" s="265"/>
      <c r="CT20" s="265"/>
      <c r="CU20" s="265"/>
      <c r="CV20" s="265"/>
      <c r="CW20" s="265"/>
      <c r="CX20" s="265"/>
      <c r="CY20" s="265"/>
      <c r="CZ20" s="265"/>
      <c r="DA20" s="265"/>
      <c r="DB20" s="265"/>
      <c r="DC20" s="265"/>
      <c r="DD20" s="265"/>
      <c r="DE20" s="265"/>
      <c r="DF20" s="265"/>
      <c r="DG20" s="265"/>
      <c r="DH20" s="265"/>
      <c r="DI20" s="265"/>
      <c r="DJ20" s="265"/>
      <c r="DK20" s="265"/>
      <c r="DL20" s="265"/>
      <c r="DM20" s="265"/>
      <c r="DN20" s="265"/>
      <c r="DO20" s="265"/>
      <c r="DP20" s="265"/>
      <c r="DQ20" s="265"/>
      <c r="DR20" s="265"/>
      <c r="DS20" s="265"/>
      <c r="DT20" s="265"/>
      <c r="DU20" s="265"/>
      <c r="DV20" s="265"/>
      <c r="DW20" s="265"/>
      <c r="DX20" s="265"/>
      <c r="DY20" s="265"/>
      <c r="DZ20" s="265"/>
      <c r="EA20" s="265"/>
      <c r="EB20" s="265"/>
      <c r="EC20" s="265"/>
      <c r="ED20" s="265"/>
      <c r="EE20" s="265"/>
      <c r="EF20" s="265"/>
      <c r="EG20" s="265"/>
      <c r="EH20" s="265"/>
      <c r="EI20" s="265"/>
      <c r="EJ20" s="265"/>
      <c r="EK20" s="265"/>
      <c r="EL20" s="265"/>
      <c r="EM20" s="265"/>
      <c r="EN20" s="265"/>
      <c r="EO20" s="265"/>
      <c r="EP20" s="265"/>
      <c r="EQ20" s="265"/>
      <c r="ER20" s="265"/>
      <c r="ES20" s="265"/>
      <c r="ET20" s="265"/>
      <c r="EU20" s="265"/>
      <c r="EV20" s="265"/>
      <c r="EW20" s="265"/>
      <c r="EX20" s="265"/>
      <c r="EY20" s="265"/>
      <c r="EZ20" s="265"/>
      <c r="FA20" s="265"/>
      <c r="FB20" s="265"/>
      <c r="FC20" s="265"/>
      <c r="FD20" s="265"/>
      <c r="FE20" s="265"/>
      <c r="FF20" s="265"/>
      <c r="FG20" s="265"/>
      <c r="FH20" s="265"/>
      <c r="FI20" s="265"/>
      <c r="FJ20" s="265"/>
      <c r="FK20" s="265"/>
      <c r="FL20" s="265"/>
      <c r="FM20" s="265"/>
      <c r="FN20" s="265"/>
      <c r="FO20" s="265"/>
      <c r="FP20" s="265"/>
      <c r="FQ20" s="265"/>
      <c r="FR20" s="265"/>
      <c r="FS20" s="265"/>
      <c r="FT20" s="265"/>
      <c r="FU20" s="265"/>
      <c r="FV20" s="265"/>
      <c r="FW20" s="265"/>
      <c r="FX20" s="265"/>
      <c r="FY20" s="265"/>
      <c r="FZ20" s="265"/>
      <c r="GA20" s="265"/>
      <c r="GB20" s="265"/>
      <c r="GC20" s="265"/>
      <c r="GD20" s="265"/>
      <c r="GE20" s="265"/>
      <c r="GF20" s="265"/>
      <c r="GG20" s="265"/>
      <c r="GH20" s="265"/>
      <c r="GI20" s="265"/>
      <c r="GJ20" s="265"/>
      <c r="GK20" s="265"/>
      <c r="GL20" s="265"/>
      <c r="GM20" s="265"/>
      <c r="GN20" s="265"/>
      <c r="GO20" s="265"/>
      <c r="GP20" s="265"/>
      <c r="GQ20" s="265"/>
      <c r="GR20" s="265"/>
      <c r="GS20" s="265"/>
      <c r="GT20" s="265"/>
      <c r="GU20" s="265"/>
      <c r="GV20" s="265"/>
      <c r="GW20" s="265"/>
      <c r="GX20" s="265"/>
      <c r="GY20" s="265"/>
      <c r="GZ20" s="265"/>
      <c r="HA20" s="265"/>
      <c r="HB20" s="265"/>
      <c r="HC20" s="265"/>
      <c r="HD20" s="265"/>
      <c r="HE20" s="265"/>
      <c r="HF20" s="265"/>
      <c r="HG20" s="265"/>
      <c r="HH20" s="265"/>
      <c r="HI20" s="265"/>
      <c r="HJ20" s="265"/>
      <c r="HK20" s="265"/>
      <c r="HL20" s="265"/>
      <c r="HM20" s="265"/>
      <c r="HN20" s="265"/>
      <c r="HO20" s="265"/>
      <c r="HP20" s="265"/>
      <c r="HQ20" s="265"/>
      <c r="HR20" s="265"/>
      <c r="HS20" s="265"/>
      <c r="HT20" s="265"/>
      <c r="HU20" s="265"/>
      <c r="HV20" s="265"/>
      <c r="HW20" s="265"/>
      <c r="HX20" s="265"/>
      <c r="HY20" s="265"/>
    </row>
    <row r="21" spans="1:233" ht="20.100000000000001" customHeight="1" x14ac:dyDescent="0.2">
      <c r="A21" s="288"/>
      <c r="B21" s="267">
        <v>600</v>
      </c>
      <c r="C21" s="268">
        <v>21</v>
      </c>
      <c r="D21" s="269" t="s">
        <v>962</v>
      </c>
      <c r="E21" s="270" t="s">
        <v>963</v>
      </c>
      <c r="F21" s="271">
        <v>32601</v>
      </c>
      <c r="G21" s="297"/>
      <c r="H21" s="294"/>
      <c r="I21" s="272"/>
      <c r="J21" s="272" t="s">
        <v>553</v>
      </c>
      <c r="K21" s="265"/>
      <c r="L21" s="265"/>
      <c r="M21" s="265"/>
      <c r="N21" s="265"/>
      <c r="O21" s="265"/>
      <c r="P21" s="265"/>
      <c r="Q21" s="265"/>
      <c r="R21" s="265"/>
      <c r="S21" s="265"/>
      <c r="T21" s="265"/>
      <c r="U21" s="265"/>
      <c r="V21" s="265"/>
      <c r="W21" s="265"/>
      <c r="X21" s="265"/>
      <c r="Y21" s="265"/>
      <c r="Z21" s="265"/>
      <c r="AA21" s="265"/>
      <c r="AB21" s="265"/>
      <c r="AC21" s="265"/>
      <c r="AD21" s="265"/>
      <c r="AE21" s="265"/>
      <c r="AF21" s="265"/>
      <c r="AG21" s="265"/>
      <c r="AH21" s="265"/>
      <c r="AI21" s="265"/>
      <c r="AJ21" s="265"/>
      <c r="AK21" s="265"/>
      <c r="AL21" s="265"/>
      <c r="AM21" s="265"/>
      <c r="AN21" s="265"/>
      <c r="AO21" s="265"/>
      <c r="AP21" s="265"/>
      <c r="AQ21" s="265"/>
      <c r="AR21" s="265"/>
      <c r="AS21" s="265"/>
      <c r="AT21" s="265"/>
      <c r="AU21" s="265"/>
      <c r="AV21" s="265"/>
      <c r="AW21" s="265"/>
      <c r="AX21" s="265"/>
      <c r="AY21" s="265"/>
      <c r="AZ21" s="265"/>
      <c r="BA21" s="265"/>
      <c r="BB21" s="265"/>
      <c r="BC21" s="265"/>
      <c r="BD21" s="265"/>
      <c r="BE21" s="265"/>
      <c r="BF21" s="265"/>
      <c r="BG21" s="265"/>
      <c r="BH21" s="265"/>
      <c r="BI21" s="265"/>
      <c r="BJ21" s="265"/>
      <c r="BK21" s="265"/>
      <c r="BL21" s="265"/>
      <c r="BM21" s="265"/>
      <c r="BN21" s="265"/>
      <c r="BO21" s="265"/>
      <c r="BP21" s="265"/>
      <c r="BQ21" s="265"/>
      <c r="BR21" s="265"/>
      <c r="BS21" s="265"/>
      <c r="BT21" s="265"/>
      <c r="BU21" s="265"/>
      <c r="BV21" s="265"/>
      <c r="BW21" s="265"/>
      <c r="BX21" s="265"/>
      <c r="BY21" s="265"/>
      <c r="BZ21" s="265"/>
      <c r="CA21" s="265"/>
      <c r="CB21" s="265"/>
      <c r="CC21" s="265"/>
      <c r="CD21" s="265"/>
      <c r="CE21" s="265"/>
      <c r="CF21" s="265"/>
      <c r="CG21" s="265"/>
      <c r="CH21" s="265"/>
      <c r="CI21" s="265"/>
      <c r="CJ21" s="265"/>
      <c r="CK21" s="265"/>
      <c r="CL21" s="265"/>
      <c r="CM21" s="265"/>
      <c r="CN21" s="265"/>
      <c r="CO21" s="265"/>
      <c r="CP21" s="265"/>
      <c r="CQ21" s="265"/>
      <c r="CR21" s="265"/>
      <c r="CS21" s="265"/>
      <c r="CT21" s="265"/>
      <c r="CU21" s="265"/>
      <c r="CV21" s="265"/>
      <c r="CW21" s="265"/>
      <c r="CX21" s="265"/>
      <c r="CY21" s="265"/>
      <c r="CZ21" s="265"/>
      <c r="DA21" s="265"/>
      <c r="DB21" s="265"/>
      <c r="DC21" s="265"/>
      <c r="DD21" s="265"/>
      <c r="DE21" s="265"/>
      <c r="DF21" s="265"/>
      <c r="DG21" s="265"/>
      <c r="DH21" s="265"/>
      <c r="DI21" s="265"/>
      <c r="DJ21" s="265"/>
      <c r="DK21" s="265"/>
      <c r="DL21" s="265"/>
      <c r="DM21" s="265"/>
      <c r="DN21" s="265"/>
      <c r="DO21" s="265"/>
      <c r="DP21" s="265"/>
      <c r="DQ21" s="265"/>
      <c r="DR21" s="265"/>
      <c r="DS21" s="265"/>
      <c r="DT21" s="265"/>
      <c r="DU21" s="265"/>
      <c r="DV21" s="265"/>
      <c r="DW21" s="265"/>
      <c r="DX21" s="265"/>
      <c r="DY21" s="265"/>
      <c r="DZ21" s="265"/>
      <c r="EA21" s="265"/>
      <c r="EB21" s="265"/>
      <c r="EC21" s="265"/>
      <c r="ED21" s="265"/>
      <c r="EE21" s="265"/>
      <c r="EF21" s="265"/>
      <c r="EG21" s="265"/>
      <c r="EH21" s="265"/>
      <c r="EI21" s="265"/>
      <c r="EJ21" s="265"/>
      <c r="EK21" s="265"/>
      <c r="EL21" s="265"/>
      <c r="EM21" s="265"/>
      <c r="EN21" s="265"/>
      <c r="EO21" s="265"/>
      <c r="EP21" s="265"/>
      <c r="EQ21" s="265"/>
      <c r="ER21" s="265"/>
      <c r="ES21" s="265"/>
      <c r="ET21" s="265"/>
      <c r="EU21" s="265"/>
      <c r="EV21" s="265"/>
      <c r="EW21" s="265"/>
      <c r="EX21" s="265"/>
      <c r="EY21" s="265"/>
      <c r="EZ21" s="265"/>
      <c r="FA21" s="265"/>
      <c r="FB21" s="265"/>
      <c r="FC21" s="265"/>
      <c r="FD21" s="265"/>
      <c r="FE21" s="265"/>
      <c r="FF21" s="265"/>
      <c r="FG21" s="265"/>
      <c r="FH21" s="265"/>
      <c r="FI21" s="265"/>
      <c r="FJ21" s="265"/>
      <c r="FK21" s="265"/>
      <c r="FL21" s="265"/>
      <c r="FM21" s="265"/>
      <c r="FN21" s="265"/>
      <c r="FO21" s="265"/>
      <c r="FP21" s="265"/>
      <c r="FQ21" s="265"/>
      <c r="FR21" s="265"/>
      <c r="FS21" s="265"/>
      <c r="FT21" s="265"/>
      <c r="FU21" s="265"/>
      <c r="FV21" s="265"/>
      <c r="FW21" s="265"/>
      <c r="FX21" s="265"/>
      <c r="FY21" s="265"/>
      <c r="FZ21" s="265"/>
      <c r="GA21" s="265"/>
      <c r="GB21" s="265"/>
      <c r="GC21" s="265"/>
      <c r="GD21" s="265"/>
      <c r="GE21" s="265"/>
      <c r="GF21" s="265"/>
      <c r="GG21" s="265"/>
      <c r="GH21" s="265"/>
      <c r="GI21" s="265"/>
      <c r="GJ21" s="265"/>
      <c r="GK21" s="265"/>
      <c r="GL21" s="265"/>
      <c r="GM21" s="265"/>
      <c r="GN21" s="265"/>
      <c r="GO21" s="265"/>
      <c r="GP21" s="265"/>
      <c r="GQ21" s="265"/>
      <c r="GR21" s="265"/>
      <c r="GS21" s="265"/>
      <c r="GT21" s="265"/>
      <c r="GU21" s="265"/>
      <c r="GV21" s="265"/>
      <c r="GW21" s="265"/>
      <c r="GX21" s="265"/>
      <c r="GY21" s="265"/>
      <c r="GZ21" s="265"/>
      <c r="HA21" s="265"/>
      <c r="HB21" s="265"/>
      <c r="HC21" s="265"/>
      <c r="HD21" s="265"/>
      <c r="HE21" s="265"/>
      <c r="HF21" s="265"/>
      <c r="HG21" s="265"/>
      <c r="HH21" s="265"/>
      <c r="HI21" s="265"/>
      <c r="HJ21" s="265"/>
      <c r="HK21" s="265"/>
      <c r="HL21" s="265"/>
      <c r="HM21" s="265"/>
      <c r="HN21" s="265"/>
      <c r="HO21" s="265"/>
      <c r="HP21" s="265"/>
      <c r="HQ21" s="265"/>
      <c r="HR21" s="265"/>
      <c r="HS21" s="265"/>
      <c r="HT21" s="265"/>
      <c r="HU21" s="265"/>
      <c r="HV21" s="265"/>
      <c r="HW21" s="265"/>
      <c r="HX21" s="265"/>
      <c r="HY21" s="265"/>
    </row>
    <row r="22" spans="1:233" ht="20.100000000000001" customHeight="1" x14ac:dyDescent="0.2">
      <c r="A22" s="288"/>
      <c r="B22" s="267">
        <v>400</v>
      </c>
      <c r="C22" s="268">
        <v>22</v>
      </c>
      <c r="D22" s="269" t="s">
        <v>964</v>
      </c>
      <c r="E22" s="270" t="s">
        <v>965</v>
      </c>
      <c r="F22" s="271">
        <v>30612</v>
      </c>
      <c r="G22" s="297"/>
      <c r="H22" s="294"/>
      <c r="I22" s="272"/>
      <c r="J22" s="272" t="s">
        <v>553</v>
      </c>
      <c r="K22" s="265"/>
      <c r="L22" s="265"/>
      <c r="M22" s="265"/>
      <c r="N22" s="265"/>
      <c r="O22" s="265"/>
      <c r="P22" s="265"/>
      <c r="Q22" s="265"/>
      <c r="R22" s="265"/>
      <c r="S22" s="265"/>
      <c r="T22" s="265"/>
      <c r="U22" s="265"/>
      <c r="V22" s="265"/>
      <c r="W22" s="265"/>
      <c r="X22" s="265"/>
      <c r="Y22" s="265"/>
      <c r="Z22" s="265"/>
      <c r="AA22" s="265"/>
      <c r="AB22" s="265"/>
      <c r="AC22" s="265"/>
      <c r="AD22" s="265"/>
      <c r="AE22" s="265"/>
      <c r="AF22" s="265"/>
      <c r="AG22" s="265"/>
      <c r="AH22" s="265"/>
      <c r="AI22" s="265"/>
      <c r="AJ22" s="265"/>
      <c r="AK22" s="265"/>
      <c r="AL22" s="265"/>
      <c r="AM22" s="265"/>
      <c r="AN22" s="265"/>
      <c r="AO22" s="265"/>
      <c r="AP22" s="265"/>
      <c r="AQ22" s="265"/>
      <c r="AR22" s="265"/>
      <c r="AS22" s="265"/>
      <c r="AT22" s="265"/>
      <c r="AU22" s="265"/>
      <c r="AV22" s="265"/>
      <c r="AW22" s="265"/>
      <c r="AX22" s="265"/>
      <c r="AY22" s="265"/>
      <c r="AZ22" s="265"/>
      <c r="BA22" s="265"/>
      <c r="BB22" s="265"/>
      <c r="BC22" s="265"/>
      <c r="BD22" s="265"/>
      <c r="BE22" s="265"/>
      <c r="BF22" s="265"/>
      <c r="BG22" s="265"/>
      <c r="BH22" s="265"/>
      <c r="BI22" s="265"/>
      <c r="BJ22" s="265"/>
      <c r="BK22" s="265"/>
      <c r="BL22" s="265"/>
      <c r="BM22" s="265"/>
      <c r="BN22" s="265"/>
      <c r="BO22" s="265"/>
      <c r="BP22" s="265"/>
      <c r="BQ22" s="265"/>
      <c r="BR22" s="265"/>
      <c r="BS22" s="265"/>
      <c r="BT22" s="265"/>
      <c r="BU22" s="265"/>
      <c r="BV22" s="265"/>
      <c r="BW22" s="265"/>
      <c r="BX22" s="265"/>
      <c r="BY22" s="265"/>
      <c r="BZ22" s="265"/>
      <c r="CA22" s="265"/>
      <c r="CB22" s="265"/>
      <c r="CC22" s="265"/>
      <c r="CD22" s="265"/>
      <c r="CE22" s="265"/>
      <c r="CF22" s="265"/>
      <c r="CG22" s="265"/>
      <c r="CH22" s="265"/>
      <c r="CI22" s="265"/>
      <c r="CJ22" s="265"/>
      <c r="CK22" s="265"/>
      <c r="CL22" s="265"/>
      <c r="CM22" s="265"/>
      <c r="CN22" s="265"/>
      <c r="CO22" s="265"/>
      <c r="CP22" s="265"/>
      <c r="CQ22" s="265"/>
      <c r="CR22" s="265"/>
      <c r="CS22" s="265"/>
      <c r="CT22" s="265"/>
      <c r="CU22" s="265"/>
      <c r="CV22" s="265"/>
      <c r="CW22" s="265"/>
      <c r="CX22" s="265"/>
      <c r="CY22" s="265"/>
      <c r="CZ22" s="265"/>
      <c r="DA22" s="265"/>
      <c r="DB22" s="265"/>
      <c r="DC22" s="265"/>
      <c r="DD22" s="265"/>
      <c r="DE22" s="265"/>
      <c r="DF22" s="265"/>
      <c r="DG22" s="265"/>
      <c r="DH22" s="265"/>
      <c r="DI22" s="265"/>
      <c r="DJ22" s="265"/>
      <c r="DK22" s="265"/>
      <c r="DL22" s="265"/>
      <c r="DM22" s="265"/>
      <c r="DN22" s="265"/>
      <c r="DO22" s="265"/>
      <c r="DP22" s="265"/>
      <c r="DQ22" s="265"/>
      <c r="DR22" s="265"/>
      <c r="DS22" s="265"/>
      <c r="DT22" s="265"/>
      <c r="DU22" s="265"/>
      <c r="DV22" s="265"/>
      <c r="DW22" s="265"/>
      <c r="DX22" s="265"/>
      <c r="DY22" s="265"/>
      <c r="DZ22" s="265"/>
      <c r="EA22" s="265"/>
      <c r="EB22" s="265"/>
      <c r="EC22" s="265"/>
      <c r="ED22" s="265"/>
      <c r="EE22" s="265"/>
      <c r="EF22" s="265"/>
      <c r="EG22" s="265"/>
      <c r="EH22" s="265"/>
      <c r="EI22" s="265"/>
      <c r="EJ22" s="265"/>
      <c r="EK22" s="265"/>
      <c r="EL22" s="265"/>
      <c r="EM22" s="265"/>
      <c r="EN22" s="265"/>
      <c r="EO22" s="265"/>
      <c r="EP22" s="265"/>
      <c r="EQ22" s="265"/>
      <c r="ER22" s="265"/>
      <c r="ES22" s="265"/>
      <c r="ET22" s="265"/>
      <c r="EU22" s="265"/>
      <c r="EV22" s="265"/>
      <c r="EW22" s="265"/>
      <c r="EX22" s="265"/>
      <c r="EY22" s="265"/>
      <c r="EZ22" s="265"/>
      <c r="FA22" s="265"/>
      <c r="FB22" s="265"/>
      <c r="FC22" s="265"/>
      <c r="FD22" s="265"/>
      <c r="FE22" s="265"/>
      <c r="FF22" s="265"/>
      <c r="FG22" s="265"/>
      <c r="FH22" s="265"/>
      <c r="FI22" s="265"/>
      <c r="FJ22" s="265"/>
      <c r="FK22" s="265"/>
      <c r="FL22" s="265"/>
      <c r="FM22" s="265"/>
      <c r="FN22" s="265"/>
      <c r="FO22" s="265"/>
      <c r="FP22" s="265"/>
      <c r="FQ22" s="265"/>
      <c r="FR22" s="265"/>
      <c r="FS22" s="265"/>
      <c r="FT22" s="265"/>
      <c r="FU22" s="265"/>
      <c r="FV22" s="265"/>
      <c r="FW22" s="265"/>
      <c r="FX22" s="265"/>
      <c r="FY22" s="265"/>
      <c r="FZ22" s="265"/>
      <c r="GA22" s="265"/>
      <c r="GB22" s="265"/>
      <c r="GC22" s="265"/>
      <c r="GD22" s="265"/>
      <c r="GE22" s="265"/>
      <c r="GF22" s="265"/>
      <c r="GG22" s="265"/>
      <c r="GH22" s="265"/>
      <c r="GI22" s="265"/>
      <c r="GJ22" s="265"/>
      <c r="GK22" s="265"/>
      <c r="GL22" s="265"/>
      <c r="GM22" s="265"/>
      <c r="GN22" s="265"/>
      <c r="GO22" s="265"/>
      <c r="GP22" s="265"/>
      <c r="GQ22" s="265"/>
      <c r="GR22" s="265"/>
      <c r="GS22" s="265"/>
      <c r="GT22" s="265"/>
      <c r="GU22" s="265"/>
      <c r="GV22" s="265"/>
      <c r="GW22" s="265"/>
      <c r="GX22" s="265"/>
      <c r="GY22" s="265"/>
      <c r="GZ22" s="265"/>
      <c r="HA22" s="265"/>
      <c r="HB22" s="265"/>
      <c r="HC22" s="265"/>
      <c r="HD22" s="265"/>
      <c r="HE22" s="265"/>
      <c r="HF22" s="265"/>
      <c r="HG22" s="265"/>
      <c r="HH22" s="265"/>
      <c r="HI22" s="265"/>
      <c r="HJ22" s="265"/>
      <c r="HK22" s="265"/>
      <c r="HL22" s="265"/>
      <c r="HM22" s="265"/>
      <c r="HN22" s="265"/>
      <c r="HO22" s="265"/>
      <c r="HP22" s="265"/>
      <c r="HQ22" s="265"/>
      <c r="HR22" s="265"/>
      <c r="HS22" s="265"/>
      <c r="HT22" s="265"/>
      <c r="HU22" s="265"/>
      <c r="HV22" s="265"/>
      <c r="HW22" s="265"/>
      <c r="HX22" s="265"/>
      <c r="HY22" s="265"/>
    </row>
    <row r="23" spans="1:233" ht="20.100000000000001" customHeight="1" thickBot="1" x14ac:dyDescent="0.25">
      <c r="A23" s="289"/>
      <c r="B23" s="274">
        <v>200</v>
      </c>
      <c r="C23" s="275">
        <v>16</v>
      </c>
      <c r="D23" s="276" t="s">
        <v>385</v>
      </c>
      <c r="E23" s="277" t="s">
        <v>966</v>
      </c>
      <c r="F23" s="278">
        <v>30810</v>
      </c>
      <c r="G23" s="298"/>
      <c r="H23" s="295"/>
      <c r="I23" s="279"/>
      <c r="J23" s="283" t="s">
        <v>553</v>
      </c>
      <c r="K23" s="265"/>
      <c r="L23" s="265"/>
      <c r="M23" s="265"/>
      <c r="N23" s="265"/>
      <c r="O23" s="265"/>
      <c r="P23" s="265"/>
      <c r="Q23" s="265"/>
      <c r="R23" s="265"/>
      <c r="S23" s="265"/>
      <c r="T23" s="265"/>
      <c r="U23" s="265"/>
      <c r="V23" s="265"/>
      <c r="W23" s="265"/>
      <c r="X23" s="265"/>
      <c r="Y23" s="265"/>
      <c r="Z23" s="265"/>
      <c r="AA23" s="265"/>
      <c r="AB23" s="265"/>
      <c r="AC23" s="265"/>
      <c r="AD23" s="265"/>
      <c r="AE23" s="265"/>
      <c r="AF23" s="265"/>
      <c r="AG23" s="265"/>
      <c r="AH23" s="265"/>
      <c r="AI23" s="265"/>
      <c r="AJ23" s="265"/>
      <c r="AK23" s="265"/>
      <c r="AL23" s="265"/>
      <c r="AM23" s="265"/>
      <c r="AN23" s="265"/>
      <c r="AO23" s="265"/>
      <c r="AP23" s="265"/>
      <c r="AQ23" s="265"/>
      <c r="AR23" s="265"/>
      <c r="AS23" s="265"/>
      <c r="AT23" s="265"/>
      <c r="AU23" s="265"/>
      <c r="AV23" s="265"/>
      <c r="AW23" s="265"/>
      <c r="AX23" s="265"/>
      <c r="AY23" s="265"/>
      <c r="AZ23" s="265"/>
      <c r="BA23" s="265"/>
      <c r="BB23" s="265"/>
      <c r="BC23" s="265"/>
      <c r="BD23" s="265"/>
      <c r="BE23" s="265"/>
      <c r="BF23" s="265"/>
      <c r="BG23" s="265"/>
      <c r="BH23" s="265"/>
      <c r="BI23" s="265"/>
      <c r="BJ23" s="265"/>
      <c r="BK23" s="265"/>
      <c r="BL23" s="265"/>
      <c r="BM23" s="265"/>
      <c r="BN23" s="265"/>
      <c r="BO23" s="265"/>
      <c r="BP23" s="265"/>
      <c r="BQ23" s="265"/>
      <c r="BR23" s="265"/>
      <c r="BS23" s="265"/>
      <c r="BT23" s="265"/>
      <c r="BU23" s="265"/>
      <c r="BV23" s="265"/>
      <c r="BW23" s="265"/>
      <c r="BX23" s="265"/>
      <c r="BY23" s="265"/>
      <c r="BZ23" s="265"/>
      <c r="CA23" s="265"/>
      <c r="CB23" s="265"/>
      <c r="CC23" s="265"/>
      <c r="CD23" s="265"/>
      <c r="CE23" s="265"/>
      <c r="CF23" s="265"/>
      <c r="CG23" s="265"/>
      <c r="CH23" s="265"/>
      <c r="CI23" s="265"/>
      <c r="CJ23" s="265"/>
      <c r="CK23" s="265"/>
      <c r="CL23" s="265"/>
      <c r="CM23" s="265"/>
      <c r="CN23" s="265"/>
      <c r="CO23" s="265"/>
      <c r="CP23" s="265"/>
      <c r="CQ23" s="265"/>
      <c r="CR23" s="265"/>
      <c r="CS23" s="265"/>
      <c r="CT23" s="265"/>
      <c r="CU23" s="265"/>
      <c r="CV23" s="265"/>
      <c r="CW23" s="265"/>
      <c r="CX23" s="265"/>
      <c r="CY23" s="265"/>
      <c r="CZ23" s="265"/>
      <c r="DA23" s="265"/>
      <c r="DB23" s="265"/>
      <c r="DC23" s="265"/>
      <c r="DD23" s="265"/>
      <c r="DE23" s="265"/>
      <c r="DF23" s="265"/>
      <c r="DG23" s="265"/>
      <c r="DH23" s="265"/>
      <c r="DI23" s="265"/>
      <c r="DJ23" s="265"/>
      <c r="DK23" s="265"/>
      <c r="DL23" s="265"/>
      <c r="DM23" s="265"/>
      <c r="DN23" s="265"/>
      <c r="DO23" s="265"/>
      <c r="DP23" s="265"/>
      <c r="DQ23" s="265"/>
      <c r="DR23" s="265"/>
      <c r="DS23" s="265"/>
      <c r="DT23" s="265"/>
      <c r="DU23" s="265"/>
      <c r="DV23" s="265"/>
      <c r="DW23" s="265"/>
      <c r="DX23" s="265"/>
      <c r="DY23" s="265"/>
      <c r="DZ23" s="265"/>
      <c r="EA23" s="265"/>
      <c r="EB23" s="265"/>
      <c r="EC23" s="265"/>
      <c r="ED23" s="265"/>
      <c r="EE23" s="265"/>
      <c r="EF23" s="265"/>
      <c r="EG23" s="265"/>
      <c r="EH23" s="265"/>
      <c r="EI23" s="265"/>
      <c r="EJ23" s="265"/>
      <c r="EK23" s="265"/>
      <c r="EL23" s="265"/>
      <c r="EM23" s="265"/>
      <c r="EN23" s="265"/>
      <c r="EO23" s="265"/>
      <c r="EP23" s="265"/>
      <c r="EQ23" s="265"/>
      <c r="ER23" s="265"/>
      <c r="ES23" s="265"/>
      <c r="ET23" s="265"/>
      <c r="EU23" s="265"/>
      <c r="EV23" s="265"/>
      <c r="EW23" s="265"/>
      <c r="EX23" s="265"/>
      <c r="EY23" s="265"/>
      <c r="EZ23" s="265"/>
      <c r="FA23" s="265"/>
      <c r="FB23" s="265"/>
      <c r="FC23" s="265"/>
      <c r="FD23" s="265"/>
      <c r="FE23" s="265"/>
      <c r="FF23" s="265"/>
      <c r="FG23" s="265"/>
      <c r="FH23" s="265"/>
      <c r="FI23" s="265"/>
      <c r="FJ23" s="265"/>
      <c r="FK23" s="265"/>
      <c r="FL23" s="265"/>
      <c r="FM23" s="265"/>
      <c r="FN23" s="265"/>
      <c r="FO23" s="265"/>
      <c r="FP23" s="265"/>
      <c r="FQ23" s="265"/>
      <c r="FR23" s="265"/>
      <c r="FS23" s="265"/>
      <c r="FT23" s="265"/>
      <c r="FU23" s="265"/>
      <c r="FV23" s="265"/>
      <c r="FW23" s="265"/>
      <c r="FX23" s="265"/>
      <c r="FY23" s="265"/>
      <c r="FZ23" s="265"/>
      <c r="GA23" s="265"/>
      <c r="GB23" s="265"/>
      <c r="GC23" s="265"/>
      <c r="GD23" s="265"/>
      <c r="GE23" s="265"/>
      <c r="GF23" s="265"/>
      <c r="GG23" s="265"/>
      <c r="GH23" s="265"/>
      <c r="GI23" s="265"/>
      <c r="GJ23" s="265"/>
      <c r="GK23" s="265"/>
      <c r="GL23" s="265"/>
      <c r="GM23" s="265"/>
      <c r="GN23" s="265"/>
      <c r="GO23" s="265"/>
      <c r="GP23" s="265"/>
      <c r="GQ23" s="265"/>
      <c r="GR23" s="265"/>
      <c r="GS23" s="265"/>
      <c r="GT23" s="265"/>
      <c r="GU23" s="265"/>
      <c r="GV23" s="265"/>
      <c r="GW23" s="265"/>
      <c r="GX23" s="265"/>
      <c r="GY23" s="265"/>
      <c r="GZ23" s="265"/>
      <c r="HA23" s="265"/>
      <c r="HB23" s="265"/>
      <c r="HC23" s="265"/>
      <c r="HD23" s="265"/>
      <c r="HE23" s="265"/>
      <c r="HF23" s="265"/>
      <c r="HG23" s="265"/>
      <c r="HH23" s="265"/>
      <c r="HI23" s="265"/>
      <c r="HJ23" s="265"/>
      <c r="HK23" s="265"/>
      <c r="HL23" s="265"/>
      <c r="HM23" s="265"/>
      <c r="HN23" s="265"/>
      <c r="HO23" s="265"/>
      <c r="HP23" s="265"/>
      <c r="HQ23" s="265"/>
      <c r="HR23" s="265"/>
      <c r="HS23" s="265"/>
      <c r="HT23" s="265"/>
      <c r="HU23" s="265"/>
      <c r="HV23" s="265"/>
      <c r="HW23" s="265"/>
      <c r="HX23" s="265"/>
      <c r="HY23" s="265"/>
    </row>
  </sheetData>
  <mergeCells count="12">
    <mergeCell ref="A16:A19"/>
    <mergeCell ref="G16:G19"/>
    <mergeCell ref="H16:H19"/>
    <mergeCell ref="A20:A23"/>
    <mergeCell ref="G20:G23"/>
    <mergeCell ref="H20:H23"/>
    <mergeCell ref="A8:A11"/>
    <mergeCell ref="G8:G11"/>
    <mergeCell ref="H8:H11"/>
    <mergeCell ref="A12:A15"/>
    <mergeCell ref="G12:G15"/>
    <mergeCell ref="H12:H15"/>
  </mergeCells>
  <pageMargins left="0.39370078740157483" right="0.39370078740157483" top="0.43307086614173229" bottom="0.74803149606299213" header="0.31496062992125984" footer="0.31496062992125984"/>
  <pageSetup firstPageNumber="4294967295" orientation="portrait" cellComments="asDisplayed" r:id="rId1"/>
  <headerFooter alignWithMargins="0">
    <oddHeader>&amp;L&amp;C&amp;R</oddHeader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O77"/>
  <sheetViews>
    <sheetView zoomScaleNormal="100" workbookViewId="0">
      <selection activeCell="A3" sqref="A3"/>
    </sheetView>
  </sheetViews>
  <sheetFormatPr defaultColWidth="9.140625" defaultRowHeight="12.75" x14ac:dyDescent="0.2"/>
  <cols>
    <col min="1" max="1" width="4.5703125" style="106" customWidth="1"/>
    <col min="2" max="2" width="4" style="106" hidden="1" customWidth="1"/>
    <col min="3" max="3" width="10.85546875" style="106" customWidth="1"/>
    <col min="4" max="4" width="20.85546875" style="106" customWidth="1"/>
    <col min="5" max="5" width="8.85546875" style="165" customWidth="1"/>
    <col min="6" max="6" width="10.5703125" style="165" customWidth="1"/>
    <col min="7" max="7" width="6.7109375" style="93" customWidth="1"/>
    <col min="8" max="8" width="4" style="166" customWidth="1"/>
    <col min="9" max="9" width="6.42578125" style="128" hidden="1" customWidth="1"/>
    <col min="10" max="10" width="4.5703125" style="166" hidden="1" customWidth="1"/>
    <col min="11" max="11" width="5" style="128" bestFit="1" customWidth="1"/>
    <col min="12" max="12" width="22.28515625" style="106" customWidth="1"/>
    <col min="13" max="13" width="4.7109375" style="106" hidden="1" customWidth="1"/>
    <col min="14" max="14" width="5.7109375" style="106" hidden="1" customWidth="1"/>
    <col min="15" max="15" width="4.5703125" style="106" hidden="1" customWidth="1"/>
    <col min="16" max="16384" width="9.140625" style="106"/>
  </cols>
  <sheetData>
    <row r="1" spans="1:15" s="91" customFormat="1" ht="14.25" x14ac:dyDescent="0.2">
      <c r="A1" s="90" t="s">
        <v>56</v>
      </c>
      <c r="B1" s="90"/>
      <c r="E1" s="92"/>
      <c r="F1" s="92"/>
      <c r="G1" s="93"/>
      <c r="H1" s="94"/>
      <c r="I1" s="93"/>
      <c r="J1" s="94"/>
      <c r="K1" s="93"/>
      <c r="L1" s="95" t="s">
        <v>55</v>
      </c>
      <c r="O1" s="90"/>
    </row>
    <row r="2" spans="1:15" s="97" customFormat="1" ht="15.75" customHeight="1" x14ac:dyDescent="0.2">
      <c r="A2" s="90" t="s">
        <v>54</v>
      </c>
      <c r="B2" s="90"/>
      <c r="D2" s="91"/>
      <c r="E2" s="92"/>
      <c r="F2" s="92"/>
      <c r="G2" s="98"/>
      <c r="H2" s="94"/>
      <c r="I2" s="98"/>
      <c r="J2" s="94"/>
      <c r="K2" s="163"/>
      <c r="L2" s="99" t="s">
        <v>53</v>
      </c>
      <c r="O2" s="90"/>
    </row>
    <row r="3" spans="1:15" ht="10.5" customHeight="1" x14ac:dyDescent="0.25">
      <c r="C3" s="164"/>
    </row>
    <row r="4" spans="1:15" ht="15.75" x14ac:dyDescent="0.25">
      <c r="C4" s="167" t="s">
        <v>511</v>
      </c>
      <c r="D4" s="91"/>
      <c r="F4" s="168"/>
    </row>
    <row r="5" spans="1:15" ht="9" customHeight="1" x14ac:dyDescent="0.2">
      <c r="D5" s="91"/>
    </row>
    <row r="6" spans="1:15" x14ac:dyDescent="0.2">
      <c r="C6" s="91">
        <v>1</v>
      </c>
      <c r="D6" s="92" t="s">
        <v>618</v>
      </c>
      <c r="F6" s="168"/>
      <c r="G6" s="106"/>
      <c r="H6" s="137"/>
      <c r="J6" s="137"/>
    </row>
    <row r="7" spans="1:15" ht="9" customHeight="1" thickBot="1" x14ac:dyDescent="0.25">
      <c r="D7" s="91"/>
      <c r="G7" s="106"/>
    </row>
    <row r="8" spans="1:15" s="97" customFormat="1" ht="12" thickBot="1" x14ac:dyDescent="0.25">
      <c r="A8" s="129" t="s">
        <v>51</v>
      </c>
      <c r="B8" s="169" t="s">
        <v>50</v>
      </c>
      <c r="C8" s="170" t="s">
        <v>49</v>
      </c>
      <c r="D8" s="171" t="s">
        <v>48</v>
      </c>
      <c r="E8" s="172" t="s">
        <v>47</v>
      </c>
      <c r="F8" s="172" t="s">
        <v>46</v>
      </c>
      <c r="G8" s="173" t="s">
        <v>513</v>
      </c>
      <c r="H8" s="174" t="s">
        <v>514</v>
      </c>
      <c r="I8" s="173" t="s">
        <v>515</v>
      </c>
      <c r="J8" s="174" t="s">
        <v>514</v>
      </c>
      <c r="K8" s="130" t="s">
        <v>43</v>
      </c>
      <c r="L8" s="175" t="s">
        <v>42</v>
      </c>
      <c r="N8" s="118" t="s">
        <v>152</v>
      </c>
      <c r="O8" s="129" t="s">
        <v>516</v>
      </c>
    </row>
    <row r="9" spans="1:15" ht="15.95" customHeight="1" x14ac:dyDescent="0.2">
      <c r="A9" s="119">
        <v>1</v>
      </c>
      <c r="B9" s="120"/>
      <c r="C9" s="121" t="s">
        <v>133</v>
      </c>
      <c r="D9" s="122" t="s">
        <v>523</v>
      </c>
      <c r="E9" s="135" t="s">
        <v>524</v>
      </c>
      <c r="F9" s="136" t="s">
        <v>121</v>
      </c>
      <c r="G9" s="181">
        <v>8.0299999999999994</v>
      </c>
      <c r="H9" s="177">
        <v>0.156</v>
      </c>
      <c r="I9" s="182"/>
      <c r="J9" s="177"/>
      <c r="K9" s="19" t="str">
        <f t="shared" ref="K9:K14" si="0">IF(ISBLANK(G9),"",IF(G9&gt;9.04,"",IF(G9&lt;=7.25,"TSM",IF(G9&lt;=7.45,"SM",IF(G9&lt;=7.7,"KSM",IF(G9&lt;=8,"I A",IF(G9&lt;=8.44,"II A",IF(G9&lt;=9.04,"III A"))))))))</f>
        <v>II A</v>
      </c>
      <c r="L9" s="179" t="s">
        <v>412</v>
      </c>
      <c r="N9" s="119"/>
      <c r="O9" s="119"/>
    </row>
    <row r="10" spans="1:15" ht="15.95" customHeight="1" x14ac:dyDescent="0.2">
      <c r="A10" s="119">
        <v>2</v>
      </c>
      <c r="B10" s="120"/>
      <c r="C10" s="121" t="s">
        <v>220</v>
      </c>
      <c r="D10" s="122" t="s">
        <v>541</v>
      </c>
      <c r="E10" s="135" t="s">
        <v>542</v>
      </c>
      <c r="F10" s="136" t="s">
        <v>53</v>
      </c>
      <c r="G10" s="181">
        <v>8.2100000000000009</v>
      </c>
      <c r="H10" s="177">
        <v>0.30599999999999999</v>
      </c>
      <c r="I10" s="182"/>
      <c r="J10" s="177"/>
      <c r="K10" s="19" t="str">
        <f t="shared" si="0"/>
        <v>II A</v>
      </c>
      <c r="L10" s="179" t="s">
        <v>543</v>
      </c>
      <c r="N10" s="119"/>
      <c r="O10" s="119"/>
    </row>
    <row r="11" spans="1:15" ht="15.95" customHeight="1" x14ac:dyDescent="0.2">
      <c r="A11" s="119">
        <v>3</v>
      </c>
      <c r="B11" s="120"/>
      <c r="C11" s="121" t="s">
        <v>471</v>
      </c>
      <c r="D11" s="122" t="s">
        <v>470</v>
      </c>
      <c r="E11" s="135" t="s">
        <v>469</v>
      </c>
      <c r="F11" s="136" t="s">
        <v>189</v>
      </c>
      <c r="G11" s="181">
        <v>8.25</v>
      </c>
      <c r="H11" s="177">
        <v>0.115</v>
      </c>
      <c r="I11" s="182"/>
      <c r="J11" s="177"/>
      <c r="K11" s="19" t="str">
        <f t="shared" si="0"/>
        <v>II A</v>
      </c>
      <c r="L11" s="179" t="s">
        <v>466</v>
      </c>
      <c r="N11" s="119"/>
      <c r="O11" s="119"/>
    </row>
    <row r="12" spans="1:15" ht="15.95" customHeight="1" x14ac:dyDescent="0.2">
      <c r="A12" s="119">
        <v>4</v>
      </c>
      <c r="B12" s="120"/>
      <c r="C12" s="121" t="s">
        <v>598</v>
      </c>
      <c r="D12" s="122" t="s">
        <v>607</v>
      </c>
      <c r="E12" s="135" t="s">
        <v>608</v>
      </c>
      <c r="F12" s="136" t="s">
        <v>53</v>
      </c>
      <c r="G12" s="181">
        <v>9.56</v>
      </c>
      <c r="H12" s="177">
        <v>0.151</v>
      </c>
      <c r="I12" s="182"/>
      <c r="J12" s="177"/>
      <c r="K12" s="19" t="str">
        <f t="shared" si="0"/>
        <v/>
      </c>
      <c r="L12" s="179" t="s">
        <v>609</v>
      </c>
      <c r="N12" s="119"/>
      <c r="O12" s="119"/>
    </row>
    <row r="13" spans="1:15" ht="15.95" customHeight="1" x14ac:dyDescent="0.2">
      <c r="A13" s="119">
        <v>5</v>
      </c>
      <c r="B13" s="120"/>
      <c r="C13" s="121" t="s">
        <v>233</v>
      </c>
      <c r="D13" s="122" t="s">
        <v>610</v>
      </c>
      <c r="E13" s="135" t="s">
        <v>611</v>
      </c>
      <c r="F13" s="136" t="s">
        <v>53</v>
      </c>
      <c r="G13" s="181">
        <v>9.81</v>
      </c>
      <c r="H13" s="177">
        <v>0.20100000000000001</v>
      </c>
      <c r="I13" s="182"/>
      <c r="J13" s="177"/>
      <c r="K13" s="19" t="str">
        <f t="shared" si="0"/>
        <v/>
      </c>
      <c r="L13" s="179" t="s">
        <v>197</v>
      </c>
      <c r="N13" s="119"/>
      <c r="O13" s="119"/>
    </row>
    <row r="14" spans="1:15" ht="15.95" customHeight="1" x14ac:dyDescent="0.2">
      <c r="A14" s="119"/>
      <c r="B14" s="120"/>
      <c r="C14" s="121" t="s">
        <v>615</v>
      </c>
      <c r="D14" s="122" t="s">
        <v>616</v>
      </c>
      <c r="E14" s="135" t="s">
        <v>617</v>
      </c>
      <c r="F14" s="136" t="s">
        <v>76</v>
      </c>
      <c r="G14" s="181" t="s">
        <v>12</v>
      </c>
      <c r="H14" s="177"/>
      <c r="I14" s="182"/>
      <c r="J14" s="177"/>
      <c r="K14" s="19" t="str">
        <f t="shared" si="0"/>
        <v/>
      </c>
      <c r="L14" s="179" t="s">
        <v>369</v>
      </c>
      <c r="N14" s="119"/>
      <c r="O14" s="119"/>
    </row>
    <row r="15" spans="1:15" ht="9" customHeight="1" x14ac:dyDescent="0.2">
      <c r="D15" s="91"/>
    </row>
    <row r="16" spans="1:15" x14ac:dyDescent="0.2">
      <c r="C16" s="91">
        <v>2</v>
      </c>
      <c r="D16" s="92" t="s">
        <v>618</v>
      </c>
      <c r="F16" s="168"/>
      <c r="G16" s="106"/>
      <c r="H16" s="137"/>
      <c r="J16" s="137"/>
    </row>
    <row r="17" spans="1:15" ht="9" customHeight="1" thickBot="1" x14ac:dyDescent="0.25">
      <c r="D17" s="91"/>
      <c r="G17" s="106"/>
    </row>
    <row r="18" spans="1:15" s="97" customFormat="1" ht="12" thickBot="1" x14ac:dyDescent="0.25">
      <c r="A18" s="129" t="s">
        <v>51</v>
      </c>
      <c r="B18" s="169" t="s">
        <v>50</v>
      </c>
      <c r="C18" s="170" t="s">
        <v>49</v>
      </c>
      <c r="D18" s="171" t="s">
        <v>48</v>
      </c>
      <c r="E18" s="172" t="s">
        <v>47</v>
      </c>
      <c r="F18" s="172" t="s">
        <v>46</v>
      </c>
      <c r="G18" s="173" t="s">
        <v>513</v>
      </c>
      <c r="H18" s="174" t="s">
        <v>514</v>
      </c>
      <c r="I18" s="173" t="s">
        <v>515</v>
      </c>
      <c r="J18" s="174" t="s">
        <v>514</v>
      </c>
      <c r="K18" s="130" t="s">
        <v>43</v>
      </c>
      <c r="L18" s="175" t="s">
        <v>42</v>
      </c>
      <c r="N18" s="118" t="s">
        <v>152</v>
      </c>
      <c r="O18" s="129" t="s">
        <v>516</v>
      </c>
    </row>
    <row r="19" spans="1:15" ht="15.95" customHeight="1" x14ac:dyDescent="0.2">
      <c r="A19" s="119">
        <v>1</v>
      </c>
      <c r="B19" s="120"/>
      <c r="C19" s="121" t="s">
        <v>220</v>
      </c>
      <c r="D19" s="122" t="s">
        <v>490</v>
      </c>
      <c r="E19" s="135" t="s">
        <v>489</v>
      </c>
      <c r="F19" s="136" t="s">
        <v>121</v>
      </c>
      <c r="G19" s="181">
        <v>7.94</v>
      </c>
      <c r="H19" s="177">
        <v>0.14599999999999999</v>
      </c>
      <c r="I19" s="182"/>
      <c r="J19" s="177"/>
      <c r="K19" s="19" t="str">
        <f t="shared" ref="K19:K24" si="1">IF(ISBLANK(G19),"",IF(G19&gt;9.04,"",IF(G19&lt;=7.25,"TSM",IF(G19&lt;=7.45,"SM",IF(G19&lt;=7.7,"KSM",IF(G19&lt;=8,"I A",IF(G19&lt;=8.44,"II A",IF(G19&lt;=9.04,"III A"))))))))</f>
        <v>I A</v>
      </c>
      <c r="L19" s="179" t="s">
        <v>488</v>
      </c>
      <c r="N19" s="119"/>
      <c r="O19" s="119"/>
    </row>
    <row r="20" spans="1:15" ht="15.95" customHeight="1" x14ac:dyDescent="0.2">
      <c r="A20" s="119">
        <v>2</v>
      </c>
      <c r="B20" s="120"/>
      <c r="C20" s="121" t="s">
        <v>129</v>
      </c>
      <c r="D20" s="122" t="s">
        <v>521</v>
      </c>
      <c r="E20" s="135" t="s">
        <v>522</v>
      </c>
      <c r="F20" s="136" t="s">
        <v>121</v>
      </c>
      <c r="G20" s="181">
        <v>8.0399999999999991</v>
      </c>
      <c r="H20" s="177">
        <v>0.17799999999999999</v>
      </c>
      <c r="I20" s="182"/>
      <c r="J20" s="177"/>
      <c r="K20" s="19" t="str">
        <f t="shared" si="1"/>
        <v>II A</v>
      </c>
      <c r="L20" s="179" t="s">
        <v>488</v>
      </c>
      <c r="N20" s="119"/>
      <c r="O20" s="119"/>
    </row>
    <row r="21" spans="1:15" ht="15.95" customHeight="1" x14ac:dyDescent="0.2">
      <c r="A21" s="119">
        <v>3</v>
      </c>
      <c r="B21" s="120"/>
      <c r="C21" s="121" t="s">
        <v>263</v>
      </c>
      <c r="D21" s="122" t="s">
        <v>564</v>
      </c>
      <c r="E21" s="135" t="s">
        <v>565</v>
      </c>
      <c r="F21" s="136" t="s">
        <v>24</v>
      </c>
      <c r="G21" s="181">
        <v>8.66</v>
      </c>
      <c r="H21" s="177">
        <v>0.252</v>
      </c>
      <c r="I21" s="182"/>
      <c r="J21" s="177"/>
      <c r="K21" s="19" t="str">
        <f t="shared" si="1"/>
        <v>III A</v>
      </c>
      <c r="L21" s="179" t="s">
        <v>566</v>
      </c>
      <c r="N21" s="119"/>
      <c r="O21" s="119"/>
    </row>
    <row r="22" spans="1:15" ht="15.95" customHeight="1" x14ac:dyDescent="0.2">
      <c r="A22" s="119">
        <v>4</v>
      </c>
      <c r="B22" s="120"/>
      <c r="C22" s="121" t="s">
        <v>576</v>
      </c>
      <c r="D22" s="122" t="s">
        <v>577</v>
      </c>
      <c r="E22" s="135" t="s">
        <v>578</v>
      </c>
      <c r="F22" s="136" t="s">
        <v>76</v>
      </c>
      <c r="G22" s="181">
        <v>8.7100000000000009</v>
      </c>
      <c r="H22" s="177">
        <v>0.17</v>
      </c>
      <c r="I22" s="182"/>
      <c r="J22" s="177"/>
      <c r="K22" s="19" t="str">
        <f t="shared" si="1"/>
        <v>III A</v>
      </c>
      <c r="L22" s="179" t="s">
        <v>579</v>
      </c>
      <c r="N22" s="119"/>
      <c r="O22" s="119"/>
    </row>
    <row r="23" spans="1:15" ht="15.95" customHeight="1" x14ac:dyDescent="0.2">
      <c r="A23" s="119">
        <v>5</v>
      </c>
      <c r="B23" s="120"/>
      <c r="C23" s="121" t="s">
        <v>538</v>
      </c>
      <c r="D23" s="122" t="s">
        <v>588</v>
      </c>
      <c r="E23" s="135" t="s">
        <v>589</v>
      </c>
      <c r="F23" s="136" t="s">
        <v>266</v>
      </c>
      <c r="G23" s="181">
        <v>8.83</v>
      </c>
      <c r="H23" s="177">
        <v>0.17199999999999999</v>
      </c>
      <c r="I23" s="182"/>
      <c r="J23" s="177"/>
      <c r="K23" s="19" t="str">
        <f t="shared" si="1"/>
        <v>III A</v>
      </c>
      <c r="L23" s="179" t="s">
        <v>590</v>
      </c>
      <c r="N23" s="119"/>
      <c r="O23" s="119"/>
    </row>
    <row r="24" spans="1:15" ht="15.95" customHeight="1" x14ac:dyDescent="0.2">
      <c r="A24" s="119">
        <v>6</v>
      </c>
      <c r="B24" s="120"/>
      <c r="C24" s="121" t="s">
        <v>301</v>
      </c>
      <c r="D24" s="122" t="s">
        <v>591</v>
      </c>
      <c r="E24" s="135" t="s">
        <v>592</v>
      </c>
      <c r="F24" s="136" t="s">
        <v>121</v>
      </c>
      <c r="G24" s="181">
        <v>8.85</v>
      </c>
      <c r="H24" s="177">
        <v>0.19</v>
      </c>
      <c r="I24" s="182"/>
      <c r="J24" s="177"/>
      <c r="K24" s="19" t="str">
        <f t="shared" si="1"/>
        <v>III A</v>
      </c>
      <c r="L24" s="179" t="s">
        <v>593</v>
      </c>
      <c r="N24" s="119"/>
      <c r="O24" s="119"/>
    </row>
    <row r="25" spans="1:15" ht="9" customHeight="1" x14ac:dyDescent="0.2">
      <c r="D25" s="91"/>
    </row>
    <row r="26" spans="1:15" x14ac:dyDescent="0.2">
      <c r="C26" s="91">
        <v>3</v>
      </c>
      <c r="D26" s="92" t="s">
        <v>618</v>
      </c>
      <c r="F26" s="168"/>
      <c r="G26" s="106"/>
      <c r="H26" s="137"/>
      <c r="J26" s="137"/>
    </row>
    <row r="27" spans="1:15" ht="9" customHeight="1" thickBot="1" x14ac:dyDescent="0.25">
      <c r="D27" s="91"/>
      <c r="G27" s="106"/>
    </row>
    <row r="28" spans="1:15" s="97" customFormat="1" ht="12" thickBot="1" x14ac:dyDescent="0.25">
      <c r="A28" s="129" t="s">
        <v>51</v>
      </c>
      <c r="B28" s="169" t="s">
        <v>50</v>
      </c>
      <c r="C28" s="170" t="s">
        <v>49</v>
      </c>
      <c r="D28" s="171" t="s">
        <v>48</v>
      </c>
      <c r="E28" s="172" t="s">
        <v>47</v>
      </c>
      <c r="F28" s="172" t="s">
        <v>46</v>
      </c>
      <c r="G28" s="173" t="s">
        <v>513</v>
      </c>
      <c r="H28" s="174" t="s">
        <v>514</v>
      </c>
      <c r="I28" s="173" t="s">
        <v>515</v>
      </c>
      <c r="J28" s="174" t="s">
        <v>514</v>
      </c>
      <c r="K28" s="130" t="s">
        <v>43</v>
      </c>
      <c r="L28" s="175" t="s">
        <v>42</v>
      </c>
      <c r="N28" s="118" t="s">
        <v>152</v>
      </c>
      <c r="O28" s="129" t="s">
        <v>516</v>
      </c>
    </row>
    <row r="29" spans="1:15" ht="15.95" customHeight="1" x14ac:dyDescent="0.2">
      <c r="A29" s="119">
        <v>1</v>
      </c>
      <c r="B29" s="120"/>
      <c r="C29" s="121" t="s">
        <v>517</v>
      </c>
      <c r="D29" s="122" t="s">
        <v>518</v>
      </c>
      <c r="E29" s="135" t="s">
        <v>519</v>
      </c>
      <c r="F29" s="136" t="s">
        <v>121</v>
      </c>
      <c r="G29" s="181">
        <v>7.75</v>
      </c>
      <c r="H29" s="177">
        <v>0.21099999999999999</v>
      </c>
      <c r="I29" s="182"/>
      <c r="J29" s="177"/>
      <c r="K29" s="19" t="str">
        <f t="shared" ref="K29:K34" si="2">IF(ISBLANK(G29),"",IF(G29&gt;9.04,"",IF(G29&lt;=7.25,"TSM",IF(G29&lt;=7.45,"SM",IF(G29&lt;=7.7,"KSM",IF(G29&lt;=8,"I A",IF(G29&lt;=8.44,"II A",IF(G29&lt;=9.04,"III A"))))))))</f>
        <v>I A</v>
      </c>
      <c r="L29" s="179" t="s">
        <v>488</v>
      </c>
      <c r="N29" s="119"/>
      <c r="O29" s="119"/>
    </row>
    <row r="30" spans="1:15" ht="15.95" customHeight="1" x14ac:dyDescent="0.2">
      <c r="A30" s="119">
        <v>2</v>
      </c>
      <c r="B30" s="120">
        <v>98</v>
      </c>
      <c r="C30" s="121" t="s">
        <v>525</v>
      </c>
      <c r="D30" s="122" t="s">
        <v>526</v>
      </c>
      <c r="E30" s="135" t="s">
        <v>527</v>
      </c>
      <c r="F30" s="136" t="s">
        <v>76</v>
      </c>
      <c r="G30" s="181">
        <v>8.06</v>
      </c>
      <c r="H30" s="177">
        <v>0.161</v>
      </c>
      <c r="I30" s="182"/>
      <c r="J30" s="177"/>
      <c r="K30" s="19" t="str">
        <f t="shared" si="2"/>
        <v>II A</v>
      </c>
      <c r="L30" s="179" t="s">
        <v>528</v>
      </c>
      <c r="N30" s="119"/>
      <c r="O30" s="119"/>
    </row>
    <row r="31" spans="1:15" ht="15.95" customHeight="1" x14ac:dyDescent="0.2">
      <c r="A31" s="119">
        <v>3</v>
      </c>
      <c r="B31" s="120"/>
      <c r="C31" s="121" t="s">
        <v>143</v>
      </c>
      <c r="D31" s="122" t="s">
        <v>550</v>
      </c>
      <c r="E31" s="135" t="s">
        <v>551</v>
      </c>
      <c r="F31" s="136" t="s">
        <v>552</v>
      </c>
      <c r="G31" s="181">
        <v>8.3699999999999992</v>
      </c>
      <c r="H31" s="177">
        <v>0.16800000000000001</v>
      </c>
      <c r="I31" s="182"/>
      <c r="J31" s="177"/>
      <c r="K31" s="19" t="str">
        <f t="shared" si="2"/>
        <v>II A</v>
      </c>
      <c r="L31" s="179" t="s">
        <v>553</v>
      </c>
      <c r="N31" s="119"/>
      <c r="O31" s="119"/>
    </row>
    <row r="32" spans="1:15" ht="15.95" customHeight="1" x14ac:dyDescent="0.2">
      <c r="A32" s="119">
        <v>4</v>
      </c>
      <c r="B32" s="120"/>
      <c r="C32" s="121" t="s">
        <v>556</v>
      </c>
      <c r="D32" s="122" t="s">
        <v>557</v>
      </c>
      <c r="E32" s="135" t="s">
        <v>558</v>
      </c>
      <c r="F32" s="136" t="s">
        <v>121</v>
      </c>
      <c r="G32" s="181">
        <v>8.51</v>
      </c>
      <c r="H32" s="177">
        <v>0.34699999999999998</v>
      </c>
      <c r="I32" s="182"/>
      <c r="J32" s="177"/>
      <c r="K32" s="19" t="str">
        <f t="shared" si="2"/>
        <v>III A</v>
      </c>
      <c r="L32" s="179" t="s">
        <v>488</v>
      </c>
      <c r="N32" s="119"/>
      <c r="O32" s="119"/>
    </row>
    <row r="33" spans="1:15" ht="15.95" customHeight="1" x14ac:dyDescent="0.2">
      <c r="A33" s="119">
        <v>5</v>
      </c>
      <c r="B33" s="120"/>
      <c r="C33" s="121" t="s">
        <v>67</v>
      </c>
      <c r="D33" s="122" t="s">
        <v>582</v>
      </c>
      <c r="E33" s="135" t="s">
        <v>583</v>
      </c>
      <c r="F33" s="136" t="s">
        <v>53</v>
      </c>
      <c r="G33" s="181">
        <v>8.81</v>
      </c>
      <c r="H33" s="177">
        <v>0.247</v>
      </c>
      <c r="I33" s="182"/>
      <c r="J33" s="177"/>
      <c r="K33" s="19" t="str">
        <f t="shared" si="2"/>
        <v>III A</v>
      </c>
      <c r="L33" s="179" t="s">
        <v>543</v>
      </c>
      <c r="N33" s="119"/>
      <c r="O33" s="119"/>
    </row>
    <row r="34" spans="1:15" ht="15.95" customHeight="1" x14ac:dyDescent="0.2">
      <c r="A34" s="119"/>
      <c r="B34" s="120"/>
      <c r="C34" s="121" t="s">
        <v>598</v>
      </c>
      <c r="D34" s="122" t="s">
        <v>612</v>
      </c>
      <c r="E34" s="135" t="s">
        <v>613</v>
      </c>
      <c r="F34" s="136" t="s">
        <v>76</v>
      </c>
      <c r="G34" s="181" t="s">
        <v>12</v>
      </c>
      <c r="H34" s="177"/>
      <c r="I34" s="182"/>
      <c r="J34" s="177"/>
      <c r="K34" s="19" t="str">
        <f t="shared" si="2"/>
        <v/>
      </c>
      <c r="L34" s="179" t="s">
        <v>614</v>
      </c>
      <c r="N34" s="119"/>
      <c r="O34" s="119"/>
    </row>
    <row r="35" spans="1:15" ht="15.95" customHeight="1" x14ac:dyDescent="0.2">
      <c r="A35" s="183"/>
      <c r="B35" s="183"/>
      <c r="C35" s="184"/>
      <c r="D35" s="185"/>
      <c r="E35" s="186"/>
      <c r="F35" s="187"/>
      <c r="G35" s="188"/>
      <c r="H35" s="189"/>
      <c r="I35" s="190"/>
      <c r="J35" s="189"/>
      <c r="K35" s="191"/>
      <c r="L35" s="192"/>
      <c r="N35" s="183"/>
      <c r="O35" s="183"/>
    </row>
    <row r="36" spans="1:15" ht="15.95" customHeight="1" x14ac:dyDescent="0.2">
      <c r="A36" s="183"/>
      <c r="B36" s="183"/>
      <c r="C36" s="184"/>
      <c r="D36" s="185"/>
      <c r="E36" s="186"/>
      <c r="F36" s="187"/>
      <c r="G36" s="188"/>
      <c r="H36" s="189"/>
      <c r="I36" s="190"/>
      <c r="J36" s="189"/>
      <c r="K36" s="191"/>
      <c r="L36" s="192"/>
      <c r="N36" s="183"/>
      <c r="O36" s="183"/>
    </row>
    <row r="37" spans="1:15" ht="15.95" customHeight="1" x14ac:dyDescent="0.2">
      <c r="A37" s="183"/>
      <c r="B37" s="183"/>
      <c r="C37" s="184"/>
      <c r="D37" s="185"/>
      <c r="E37" s="186"/>
      <c r="F37" s="187"/>
      <c r="G37" s="188"/>
      <c r="H37" s="189"/>
      <c r="I37" s="190"/>
      <c r="J37" s="189"/>
      <c r="K37" s="191"/>
      <c r="L37" s="192"/>
      <c r="N37" s="183"/>
      <c r="O37" s="183"/>
    </row>
    <row r="38" spans="1:15" ht="15.95" customHeight="1" x14ac:dyDescent="0.2">
      <c r="A38" s="183"/>
      <c r="B38" s="183"/>
      <c r="C38" s="184"/>
      <c r="D38" s="185"/>
      <c r="E38" s="186"/>
      <c r="F38" s="187"/>
      <c r="G38" s="188"/>
      <c r="H38" s="189"/>
      <c r="I38" s="190"/>
      <c r="J38" s="189"/>
      <c r="K38" s="191"/>
      <c r="L38" s="192"/>
      <c r="N38" s="183"/>
      <c r="O38" s="183"/>
    </row>
    <row r="39" spans="1:15" ht="10.15" customHeight="1" x14ac:dyDescent="0.25">
      <c r="C39" s="164"/>
    </row>
    <row r="40" spans="1:15" ht="14.45" customHeight="1" x14ac:dyDescent="0.25">
      <c r="C40" s="167" t="s">
        <v>511</v>
      </c>
      <c r="D40" s="91"/>
      <c r="F40" s="168"/>
    </row>
    <row r="41" spans="1:15" ht="3.6" customHeight="1" x14ac:dyDescent="0.2">
      <c r="D41" s="91"/>
    </row>
    <row r="42" spans="1:15" x14ac:dyDescent="0.2">
      <c r="C42" s="91">
        <v>4</v>
      </c>
      <c r="D42" s="92" t="s">
        <v>618</v>
      </c>
      <c r="F42" s="168"/>
      <c r="G42" s="106"/>
      <c r="H42" s="137"/>
      <c r="J42" s="137"/>
    </row>
    <row r="43" spans="1:15" ht="9" customHeight="1" thickBot="1" x14ac:dyDescent="0.25">
      <c r="D43" s="91"/>
      <c r="G43" s="106"/>
    </row>
    <row r="44" spans="1:15" s="97" customFormat="1" ht="12" thickBot="1" x14ac:dyDescent="0.25">
      <c r="A44" s="129" t="s">
        <v>51</v>
      </c>
      <c r="B44" s="169" t="s">
        <v>50</v>
      </c>
      <c r="C44" s="170" t="s">
        <v>49</v>
      </c>
      <c r="D44" s="171" t="s">
        <v>48</v>
      </c>
      <c r="E44" s="172" t="s">
        <v>47</v>
      </c>
      <c r="F44" s="172" t="s">
        <v>46</v>
      </c>
      <c r="G44" s="173" t="s">
        <v>513</v>
      </c>
      <c r="H44" s="174" t="s">
        <v>514</v>
      </c>
      <c r="I44" s="173" t="s">
        <v>515</v>
      </c>
      <c r="J44" s="174" t="s">
        <v>514</v>
      </c>
      <c r="K44" s="130" t="s">
        <v>43</v>
      </c>
      <c r="L44" s="175" t="s">
        <v>42</v>
      </c>
      <c r="N44" s="118" t="s">
        <v>152</v>
      </c>
      <c r="O44" s="129" t="s">
        <v>516</v>
      </c>
    </row>
    <row r="45" spans="1:15" ht="15.95" customHeight="1" x14ac:dyDescent="0.2">
      <c r="A45" s="119">
        <v>1</v>
      </c>
      <c r="B45" s="120">
        <v>36</v>
      </c>
      <c r="C45" s="121" t="s">
        <v>143</v>
      </c>
      <c r="D45" s="122" t="s">
        <v>554</v>
      </c>
      <c r="E45" s="135" t="s">
        <v>555</v>
      </c>
      <c r="F45" s="136" t="s">
        <v>121</v>
      </c>
      <c r="G45" s="181">
        <v>8.43</v>
      </c>
      <c r="H45" s="177">
        <v>0.19400000000000001</v>
      </c>
      <c r="I45" s="182"/>
      <c r="J45" s="177"/>
      <c r="K45" s="19" t="str">
        <f t="shared" ref="K45:K49" si="3">IF(ISBLANK(G45),"",IF(G45&gt;9.04,"",IF(G45&lt;=7.25,"TSM",IF(G45&lt;=7.45,"SM",IF(G45&lt;=7.7,"KSM",IF(G45&lt;=8,"I A",IF(G45&lt;=8.44,"II A",IF(G45&lt;=9.04,"III A"))))))))</f>
        <v>II A</v>
      </c>
      <c r="L45" s="179" t="s">
        <v>488</v>
      </c>
      <c r="N45" s="119"/>
      <c r="O45" s="119"/>
    </row>
    <row r="46" spans="1:15" ht="15.95" customHeight="1" x14ac:dyDescent="0.2">
      <c r="A46" s="119">
        <v>2</v>
      </c>
      <c r="B46" s="120">
        <v>76</v>
      </c>
      <c r="C46" s="121" t="s">
        <v>570</v>
      </c>
      <c r="D46" s="122" t="s">
        <v>571</v>
      </c>
      <c r="E46" s="135" t="s">
        <v>572</v>
      </c>
      <c r="F46" s="136" t="s">
        <v>573</v>
      </c>
      <c r="G46" s="181">
        <v>8.68</v>
      </c>
      <c r="H46" s="177">
        <v>0.35099999999999998</v>
      </c>
      <c r="I46" s="182"/>
      <c r="J46" s="177"/>
      <c r="K46" s="19" t="str">
        <f t="shared" si="3"/>
        <v>III A</v>
      </c>
      <c r="L46" s="179" t="s">
        <v>543</v>
      </c>
      <c r="N46" s="119"/>
      <c r="O46" s="119"/>
    </row>
    <row r="47" spans="1:15" ht="15.95" customHeight="1" x14ac:dyDescent="0.2">
      <c r="A47" s="119">
        <v>3</v>
      </c>
      <c r="B47" s="120"/>
      <c r="C47" s="121" t="s">
        <v>529</v>
      </c>
      <c r="D47" s="122" t="s">
        <v>574</v>
      </c>
      <c r="E47" s="135" t="s">
        <v>575</v>
      </c>
      <c r="F47" s="136" t="s">
        <v>53</v>
      </c>
      <c r="G47" s="181">
        <v>8.6999999999999993</v>
      </c>
      <c r="H47" s="177">
        <v>0.14799999999999999</v>
      </c>
      <c r="I47" s="182"/>
      <c r="J47" s="177"/>
      <c r="K47" s="19" t="str">
        <f t="shared" si="3"/>
        <v>III A</v>
      </c>
      <c r="L47" s="179" t="s">
        <v>569</v>
      </c>
      <c r="N47" s="119"/>
      <c r="O47" s="119"/>
    </row>
    <row r="48" spans="1:15" ht="15.95" customHeight="1" x14ac:dyDescent="0.2">
      <c r="A48" s="119">
        <v>4</v>
      </c>
      <c r="B48" s="120">
        <v>167</v>
      </c>
      <c r="C48" s="121" t="s">
        <v>598</v>
      </c>
      <c r="D48" s="122" t="s">
        <v>599</v>
      </c>
      <c r="E48" s="135" t="s">
        <v>600</v>
      </c>
      <c r="F48" s="136" t="s">
        <v>597</v>
      </c>
      <c r="G48" s="181">
        <v>8.94</v>
      </c>
      <c r="H48" s="177">
        <v>0.54800000000000004</v>
      </c>
      <c r="I48" s="182"/>
      <c r="J48" s="177"/>
      <c r="K48" s="19" t="str">
        <f t="shared" si="3"/>
        <v>III A</v>
      </c>
      <c r="L48" s="179" t="s">
        <v>125</v>
      </c>
      <c r="N48" s="119"/>
      <c r="O48" s="119"/>
    </row>
    <row r="49" spans="1:15" ht="15.95" customHeight="1" x14ac:dyDescent="0.2">
      <c r="A49" s="119">
        <v>5</v>
      </c>
      <c r="B49" s="120"/>
      <c r="C49" s="121" t="s">
        <v>477</v>
      </c>
      <c r="D49" s="122" t="s">
        <v>601</v>
      </c>
      <c r="E49" s="135" t="s">
        <v>602</v>
      </c>
      <c r="F49" s="136" t="s">
        <v>76</v>
      </c>
      <c r="G49" s="181">
        <v>9.02</v>
      </c>
      <c r="H49" s="177">
        <v>0.38700000000000001</v>
      </c>
      <c r="I49" s="182"/>
      <c r="J49" s="177"/>
      <c r="K49" s="19" t="str">
        <f t="shared" si="3"/>
        <v>III A</v>
      </c>
      <c r="L49" s="179" t="s">
        <v>603</v>
      </c>
      <c r="N49" s="119"/>
      <c r="O49" s="119"/>
    </row>
    <row r="50" spans="1:15" ht="9" customHeight="1" x14ac:dyDescent="0.2">
      <c r="D50" s="91"/>
    </row>
    <row r="51" spans="1:15" x14ac:dyDescent="0.2">
      <c r="C51" s="91">
        <v>5</v>
      </c>
      <c r="D51" s="92" t="s">
        <v>618</v>
      </c>
      <c r="F51" s="168"/>
      <c r="G51" s="106"/>
      <c r="H51" s="137"/>
      <c r="J51" s="137"/>
    </row>
    <row r="52" spans="1:15" ht="9" customHeight="1" thickBot="1" x14ac:dyDescent="0.25">
      <c r="D52" s="91"/>
      <c r="G52" s="106"/>
    </row>
    <row r="53" spans="1:15" s="97" customFormat="1" ht="12" thickBot="1" x14ac:dyDescent="0.25">
      <c r="A53" s="129" t="s">
        <v>51</v>
      </c>
      <c r="B53" s="169" t="s">
        <v>50</v>
      </c>
      <c r="C53" s="170" t="s">
        <v>49</v>
      </c>
      <c r="D53" s="171" t="s">
        <v>48</v>
      </c>
      <c r="E53" s="172" t="s">
        <v>47</v>
      </c>
      <c r="F53" s="172" t="s">
        <v>46</v>
      </c>
      <c r="G53" s="173" t="s">
        <v>513</v>
      </c>
      <c r="H53" s="174" t="s">
        <v>514</v>
      </c>
      <c r="I53" s="173" t="s">
        <v>515</v>
      </c>
      <c r="J53" s="174" t="s">
        <v>514</v>
      </c>
      <c r="K53" s="130" t="s">
        <v>43</v>
      </c>
      <c r="L53" s="175" t="s">
        <v>42</v>
      </c>
      <c r="N53" s="118" t="s">
        <v>152</v>
      </c>
      <c r="O53" s="129" t="s">
        <v>516</v>
      </c>
    </row>
    <row r="54" spans="1:15" ht="15.95" customHeight="1" x14ac:dyDescent="0.2">
      <c r="A54" s="119">
        <v>1</v>
      </c>
      <c r="B54" s="120"/>
      <c r="C54" s="121" t="s">
        <v>534</v>
      </c>
      <c r="D54" s="122" t="s">
        <v>535</v>
      </c>
      <c r="E54" s="135" t="s">
        <v>536</v>
      </c>
      <c r="F54" s="136" t="s">
        <v>53</v>
      </c>
      <c r="G54" s="181">
        <v>8.27</v>
      </c>
      <c r="H54" s="177">
        <v>0.311</v>
      </c>
      <c r="I54" s="182"/>
      <c r="J54" s="177"/>
      <c r="K54" s="19" t="str">
        <f>IF(ISBLANK(G54),"",IF(G54&gt;9.04,"",IF(G54&lt;=7.25,"TSM",IF(G54&lt;=7.45,"SM",IF(G54&lt;=7.7,"KSM",IF(G54&lt;=8,"I A",IF(G54&lt;=8.44,"II A",IF(G54&lt;=9.04,"III A"))))))))</f>
        <v>II A</v>
      </c>
      <c r="L54" s="179" t="s">
        <v>93</v>
      </c>
      <c r="N54" s="119"/>
      <c r="O54" s="119"/>
    </row>
    <row r="55" spans="1:15" ht="15.95" customHeight="1" x14ac:dyDescent="0.2">
      <c r="A55" s="119">
        <v>2</v>
      </c>
      <c r="B55" s="120"/>
      <c r="C55" s="121" t="s">
        <v>477</v>
      </c>
      <c r="D55" s="122" t="s">
        <v>476</v>
      </c>
      <c r="E55" s="135" t="s">
        <v>475</v>
      </c>
      <c r="F55" s="136" t="s">
        <v>99</v>
      </c>
      <c r="G55" s="181">
        <v>8.67</v>
      </c>
      <c r="H55" s="177">
        <v>0.47899999999999998</v>
      </c>
      <c r="I55" s="182"/>
      <c r="J55" s="177"/>
      <c r="K55" s="19" t="str">
        <f>IF(ISBLANK(G55),"",IF(G55&gt;9.04,"",IF(G55&lt;=7.25,"TSM",IF(G55&lt;=7.45,"SM",IF(G55&lt;=7.7,"KSM",IF(G55&lt;=8,"I A",IF(G55&lt;=8.44,"II A",IF(G55&lt;=9.04,"III A"))))))))</f>
        <v>III A</v>
      </c>
      <c r="L55" s="179" t="s">
        <v>98</v>
      </c>
      <c r="N55" s="119"/>
      <c r="O55" s="119"/>
    </row>
    <row r="56" spans="1:15" ht="15.95" customHeight="1" x14ac:dyDescent="0.2">
      <c r="A56" s="119">
        <v>3</v>
      </c>
      <c r="B56" s="120"/>
      <c r="C56" s="121" t="s">
        <v>341</v>
      </c>
      <c r="D56" s="122" t="s">
        <v>580</v>
      </c>
      <c r="E56" s="135" t="s">
        <v>581</v>
      </c>
      <c r="F56" s="136" t="s">
        <v>53</v>
      </c>
      <c r="G56" s="181">
        <v>8.76</v>
      </c>
      <c r="H56" s="177">
        <v>0.45600000000000002</v>
      </c>
      <c r="I56" s="182"/>
      <c r="J56" s="177"/>
      <c r="K56" s="19" t="str">
        <f>IF(ISBLANK(G56),"",IF(G56&gt;9.04,"",IF(G56&lt;=7.25,"TSM",IF(G56&lt;=7.45,"SM",IF(G56&lt;=7.7,"KSM",IF(G56&lt;=8,"I A",IF(G56&lt;=8.44,"II A",IF(G56&lt;=9.04,"III A"))))))))</f>
        <v>III A</v>
      </c>
      <c r="L56" s="179" t="s">
        <v>193</v>
      </c>
      <c r="N56" s="119"/>
      <c r="O56" s="119"/>
    </row>
    <row r="57" spans="1:15" ht="15.95" customHeight="1" x14ac:dyDescent="0.2">
      <c r="A57" s="119">
        <v>4</v>
      </c>
      <c r="B57" s="120"/>
      <c r="C57" s="121" t="s">
        <v>584</v>
      </c>
      <c r="D57" s="122" t="s">
        <v>585</v>
      </c>
      <c r="E57" s="135" t="s">
        <v>586</v>
      </c>
      <c r="F57" s="136" t="s">
        <v>121</v>
      </c>
      <c r="G57" s="181">
        <v>8.81</v>
      </c>
      <c r="H57" s="177">
        <v>0.61599999999999999</v>
      </c>
      <c r="I57" s="182"/>
      <c r="J57" s="177"/>
      <c r="K57" s="19" t="str">
        <f>IF(ISBLANK(G57),"",IF(G57&gt;9.04,"",IF(G57&lt;=7.25,"TSM",IF(G57&lt;=7.45,"SM",IF(G57&lt;=7.7,"KSM",IF(G57&lt;=8,"I A",IF(G57&lt;=8.44,"II A",IF(G57&lt;=9.04,"III A"))))))))</f>
        <v>III A</v>
      </c>
      <c r="L57" s="179" t="s">
        <v>587</v>
      </c>
      <c r="N57" s="119"/>
      <c r="O57" s="119"/>
    </row>
    <row r="58" spans="1:15" ht="15.95" customHeight="1" x14ac:dyDescent="0.2">
      <c r="A58" s="119">
        <v>5</v>
      </c>
      <c r="B58" s="120"/>
      <c r="C58" s="121" t="s">
        <v>594</v>
      </c>
      <c r="D58" s="122" t="s">
        <v>595</v>
      </c>
      <c r="E58" s="135" t="s">
        <v>596</v>
      </c>
      <c r="F58" s="136" t="s">
        <v>597</v>
      </c>
      <c r="G58" s="181">
        <v>8.9</v>
      </c>
      <c r="H58" s="177">
        <v>0.42199999999999999</v>
      </c>
      <c r="I58" s="182"/>
      <c r="J58" s="177"/>
      <c r="K58" s="19" t="str">
        <f>IF(ISBLANK(G58),"",IF(G58&gt;9.04,"",IF(G58&lt;=7.25,"TSM",IF(G58&lt;=7.45,"SM",IF(G58&lt;=7.7,"KSM",IF(G58&lt;=8,"I A",IF(G58&lt;=8.44,"II A",IF(G58&lt;=9.04,"III A"))))))))</f>
        <v>III A</v>
      </c>
      <c r="L58" s="179" t="s">
        <v>125</v>
      </c>
      <c r="N58" s="119"/>
      <c r="O58" s="119"/>
    </row>
    <row r="59" spans="1:15" ht="9" customHeight="1" x14ac:dyDescent="0.2">
      <c r="D59" s="91"/>
    </row>
    <row r="60" spans="1:15" x14ac:dyDescent="0.2">
      <c r="C60" s="91">
        <v>6</v>
      </c>
      <c r="D60" s="92" t="s">
        <v>618</v>
      </c>
      <c r="F60" s="168"/>
      <c r="G60" s="106"/>
      <c r="H60" s="137"/>
      <c r="J60" s="137"/>
    </row>
    <row r="61" spans="1:15" ht="9" customHeight="1" thickBot="1" x14ac:dyDescent="0.25">
      <c r="D61" s="91"/>
      <c r="G61" s="106"/>
    </row>
    <row r="62" spans="1:15" s="97" customFormat="1" ht="12" thickBot="1" x14ac:dyDescent="0.25">
      <c r="A62" s="129" t="s">
        <v>51</v>
      </c>
      <c r="B62" s="169" t="s">
        <v>50</v>
      </c>
      <c r="C62" s="170" t="s">
        <v>49</v>
      </c>
      <c r="D62" s="171" t="s">
        <v>48</v>
      </c>
      <c r="E62" s="172" t="s">
        <v>47</v>
      </c>
      <c r="F62" s="172" t="s">
        <v>46</v>
      </c>
      <c r="G62" s="173" t="s">
        <v>513</v>
      </c>
      <c r="H62" s="174" t="s">
        <v>514</v>
      </c>
      <c r="I62" s="173" t="s">
        <v>515</v>
      </c>
      <c r="J62" s="174" t="s">
        <v>514</v>
      </c>
      <c r="K62" s="130" t="s">
        <v>43</v>
      </c>
      <c r="L62" s="175" t="s">
        <v>42</v>
      </c>
      <c r="N62" s="118" t="s">
        <v>152</v>
      </c>
      <c r="O62" s="129" t="s">
        <v>516</v>
      </c>
    </row>
    <row r="63" spans="1:15" ht="15.95" customHeight="1" x14ac:dyDescent="0.2">
      <c r="A63" s="119">
        <v>1</v>
      </c>
      <c r="B63" s="120">
        <v>15</v>
      </c>
      <c r="C63" s="121" t="s">
        <v>538</v>
      </c>
      <c r="D63" s="122" t="s">
        <v>539</v>
      </c>
      <c r="E63" s="135" t="s">
        <v>540</v>
      </c>
      <c r="F63" s="136" t="s">
        <v>173</v>
      </c>
      <c r="G63" s="181">
        <v>8.2799999999999994</v>
      </c>
      <c r="H63" s="177">
        <v>0.186</v>
      </c>
      <c r="I63" s="182"/>
      <c r="J63" s="177"/>
      <c r="K63" s="19" t="str">
        <f>IF(ISBLANK(G63),"",IF(G63&gt;9.04,"",IF(G63&lt;=7.25,"TSM",IF(G63&lt;=7.45,"SM",IF(G63&lt;=7.7,"KSM",IF(G63&lt;=8,"I A",IF(G63&lt;=8.44,"II A",IF(G63&lt;=9.04,"III A"))))))))</f>
        <v>II A</v>
      </c>
      <c r="L63" s="179" t="s">
        <v>377</v>
      </c>
      <c r="N63" s="119"/>
      <c r="O63" s="119"/>
    </row>
    <row r="64" spans="1:15" ht="15.95" customHeight="1" x14ac:dyDescent="0.2">
      <c r="A64" s="119">
        <v>2</v>
      </c>
      <c r="B64" s="120"/>
      <c r="C64" s="121" t="s">
        <v>225</v>
      </c>
      <c r="D64" s="122" t="s">
        <v>479</v>
      </c>
      <c r="E64" s="135" t="s">
        <v>478</v>
      </c>
      <c r="F64" s="136" t="s">
        <v>24</v>
      </c>
      <c r="G64" s="181">
        <v>8.6</v>
      </c>
      <c r="H64" s="177">
        <v>0.247</v>
      </c>
      <c r="I64" s="182"/>
      <c r="J64" s="177"/>
      <c r="K64" s="19" t="str">
        <f>IF(ISBLANK(G64),"",IF(G64&gt;9.04,"",IF(G64&lt;=7.25,"TSM",IF(G64&lt;=7.45,"SM",IF(G64&lt;=7.7,"KSM",IF(G64&lt;=8,"I A",IF(G64&lt;=8.44,"II A",IF(G64&lt;=9.04,"III A"))))))))</f>
        <v>III A</v>
      </c>
      <c r="L64" s="179" t="s">
        <v>262</v>
      </c>
      <c r="N64" s="119"/>
      <c r="O64" s="119"/>
    </row>
    <row r="65" spans="1:15" ht="15.95" customHeight="1" x14ac:dyDescent="0.2">
      <c r="A65" s="119">
        <v>3</v>
      </c>
      <c r="B65" s="120">
        <v>91</v>
      </c>
      <c r="C65" s="121" t="s">
        <v>477</v>
      </c>
      <c r="D65" s="122" t="s">
        <v>561</v>
      </c>
      <c r="E65" s="135" t="s">
        <v>562</v>
      </c>
      <c r="F65" s="136" t="s">
        <v>76</v>
      </c>
      <c r="G65" s="181">
        <v>8.6199999999999992</v>
      </c>
      <c r="H65" s="177">
        <v>0.60099999999999998</v>
      </c>
      <c r="I65" s="182"/>
      <c r="J65" s="177"/>
      <c r="K65" s="19" t="str">
        <f>IF(ISBLANK(G65),"",IF(G65&gt;9.04,"",IF(G65&lt;=7.25,"TSM",IF(G65&lt;=7.45,"SM",IF(G65&lt;=7.7,"KSM",IF(G65&lt;=8,"I A",IF(G65&lt;=8.44,"II A",IF(G65&lt;=9.04,"III A"))))))))</f>
        <v>III A</v>
      </c>
      <c r="L65" s="179" t="s">
        <v>563</v>
      </c>
      <c r="N65" s="119"/>
      <c r="O65" s="119"/>
    </row>
    <row r="66" spans="1:15" ht="15.95" customHeight="1" x14ac:dyDescent="0.2">
      <c r="A66" s="119">
        <v>4</v>
      </c>
      <c r="B66" s="120"/>
      <c r="C66" s="121" t="s">
        <v>133</v>
      </c>
      <c r="D66" s="122" t="s">
        <v>567</v>
      </c>
      <c r="E66" s="135" t="s">
        <v>568</v>
      </c>
      <c r="F66" s="136" t="s">
        <v>53</v>
      </c>
      <c r="G66" s="181">
        <v>8.66</v>
      </c>
      <c r="H66" s="177">
        <v>0.14499999999999999</v>
      </c>
      <c r="I66" s="182"/>
      <c r="J66" s="177"/>
      <c r="K66" s="19" t="str">
        <f>IF(ISBLANK(G66),"",IF(G66&gt;9.04,"",IF(G66&lt;=7.25,"TSM",IF(G66&lt;=7.45,"SM",IF(G66&lt;=7.7,"KSM",IF(G66&lt;=8,"I A",IF(G66&lt;=8.44,"II A",IF(G66&lt;=9.04,"III A"))))))))</f>
        <v>III A</v>
      </c>
      <c r="L66" s="179" t="s">
        <v>569</v>
      </c>
      <c r="N66" s="119"/>
      <c r="O66" s="119"/>
    </row>
    <row r="67" spans="1:15" ht="15.95" customHeight="1" x14ac:dyDescent="0.2">
      <c r="A67" s="119">
        <v>5</v>
      </c>
      <c r="B67" s="120"/>
      <c r="C67" s="121" t="s">
        <v>233</v>
      </c>
      <c r="D67" s="122" t="s">
        <v>468</v>
      </c>
      <c r="E67" s="135" t="s">
        <v>467</v>
      </c>
      <c r="F67" s="136" t="s">
        <v>189</v>
      </c>
      <c r="G67" s="181">
        <v>9.19</v>
      </c>
      <c r="H67" s="177">
        <v>0.45</v>
      </c>
      <c r="I67" s="182"/>
      <c r="J67" s="177"/>
      <c r="K67" s="19" t="str">
        <f>IF(ISBLANK(G67),"",IF(G67&gt;9.04,"",IF(G67&lt;=7.25,"TSM",IF(G67&lt;=7.45,"SM",IF(G67&lt;=7.7,"KSM",IF(G67&lt;=8,"I A",IF(G67&lt;=8.44,"II A",IF(G67&lt;=9.04,"III A"))))))))</f>
        <v/>
      </c>
      <c r="L67" s="179" t="s">
        <v>466</v>
      </c>
      <c r="N67" s="119"/>
      <c r="O67" s="119"/>
    </row>
    <row r="68" spans="1:15" ht="9" customHeight="1" x14ac:dyDescent="0.2">
      <c r="D68" s="91"/>
    </row>
    <row r="69" spans="1:15" x14ac:dyDescent="0.2">
      <c r="C69" s="91">
        <v>7</v>
      </c>
      <c r="D69" s="92" t="s">
        <v>618</v>
      </c>
      <c r="F69" s="168"/>
      <c r="G69" s="106"/>
      <c r="H69" s="137"/>
      <c r="J69" s="137"/>
    </row>
    <row r="70" spans="1:15" ht="9" customHeight="1" thickBot="1" x14ac:dyDescent="0.25">
      <c r="D70" s="91"/>
      <c r="G70" s="106"/>
    </row>
    <row r="71" spans="1:15" s="97" customFormat="1" ht="12" thickBot="1" x14ac:dyDescent="0.25">
      <c r="A71" s="129" t="s">
        <v>51</v>
      </c>
      <c r="B71" s="169" t="s">
        <v>50</v>
      </c>
      <c r="C71" s="170" t="s">
        <v>49</v>
      </c>
      <c r="D71" s="171" t="s">
        <v>48</v>
      </c>
      <c r="E71" s="172" t="s">
        <v>47</v>
      </c>
      <c r="F71" s="172" t="s">
        <v>46</v>
      </c>
      <c r="G71" s="173" t="s">
        <v>513</v>
      </c>
      <c r="H71" s="174" t="s">
        <v>514</v>
      </c>
      <c r="I71" s="173" t="s">
        <v>515</v>
      </c>
      <c r="J71" s="174" t="s">
        <v>514</v>
      </c>
      <c r="K71" s="130" t="s">
        <v>43</v>
      </c>
      <c r="L71" s="175" t="s">
        <v>42</v>
      </c>
      <c r="N71" s="118" t="s">
        <v>152</v>
      </c>
      <c r="O71" s="129" t="s">
        <v>516</v>
      </c>
    </row>
    <row r="72" spans="1:15" ht="15.95" customHeight="1" x14ac:dyDescent="0.2">
      <c r="A72" s="119">
        <v>1</v>
      </c>
      <c r="B72" s="120"/>
      <c r="C72" s="121" t="s">
        <v>529</v>
      </c>
      <c r="D72" s="122" t="s">
        <v>530</v>
      </c>
      <c r="E72" s="135" t="s">
        <v>531</v>
      </c>
      <c r="F72" s="136" t="s">
        <v>53</v>
      </c>
      <c r="G72" s="181">
        <v>8.06</v>
      </c>
      <c r="H72" s="177">
        <v>0.158</v>
      </c>
      <c r="I72" s="182"/>
      <c r="J72" s="177"/>
      <c r="K72" s="19" t="str">
        <f>IF(ISBLANK(G72),"",IF(G72&gt;9.04,"",IF(G72&lt;=7.25,"TSM",IF(G72&lt;=7.45,"SM",IF(G72&lt;=7.7,"KSM",IF(G72&lt;=8,"I A",IF(G72&lt;=8.44,"II A",IF(G72&lt;=9.04,"III A"))))))))</f>
        <v>II A</v>
      </c>
      <c r="L72" s="179" t="s">
        <v>532</v>
      </c>
      <c r="N72" s="119"/>
      <c r="O72" s="119"/>
    </row>
    <row r="73" spans="1:15" ht="15.95" customHeight="1" x14ac:dyDescent="0.2">
      <c r="A73" s="119">
        <v>2</v>
      </c>
      <c r="B73" s="120"/>
      <c r="C73" s="121" t="s">
        <v>140</v>
      </c>
      <c r="D73" s="122" t="s">
        <v>544</v>
      </c>
      <c r="E73" s="135" t="s">
        <v>545</v>
      </c>
      <c r="F73" s="136" t="s">
        <v>76</v>
      </c>
      <c r="G73" s="181">
        <v>8.26</v>
      </c>
      <c r="H73" s="177">
        <v>0.189</v>
      </c>
      <c r="I73" s="182"/>
      <c r="J73" s="177"/>
      <c r="K73" s="19" t="str">
        <f>IF(ISBLANK(G73),"",IF(G73&gt;9.04,"",IF(G73&lt;=7.25,"TSM",IF(G73&lt;=7.45,"SM",IF(G73&lt;=7.7,"KSM",IF(G73&lt;=8,"I A",IF(G73&lt;=8.44,"II A",IF(G73&lt;=9.04,"III A"))))))))</f>
        <v>II A</v>
      </c>
      <c r="L73" s="179" t="s">
        <v>546</v>
      </c>
      <c r="N73" s="119"/>
      <c r="O73" s="119"/>
    </row>
    <row r="74" spans="1:15" ht="15.95" customHeight="1" x14ac:dyDescent="0.2">
      <c r="A74" s="119">
        <v>3</v>
      </c>
      <c r="B74" s="120"/>
      <c r="C74" s="121" t="s">
        <v>341</v>
      </c>
      <c r="D74" s="122" t="s">
        <v>547</v>
      </c>
      <c r="E74" s="135" t="s">
        <v>548</v>
      </c>
      <c r="F74" s="136" t="s">
        <v>99</v>
      </c>
      <c r="G74" s="181">
        <v>8.36</v>
      </c>
      <c r="H74" s="177">
        <v>0.38400000000000001</v>
      </c>
      <c r="I74" s="182"/>
      <c r="J74" s="177"/>
      <c r="K74" s="19" t="str">
        <f>IF(ISBLANK(G74),"",IF(G74&gt;9.04,"",IF(G74&lt;=7.25,"TSM",IF(G74&lt;=7.45,"SM",IF(G74&lt;=7.7,"KSM",IF(G74&lt;=8,"I A",IF(G74&lt;=8.44,"II A",IF(G74&lt;=9.04,"III A"))))))))</f>
        <v>II A</v>
      </c>
      <c r="L74" s="179" t="s">
        <v>549</v>
      </c>
      <c r="N74" s="119"/>
      <c r="O74" s="119"/>
    </row>
    <row r="75" spans="1:15" ht="15.95" customHeight="1" x14ac:dyDescent="0.2">
      <c r="A75" s="119">
        <v>4</v>
      </c>
      <c r="B75" s="120">
        <v>60</v>
      </c>
      <c r="C75" s="121" t="s">
        <v>328</v>
      </c>
      <c r="D75" s="122" t="s">
        <v>559</v>
      </c>
      <c r="E75" s="135" t="s">
        <v>560</v>
      </c>
      <c r="F75" s="136" t="s">
        <v>53</v>
      </c>
      <c r="G75" s="181">
        <v>8.51</v>
      </c>
      <c r="H75" s="177">
        <v>0.56699999999999995</v>
      </c>
      <c r="I75" s="182"/>
      <c r="J75" s="177"/>
      <c r="K75" s="19" t="str">
        <f>IF(ISBLANK(G75),"",IF(G75&gt;9.04,"",IF(G75&lt;=7.25,"TSM",IF(G75&lt;=7.45,"SM",IF(G75&lt;=7.7,"KSM",IF(G75&lt;=8,"I A",IF(G75&lt;=8.44,"II A",IF(G75&lt;=9.04,"III A"))))))))</f>
        <v>III A</v>
      </c>
      <c r="L75" s="179" t="s">
        <v>494</v>
      </c>
      <c r="N75" s="119"/>
      <c r="O75" s="119"/>
    </row>
    <row r="76" spans="1:15" ht="15.95" customHeight="1" x14ac:dyDescent="0.2">
      <c r="A76" s="119">
        <v>5</v>
      </c>
      <c r="B76" s="120"/>
      <c r="C76" s="121" t="s">
        <v>604</v>
      </c>
      <c r="D76" s="122" t="s">
        <v>605</v>
      </c>
      <c r="E76" s="135" t="s">
        <v>606</v>
      </c>
      <c r="F76" s="136" t="s">
        <v>53</v>
      </c>
      <c r="G76" s="181">
        <v>9.07</v>
      </c>
      <c r="H76" s="177">
        <v>0.65300000000000002</v>
      </c>
      <c r="I76" s="182"/>
      <c r="J76" s="177"/>
      <c r="K76" s="19" t="str">
        <f>IF(ISBLANK(G76),"",IF(G76&gt;9.04,"",IF(G76&lt;=7.25,"TSM",IF(G76&lt;=7.45,"SM",IF(G76&lt;=7.7,"KSM",IF(G76&lt;=8,"I A",IF(G76&lt;=8.44,"II A",IF(G76&lt;=9.04,"III A"))))))))</f>
        <v/>
      </c>
      <c r="L76" s="179" t="s">
        <v>193</v>
      </c>
      <c r="N76" s="119"/>
      <c r="O76" s="119"/>
    </row>
    <row r="77" spans="1:15" x14ac:dyDescent="0.2">
      <c r="J77" s="106"/>
      <c r="L77" s="166"/>
    </row>
  </sheetData>
  <printOptions horizontalCentered="1"/>
  <pageMargins left="0.39370078740157483" right="0.19685039370078741" top="0.78740157480314965" bottom="0.39370078740157483" header="0.39370078740157483" footer="0.39370078740157483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R10"/>
  <sheetViews>
    <sheetView workbookViewId="0">
      <selection activeCell="A3" sqref="A3"/>
    </sheetView>
  </sheetViews>
  <sheetFormatPr defaultColWidth="9.140625" defaultRowHeight="12.75" x14ac:dyDescent="0.2"/>
  <cols>
    <col min="1" max="1" width="4.5703125" style="14" customWidth="1"/>
    <col min="2" max="2" width="4" style="14" hidden="1" customWidth="1"/>
    <col min="3" max="3" width="9" style="14" customWidth="1"/>
    <col min="4" max="4" width="13.42578125" style="14" bestFit="1" customWidth="1"/>
    <col min="5" max="5" width="8.85546875" style="17" customWidth="1"/>
    <col min="6" max="6" width="13.7109375" style="17" customWidth="1"/>
    <col min="7" max="7" width="9.7109375" style="16" customWidth="1"/>
    <col min="8" max="8" width="5.28515625" style="15" customWidth="1"/>
    <col min="9" max="9" width="5" style="49" bestFit="1" customWidth="1"/>
    <col min="10" max="10" width="23.7109375" style="14" customWidth="1"/>
    <col min="11" max="16384" width="9.140625" style="14"/>
  </cols>
  <sheetData>
    <row r="1" spans="1:18" s="36" customFormat="1" ht="14.25" x14ac:dyDescent="0.2">
      <c r="A1" s="40" t="s">
        <v>56</v>
      </c>
      <c r="B1" s="40"/>
      <c r="C1" s="46"/>
      <c r="D1" s="46"/>
      <c r="E1" s="45"/>
      <c r="F1" s="45"/>
      <c r="G1" s="48"/>
      <c r="H1" s="43"/>
      <c r="J1" s="47" t="s">
        <v>55</v>
      </c>
      <c r="K1" s="46"/>
      <c r="L1" s="46"/>
      <c r="M1" s="46"/>
      <c r="N1" s="46"/>
      <c r="O1" s="46"/>
      <c r="P1" s="46"/>
      <c r="Q1" s="46"/>
      <c r="R1" s="40"/>
    </row>
    <row r="2" spans="1:18" s="27" customFormat="1" ht="15.75" customHeight="1" x14ac:dyDescent="0.2">
      <c r="A2" s="40" t="s">
        <v>54</v>
      </c>
      <c r="B2" s="40"/>
      <c r="C2" s="41"/>
      <c r="D2" s="46"/>
      <c r="E2" s="45"/>
      <c r="F2" s="45"/>
      <c r="G2" s="44"/>
      <c r="H2" s="43"/>
      <c r="J2" s="42" t="s">
        <v>53</v>
      </c>
      <c r="K2" s="41"/>
      <c r="L2" s="41"/>
      <c r="M2" s="41"/>
      <c r="N2" s="41"/>
      <c r="O2" s="41"/>
      <c r="P2" s="41"/>
      <c r="Q2" s="41"/>
      <c r="R2" s="40"/>
    </row>
    <row r="3" spans="1:18" ht="10.5" customHeight="1" x14ac:dyDescent="0.25">
      <c r="C3" s="39"/>
    </row>
    <row r="4" spans="1:18" ht="15.75" x14ac:dyDescent="0.25">
      <c r="C4" s="38" t="s">
        <v>72</v>
      </c>
      <c r="D4" s="36"/>
      <c r="F4" s="37"/>
    </row>
    <row r="5" spans="1:18" ht="9" customHeight="1" thickBot="1" x14ac:dyDescent="0.25">
      <c r="D5" s="36"/>
    </row>
    <row r="6" spans="1:18" s="27" customFormat="1" ht="12" thickBot="1" x14ac:dyDescent="0.25">
      <c r="A6" s="35" t="s">
        <v>51</v>
      </c>
      <c r="B6" s="34" t="s">
        <v>50</v>
      </c>
      <c r="C6" s="33" t="s">
        <v>49</v>
      </c>
      <c r="D6" s="32" t="s">
        <v>48</v>
      </c>
      <c r="E6" s="31" t="s">
        <v>47</v>
      </c>
      <c r="F6" s="31" t="s">
        <v>46</v>
      </c>
      <c r="G6" s="30" t="s">
        <v>45</v>
      </c>
      <c r="H6" s="30" t="s">
        <v>44</v>
      </c>
      <c r="I6" s="51" t="s">
        <v>43</v>
      </c>
      <c r="J6" s="28" t="s">
        <v>42</v>
      </c>
    </row>
    <row r="7" spans="1:18" ht="15.95" customHeight="1" x14ac:dyDescent="0.2">
      <c r="A7" s="26">
        <v>1</v>
      </c>
      <c r="B7" s="25">
        <v>9</v>
      </c>
      <c r="C7" s="24" t="s">
        <v>71</v>
      </c>
      <c r="D7" s="23" t="s">
        <v>70</v>
      </c>
      <c r="E7" s="22" t="s">
        <v>69</v>
      </c>
      <c r="F7" s="18" t="s">
        <v>19</v>
      </c>
      <c r="G7" s="21">
        <v>1.0217708333333334E-2</v>
      </c>
      <c r="H7" s="50" t="s">
        <v>68</v>
      </c>
      <c r="I7" s="19" t="str">
        <f>IF(ISBLANK(G7),"",IF(G7&gt;0.0125,"",IF(G7&lt;=0.00943287037037037,"SM",IF(G7&lt;=0.0102430555555556,"KSM",IF(G7&lt;=0.0107060185185185,"I A",IF(G7&lt;=0.0115162037037037,"II A",IF(G7&lt;=0.0125,"III A")))))))</f>
        <v>KSM</v>
      </c>
      <c r="J7" s="18" t="s">
        <v>17</v>
      </c>
    </row>
    <row r="8" spans="1:18" ht="15.95" customHeight="1" x14ac:dyDescent="0.2">
      <c r="A8" s="26">
        <v>2</v>
      </c>
      <c r="B8" s="25">
        <v>27</v>
      </c>
      <c r="C8" s="24" t="s">
        <v>67</v>
      </c>
      <c r="D8" s="23" t="s">
        <v>66</v>
      </c>
      <c r="E8" s="22" t="s">
        <v>65</v>
      </c>
      <c r="F8" s="18" t="s">
        <v>53</v>
      </c>
      <c r="G8" s="21">
        <v>1.0306712962962964E-2</v>
      </c>
      <c r="H8" s="20" t="s">
        <v>64</v>
      </c>
      <c r="I8" s="19" t="str">
        <f>IF(ISBLANK(G8),"",IF(G8&gt;0.0125,"",IF(G8&lt;=0.00943287037037037,"SM",IF(G8&lt;=0.0102430555555556,"KSM",IF(G8&lt;=0.0107060185185185,"I A",IF(G8&lt;=0.0115162037037037,"II A",IF(G8&lt;=0.0125,"III A")))))))</f>
        <v>I A</v>
      </c>
      <c r="J8" s="18" t="s">
        <v>63</v>
      </c>
    </row>
    <row r="9" spans="1:18" ht="15.95" customHeight="1" x14ac:dyDescent="0.2">
      <c r="A9" s="26">
        <v>3</v>
      </c>
      <c r="B9" s="25">
        <v>11</v>
      </c>
      <c r="C9" s="24" t="s">
        <v>62</v>
      </c>
      <c r="D9" s="23" t="s">
        <v>61</v>
      </c>
      <c r="E9" s="22" t="s">
        <v>60</v>
      </c>
      <c r="F9" s="18" t="s">
        <v>19</v>
      </c>
      <c r="G9" s="21">
        <v>1.0750462962962962E-2</v>
      </c>
      <c r="H9" s="20"/>
      <c r="I9" s="19" t="str">
        <f>IF(ISBLANK(G9),"",IF(G9&gt;0.0125,"",IF(G9&lt;=0.00943287037037037,"SM",IF(G9&lt;=0.0102430555555556,"KSM",IF(G9&lt;=0.0107060185185185,"I A",IF(G9&lt;=0.0115162037037037,"II A",IF(G9&lt;=0.0125,"III A")))))))</f>
        <v>II A</v>
      </c>
      <c r="J9" s="18" t="s">
        <v>17</v>
      </c>
    </row>
    <row r="10" spans="1:18" ht="15.95" customHeight="1" x14ac:dyDescent="0.2">
      <c r="A10" s="26">
        <v>4</v>
      </c>
      <c r="B10" s="25">
        <v>12</v>
      </c>
      <c r="C10" s="24" t="s">
        <v>59</v>
      </c>
      <c r="D10" s="23" t="s">
        <v>58</v>
      </c>
      <c r="E10" s="22" t="s">
        <v>57</v>
      </c>
      <c r="F10" s="18" t="s">
        <v>19</v>
      </c>
      <c r="G10" s="21">
        <v>1.2102893518518518E-2</v>
      </c>
      <c r="H10" s="20"/>
      <c r="I10" s="19" t="str">
        <f>IF(ISBLANK(G10),"",IF(G10&gt;0.0125,"",IF(G10&lt;=0.00943287037037037,"SM",IF(G10&lt;=0.0102430555555556,"KSM",IF(G10&lt;=0.0107060185185185,"I A",IF(G10&lt;=0.0115162037037037,"II A",IF(G10&lt;=0.0125,"III A")))))))</f>
        <v>III A</v>
      </c>
      <c r="J10" s="18" t="s">
        <v>17</v>
      </c>
    </row>
  </sheetData>
  <printOptions horizontalCentered="1"/>
  <pageMargins left="0.39370078740157483" right="0.39370078740157483" top="0.78740157480314965" bottom="0.39370078740157483" header="0.39370078740157483" footer="0.39370078740157483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R12"/>
  <sheetViews>
    <sheetView zoomScaleNormal="100" workbookViewId="0">
      <selection activeCell="A3" sqref="A3"/>
    </sheetView>
  </sheetViews>
  <sheetFormatPr defaultColWidth="9.140625" defaultRowHeight="12.75" x14ac:dyDescent="0.2"/>
  <cols>
    <col min="1" max="1" width="4.5703125" style="14" customWidth="1"/>
    <col min="2" max="2" width="4" style="14" hidden="1" customWidth="1"/>
    <col min="3" max="3" width="10" style="14" customWidth="1"/>
    <col min="4" max="4" width="12.7109375" style="14" customWidth="1"/>
    <col min="5" max="5" width="8.85546875" style="17" customWidth="1"/>
    <col min="6" max="6" width="12.7109375" style="17" customWidth="1"/>
    <col min="7" max="7" width="10" style="16" customWidth="1"/>
    <col min="8" max="8" width="6.42578125" style="15" customWidth="1"/>
    <col min="9" max="9" width="5.7109375" style="15" customWidth="1"/>
    <col min="10" max="10" width="27.140625" style="14" customWidth="1"/>
    <col min="11" max="16384" width="9.140625" style="14"/>
  </cols>
  <sheetData>
    <row r="1" spans="1:18" s="36" customFormat="1" ht="14.25" x14ac:dyDescent="0.2">
      <c r="A1" s="40" t="s">
        <v>56</v>
      </c>
      <c r="B1" s="40"/>
      <c r="C1" s="46"/>
      <c r="D1" s="46"/>
      <c r="E1" s="45"/>
      <c r="F1" s="45"/>
      <c r="G1" s="48"/>
      <c r="H1" s="43"/>
      <c r="J1" s="47" t="s">
        <v>55</v>
      </c>
      <c r="K1" s="46"/>
      <c r="L1" s="46"/>
      <c r="M1" s="46"/>
      <c r="N1" s="46"/>
      <c r="O1" s="46"/>
      <c r="P1" s="46"/>
      <c r="Q1" s="46"/>
      <c r="R1" s="40"/>
    </row>
    <row r="2" spans="1:18" s="27" customFormat="1" ht="15.75" customHeight="1" x14ac:dyDescent="0.2">
      <c r="A2" s="40" t="s">
        <v>54</v>
      </c>
      <c r="B2" s="40"/>
      <c r="C2" s="41"/>
      <c r="D2" s="46"/>
      <c r="E2" s="45"/>
      <c r="F2" s="45"/>
      <c r="G2" s="44"/>
      <c r="H2" s="43"/>
      <c r="J2" s="42" t="s">
        <v>53</v>
      </c>
      <c r="K2" s="41"/>
      <c r="L2" s="41"/>
      <c r="M2" s="41"/>
      <c r="N2" s="41"/>
      <c r="O2" s="41"/>
      <c r="P2" s="41"/>
      <c r="Q2" s="41"/>
      <c r="R2" s="40"/>
    </row>
    <row r="3" spans="1:18" ht="10.5" customHeight="1" x14ac:dyDescent="0.25">
      <c r="C3" s="39"/>
    </row>
    <row r="4" spans="1:18" ht="15.75" x14ac:dyDescent="0.25">
      <c r="C4" s="38" t="s">
        <v>52</v>
      </c>
      <c r="D4" s="36"/>
      <c r="F4" s="37"/>
    </row>
    <row r="5" spans="1:18" ht="9" customHeight="1" thickBot="1" x14ac:dyDescent="0.25">
      <c r="D5" s="36"/>
    </row>
    <row r="6" spans="1:18" s="27" customFormat="1" ht="12" thickBot="1" x14ac:dyDescent="0.25">
      <c r="A6" s="35" t="s">
        <v>51</v>
      </c>
      <c r="B6" s="34" t="s">
        <v>50</v>
      </c>
      <c r="C6" s="33" t="s">
        <v>49</v>
      </c>
      <c r="D6" s="32" t="s">
        <v>48</v>
      </c>
      <c r="E6" s="31" t="s">
        <v>47</v>
      </c>
      <c r="F6" s="31" t="s">
        <v>46</v>
      </c>
      <c r="G6" s="30" t="s">
        <v>45</v>
      </c>
      <c r="H6" s="30" t="s">
        <v>44</v>
      </c>
      <c r="I6" s="29" t="s">
        <v>43</v>
      </c>
      <c r="J6" s="28" t="s">
        <v>42</v>
      </c>
    </row>
    <row r="7" spans="1:18" ht="15.6" customHeight="1" x14ac:dyDescent="0.2">
      <c r="A7" s="26">
        <v>1</v>
      </c>
      <c r="B7" s="25">
        <v>140</v>
      </c>
      <c r="C7" s="24" t="s">
        <v>41</v>
      </c>
      <c r="D7" s="23" t="s">
        <v>40</v>
      </c>
      <c r="E7" s="22" t="s">
        <v>39</v>
      </c>
      <c r="F7" s="18" t="s">
        <v>38</v>
      </c>
      <c r="G7" s="21">
        <v>1.5826851851851852E-2</v>
      </c>
      <c r="H7" s="20"/>
      <c r="I7" s="19" t="str">
        <f t="shared" ref="I7:I12" si="0">IF(ISBLANK(G7),"",IF(G7&gt;0.0190972222222222,"",IF(G7&lt;=0.0150462962962963,"KSM",IF(G7&lt;=0.0159143518518519,"I A",IF(G7&lt;=0.0172453703703704,"II A",IF(G7&lt;=0.0190972222222222,"III A"))))))</f>
        <v>I A</v>
      </c>
      <c r="J7" s="18" t="s">
        <v>37</v>
      </c>
    </row>
    <row r="8" spans="1:18" ht="15.95" customHeight="1" x14ac:dyDescent="0.2">
      <c r="A8" s="26">
        <v>2</v>
      </c>
      <c r="B8" s="25">
        <v>14</v>
      </c>
      <c r="C8" s="24" t="s">
        <v>36</v>
      </c>
      <c r="D8" s="23" t="s">
        <v>35</v>
      </c>
      <c r="E8" s="22" t="s">
        <v>34</v>
      </c>
      <c r="F8" s="18" t="s">
        <v>19</v>
      </c>
      <c r="G8" s="21">
        <v>1.6741203703703703E-2</v>
      </c>
      <c r="H8" s="20" t="s">
        <v>29</v>
      </c>
      <c r="I8" s="19" t="str">
        <f t="shared" si="0"/>
        <v>II A</v>
      </c>
      <c r="J8" s="18" t="s">
        <v>17</v>
      </c>
    </row>
    <row r="9" spans="1:18" ht="15.95" customHeight="1" x14ac:dyDescent="0.2">
      <c r="A9" s="26">
        <v>3</v>
      </c>
      <c r="B9" s="25">
        <v>181</v>
      </c>
      <c r="C9" s="24" t="s">
        <v>33</v>
      </c>
      <c r="D9" s="23" t="s">
        <v>32</v>
      </c>
      <c r="E9" s="22" t="s">
        <v>31</v>
      </c>
      <c r="F9" s="18" t="s">
        <v>30</v>
      </c>
      <c r="G9" s="21">
        <v>1.7366435185185183E-2</v>
      </c>
      <c r="H9" s="20" t="s">
        <v>29</v>
      </c>
      <c r="I9" s="19" t="str">
        <f t="shared" si="0"/>
        <v>III A</v>
      </c>
      <c r="J9" s="18" t="s">
        <v>28</v>
      </c>
    </row>
    <row r="10" spans="1:18" ht="15.95" customHeight="1" x14ac:dyDescent="0.2">
      <c r="A10" s="26">
        <v>4</v>
      </c>
      <c r="B10" s="25">
        <v>105</v>
      </c>
      <c r="C10" s="24" t="s">
        <v>27</v>
      </c>
      <c r="D10" s="23" t="s">
        <v>26</v>
      </c>
      <c r="E10" s="22" t="s">
        <v>25</v>
      </c>
      <c r="F10" s="18" t="s">
        <v>24</v>
      </c>
      <c r="G10" s="21">
        <v>1.7582060185185187E-2</v>
      </c>
      <c r="H10" s="20"/>
      <c r="I10" s="19" t="str">
        <f t="shared" si="0"/>
        <v>III A</v>
      </c>
      <c r="J10" s="18" t="s">
        <v>23</v>
      </c>
    </row>
    <row r="11" spans="1:18" ht="15.95" customHeight="1" x14ac:dyDescent="0.2">
      <c r="A11" s="26"/>
      <c r="B11" s="25">
        <v>10</v>
      </c>
      <c r="C11" s="24" t="s">
        <v>22</v>
      </c>
      <c r="D11" s="23" t="s">
        <v>21</v>
      </c>
      <c r="E11" s="22" t="s">
        <v>20</v>
      </c>
      <c r="F11" s="18" t="s">
        <v>19</v>
      </c>
      <c r="G11" s="21" t="s">
        <v>18</v>
      </c>
      <c r="H11" s="20"/>
      <c r="I11" s="19" t="str">
        <f t="shared" si="0"/>
        <v/>
      </c>
      <c r="J11" s="18" t="s">
        <v>17</v>
      </c>
    </row>
    <row r="12" spans="1:18" ht="15.95" customHeight="1" x14ac:dyDescent="0.2">
      <c r="A12" s="26"/>
      <c r="B12" s="25">
        <v>13</v>
      </c>
      <c r="C12" s="24" t="s">
        <v>16</v>
      </c>
      <c r="D12" s="23" t="s">
        <v>15</v>
      </c>
      <c r="E12" s="22" t="s">
        <v>14</v>
      </c>
      <c r="F12" s="18" t="s">
        <v>13</v>
      </c>
      <c r="G12" s="21" t="s">
        <v>12</v>
      </c>
      <c r="H12" s="20"/>
      <c r="I12" s="19" t="str">
        <f t="shared" si="0"/>
        <v/>
      </c>
      <c r="J12" s="18" t="s">
        <v>11</v>
      </c>
    </row>
  </sheetData>
  <printOptions horizontalCentered="1"/>
  <pageMargins left="0" right="0" top="0.78740157480314965" bottom="0.39370078740157483" header="0.39370078740157483" footer="0.39370078740157483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8"/>
  <sheetViews>
    <sheetView workbookViewId="0">
      <selection activeCell="A3" sqref="A3"/>
    </sheetView>
  </sheetViews>
  <sheetFormatPr defaultColWidth="9.140625" defaultRowHeight="12.75" x14ac:dyDescent="0.2"/>
  <cols>
    <col min="1" max="1" width="5.28515625" style="3" customWidth="1"/>
    <col min="2" max="2" width="4.85546875" style="3" hidden="1" customWidth="1"/>
    <col min="3" max="3" width="11.85546875" style="3" customWidth="1"/>
    <col min="4" max="4" width="13.85546875" style="3" customWidth="1"/>
    <col min="5" max="5" width="9.7109375" style="3" bestFit="1" customWidth="1"/>
    <col min="6" max="6" width="12.28515625" style="139" customWidth="1"/>
    <col min="7" max="12" width="4.5703125" style="105" customWidth="1"/>
    <col min="13" max="13" width="9" style="138" bestFit="1" customWidth="1"/>
    <col min="14" max="14" width="6.5703125" style="137" customWidth="1"/>
    <col min="15" max="15" width="19.5703125" style="3" customWidth="1"/>
    <col min="16" max="16384" width="9.140625" style="3"/>
  </cols>
  <sheetData>
    <row r="1" spans="1:15" s="96" customFormat="1" ht="14.25" x14ac:dyDescent="0.2">
      <c r="A1" s="90" t="s">
        <v>56</v>
      </c>
      <c r="B1" s="90"/>
      <c r="C1" s="91"/>
      <c r="D1" s="91"/>
      <c r="E1" s="92"/>
      <c r="F1" s="92"/>
      <c r="G1" s="93"/>
      <c r="H1" s="94"/>
      <c r="O1" s="95" t="s">
        <v>55</v>
      </c>
    </row>
    <row r="2" spans="1:15" s="100" customFormat="1" ht="15.75" customHeight="1" x14ac:dyDescent="0.2">
      <c r="A2" s="90" t="s">
        <v>54</v>
      </c>
      <c r="B2" s="90"/>
      <c r="C2" s="97"/>
      <c r="D2" s="91"/>
      <c r="E2" s="92"/>
      <c r="F2" s="92"/>
      <c r="G2" s="98"/>
      <c r="H2" s="94"/>
      <c r="O2" s="99" t="s">
        <v>53</v>
      </c>
    </row>
    <row r="3" spans="1:15" x14ac:dyDescent="0.2">
      <c r="A3" s="138"/>
      <c r="B3" s="138"/>
      <c r="O3" s="162"/>
    </row>
    <row r="4" spans="1:15" ht="15.75" x14ac:dyDescent="0.25">
      <c r="C4" s="161" t="s">
        <v>510</v>
      </c>
      <c r="E4" s="138"/>
      <c r="F4" s="160"/>
    </row>
    <row r="5" spans="1:15" ht="13.5" thickBot="1" x14ac:dyDescent="0.25">
      <c r="F5" s="159"/>
      <c r="G5" s="158"/>
      <c r="H5" s="158"/>
      <c r="I5" s="158"/>
      <c r="J5" s="158"/>
      <c r="K5" s="158"/>
      <c r="L5" s="158"/>
      <c r="M5" s="157"/>
      <c r="N5" s="156"/>
    </row>
    <row r="6" spans="1:15" s="150" customFormat="1" ht="20.100000000000001" customHeight="1" thickBot="1" x14ac:dyDescent="0.2">
      <c r="A6" s="155" t="s">
        <v>51</v>
      </c>
      <c r="B6" s="115" t="s">
        <v>117</v>
      </c>
      <c r="C6" s="116" t="s">
        <v>49</v>
      </c>
      <c r="D6" s="153" t="s">
        <v>48</v>
      </c>
      <c r="E6" s="115" t="s">
        <v>47</v>
      </c>
      <c r="F6" s="151" t="s">
        <v>46</v>
      </c>
      <c r="G6" s="154" t="s">
        <v>509</v>
      </c>
      <c r="H6" s="154" t="s">
        <v>508</v>
      </c>
      <c r="I6" s="154" t="s">
        <v>507</v>
      </c>
      <c r="J6" s="154" t="s">
        <v>506</v>
      </c>
      <c r="K6" s="154" t="s">
        <v>505</v>
      </c>
      <c r="L6" s="154" t="s">
        <v>504</v>
      </c>
      <c r="M6" s="153" t="s">
        <v>115</v>
      </c>
      <c r="N6" s="152" t="s">
        <v>43</v>
      </c>
      <c r="O6" s="151" t="s">
        <v>42</v>
      </c>
    </row>
    <row r="7" spans="1:15" s="140" customFormat="1" ht="24.95" customHeight="1" x14ac:dyDescent="0.2">
      <c r="A7" s="149">
        <v>1</v>
      </c>
      <c r="B7" s="149"/>
      <c r="C7" s="148" t="s">
        <v>503</v>
      </c>
      <c r="D7" s="147" t="s">
        <v>502</v>
      </c>
      <c r="E7" s="146" t="s">
        <v>501</v>
      </c>
      <c r="F7" s="145" t="s">
        <v>121</v>
      </c>
      <c r="G7" s="144" t="s">
        <v>500</v>
      </c>
      <c r="H7" s="144" t="s">
        <v>500</v>
      </c>
      <c r="I7" s="144" t="s">
        <v>500</v>
      </c>
      <c r="J7" s="144" t="s">
        <v>500</v>
      </c>
      <c r="K7" s="144" t="s">
        <v>499</v>
      </c>
      <c r="L7" s="144" t="s">
        <v>498</v>
      </c>
      <c r="M7" s="143">
        <v>1.5</v>
      </c>
      <c r="N7" s="142" t="str">
        <f>IF(ISBLANK(M7),"",IF(M7&lt;1.39,"",IF(M7&gt;=1.91,"TSM",IF(M7&gt;=1.83,"SM",IF(M7&gt;=1.75,"KSM",IF(M7&gt;=1.65,"I A",IF(M7&gt;=1.5,"II A",IF(M7&gt;=1.39,"III A"))))))))</f>
        <v>II A</v>
      </c>
      <c r="O7" s="141" t="s">
        <v>488</v>
      </c>
    </row>
    <row r="8" spans="1:15" s="140" customFormat="1" ht="24.95" customHeight="1" x14ac:dyDescent="0.2">
      <c r="A8" s="149"/>
      <c r="B8" s="149"/>
      <c r="C8" s="148" t="s">
        <v>497</v>
      </c>
      <c r="D8" s="147" t="s">
        <v>496</v>
      </c>
      <c r="E8" s="146" t="s">
        <v>495</v>
      </c>
      <c r="F8" s="145" t="s">
        <v>53</v>
      </c>
      <c r="G8" s="144"/>
      <c r="H8" s="144"/>
      <c r="I8" s="144"/>
      <c r="J8" s="144"/>
      <c r="K8" s="144"/>
      <c r="L8" s="144"/>
      <c r="M8" s="143" t="s">
        <v>12</v>
      </c>
      <c r="N8" s="142"/>
      <c r="O8" s="141" t="s">
        <v>494</v>
      </c>
    </row>
  </sheetData>
  <printOptions horizontalCentered="1"/>
  <pageMargins left="0.39370078740157483" right="0.39370078740157483" top="0.86614173228346458" bottom="0.39370078740157483" header="0.86614173228346458" footer="0.39370078740157483"/>
  <pageSetup paperSize="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V11"/>
  <sheetViews>
    <sheetView workbookViewId="0">
      <selection activeCell="A3" sqref="A3"/>
    </sheetView>
  </sheetViews>
  <sheetFormatPr defaultColWidth="9.140625" defaultRowHeight="12.75" x14ac:dyDescent="0.2"/>
  <cols>
    <col min="1" max="1" width="5.28515625" style="214" customWidth="1"/>
    <col min="2" max="2" width="5.28515625" style="3" hidden="1" customWidth="1"/>
    <col min="3" max="3" width="11.85546875" style="3" customWidth="1"/>
    <col min="4" max="4" width="13.85546875" style="3" customWidth="1"/>
    <col min="5" max="5" width="9.7109375" style="3" bestFit="1" customWidth="1"/>
    <col min="6" max="6" width="13.5703125" style="139" customWidth="1"/>
    <col min="7" max="19" width="3.7109375" style="105" customWidth="1"/>
    <col min="20" max="20" width="9" style="138" bestFit="1" customWidth="1"/>
    <col min="21" max="21" width="6.5703125" style="137" customWidth="1"/>
    <col min="22" max="22" width="21.5703125" style="3" customWidth="1"/>
    <col min="23" max="16384" width="9.140625" style="3"/>
  </cols>
  <sheetData>
    <row r="1" spans="1:22" s="96" customFormat="1" ht="14.25" x14ac:dyDescent="0.2">
      <c r="A1" s="90" t="s">
        <v>56</v>
      </c>
      <c r="B1" s="90"/>
      <c r="C1" s="91"/>
      <c r="D1" s="91"/>
      <c r="E1" s="92"/>
      <c r="F1" s="92"/>
      <c r="G1" s="93"/>
      <c r="H1" s="94"/>
      <c r="N1" s="91"/>
      <c r="O1" s="91"/>
      <c r="P1" s="91"/>
      <c r="Q1" s="91"/>
      <c r="R1" s="91"/>
      <c r="S1" s="91"/>
      <c r="T1" s="91"/>
      <c r="U1" s="90"/>
      <c r="V1" s="95" t="s">
        <v>55</v>
      </c>
    </row>
    <row r="2" spans="1:22" s="100" customFormat="1" ht="15.75" customHeight="1" x14ac:dyDescent="0.2">
      <c r="A2" s="90" t="s">
        <v>54</v>
      </c>
      <c r="B2" s="90"/>
      <c r="C2" s="97"/>
      <c r="D2" s="91"/>
      <c r="E2" s="92"/>
      <c r="F2" s="92"/>
      <c r="G2" s="98"/>
      <c r="H2" s="94"/>
      <c r="N2" s="97"/>
      <c r="O2" s="97"/>
      <c r="P2" s="97"/>
      <c r="Q2" s="97"/>
      <c r="R2" s="97"/>
      <c r="S2" s="97"/>
      <c r="T2" s="97"/>
      <c r="U2" s="90"/>
      <c r="V2" s="99" t="s">
        <v>53</v>
      </c>
    </row>
    <row r="3" spans="1:22" x14ac:dyDescent="0.2">
      <c r="A3" s="213"/>
      <c r="B3" s="138"/>
      <c r="V3" s="162"/>
    </row>
    <row r="4" spans="1:22" ht="15.75" x14ac:dyDescent="0.25">
      <c r="C4" s="215" t="s">
        <v>873</v>
      </c>
      <c r="E4" s="138"/>
      <c r="F4" s="160"/>
    </row>
    <row r="5" spans="1:22" ht="13.5" thickBot="1" x14ac:dyDescent="0.25">
      <c r="F5" s="159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7"/>
      <c r="U5" s="156"/>
    </row>
    <row r="6" spans="1:22" s="150" customFormat="1" ht="20.100000000000001" customHeight="1" thickBot="1" x14ac:dyDescent="0.2">
      <c r="A6" s="216" t="s">
        <v>51</v>
      </c>
      <c r="B6" s="115" t="s">
        <v>117</v>
      </c>
      <c r="C6" s="116" t="s">
        <v>49</v>
      </c>
      <c r="D6" s="153" t="s">
        <v>48</v>
      </c>
      <c r="E6" s="115" t="s">
        <v>47</v>
      </c>
      <c r="F6" s="151" t="s">
        <v>46</v>
      </c>
      <c r="G6" s="154" t="s">
        <v>874</v>
      </c>
      <c r="H6" s="154" t="s">
        <v>875</v>
      </c>
      <c r="I6" s="154" t="s">
        <v>876</v>
      </c>
      <c r="J6" s="154" t="s">
        <v>877</v>
      </c>
      <c r="K6" s="154" t="s">
        <v>878</v>
      </c>
      <c r="L6" s="154" t="s">
        <v>879</v>
      </c>
      <c r="M6" s="154" t="s">
        <v>880</v>
      </c>
      <c r="N6" s="154" t="s">
        <v>881</v>
      </c>
      <c r="O6" s="154" t="s">
        <v>882</v>
      </c>
      <c r="P6" s="154"/>
      <c r="Q6" s="154"/>
      <c r="R6" s="154"/>
      <c r="S6" s="154"/>
      <c r="T6" s="153" t="s">
        <v>115</v>
      </c>
      <c r="U6" s="152" t="s">
        <v>43</v>
      </c>
      <c r="V6" s="151" t="s">
        <v>42</v>
      </c>
    </row>
    <row r="7" spans="1:22" s="140" customFormat="1" ht="24.95" customHeight="1" x14ac:dyDescent="0.2">
      <c r="A7" s="217">
        <v>1</v>
      </c>
      <c r="B7" s="149"/>
      <c r="C7" s="148" t="s">
        <v>883</v>
      </c>
      <c r="D7" s="147" t="s">
        <v>884</v>
      </c>
      <c r="E7" s="146" t="s">
        <v>885</v>
      </c>
      <c r="F7" s="145" t="s">
        <v>121</v>
      </c>
      <c r="G7" s="144"/>
      <c r="H7" s="144"/>
      <c r="I7" s="144"/>
      <c r="J7" s="144" t="s">
        <v>500</v>
      </c>
      <c r="K7" s="144" t="s">
        <v>500</v>
      </c>
      <c r="L7" s="144" t="s">
        <v>500</v>
      </c>
      <c r="M7" s="144" t="s">
        <v>500</v>
      </c>
      <c r="N7" s="144" t="s">
        <v>499</v>
      </c>
      <c r="O7" s="144" t="s">
        <v>498</v>
      </c>
      <c r="P7" s="144"/>
      <c r="Q7" s="144"/>
      <c r="R7" s="218"/>
      <c r="S7" s="144"/>
      <c r="T7" s="143">
        <v>2.1</v>
      </c>
      <c r="U7" s="219" t="str">
        <f>IF(ISBLANK(T7),"",IF(T7&lt;1.6,"",IF(T7&gt;=2.28,"TSM",IF(T7&gt;=2.15,"SM",IF(T7&gt;=2.03,"KSM",IF(T7&gt;=1.9,"I A",IF(T7&gt;=1.75,"II A",IF(T7&gt;=1.6,"III A"))))))))</f>
        <v>KSM</v>
      </c>
      <c r="V7" s="141" t="s">
        <v>967</v>
      </c>
    </row>
    <row r="8" spans="1:22" s="140" customFormat="1" ht="24.95" customHeight="1" x14ac:dyDescent="0.2">
      <c r="A8" s="217">
        <v>2</v>
      </c>
      <c r="B8" s="149"/>
      <c r="C8" s="148" t="s">
        <v>182</v>
      </c>
      <c r="D8" s="147" t="s">
        <v>886</v>
      </c>
      <c r="E8" s="146" t="s">
        <v>887</v>
      </c>
      <c r="F8" s="145" t="s">
        <v>121</v>
      </c>
      <c r="G8" s="144"/>
      <c r="H8" s="144"/>
      <c r="I8" s="144"/>
      <c r="J8" s="144" t="s">
        <v>500</v>
      </c>
      <c r="K8" s="144" t="s">
        <v>500</v>
      </c>
      <c r="L8" s="144" t="s">
        <v>500</v>
      </c>
      <c r="M8" s="144" t="s">
        <v>500</v>
      </c>
      <c r="N8" s="144" t="s">
        <v>498</v>
      </c>
      <c r="O8" s="144"/>
      <c r="P8" s="144"/>
      <c r="Q8" s="144"/>
      <c r="R8" s="218"/>
      <c r="S8" s="144"/>
      <c r="T8" s="143">
        <v>2.0499999999999998</v>
      </c>
      <c r="U8" s="219" t="str">
        <f>IF(ISBLANK(T8),"",IF(T8&lt;1.6,"",IF(T8&gt;=2.28,"TSM",IF(T8&gt;=2.15,"SM",IF(T8&gt;=2.03,"KSM",IF(T8&gt;=1.9,"I A",IF(T8&gt;=1.75,"II A",IF(T8&gt;=1.6,"III A"))))))))</f>
        <v>KSM</v>
      </c>
      <c r="V8" s="141" t="s">
        <v>967</v>
      </c>
    </row>
    <row r="9" spans="1:22" s="140" customFormat="1" ht="24.95" customHeight="1" x14ac:dyDescent="0.2">
      <c r="A9" s="217">
        <v>3</v>
      </c>
      <c r="B9" s="149"/>
      <c r="C9" s="148" t="s">
        <v>888</v>
      </c>
      <c r="D9" s="147" t="s">
        <v>889</v>
      </c>
      <c r="E9" s="146" t="s">
        <v>890</v>
      </c>
      <c r="F9" s="145" t="s">
        <v>53</v>
      </c>
      <c r="G9" s="144"/>
      <c r="H9" s="144" t="s">
        <v>500</v>
      </c>
      <c r="I9" s="144" t="s">
        <v>500</v>
      </c>
      <c r="J9" s="144" t="s">
        <v>499</v>
      </c>
      <c r="K9" s="144" t="s">
        <v>499</v>
      </c>
      <c r="L9" s="144" t="s">
        <v>498</v>
      </c>
      <c r="M9" s="144"/>
      <c r="N9" s="144"/>
      <c r="O9" s="144"/>
      <c r="P9" s="144"/>
      <c r="Q9" s="144"/>
      <c r="R9" s="218"/>
      <c r="S9" s="144"/>
      <c r="T9" s="143">
        <v>1.95</v>
      </c>
      <c r="U9" s="219" t="str">
        <f>IF(ISBLANK(T9),"",IF(T9&lt;1.6,"",IF(T9&gt;=2.28,"TSM",IF(T9&gt;=2.15,"SM",IF(T9&gt;=2.03,"KSM",IF(T9&gt;=1.9,"I A",IF(T9&gt;=1.75,"II A",IF(T9&gt;=1.6,"III A"))))))))</f>
        <v>I A</v>
      </c>
      <c r="V9" s="141" t="s">
        <v>967</v>
      </c>
    </row>
    <row r="10" spans="1:22" s="140" customFormat="1" ht="24.95" customHeight="1" x14ac:dyDescent="0.2">
      <c r="A10" s="217">
        <v>4</v>
      </c>
      <c r="B10" s="149"/>
      <c r="C10" s="148" t="s">
        <v>733</v>
      </c>
      <c r="D10" s="147" t="s">
        <v>891</v>
      </c>
      <c r="E10" s="146" t="s">
        <v>892</v>
      </c>
      <c r="F10" s="145" t="s">
        <v>121</v>
      </c>
      <c r="G10" s="144" t="s">
        <v>500</v>
      </c>
      <c r="H10" s="144" t="s">
        <v>500</v>
      </c>
      <c r="I10" s="144" t="s">
        <v>500</v>
      </c>
      <c r="J10" s="144" t="s">
        <v>498</v>
      </c>
      <c r="K10" s="144"/>
      <c r="L10" s="144"/>
      <c r="M10" s="144"/>
      <c r="N10" s="144"/>
      <c r="O10" s="144"/>
      <c r="P10" s="144"/>
      <c r="Q10" s="144"/>
      <c r="R10" s="218"/>
      <c r="S10" s="144"/>
      <c r="T10" s="143">
        <v>1.85</v>
      </c>
      <c r="U10" s="219" t="str">
        <f>IF(ISBLANK(T10),"",IF(T10&lt;1.6,"",IF(T10&gt;=2.28,"TSM",IF(T10&gt;=2.15,"SM",IF(T10&gt;=2.03,"KSM",IF(T10&gt;=1.9,"I A",IF(T10&gt;=1.75,"II A",IF(T10&gt;=1.6,"III A"))))))))</f>
        <v>II A</v>
      </c>
      <c r="V10" s="141" t="s">
        <v>893</v>
      </c>
    </row>
    <row r="11" spans="1:22" s="140" customFormat="1" ht="24.95" customHeight="1" x14ac:dyDescent="0.2">
      <c r="A11" s="217">
        <v>5</v>
      </c>
      <c r="B11" s="149"/>
      <c r="C11" s="148" t="s">
        <v>894</v>
      </c>
      <c r="D11" s="147" t="s">
        <v>895</v>
      </c>
      <c r="E11" s="146" t="s">
        <v>896</v>
      </c>
      <c r="F11" s="145" t="s">
        <v>897</v>
      </c>
      <c r="G11" s="144" t="s">
        <v>500</v>
      </c>
      <c r="H11" s="144" t="s">
        <v>500</v>
      </c>
      <c r="I11" s="144" t="s">
        <v>498</v>
      </c>
      <c r="J11" s="144"/>
      <c r="K11" s="144"/>
      <c r="L11" s="144"/>
      <c r="M11" s="144"/>
      <c r="N11" s="144"/>
      <c r="O11" s="144"/>
      <c r="P11" s="144"/>
      <c r="Q11" s="144"/>
      <c r="R11" s="218"/>
      <c r="S11" s="144"/>
      <c r="T11" s="143">
        <v>1.8</v>
      </c>
      <c r="U11" s="219" t="str">
        <f>IF(ISBLANK(T11),"",IF(T11&lt;1.6,"",IF(T11&gt;=2.28,"TSM",IF(T11&gt;=2.15,"SM",IF(T11&gt;=2.03,"KSM",IF(T11&gt;=1.9,"I A",IF(T11&gt;=1.75,"II A",IF(T11&gt;=1.6,"III A"))))))))</f>
        <v>II A</v>
      </c>
      <c r="V11" s="141" t="s">
        <v>898</v>
      </c>
    </row>
  </sheetData>
  <printOptions horizontalCentered="1"/>
  <pageMargins left="0.39370078740157483" right="0.39370078740157483" top="0.86614173228346458" bottom="0.39370078740157483" header="0.86614173228346458" footer="0.39370078740157483"/>
  <pageSetup paperSize="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17"/>
  <sheetViews>
    <sheetView showZeros="0" zoomScaleNormal="100" workbookViewId="0">
      <selection activeCell="A3" sqref="A3"/>
    </sheetView>
  </sheetViews>
  <sheetFormatPr defaultColWidth="9.140625" defaultRowHeight="12.75" x14ac:dyDescent="0.2"/>
  <cols>
    <col min="1" max="1" width="4.7109375" style="52" customWidth="1"/>
    <col min="2" max="2" width="5" style="52" hidden="1" customWidth="1"/>
    <col min="3" max="3" width="10" style="52" customWidth="1"/>
    <col min="4" max="4" width="15.28515625" style="52" bestFit="1" customWidth="1"/>
    <col min="5" max="5" width="8.7109375" style="56" bestFit="1" customWidth="1"/>
    <col min="6" max="6" width="12" style="52" customWidth="1"/>
    <col min="7" max="13" width="5.42578125" style="55" customWidth="1"/>
    <col min="14" max="14" width="8.85546875" style="54" customWidth="1"/>
    <col min="15" max="15" width="6.28515625" style="54" customWidth="1"/>
    <col min="16" max="16" width="27.5703125" style="52" bestFit="1" customWidth="1"/>
    <col min="17" max="16384" width="9.140625" style="52"/>
  </cols>
  <sheetData>
    <row r="1" spans="1:18" s="36" customFormat="1" ht="14.25" x14ac:dyDescent="0.2">
      <c r="A1" s="40" t="s">
        <v>56</v>
      </c>
      <c r="B1" s="40"/>
      <c r="C1" s="46"/>
      <c r="D1" s="46"/>
      <c r="E1" s="45"/>
      <c r="F1" s="45"/>
      <c r="G1" s="48"/>
      <c r="H1" s="43"/>
      <c r="K1" s="46"/>
      <c r="L1" s="46"/>
      <c r="M1" s="46"/>
      <c r="N1" s="46"/>
      <c r="O1" s="46"/>
      <c r="P1" s="47" t="s">
        <v>55</v>
      </c>
      <c r="Q1" s="46"/>
      <c r="R1" s="40"/>
    </row>
    <row r="2" spans="1:18" s="27" customFormat="1" ht="15.75" customHeight="1" x14ac:dyDescent="0.2">
      <c r="A2" s="40" t="s">
        <v>54</v>
      </c>
      <c r="B2" s="40"/>
      <c r="C2" s="41"/>
      <c r="D2" s="46"/>
      <c r="E2" s="45"/>
      <c r="F2" s="45"/>
      <c r="G2" s="44"/>
      <c r="H2" s="43"/>
      <c r="K2" s="41"/>
      <c r="L2" s="41"/>
      <c r="M2" s="41"/>
      <c r="N2" s="41"/>
      <c r="O2" s="41"/>
      <c r="P2" s="42" t="s">
        <v>53</v>
      </c>
      <c r="Q2" s="41"/>
      <c r="R2" s="40"/>
    </row>
    <row r="3" spans="1:18" s="14" customFormat="1" ht="10.5" customHeight="1" x14ac:dyDescent="0.25">
      <c r="D3" s="39"/>
      <c r="F3" s="17"/>
      <c r="G3" s="17"/>
      <c r="H3" s="81"/>
      <c r="I3" s="81"/>
      <c r="J3" s="81"/>
      <c r="N3" s="80"/>
      <c r="O3" s="80"/>
    </row>
    <row r="4" spans="1:18" s="14" customFormat="1" ht="15.75" x14ac:dyDescent="0.25">
      <c r="C4" s="38" t="s">
        <v>493</v>
      </c>
      <c r="D4" s="38"/>
      <c r="E4" s="36"/>
      <c r="F4" s="17"/>
      <c r="G4" s="37"/>
      <c r="H4" s="81"/>
      <c r="I4" s="81"/>
      <c r="J4" s="81"/>
      <c r="N4" s="80"/>
      <c r="O4" s="80"/>
    </row>
    <row r="5" spans="1:18" s="14" customFormat="1" ht="9" customHeight="1" thickBot="1" x14ac:dyDescent="0.25">
      <c r="E5" s="36"/>
      <c r="F5" s="17"/>
      <c r="G5" s="17"/>
      <c r="H5" s="81"/>
      <c r="I5" s="81"/>
      <c r="J5" s="81"/>
      <c r="N5" s="80"/>
      <c r="O5" s="80"/>
    </row>
    <row r="6" spans="1:18" s="76" customFormat="1" ht="13.5" customHeight="1" thickBot="1" x14ac:dyDescent="0.25">
      <c r="E6" s="79"/>
      <c r="G6" s="299" t="s">
        <v>118</v>
      </c>
      <c r="H6" s="300"/>
      <c r="I6" s="300"/>
      <c r="J6" s="300"/>
      <c r="K6" s="300"/>
      <c r="L6" s="300"/>
      <c r="M6" s="301"/>
      <c r="N6" s="78"/>
      <c r="O6" s="78"/>
    </row>
    <row r="7" spans="1:18" s="68" customFormat="1" ht="14.25" customHeight="1" thickBot="1" x14ac:dyDescent="0.25">
      <c r="A7" s="35" t="s">
        <v>51</v>
      </c>
      <c r="B7" s="34" t="s">
        <v>117</v>
      </c>
      <c r="C7" s="33" t="s">
        <v>49</v>
      </c>
      <c r="D7" s="32" t="s">
        <v>48</v>
      </c>
      <c r="E7" s="31" t="s">
        <v>47</v>
      </c>
      <c r="F7" s="31" t="s">
        <v>46</v>
      </c>
      <c r="G7" s="75">
        <v>1</v>
      </c>
      <c r="H7" s="73">
        <v>2</v>
      </c>
      <c r="I7" s="74">
        <v>3</v>
      </c>
      <c r="J7" s="74" t="s">
        <v>116</v>
      </c>
      <c r="K7" s="73">
        <v>4</v>
      </c>
      <c r="L7" s="73">
        <v>5</v>
      </c>
      <c r="M7" s="72">
        <v>6</v>
      </c>
      <c r="N7" s="71" t="s">
        <v>115</v>
      </c>
      <c r="O7" s="70" t="s">
        <v>114</v>
      </c>
      <c r="P7" s="28" t="s">
        <v>42</v>
      </c>
    </row>
    <row r="8" spans="1:18" s="57" customFormat="1" ht="19.899999999999999" customHeight="1" x14ac:dyDescent="0.2">
      <c r="A8" s="67">
        <v>1</v>
      </c>
      <c r="B8" s="66"/>
      <c r="C8" s="24" t="s">
        <v>289</v>
      </c>
      <c r="D8" s="65" t="s">
        <v>492</v>
      </c>
      <c r="E8" s="64" t="s">
        <v>491</v>
      </c>
      <c r="F8" s="63" t="s">
        <v>231</v>
      </c>
      <c r="G8" s="61" t="s">
        <v>75</v>
      </c>
      <c r="H8" s="61">
        <v>5.2</v>
      </c>
      <c r="I8" s="61">
        <v>5.18</v>
      </c>
      <c r="J8" s="62">
        <v>4</v>
      </c>
      <c r="K8" s="61">
        <v>5.56</v>
      </c>
      <c r="L8" s="61">
        <v>5.65</v>
      </c>
      <c r="M8" s="61">
        <v>5.63</v>
      </c>
      <c r="N8" s="60">
        <f t="shared" ref="N8:N17" si="0">MAX(G8:I8,K8:M8)</f>
        <v>5.65</v>
      </c>
      <c r="O8" s="59" t="str">
        <f t="shared" ref="O8:O17" si="1">IF(ISBLANK(N8),"",IF(N8&lt;4.6,"",IF(N8&gt;=6.62,"TSM",IF(N8&gt;=6.35,"SM",IF(N8&gt;=6,"KSM",IF(N8&gt;=5.6,"I A",IF(N8&gt;=5.15,"II A",IF(N8&gt;=4.6,"III A"))))))))</f>
        <v>I A</v>
      </c>
      <c r="P8" s="84" t="s">
        <v>232</v>
      </c>
    </row>
    <row r="9" spans="1:18" s="57" customFormat="1" ht="19.899999999999999" customHeight="1" x14ac:dyDescent="0.2">
      <c r="A9" s="67">
        <v>2</v>
      </c>
      <c r="B9" s="66"/>
      <c r="C9" s="24" t="s">
        <v>220</v>
      </c>
      <c r="D9" s="65" t="s">
        <v>490</v>
      </c>
      <c r="E9" s="64" t="s">
        <v>489</v>
      </c>
      <c r="F9" s="63" t="s">
        <v>121</v>
      </c>
      <c r="G9" s="61" t="s">
        <v>75</v>
      </c>
      <c r="H9" s="61" t="s">
        <v>75</v>
      </c>
      <c r="I9" s="61">
        <v>5.44</v>
      </c>
      <c r="J9" s="62">
        <v>7</v>
      </c>
      <c r="K9" s="61">
        <v>5.56</v>
      </c>
      <c r="L9" s="61">
        <v>5.5</v>
      </c>
      <c r="M9" s="61" t="s">
        <v>94</v>
      </c>
      <c r="N9" s="60">
        <f t="shared" si="0"/>
        <v>5.56</v>
      </c>
      <c r="O9" s="59" t="str">
        <f t="shared" si="1"/>
        <v>II A</v>
      </c>
      <c r="P9" s="84" t="s">
        <v>488</v>
      </c>
    </row>
    <row r="10" spans="1:18" s="57" customFormat="1" ht="19.899999999999999" customHeight="1" x14ac:dyDescent="0.2">
      <c r="A10" s="67">
        <v>3</v>
      </c>
      <c r="B10" s="66"/>
      <c r="C10" s="24" t="s">
        <v>487</v>
      </c>
      <c r="D10" s="65" t="s">
        <v>486</v>
      </c>
      <c r="E10" s="64" t="s">
        <v>485</v>
      </c>
      <c r="F10" s="63" t="s">
        <v>107</v>
      </c>
      <c r="G10" s="61" t="s">
        <v>75</v>
      </c>
      <c r="H10" s="61" t="s">
        <v>75</v>
      </c>
      <c r="I10" s="61">
        <v>5.23</v>
      </c>
      <c r="J10" s="62">
        <v>5</v>
      </c>
      <c r="K10" s="61">
        <v>5.46</v>
      </c>
      <c r="L10" s="61">
        <v>5.54</v>
      </c>
      <c r="M10" s="61">
        <v>5.5</v>
      </c>
      <c r="N10" s="60">
        <f t="shared" si="0"/>
        <v>5.54</v>
      </c>
      <c r="O10" s="59" t="str">
        <f t="shared" si="1"/>
        <v>II A</v>
      </c>
      <c r="P10" s="84" t="s">
        <v>88</v>
      </c>
    </row>
    <row r="11" spans="1:18" s="57" customFormat="1" ht="19.899999999999999" customHeight="1" x14ac:dyDescent="0.2">
      <c r="A11" s="67">
        <v>4</v>
      </c>
      <c r="B11" s="66"/>
      <c r="C11" s="24" t="s">
        <v>59</v>
      </c>
      <c r="D11" s="65" t="s">
        <v>484</v>
      </c>
      <c r="E11" s="64" t="s">
        <v>483</v>
      </c>
      <c r="F11" s="63" t="s">
        <v>482</v>
      </c>
      <c r="G11" s="61">
        <v>5.52</v>
      </c>
      <c r="H11" s="61" t="s">
        <v>75</v>
      </c>
      <c r="I11" s="61" t="s">
        <v>75</v>
      </c>
      <c r="J11" s="62">
        <v>8</v>
      </c>
      <c r="K11" s="61">
        <v>5.15</v>
      </c>
      <c r="L11" s="61" t="s">
        <v>75</v>
      </c>
      <c r="M11" s="61" t="s">
        <v>94</v>
      </c>
      <c r="N11" s="60">
        <f t="shared" si="0"/>
        <v>5.52</v>
      </c>
      <c r="O11" s="59" t="str">
        <f t="shared" si="1"/>
        <v>II A</v>
      </c>
      <c r="P11" s="84" t="s">
        <v>332</v>
      </c>
    </row>
    <row r="12" spans="1:18" s="57" customFormat="1" ht="19.899999999999999" customHeight="1" x14ac:dyDescent="0.2">
      <c r="A12" s="67">
        <v>5</v>
      </c>
      <c r="B12" s="66"/>
      <c r="C12" s="24" t="s">
        <v>124</v>
      </c>
      <c r="D12" s="65" t="s">
        <v>481</v>
      </c>
      <c r="E12" s="64" t="s">
        <v>480</v>
      </c>
      <c r="F12" s="63" t="s">
        <v>53</v>
      </c>
      <c r="G12" s="61">
        <v>5.1100000000000003</v>
      </c>
      <c r="H12" s="61">
        <v>5.26</v>
      </c>
      <c r="I12" s="61">
        <v>5.15</v>
      </c>
      <c r="J12" s="62">
        <v>6</v>
      </c>
      <c r="K12" s="61">
        <v>5.32</v>
      </c>
      <c r="L12" s="61">
        <v>5.4</v>
      </c>
      <c r="M12" s="61">
        <v>5.31</v>
      </c>
      <c r="N12" s="60">
        <f t="shared" si="0"/>
        <v>5.4</v>
      </c>
      <c r="O12" s="59" t="str">
        <f t="shared" si="1"/>
        <v>II A</v>
      </c>
      <c r="P12" s="84" t="s">
        <v>967</v>
      </c>
    </row>
    <row r="13" spans="1:18" s="57" customFormat="1" ht="19.899999999999999" customHeight="1" x14ac:dyDescent="0.2">
      <c r="A13" s="67">
        <v>6</v>
      </c>
      <c r="B13" s="66"/>
      <c r="C13" s="24" t="s">
        <v>225</v>
      </c>
      <c r="D13" s="65" t="s">
        <v>479</v>
      </c>
      <c r="E13" s="64" t="s">
        <v>478</v>
      </c>
      <c r="F13" s="63" t="s">
        <v>24</v>
      </c>
      <c r="G13" s="61">
        <v>4.62</v>
      </c>
      <c r="H13" s="61">
        <v>4.79</v>
      </c>
      <c r="I13" s="61">
        <v>4.96</v>
      </c>
      <c r="J13" s="62">
        <v>3</v>
      </c>
      <c r="K13" s="61">
        <v>4.96</v>
      </c>
      <c r="L13" s="61">
        <v>5.04</v>
      </c>
      <c r="M13" s="61" t="s">
        <v>75</v>
      </c>
      <c r="N13" s="60">
        <f t="shared" si="0"/>
        <v>5.04</v>
      </c>
      <c r="O13" s="59" t="str">
        <f t="shared" si="1"/>
        <v>III A</v>
      </c>
      <c r="P13" s="84" t="s">
        <v>262</v>
      </c>
    </row>
    <row r="14" spans="1:18" s="57" customFormat="1" ht="19.899999999999999" customHeight="1" x14ac:dyDescent="0.2">
      <c r="A14" s="67">
        <v>7</v>
      </c>
      <c r="B14" s="66"/>
      <c r="C14" s="24" t="s">
        <v>477</v>
      </c>
      <c r="D14" s="65" t="s">
        <v>476</v>
      </c>
      <c r="E14" s="64" t="s">
        <v>475</v>
      </c>
      <c r="F14" s="63" t="s">
        <v>474</v>
      </c>
      <c r="G14" s="61">
        <v>4.3600000000000003</v>
      </c>
      <c r="H14" s="61">
        <v>4.51</v>
      </c>
      <c r="I14" s="61">
        <v>4.38</v>
      </c>
      <c r="J14" s="62">
        <v>2</v>
      </c>
      <c r="K14" s="61">
        <v>4.3499999999999996</v>
      </c>
      <c r="L14" s="61">
        <v>4.38</v>
      </c>
      <c r="M14" s="61">
        <v>4.32</v>
      </c>
      <c r="N14" s="60">
        <f t="shared" si="0"/>
        <v>4.51</v>
      </c>
      <c r="O14" s="59" t="str">
        <f t="shared" si="1"/>
        <v/>
      </c>
      <c r="P14" s="84" t="s">
        <v>98</v>
      </c>
    </row>
    <row r="15" spans="1:18" s="57" customFormat="1" ht="19.899999999999999" customHeight="1" x14ac:dyDescent="0.2">
      <c r="A15" s="67">
        <v>8</v>
      </c>
      <c r="B15" s="66"/>
      <c r="C15" s="24" t="s">
        <v>236</v>
      </c>
      <c r="D15" s="65" t="s">
        <v>473</v>
      </c>
      <c r="E15" s="64" t="s">
        <v>472</v>
      </c>
      <c r="F15" s="63" t="s">
        <v>200</v>
      </c>
      <c r="G15" s="61" t="s">
        <v>75</v>
      </c>
      <c r="H15" s="61">
        <v>4.49</v>
      </c>
      <c r="I15" s="61">
        <v>4.3600000000000003</v>
      </c>
      <c r="J15" s="62">
        <v>1</v>
      </c>
      <c r="K15" s="61">
        <v>4.38</v>
      </c>
      <c r="L15" s="61">
        <v>4.4400000000000004</v>
      </c>
      <c r="M15" s="61" t="s">
        <v>75</v>
      </c>
      <c r="N15" s="60">
        <f t="shared" si="0"/>
        <v>4.49</v>
      </c>
      <c r="O15" s="59" t="str">
        <f t="shared" si="1"/>
        <v/>
      </c>
      <c r="P15" s="84" t="s">
        <v>204</v>
      </c>
    </row>
    <row r="16" spans="1:18" s="57" customFormat="1" ht="19.899999999999999" customHeight="1" x14ac:dyDescent="0.2">
      <c r="A16" s="67">
        <v>9</v>
      </c>
      <c r="B16" s="66"/>
      <c r="C16" s="24" t="s">
        <v>471</v>
      </c>
      <c r="D16" s="65" t="s">
        <v>470</v>
      </c>
      <c r="E16" s="64" t="s">
        <v>469</v>
      </c>
      <c r="F16" s="63" t="s">
        <v>189</v>
      </c>
      <c r="G16" s="61">
        <v>3.98</v>
      </c>
      <c r="H16" s="61">
        <v>4.09</v>
      </c>
      <c r="I16" s="61">
        <v>4.4800000000000004</v>
      </c>
      <c r="J16" s="62"/>
      <c r="K16" s="61"/>
      <c r="L16" s="61"/>
      <c r="M16" s="61"/>
      <c r="N16" s="60">
        <f t="shared" si="0"/>
        <v>4.4800000000000004</v>
      </c>
      <c r="O16" s="59" t="str">
        <f t="shared" si="1"/>
        <v/>
      </c>
      <c r="P16" s="84" t="s">
        <v>466</v>
      </c>
    </row>
    <row r="17" spans="1:16" s="57" customFormat="1" ht="19.899999999999999" customHeight="1" x14ac:dyDescent="0.2">
      <c r="A17" s="67">
        <v>10</v>
      </c>
      <c r="B17" s="66"/>
      <c r="C17" s="24" t="s">
        <v>233</v>
      </c>
      <c r="D17" s="65" t="s">
        <v>468</v>
      </c>
      <c r="E17" s="64" t="s">
        <v>467</v>
      </c>
      <c r="F17" s="63" t="s">
        <v>189</v>
      </c>
      <c r="G17" s="61" t="s">
        <v>75</v>
      </c>
      <c r="H17" s="61">
        <v>4.12</v>
      </c>
      <c r="I17" s="61">
        <v>4.07</v>
      </c>
      <c r="J17" s="62"/>
      <c r="K17" s="61"/>
      <c r="L17" s="61"/>
      <c r="M17" s="61"/>
      <c r="N17" s="60">
        <f t="shared" si="0"/>
        <v>4.12</v>
      </c>
      <c r="O17" s="59" t="str">
        <f t="shared" si="1"/>
        <v/>
      </c>
      <c r="P17" s="84" t="s">
        <v>466</v>
      </c>
    </row>
  </sheetData>
  <mergeCells count="1">
    <mergeCell ref="G6:M6"/>
  </mergeCells>
  <printOptions horizontalCentered="1"/>
  <pageMargins left="0.39370078740157483" right="0.39370078740157483" top="0.78740157480314965" bottom="0.39370078740157483" header="0.39370078740157483" footer="0.39370078740157483"/>
  <pageSetup paperSize="9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R16"/>
  <sheetViews>
    <sheetView showZeros="0" zoomScaleNormal="100" workbookViewId="0">
      <selection activeCell="A3" sqref="A3"/>
    </sheetView>
  </sheetViews>
  <sheetFormatPr defaultColWidth="9.140625" defaultRowHeight="12.75" x14ac:dyDescent="0.2"/>
  <cols>
    <col min="1" max="1" width="4.7109375" style="52" customWidth="1"/>
    <col min="2" max="2" width="5" style="52" hidden="1" customWidth="1"/>
    <col min="3" max="3" width="10" style="52" customWidth="1"/>
    <col min="4" max="4" width="15.28515625" style="52" bestFit="1" customWidth="1"/>
    <col min="5" max="5" width="9" style="56" bestFit="1" customWidth="1"/>
    <col min="6" max="6" width="12" style="52" customWidth="1"/>
    <col min="7" max="13" width="5.42578125" style="55" customWidth="1"/>
    <col min="14" max="14" width="8.85546875" style="54" customWidth="1"/>
    <col min="15" max="15" width="6.28515625" style="54" customWidth="1"/>
    <col min="16" max="16" width="27.5703125" style="53" bestFit="1" customWidth="1"/>
    <col min="17" max="16384" width="9.140625" style="52"/>
  </cols>
  <sheetData>
    <row r="1" spans="1:18" s="36" customFormat="1" ht="14.25" x14ac:dyDescent="0.2">
      <c r="A1" s="40" t="s">
        <v>56</v>
      </c>
      <c r="B1" s="40"/>
      <c r="C1" s="46"/>
      <c r="D1" s="46"/>
      <c r="E1" s="45"/>
      <c r="F1" s="45"/>
      <c r="G1" s="48"/>
      <c r="H1" s="43"/>
      <c r="K1" s="46"/>
      <c r="L1" s="46"/>
      <c r="M1" s="46"/>
      <c r="N1" s="46"/>
      <c r="O1" s="46"/>
      <c r="P1" s="47" t="s">
        <v>55</v>
      </c>
      <c r="Q1" s="46"/>
      <c r="R1" s="40"/>
    </row>
    <row r="2" spans="1:18" s="27" customFormat="1" ht="15.75" customHeight="1" x14ac:dyDescent="0.2">
      <c r="A2" s="40" t="s">
        <v>54</v>
      </c>
      <c r="B2" s="40"/>
      <c r="C2" s="41"/>
      <c r="D2" s="46"/>
      <c r="E2" s="45"/>
      <c r="F2" s="45"/>
      <c r="G2" s="44"/>
      <c r="H2" s="43"/>
      <c r="K2" s="41"/>
      <c r="L2" s="41"/>
      <c r="M2" s="41"/>
      <c r="N2" s="41"/>
      <c r="O2" s="41"/>
      <c r="P2" s="42" t="s">
        <v>53</v>
      </c>
      <c r="Q2" s="41"/>
      <c r="R2" s="40"/>
    </row>
    <row r="3" spans="1:18" s="14" customFormat="1" ht="10.5" customHeight="1" x14ac:dyDescent="0.25">
      <c r="D3" s="39"/>
      <c r="F3" s="17"/>
      <c r="G3" s="17"/>
      <c r="H3" s="81"/>
      <c r="I3" s="81"/>
      <c r="J3" s="81"/>
      <c r="N3" s="80"/>
      <c r="O3" s="80"/>
      <c r="P3" s="80"/>
    </row>
    <row r="4" spans="1:18" s="14" customFormat="1" ht="15.75" x14ac:dyDescent="0.25">
      <c r="C4" s="82" t="s">
        <v>119</v>
      </c>
      <c r="D4" s="38"/>
      <c r="E4" s="36"/>
      <c r="F4" s="17"/>
      <c r="G4" s="37"/>
      <c r="H4" s="81"/>
      <c r="I4" s="81"/>
      <c r="J4" s="81"/>
      <c r="N4" s="80"/>
      <c r="O4" s="80"/>
      <c r="P4" s="80"/>
    </row>
    <row r="5" spans="1:18" s="14" customFormat="1" ht="9" customHeight="1" thickBot="1" x14ac:dyDescent="0.25">
      <c r="E5" s="36"/>
      <c r="F5" s="17"/>
      <c r="G5" s="17"/>
      <c r="H5" s="81"/>
      <c r="I5" s="81"/>
      <c r="J5" s="81"/>
      <c r="N5" s="80"/>
      <c r="O5" s="80"/>
      <c r="P5" s="80"/>
    </row>
    <row r="6" spans="1:18" s="76" customFormat="1" ht="13.5" customHeight="1" thickBot="1" x14ac:dyDescent="0.25">
      <c r="E6" s="79"/>
      <c r="G6" s="299" t="s">
        <v>118</v>
      </c>
      <c r="H6" s="300"/>
      <c r="I6" s="300"/>
      <c r="J6" s="300"/>
      <c r="K6" s="300"/>
      <c r="L6" s="300"/>
      <c r="M6" s="301"/>
      <c r="N6" s="78"/>
      <c r="O6" s="78"/>
      <c r="P6" s="77"/>
    </row>
    <row r="7" spans="1:18" s="68" customFormat="1" ht="14.25" customHeight="1" thickBot="1" x14ac:dyDescent="0.25">
      <c r="A7" s="35" t="s">
        <v>51</v>
      </c>
      <c r="B7" s="34" t="s">
        <v>117</v>
      </c>
      <c r="C7" s="33" t="s">
        <v>49</v>
      </c>
      <c r="D7" s="32" t="s">
        <v>48</v>
      </c>
      <c r="E7" s="31" t="s">
        <v>47</v>
      </c>
      <c r="F7" s="31" t="s">
        <v>46</v>
      </c>
      <c r="G7" s="75">
        <v>1</v>
      </c>
      <c r="H7" s="73">
        <v>2</v>
      </c>
      <c r="I7" s="74">
        <v>3</v>
      </c>
      <c r="J7" s="74" t="s">
        <v>116</v>
      </c>
      <c r="K7" s="73">
        <v>4</v>
      </c>
      <c r="L7" s="73">
        <v>5</v>
      </c>
      <c r="M7" s="72">
        <v>6</v>
      </c>
      <c r="N7" s="71" t="s">
        <v>115</v>
      </c>
      <c r="O7" s="70" t="s">
        <v>114</v>
      </c>
      <c r="P7" s="69" t="s">
        <v>42</v>
      </c>
    </row>
    <row r="8" spans="1:18" s="57" customFormat="1" ht="19.899999999999999" customHeight="1" x14ac:dyDescent="0.2">
      <c r="A8" s="67">
        <v>1</v>
      </c>
      <c r="B8" s="66"/>
      <c r="C8" s="24" t="s">
        <v>113</v>
      </c>
      <c r="D8" s="65" t="s">
        <v>112</v>
      </c>
      <c r="E8" s="64" t="s">
        <v>111</v>
      </c>
      <c r="F8" s="63" t="s">
        <v>76</v>
      </c>
      <c r="G8" s="61">
        <v>6</v>
      </c>
      <c r="H8" s="61">
        <v>6.37</v>
      </c>
      <c r="I8" s="61">
        <v>6.08</v>
      </c>
      <c r="J8" s="62">
        <v>7</v>
      </c>
      <c r="K8" s="61" t="s">
        <v>94</v>
      </c>
      <c r="L8" s="61" t="s">
        <v>94</v>
      </c>
      <c r="M8" s="61">
        <v>6.6</v>
      </c>
      <c r="N8" s="60">
        <f t="shared" ref="N8:N14" si="0">MAX(G8:I8,K8:M8)</f>
        <v>6.6</v>
      </c>
      <c r="O8" s="59" t="str">
        <f t="shared" ref="O8:O14" si="1">IF(ISBLANK(N8),"",IF(N8&lt;5.6,"",IF(N8&gt;=8.05,"TSM",IF(N8&gt;=7.65,"SM",IF(N8&gt;=7.2,"KSM",IF(N8&gt;=6.7,"I A",IF(N8&gt;=6.2,"II A",IF(N8&gt;=5.6,"III A"))))))))</f>
        <v>II A</v>
      </c>
      <c r="P8" s="58" t="s">
        <v>110</v>
      </c>
    </row>
    <row r="9" spans="1:18" s="57" customFormat="1" ht="19.899999999999999" customHeight="1" x14ac:dyDescent="0.2">
      <c r="A9" s="67">
        <v>2</v>
      </c>
      <c r="B9" s="66"/>
      <c r="C9" s="24" t="s">
        <v>27</v>
      </c>
      <c r="D9" s="65" t="s">
        <v>109</v>
      </c>
      <c r="E9" s="64" t="s">
        <v>108</v>
      </c>
      <c r="F9" s="63" t="s">
        <v>107</v>
      </c>
      <c r="G9" s="61" t="s">
        <v>94</v>
      </c>
      <c r="H9" s="61">
        <v>6.34</v>
      </c>
      <c r="I9" s="61">
        <v>5.93</v>
      </c>
      <c r="J9" s="62">
        <v>6</v>
      </c>
      <c r="K9" s="61">
        <v>6.53</v>
      </c>
      <c r="L9" s="61">
        <v>6.01</v>
      </c>
      <c r="M9" s="61">
        <v>6.36</v>
      </c>
      <c r="N9" s="60">
        <f t="shared" si="0"/>
        <v>6.53</v>
      </c>
      <c r="O9" s="59" t="str">
        <f t="shared" si="1"/>
        <v>II A</v>
      </c>
      <c r="P9" s="58" t="s">
        <v>88</v>
      </c>
    </row>
    <row r="10" spans="1:18" s="57" customFormat="1" ht="19.899999999999999" customHeight="1" x14ac:dyDescent="0.2">
      <c r="A10" s="67">
        <v>3</v>
      </c>
      <c r="B10" s="66"/>
      <c r="C10" s="24" t="s">
        <v>106</v>
      </c>
      <c r="D10" s="65" t="s">
        <v>105</v>
      </c>
      <c r="E10" s="64" t="s">
        <v>104</v>
      </c>
      <c r="F10" s="63" t="s">
        <v>103</v>
      </c>
      <c r="G10" s="61">
        <v>6.26</v>
      </c>
      <c r="H10" s="61">
        <v>6.47</v>
      </c>
      <c r="I10" s="61">
        <v>4.62</v>
      </c>
      <c r="J10" s="62">
        <v>8</v>
      </c>
      <c r="K10" s="61">
        <v>6.42</v>
      </c>
      <c r="L10" s="61" t="s">
        <v>94</v>
      </c>
      <c r="M10" s="61" t="s">
        <v>94</v>
      </c>
      <c r="N10" s="60">
        <f t="shared" si="0"/>
        <v>6.47</v>
      </c>
      <c r="O10" s="59" t="str">
        <f t="shared" si="1"/>
        <v>II A</v>
      </c>
      <c r="P10" s="58" t="s">
        <v>968</v>
      </c>
    </row>
    <row r="11" spans="1:18" s="57" customFormat="1" ht="19.899999999999999" customHeight="1" x14ac:dyDescent="0.2">
      <c r="A11" s="67">
        <v>4</v>
      </c>
      <c r="B11" s="66"/>
      <c r="C11" s="24" t="s">
        <v>41</v>
      </c>
      <c r="D11" s="65" t="s">
        <v>101</v>
      </c>
      <c r="E11" s="64" t="s">
        <v>100</v>
      </c>
      <c r="F11" s="63" t="s">
        <v>99</v>
      </c>
      <c r="G11" s="61">
        <v>5.94</v>
      </c>
      <c r="H11" s="61">
        <v>6.11</v>
      </c>
      <c r="I11" s="61">
        <v>5.8</v>
      </c>
      <c r="J11" s="62">
        <v>4</v>
      </c>
      <c r="K11" s="61">
        <v>6.09</v>
      </c>
      <c r="L11" s="61">
        <v>6.2</v>
      </c>
      <c r="M11" s="61">
        <v>6.15</v>
      </c>
      <c r="N11" s="60">
        <f t="shared" si="0"/>
        <v>6.2</v>
      </c>
      <c r="O11" s="59" t="str">
        <f t="shared" si="1"/>
        <v>II A</v>
      </c>
      <c r="P11" s="58" t="s">
        <v>98</v>
      </c>
    </row>
    <row r="12" spans="1:18" s="57" customFormat="1" ht="19.899999999999999" customHeight="1" x14ac:dyDescent="0.2">
      <c r="A12" s="67">
        <v>5</v>
      </c>
      <c r="B12" s="66"/>
      <c r="C12" s="24" t="s">
        <v>97</v>
      </c>
      <c r="D12" s="65" t="s">
        <v>96</v>
      </c>
      <c r="E12" s="64" t="s">
        <v>95</v>
      </c>
      <c r="F12" s="63" t="s">
        <v>53</v>
      </c>
      <c r="G12" s="61">
        <v>5.77</v>
      </c>
      <c r="H12" s="61">
        <v>6.12</v>
      </c>
      <c r="I12" s="61">
        <v>5.53</v>
      </c>
      <c r="J12" s="62"/>
      <c r="K12" s="61" t="s">
        <v>94</v>
      </c>
      <c r="L12" s="61" t="s">
        <v>94</v>
      </c>
      <c r="M12" s="61" t="s">
        <v>94</v>
      </c>
      <c r="N12" s="60">
        <f t="shared" si="0"/>
        <v>6.12</v>
      </c>
      <c r="O12" s="59" t="str">
        <f t="shared" si="1"/>
        <v>III A</v>
      </c>
      <c r="P12" s="58" t="s">
        <v>967</v>
      </c>
    </row>
    <row r="13" spans="1:18" s="57" customFormat="1" ht="19.899999999999999" customHeight="1" x14ac:dyDescent="0.2">
      <c r="A13" s="67">
        <v>6</v>
      </c>
      <c r="B13" s="66"/>
      <c r="C13" s="24" t="s">
        <v>92</v>
      </c>
      <c r="D13" s="65" t="s">
        <v>91</v>
      </c>
      <c r="E13" s="64" t="s">
        <v>90</v>
      </c>
      <c r="F13" s="63" t="s">
        <v>89</v>
      </c>
      <c r="G13" s="61">
        <v>5.82</v>
      </c>
      <c r="H13" s="61">
        <v>5.94</v>
      </c>
      <c r="I13" s="61" t="s">
        <v>75</v>
      </c>
      <c r="J13" s="62">
        <v>3</v>
      </c>
      <c r="K13" s="61">
        <v>5.52</v>
      </c>
      <c r="L13" s="61">
        <v>5.89</v>
      </c>
      <c r="M13" s="61">
        <v>6.05</v>
      </c>
      <c r="N13" s="60">
        <f t="shared" si="0"/>
        <v>6.05</v>
      </c>
      <c r="O13" s="59" t="str">
        <f t="shared" si="1"/>
        <v>III A</v>
      </c>
      <c r="P13" s="58" t="s">
        <v>88</v>
      </c>
    </row>
    <row r="14" spans="1:18" s="57" customFormat="1" ht="19.899999999999999" customHeight="1" x14ac:dyDescent="0.2">
      <c r="A14" s="67">
        <v>7</v>
      </c>
      <c r="B14" s="66"/>
      <c r="C14" s="24" t="s">
        <v>87</v>
      </c>
      <c r="D14" s="65" t="s">
        <v>86</v>
      </c>
      <c r="E14" s="64" t="s">
        <v>85</v>
      </c>
      <c r="F14" s="63" t="s">
        <v>53</v>
      </c>
      <c r="G14" s="61">
        <v>5.45</v>
      </c>
      <c r="H14" s="61">
        <v>5.61</v>
      </c>
      <c r="I14" s="61">
        <v>5.61</v>
      </c>
      <c r="J14" s="62">
        <v>2</v>
      </c>
      <c r="K14" s="61">
        <v>5.63</v>
      </c>
      <c r="L14" s="61">
        <v>4.13</v>
      </c>
      <c r="M14" s="61">
        <v>5.57</v>
      </c>
      <c r="N14" s="60">
        <f t="shared" si="0"/>
        <v>5.63</v>
      </c>
      <c r="O14" s="59" t="str">
        <f t="shared" si="1"/>
        <v>III A</v>
      </c>
      <c r="P14" s="58" t="s">
        <v>84</v>
      </c>
    </row>
    <row r="15" spans="1:18" s="57" customFormat="1" ht="19.899999999999999" customHeight="1" x14ac:dyDescent="0.2">
      <c r="A15" s="67"/>
      <c r="B15" s="66"/>
      <c r="C15" s="24" t="s">
        <v>83</v>
      </c>
      <c r="D15" s="65" t="s">
        <v>82</v>
      </c>
      <c r="E15" s="64" t="s">
        <v>81</v>
      </c>
      <c r="F15" s="63" t="s">
        <v>53</v>
      </c>
      <c r="G15" s="61" t="s">
        <v>75</v>
      </c>
      <c r="H15" s="61" t="s">
        <v>75</v>
      </c>
      <c r="I15" s="61" t="s">
        <v>75</v>
      </c>
      <c r="J15" s="62"/>
      <c r="K15" s="61"/>
      <c r="L15" s="61"/>
      <c r="M15" s="61"/>
      <c r="N15" s="60" t="s">
        <v>74</v>
      </c>
      <c r="O15" s="59"/>
      <c r="P15" s="58" t="s">
        <v>80</v>
      </c>
    </row>
    <row r="16" spans="1:18" s="57" customFormat="1" ht="19.899999999999999" customHeight="1" x14ac:dyDescent="0.2">
      <c r="A16" s="67"/>
      <c r="B16" s="66"/>
      <c r="C16" s="24" t="s">
        <v>79</v>
      </c>
      <c r="D16" s="65" t="s">
        <v>78</v>
      </c>
      <c r="E16" s="64" t="s">
        <v>77</v>
      </c>
      <c r="F16" s="63" t="s">
        <v>76</v>
      </c>
      <c r="G16" s="61" t="s">
        <v>75</v>
      </c>
      <c r="H16" s="61" t="s">
        <v>75</v>
      </c>
      <c r="I16" s="61" t="s">
        <v>75</v>
      </c>
      <c r="J16" s="62"/>
      <c r="K16" s="61"/>
      <c r="L16" s="61"/>
      <c r="M16" s="61"/>
      <c r="N16" s="60" t="s">
        <v>74</v>
      </c>
      <c r="O16" s="59"/>
      <c r="P16" s="58" t="s">
        <v>73</v>
      </c>
    </row>
  </sheetData>
  <mergeCells count="1">
    <mergeCell ref="G6:M6"/>
  </mergeCells>
  <printOptions horizontalCentered="1"/>
  <pageMargins left="0.39370078740157483" right="0.39370078740157483" top="0.78740157480314965" bottom="0.39370078740157483" header="0.39370078740157483" footer="0.39370078740157483"/>
  <pageSetup paperSize="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14"/>
  <sheetViews>
    <sheetView showZeros="0" workbookViewId="0">
      <selection activeCell="A3" sqref="A3"/>
    </sheetView>
  </sheetViews>
  <sheetFormatPr defaultColWidth="9.140625" defaultRowHeight="12.75" x14ac:dyDescent="0.2"/>
  <cols>
    <col min="1" max="1" width="4.7109375" style="52" customWidth="1"/>
    <col min="2" max="2" width="5" style="52" hidden="1" customWidth="1"/>
    <col min="3" max="3" width="10" style="52" customWidth="1"/>
    <col min="4" max="4" width="15.28515625" style="52" bestFit="1" customWidth="1"/>
    <col min="5" max="5" width="9" style="56" bestFit="1" customWidth="1"/>
    <col min="6" max="6" width="12" style="52" customWidth="1"/>
    <col min="7" max="13" width="5.42578125" style="55" customWidth="1"/>
    <col min="14" max="14" width="8.85546875" style="83" customWidth="1"/>
    <col min="15" max="15" width="6.28515625" style="83" customWidth="1"/>
    <col min="16" max="16" width="22.28515625" style="52" customWidth="1"/>
    <col min="17" max="16384" width="9.140625" style="52"/>
  </cols>
  <sheetData>
    <row r="1" spans="1:18" s="36" customFormat="1" ht="14.25" x14ac:dyDescent="0.2">
      <c r="A1" s="40" t="s">
        <v>56</v>
      </c>
      <c r="B1" s="40"/>
      <c r="C1" s="46"/>
      <c r="D1" s="46"/>
      <c r="E1" s="45"/>
      <c r="F1" s="45"/>
      <c r="G1" s="48"/>
      <c r="H1" s="43"/>
      <c r="K1" s="46"/>
      <c r="L1" s="46"/>
      <c r="M1" s="46"/>
      <c r="N1" s="46"/>
      <c r="O1" s="46"/>
      <c r="P1" s="47" t="s">
        <v>55</v>
      </c>
      <c r="Q1" s="46"/>
      <c r="R1" s="40"/>
    </row>
    <row r="2" spans="1:18" s="27" customFormat="1" ht="15.75" customHeight="1" x14ac:dyDescent="0.2">
      <c r="A2" s="40" t="s">
        <v>54</v>
      </c>
      <c r="B2" s="40"/>
      <c r="C2" s="41"/>
      <c r="D2" s="46"/>
      <c r="E2" s="45"/>
      <c r="F2" s="45"/>
      <c r="G2" s="44"/>
      <c r="H2" s="43"/>
      <c r="K2" s="41"/>
      <c r="L2" s="41"/>
      <c r="M2" s="41"/>
      <c r="N2" s="41"/>
      <c r="O2" s="41"/>
      <c r="P2" s="42" t="s">
        <v>53</v>
      </c>
      <c r="Q2" s="41"/>
      <c r="R2" s="40"/>
    </row>
    <row r="3" spans="1:18" s="14" customFormat="1" ht="10.5" customHeight="1" x14ac:dyDescent="0.25">
      <c r="D3" s="39"/>
      <c r="F3" s="17"/>
      <c r="G3" s="17"/>
      <c r="H3" s="81"/>
      <c r="I3" s="81"/>
      <c r="J3" s="81"/>
    </row>
    <row r="4" spans="1:18" s="14" customFormat="1" ht="15.75" x14ac:dyDescent="0.25">
      <c r="C4" s="38" t="s">
        <v>149</v>
      </c>
      <c r="D4" s="38"/>
      <c r="E4" s="36"/>
      <c r="F4" s="17"/>
      <c r="G4" s="37"/>
      <c r="H4" s="81"/>
      <c r="I4" s="81"/>
      <c r="J4" s="81"/>
    </row>
    <row r="5" spans="1:18" s="14" customFormat="1" ht="9" customHeight="1" thickBot="1" x14ac:dyDescent="0.25">
      <c r="E5" s="36"/>
      <c r="F5" s="17"/>
      <c r="G5" s="17"/>
      <c r="H5" s="81"/>
      <c r="I5" s="81"/>
      <c r="J5" s="81"/>
    </row>
    <row r="6" spans="1:18" s="76" customFormat="1" ht="13.5" customHeight="1" thickBot="1" x14ac:dyDescent="0.25">
      <c r="E6" s="79"/>
      <c r="G6" s="299" t="s">
        <v>118</v>
      </c>
      <c r="H6" s="300"/>
      <c r="I6" s="300"/>
      <c r="J6" s="300"/>
      <c r="K6" s="300"/>
      <c r="L6" s="300"/>
      <c r="M6" s="301"/>
      <c r="N6" s="68"/>
      <c r="O6" s="68"/>
    </row>
    <row r="7" spans="1:18" s="68" customFormat="1" ht="13.9" customHeight="1" thickBot="1" x14ac:dyDescent="0.25">
      <c r="A7" s="35" t="s">
        <v>51</v>
      </c>
      <c r="B7" s="34" t="s">
        <v>117</v>
      </c>
      <c r="C7" s="33" t="s">
        <v>49</v>
      </c>
      <c r="D7" s="32" t="s">
        <v>48</v>
      </c>
      <c r="E7" s="31" t="s">
        <v>47</v>
      </c>
      <c r="F7" s="31" t="s">
        <v>46</v>
      </c>
      <c r="G7" s="75">
        <v>1</v>
      </c>
      <c r="H7" s="73">
        <v>2</v>
      </c>
      <c r="I7" s="74">
        <v>3</v>
      </c>
      <c r="J7" s="74" t="s">
        <v>116</v>
      </c>
      <c r="K7" s="73">
        <v>4</v>
      </c>
      <c r="L7" s="73">
        <v>5</v>
      </c>
      <c r="M7" s="72">
        <v>6</v>
      </c>
      <c r="N7" s="89" t="s">
        <v>115</v>
      </c>
      <c r="O7" s="88" t="s">
        <v>114</v>
      </c>
      <c r="P7" s="28" t="s">
        <v>42</v>
      </c>
    </row>
    <row r="8" spans="1:18" s="57" customFormat="1" ht="19.899999999999999" customHeight="1" x14ac:dyDescent="0.2">
      <c r="A8" s="67">
        <v>1</v>
      </c>
      <c r="B8" s="66"/>
      <c r="C8" s="24" t="s">
        <v>148</v>
      </c>
      <c r="D8" s="65" t="s">
        <v>147</v>
      </c>
      <c r="E8" s="64" t="s">
        <v>146</v>
      </c>
      <c r="F8" s="63" t="s">
        <v>145</v>
      </c>
      <c r="G8" s="86">
        <v>12.72</v>
      </c>
      <c r="H8" s="86" t="s">
        <v>75</v>
      </c>
      <c r="I8" s="86">
        <v>12.81</v>
      </c>
      <c r="J8" s="87">
        <v>7</v>
      </c>
      <c r="K8" s="86">
        <v>12.85</v>
      </c>
      <c r="L8" s="86">
        <v>12.89</v>
      </c>
      <c r="M8" s="86">
        <v>13.12</v>
      </c>
      <c r="N8" s="60">
        <f t="shared" ref="N8:N14" si="0">MAX(G8:I8,K8:M8)</f>
        <v>13.12</v>
      </c>
      <c r="O8" s="85" t="str">
        <f t="shared" ref="O8:O14" si="1">IF(ISBLANK(N8),"",IF(N8&lt;8.5,"",IF(N8&gt;=17.2,"TSM",IF(N8&gt;=15.8,"SM",IF(N8&gt;=14,"KSM",IF(N8&gt;=12,"I A",IF(N8&gt;=10,"II A",IF(N8&gt;=8.5,"III A"))))))))</f>
        <v>I A</v>
      </c>
      <c r="P8" s="84" t="s">
        <v>144</v>
      </c>
    </row>
    <row r="9" spans="1:18" s="57" customFormat="1" ht="19.899999999999999" customHeight="1" x14ac:dyDescent="0.2">
      <c r="A9" s="67">
        <v>2</v>
      </c>
      <c r="B9" s="66"/>
      <c r="C9" s="24" t="s">
        <v>143</v>
      </c>
      <c r="D9" s="65" t="s">
        <v>142</v>
      </c>
      <c r="E9" s="64" t="s">
        <v>141</v>
      </c>
      <c r="F9" s="63" t="s">
        <v>53</v>
      </c>
      <c r="G9" s="86">
        <v>11.76</v>
      </c>
      <c r="H9" s="86">
        <v>11.91</v>
      </c>
      <c r="I9" s="86">
        <v>11.93</v>
      </c>
      <c r="J9" s="87">
        <v>6</v>
      </c>
      <c r="K9" s="86">
        <v>11.54</v>
      </c>
      <c r="L9" s="86">
        <v>11.95</v>
      </c>
      <c r="M9" s="86">
        <v>11.86</v>
      </c>
      <c r="N9" s="60">
        <f t="shared" si="0"/>
        <v>11.95</v>
      </c>
      <c r="O9" s="85" t="str">
        <f t="shared" si="1"/>
        <v>II A</v>
      </c>
      <c r="P9" s="84" t="s">
        <v>130</v>
      </c>
    </row>
    <row r="10" spans="1:18" s="57" customFormat="1" ht="19.899999999999999" customHeight="1" x14ac:dyDescent="0.2">
      <c r="A10" s="67">
        <v>3</v>
      </c>
      <c r="B10" s="66"/>
      <c r="C10" s="24" t="s">
        <v>140</v>
      </c>
      <c r="D10" s="65" t="s">
        <v>139</v>
      </c>
      <c r="E10" s="64" t="s">
        <v>138</v>
      </c>
      <c r="F10" s="63" t="s">
        <v>53</v>
      </c>
      <c r="G10" s="86">
        <v>10.92</v>
      </c>
      <c r="H10" s="86">
        <v>11.41</v>
      </c>
      <c r="I10" s="86">
        <v>11.53</v>
      </c>
      <c r="J10" s="87">
        <v>5</v>
      </c>
      <c r="K10" s="86" t="s">
        <v>75</v>
      </c>
      <c r="L10" s="86">
        <v>11.11</v>
      </c>
      <c r="M10" s="86">
        <v>11.11</v>
      </c>
      <c r="N10" s="60">
        <f t="shared" si="0"/>
        <v>11.53</v>
      </c>
      <c r="O10" s="85" t="str">
        <f t="shared" si="1"/>
        <v>II A</v>
      </c>
      <c r="P10" s="84" t="s">
        <v>130</v>
      </c>
    </row>
    <row r="11" spans="1:18" s="57" customFormat="1" ht="19.899999999999999" customHeight="1" x14ac:dyDescent="0.2">
      <c r="A11" s="67">
        <v>4</v>
      </c>
      <c r="B11" s="66"/>
      <c r="C11" s="24" t="s">
        <v>137</v>
      </c>
      <c r="D11" s="65" t="s">
        <v>136</v>
      </c>
      <c r="E11" s="64" t="s">
        <v>135</v>
      </c>
      <c r="F11" s="63" t="s">
        <v>53</v>
      </c>
      <c r="G11" s="86">
        <v>9.83</v>
      </c>
      <c r="H11" s="86">
        <v>10.76</v>
      </c>
      <c r="I11" s="86">
        <v>11.23</v>
      </c>
      <c r="J11" s="87">
        <v>4</v>
      </c>
      <c r="K11" s="86">
        <v>10.38</v>
      </c>
      <c r="L11" s="86" t="s">
        <v>75</v>
      </c>
      <c r="M11" s="86" t="s">
        <v>75</v>
      </c>
      <c r="N11" s="60">
        <f t="shared" si="0"/>
        <v>11.23</v>
      </c>
      <c r="O11" s="85" t="str">
        <f t="shared" si="1"/>
        <v>II A</v>
      </c>
      <c r="P11" s="84" t="s">
        <v>134</v>
      </c>
    </row>
    <row r="12" spans="1:18" s="57" customFormat="1" ht="19.899999999999999" customHeight="1" x14ac:dyDescent="0.2">
      <c r="A12" s="67">
        <v>5</v>
      </c>
      <c r="B12" s="66"/>
      <c r="C12" s="24" t="s">
        <v>133</v>
      </c>
      <c r="D12" s="65" t="s">
        <v>132</v>
      </c>
      <c r="E12" s="64" t="s">
        <v>131</v>
      </c>
      <c r="F12" s="63" t="s">
        <v>53</v>
      </c>
      <c r="G12" s="86">
        <v>11.07</v>
      </c>
      <c r="H12" s="86" t="s">
        <v>75</v>
      </c>
      <c r="I12" s="86">
        <v>10.73</v>
      </c>
      <c r="J12" s="87">
        <v>3</v>
      </c>
      <c r="K12" s="86">
        <v>10.58</v>
      </c>
      <c r="L12" s="86">
        <v>10.68</v>
      </c>
      <c r="M12" s="86">
        <v>11.11</v>
      </c>
      <c r="N12" s="60">
        <f t="shared" si="0"/>
        <v>11.11</v>
      </c>
      <c r="O12" s="85" t="str">
        <f t="shared" si="1"/>
        <v>II A</v>
      </c>
      <c r="P12" s="84" t="s">
        <v>130</v>
      </c>
    </row>
    <row r="13" spans="1:18" s="57" customFormat="1" ht="19.899999999999999" customHeight="1" x14ac:dyDescent="0.2">
      <c r="A13" s="67">
        <v>6</v>
      </c>
      <c r="B13" s="66"/>
      <c r="C13" s="24" t="s">
        <v>129</v>
      </c>
      <c r="D13" s="65" t="s">
        <v>128</v>
      </c>
      <c r="E13" s="64" t="s">
        <v>127</v>
      </c>
      <c r="F13" s="63" t="s">
        <v>126</v>
      </c>
      <c r="G13" s="86">
        <v>7.14</v>
      </c>
      <c r="H13" s="86">
        <v>8.41</v>
      </c>
      <c r="I13" s="86">
        <v>8.1300000000000008</v>
      </c>
      <c r="J13" s="87">
        <v>1</v>
      </c>
      <c r="K13" s="86">
        <v>8.14</v>
      </c>
      <c r="L13" s="86">
        <v>8.9700000000000006</v>
      </c>
      <c r="M13" s="86">
        <v>8.82</v>
      </c>
      <c r="N13" s="60">
        <f t="shared" si="0"/>
        <v>8.9700000000000006</v>
      </c>
      <c r="O13" s="85" t="str">
        <f t="shared" si="1"/>
        <v>III A</v>
      </c>
      <c r="P13" s="84" t="s">
        <v>125</v>
      </c>
    </row>
    <row r="14" spans="1:18" s="57" customFormat="1" ht="19.899999999999999" customHeight="1" x14ac:dyDescent="0.2">
      <c r="A14" s="67">
        <v>7</v>
      </c>
      <c r="B14" s="66"/>
      <c r="C14" s="24" t="s">
        <v>124</v>
      </c>
      <c r="D14" s="65" t="s">
        <v>123</v>
      </c>
      <c r="E14" s="64" t="s">
        <v>122</v>
      </c>
      <c r="F14" s="63" t="s">
        <v>121</v>
      </c>
      <c r="G14" s="86">
        <v>8.27</v>
      </c>
      <c r="H14" s="86">
        <v>8.93</v>
      </c>
      <c r="I14" s="86">
        <v>8.93</v>
      </c>
      <c r="J14" s="87">
        <v>2</v>
      </c>
      <c r="K14" s="86">
        <v>8.94</v>
      </c>
      <c r="L14" s="86">
        <v>8.8699999999999992</v>
      </c>
      <c r="M14" s="86" t="s">
        <v>75</v>
      </c>
      <c r="N14" s="60">
        <f t="shared" si="0"/>
        <v>8.94</v>
      </c>
      <c r="O14" s="85" t="str">
        <f t="shared" si="1"/>
        <v>III A</v>
      </c>
      <c r="P14" s="84" t="s">
        <v>120</v>
      </c>
    </row>
  </sheetData>
  <mergeCells count="1">
    <mergeCell ref="G6:M6"/>
  </mergeCells>
  <printOptions horizontalCentered="1"/>
  <pageMargins left="0.39370078740157483" right="0.39370078740157483" top="0.78740157480314965" bottom="0.39370078740157483" header="0.39370078740157483" footer="0.39370078740157483"/>
  <pageSetup paperSize="9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R12"/>
  <sheetViews>
    <sheetView showZeros="0" workbookViewId="0">
      <selection activeCell="A3" sqref="A3"/>
    </sheetView>
  </sheetViews>
  <sheetFormatPr defaultColWidth="9.140625" defaultRowHeight="12.75" x14ac:dyDescent="0.2"/>
  <cols>
    <col min="1" max="1" width="4.7109375" style="52" customWidth="1"/>
    <col min="2" max="2" width="5" style="52" hidden="1" customWidth="1"/>
    <col min="3" max="3" width="11.140625" style="52" customWidth="1"/>
    <col min="4" max="4" width="15.28515625" style="52" bestFit="1" customWidth="1"/>
    <col min="5" max="5" width="9" style="56" bestFit="1" customWidth="1"/>
    <col min="6" max="6" width="12" style="52" customWidth="1"/>
    <col min="7" max="13" width="5.42578125" style="55" customWidth="1"/>
    <col min="14" max="14" width="8.85546875" style="54" customWidth="1"/>
    <col min="15" max="15" width="6.28515625" style="54" customWidth="1"/>
    <col min="16" max="16" width="22.28515625" style="52" customWidth="1"/>
    <col min="17" max="16384" width="9.140625" style="52"/>
  </cols>
  <sheetData>
    <row r="1" spans="1:18" s="36" customFormat="1" ht="14.25" x14ac:dyDescent="0.2">
      <c r="A1" s="40" t="s">
        <v>56</v>
      </c>
      <c r="B1" s="40"/>
      <c r="C1" s="46"/>
      <c r="D1" s="46"/>
      <c r="E1" s="45"/>
      <c r="F1" s="45"/>
      <c r="G1" s="48"/>
      <c r="H1" s="43"/>
      <c r="K1" s="46"/>
      <c r="L1" s="46"/>
      <c r="M1" s="46"/>
      <c r="N1" s="46"/>
      <c r="O1" s="46"/>
      <c r="P1" s="47" t="s">
        <v>55</v>
      </c>
      <c r="Q1" s="46"/>
      <c r="R1" s="40"/>
    </row>
    <row r="2" spans="1:18" s="27" customFormat="1" ht="15.75" customHeight="1" x14ac:dyDescent="0.2">
      <c r="A2" s="40" t="s">
        <v>54</v>
      </c>
      <c r="B2" s="40"/>
      <c r="C2" s="41"/>
      <c r="D2" s="46"/>
      <c r="E2" s="45"/>
      <c r="F2" s="45"/>
      <c r="G2" s="44"/>
      <c r="H2" s="43"/>
      <c r="K2" s="41"/>
      <c r="L2" s="41"/>
      <c r="M2" s="41"/>
      <c r="N2" s="41"/>
      <c r="O2" s="41"/>
      <c r="P2" s="42" t="s">
        <v>53</v>
      </c>
      <c r="Q2" s="41"/>
      <c r="R2" s="40"/>
    </row>
    <row r="3" spans="1:18" s="14" customFormat="1" ht="10.5" customHeight="1" x14ac:dyDescent="0.25">
      <c r="D3" s="39"/>
      <c r="F3" s="17"/>
      <c r="G3" s="17"/>
      <c r="H3" s="81"/>
      <c r="I3" s="81"/>
      <c r="J3" s="81"/>
      <c r="N3" s="80"/>
      <c r="O3" s="80"/>
    </row>
    <row r="4" spans="1:18" s="14" customFormat="1" ht="15.75" x14ac:dyDescent="0.25">
      <c r="C4" s="38" t="s">
        <v>271</v>
      </c>
      <c r="D4" s="38"/>
      <c r="E4" s="36"/>
      <c r="F4" s="17"/>
      <c r="G4" s="37"/>
      <c r="H4" s="81"/>
      <c r="I4" s="81"/>
      <c r="J4" s="81"/>
      <c r="N4" s="80"/>
      <c r="O4" s="80"/>
    </row>
    <row r="5" spans="1:18" s="14" customFormat="1" ht="9" customHeight="1" thickBot="1" x14ac:dyDescent="0.25">
      <c r="E5" s="36"/>
      <c r="F5" s="17"/>
      <c r="G5" s="17"/>
      <c r="H5" s="81"/>
      <c r="I5" s="81"/>
      <c r="J5" s="81"/>
      <c r="N5" s="80"/>
      <c r="O5" s="80"/>
    </row>
    <row r="6" spans="1:18" s="76" customFormat="1" ht="13.5" customHeight="1" thickBot="1" x14ac:dyDescent="0.25">
      <c r="E6" s="79"/>
      <c r="G6" s="299" t="s">
        <v>118</v>
      </c>
      <c r="H6" s="300"/>
      <c r="I6" s="300"/>
      <c r="J6" s="300"/>
      <c r="K6" s="300"/>
      <c r="L6" s="300"/>
      <c r="M6" s="301"/>
      <c r="N6" s="78"/>
      <c r="O6" s="78"/>
    </row>
    <row r="7" spans="1:18" s="68" customFormat="1" ht="12.6" customHeight="1" thickBot="1" x14ac:dyDescent="0.25">
      <c r="A7" s="35" t="s">
        <v>51</v>
      </c>
      <c r="B7" s="34" t="s">
        <v>117</v>
      </c>
      <c r="C7" s="33" t="s">
        <v>49</v>
      </c>
      <c r="D7" s="32" t="s">
        <v>48</v>
      </c>
      <c r="E7" s="31" t="s">
        <v>47</v>
      </c>
      <c r="F7" s="31" t="s">
        <v>46</v>
      </c>
      <c r="G7" s="75">
        <v>1</v>
      </c>
      <c r="H7" s="73">
        <v>2</v>
      </c>
      <c r="I7" s="74">
        <v>3</v>
      </c>
      <c r="J7" s="74" t="s">
        <v>116</v>
      </c>
      <c r="K7" s="73">
        <v>4</v>
      </c>
      <c r="L7" s="73">
        <v>5</v>
      </c>
      <c r="M7" s="72">
        <v>6</v>
      </c>
      <c r="N7" s="71" t="s">
        <v>115</v>
      </c>
      <c r="O7" s="70" t="s">
        <v>114</v>
      </c>
      <c r="P7" s="28" t="s">
        <v>42</v>
      </c>
    </row>
    <row r="8" spans="1:18" s="57" customFormat="1" ht="19.899999999999999" customHeight="1" x14ac:dyDescent="0.2">
      <c r="A8" s="67">
        <v>1</v>
      </c>
      <c r="B8" s="66"/>
      <c r="C8" s="24" t="s">
        <v>182</v>
      </c>
      <c r="D8" s="65" t="s">
        <v>272</v>
      </c>
      <c r="E8" s="64" t="s">
        <v>273</v>
      </c>
      <c r="F8" s="63" t="s">
        <v>121</v>
      </c>
      <c r="G8" s="61">
        <v>15.83</v>
      </c>
      <c r="H8" s="61">
        <v>16.010000000000002</v>
      </c>
      <c r="I8" s="61">
        <v>16.13</v>
      </c>
      <c r="J8" s="62">
        <v>4</v>
      </c>
      <c r="K8" s="61">
        <v>16.21</v>
      </c>
      <c r="L8" s="61">
        <v>15.86</v>
      </c>
      <c r="M8" s="61">
        <v>16.22</v>
      </c>
      <c r="N8" s="60">
        <f>MAX(G8:I8,K8:M8)</f>
        <v>16.22</v>
      </c>
      <c r="O8" s="59" t="str">
        <f>IF(ISBLANK(N8),"",IF(N8&lt;10.2,"",IF(N8&gt;=19.9,"TSM",IF(N8&gt;=17.5,"SM",IF(N8&gt;=15.6,"KSM",IF(N8&gt;=13.8,"I A",IF(N8&gt;=12,"II A",IF(N8&gt;=10.2,"III A"))))))))</f>
        <v>KSM</v>
      </c>
      <c r="P8" s="84" t="s">
        <v>274</v>
      </c>
    </row>
    <row r="9" spans="1:18" s="57" customFormat="1" ht="19.899999999999999" customHeight="1" x14ac:dyDescent="0.2">
      <c r="A9" s="67">
        <v>2</v>
      </c>
      <c r="B9" s="66"/>
      <c r="C9" s="24" t="s">
        <v>275</v>
      </c>
      <c r="D9" s="65" t="s">
        <v>276</v>
      </c>
      <c r="E9" s="64" t="s">
        <v>277</v>
      </c>
      <c r="F9" s="63" t="s">
        <v>121</v>
      </c>
      <c r="G9" s="61">
        <v>14.1</v>
      </c>
      <c r="H9" s="61">
        <v>14.38</v>
      </c>
      <c r="I9" s="61">
        <v>14.93</v>
      </c>
      <c r="J9" s="62">
        <v>3</v>
      </c>
      <c r="K9" s="61" t="s">
        <v>75</v>
      </c>
      <c r="L9" s="61">
        <v>14.93</v>
      </c>
      <c r="M9" s="61" t="s">
        <v>75</v>
      </c>
      <c r="N9" s="60">
        <f>MAX(G9:I9,K9:M9)</f>
        <v>14.93</v>
      </c>
      <c r="O9" s="59" t="str">
        <f>IF(ISBLANK(N9),"",IF(N9&lt;10.2,"",IF(N9&gt;=19.9,"TSM",IF(N9&gt;=17.5,"SM",IF(N9&gt;=15.6,"KSM",IF(N9&gt;=13.8,"I A",IF(N9&gt;=12,"II A",IF(N9&gt;=10.2,"III A"))))))))</f>
        <v>I A</v>
      </c>
      <c r="P9" s="84" t="s">
        <v>278</v>
      </c>
    </row>
    <row r="10" spans="1:18" s="57" customFormat="1" ht="19.899999999999999" customHeight="1" x14ac:dyDescent="0.2">
      <c r="A10" s="67">
        <v>3</v>
      </c>
      <c r="B10" s="66"/>
      <c r="C10" s="24" t="s">
        <v>279</v>
      </c>
      <c r="D10" s="65" t="s">
        <v>280</v>
      </c>
      <c r="E10" s="64" t="s">
        <v>281</v>
      </c>
      <c r="F10" s="63" t="s">
        <v>53</v>
      </c>
      <c r="G10" s="61">
        <v>13.1</v>
      </c>
      <c r="H10" s="61">
        <v>14.14</v>
      </c>
      <c r="I10" s="61" t="s">
        <v>75</v>
      </c>
      <c r="J10" s="62">
        <v>2</v>
      </c>
      <c r="K10" s="61" t="s">
        <v>75</v>
      </c>
      <c r="L10" s="61">
        <v>13.69</v>
      </c>
      <c r="M10" s="61" t="s">
        <v>75</v>
      </c>
      <c r="N10" s="60">
        <f>MAX(G10:I10,K10:M10)</f>
        <v>14.14</v>
      </c>
      <c r="O10" s="59" t="str">
        <f>IF(ISBLANK(N10),"",IF(N10&lt;10.2,"",IF(N10&gt;=19.9,"TSM",IF(N10&gt;=17.5,"SM",IF(N10&gt;=15.6,"KSM",IF(N10&gt;=13.8,"I A",IF(N10&gt;=12,"II A",IF(N10&gt;=10.2,"III A"))))))))</f>
        <v>I A</v>
      </c>
      <c r="P10" s="84" t="s">
        <v>130</v>
      </c>
    </row>
    <row r="11" spans="1:18" s="57" customFormat="1" ht="19.899999999999999" customHeight="1" x14ac:dyDescent="0.2">
      <c r="A11" s="67">
        <v>4</v>
      </c>
      <c r="B11" s="66"/>
      <c r="C11" s="24" t="s">
        <v>79</v>
      </c>
      <c r="D11" s="65" t="s">
        <v>282</v>
      </c>
      <c r="E11" s="64" t="s">
        <v>283</v>
      </c>
      <c r="F11" s="63" t="s">
        <v>210</v>
      </c>
      <c r="G11" s="61">
        <v>9.59</v>
      </c>
      <c r="H11" s="61">
        <v>10.06</v>
      </c>
      <c r="I11" s="61" t="s">
        <v>75</v>
      </c>
      <c r="J11" s="62">
        <v>1</v>
      </c>
      <c r="K11" s="61">
        <v>9.8000000000000007</v>
      </c>
      <c r="L11" s="61">
        <v>9.5</v>
      </c>
      <c r="M11" s="61">
        <v>10.119999999999999</v>
      </c>
      <c r="N11" s="60">
        <f>MAX(G11:I11,K11:M11)</f>
        <v>10.119999999999999</v>
      </c>
      <c r="O11" s="59" t="str">
        <f>IF(ISBLANK(N11),"",IF(N11&lt;10.2,"",IF(N11&gt;=19.9,"TSM",IF(N11&gt;=17.5,"SM",IF(N11&gt;=15.6,"KSM",IF(N11&gt;=13.8,"I A",IF(N11&gt;=12,"II A",IF(N11&gt;=10.2,"III A"))))))))</f>
        <v/>
      </c>
      <c r="P11" s="84" t="s">
        <v>211</v>
      </c>
    </row>
    <row r="12" spans="1:18" s="57" customFormat="1" ht="19.899999999999999" customHeight="1" x14ac:dyDescent="0.2">
      <c r="A12" s="67"/>
      <c r="B12" s="66"/>
      <c r="C12" s="24"/>
      <c r="D12" s="65"/>
      <c r="E12" s="64"/>
      <c r="F12" s="63"/>
      <c r="G12" s="61"/>
      <c r="H12" s="61"/>
      <c r="I12" s="61"/>
      <c r="J12" s="62"/>
      <c r="K12" s="61"/>
      <c r="L12" s="61"/>
      <c r="M12" s="61"/>
      <c r="N12" s="60"/>
      <c r="O12" s="59"/>
      <c r="P12" s="84"/>
    </row>
  </sheetData>
  <mergeCells count="1">
    <mergeCell ref="G6:M6"/>
  </mergeCells>
  <printOptions horizontalCentered="1"/>
  <pageMargins left="0.39370078740157483" right="0.39370078740157483" top="0.78740157480314965" bottom="0.39370078740157483" header="0.39370078740157483" footer="0.3937007874015748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O53"/>
  <sheetViews>
    <sheetView zoomScaleNormal="100" workbookViewId="0">
      <selection activeCell="A3" sqref="A3"/>
    </sheetView>
  </sheetViews>
  <sheetFormatPr defaultColWidth="9.140625" defaultRowHeight="12.75" x14ac:dyDescent="0.2"/>
  <cols>
    <col min="1" max="1" width="4.5703125" style="106" customWidth="1"/>
    <col min="2" max="2" width="4" style="106" hidden="1" customWidth="1"/>
    <col min="3" max="3" width="10.85546875" style="106" customWidth="1"/>
    <col min="4" max="4" width="20.85546875" style="106" customWidth="1"/>
    <col min="5" max="5" width="8.85546875" style="165" customWidth="1"/>
    <col min="6" max="6" width="10.5703125" style="165" customWidth="1"/>
    <col min="7" max="7" width="6.7109375" style="93" customWidth="1"/>
    <col min="8" max="8" width="4" style="166" customWidth="1"/>
    <col min="9" max="9" width="6.42578125" style="128" customWidth="1"/>
    <col min="10" max="10" width="4.5703125" style="166" bestFit="1" customWidth="1"/>
    <col min="11" max="11" width="5" style="128" bestFit="1" customWidth="1"/>
    <col min="12" max="12" width="22.28515625" style="106" customWidth="1"/>
    <col min="13" max="13" width="4.7109375" style="106" hidden="1" customWidth="1"/>
    <col min="14" max="14" width="5.7109375" style="106" hidden="1" customWidth="1"/>
    <col min="15" max="15" width="4.5703125" style="106" hidden="1" customWidth="1"/>
    <col min="16" max="16" width="0" style="106" hidden="1" customWidth="1"/>
    <col min="17" max="16384" width="9.140625" style="106"/>
  </cols>
  <sheetData>
    <row r="1" spans="1:15" s="91" customFormat="1" ht="14.25" x14ac:dyDescent="0.2">
      <c r="A1" s="90" t="s">
        <v>56</v>
      </c>
      <c r="B1" s="90"/>
      <c r="E1" s="92"/>
      <c r="F1" s="92"/>
      <c r="G1" s="93"/>
      <c r="H1" s="94"/>
      <c r="I1" s="93"/>
      <c r="J1" s="94"/>
      <c r="K1" s="93"/>
      <c r="L1" s="95" t="s">
        <v>55</v>
      </c>
      <c r="O1" s="90"/>
    </row>
    <row r="2" spans="1:15" s="97" customFormat="1" ht="15.75" customHeight="1" x14ac:dyDescent="0.2">
      <c r="A2" s="90" t="s">
        <v>54</v>
      </c>
      <c r="B2" s="90"/>
      <c r="D2" s="91"/>
      <c r="E2" s="92"/>
      <c r="F2" s="92"/>
      <c r="G2" s="98"/>
      <c r="H2" s="94"/>
      <c r="I2" s="98"/>
      <c r="J2" s="94"/>
      <c r="K2" s="163"/>
      <c r="L2" s="99" t="s">
        <v>53</v>
      </c>
      <c r="O2" s="90"/>
    </row>
    <row r="3" spans="1:15" ht="10.5" customHeight="1" x14ac:dyDescent="0.25">
      <c r="C3" s="164"/>
    </row>
    <row r="4" spans="1:15" ht="15.75" x14ac:dyDescent="0.25">
      <c r="C4" s="167" t="s">
        <v>511</v>
      </c>
      <c r="D4" s="91"/>
      <c r="F4" s="168"/>
    </row>
    <row r="5" spans="1:15" ht="9" customHeight="1" x14ac:dyDescent="0.2">
      <c r="D5" s="91"/>
    </row>
    <row r="6" spans="1:15" x14ac:dyDescent="0.2">
      <c r="B6" s="91"/>
      <c r="C6" s="92" t="s">
        <v>512</v>
      </c>
      <c r="D6" s="92"/>
      <c r="F6" s="168"/>
    </row>
    <row r="7" spans="1:15" ht="9" customHeight="1" thickBot="1" x14ac:dyDescent="0.25">
      <c r="D7" s="91"/>
      <c r="G7" s="106"/>
    </row>
    <row r="8" spans="1:15" s="97" customFormat="1" ht="12" thickBot="1" x14ac:dyDescent="0.25">
      <c r="A8" s="129" t="s">
        <v>51</v>
      </c>
      <c r="B8" s="169" t="s">
        <v>50</v>
      </c>
      <c r="C8" s="170" t="s">
        <v>49</v>
      </c>
      <c r="D8" s="171" t="s">
        <v>48</v>
      </c>
      <c r="E8" s="172" t="s">
        <v>47</v>
      </c>
      <c r="F8" s="172" t="s">
        <v>46</v>
      </c>
      <c r="G8" s="173" t="s">
        <v>513</v>
      </c>
      <c r="H8" s="174" t="s">
        <v>514</v>
      </c>
      <c r="I8" s="173" t="s">
        <v>515</v>
      </c>
      <c r="J8" s="174" t="s">
        <v>514</v>
      </c>
      <c r="K8" s="130" t="s">
        <v>43</v>
      </c>
      <c r="L8" s="175" t="s">
        <v>42</v>
      </c>
      <c r="N8" s="118" t="s">
        <v>152</v>
      </c>
      <c r="O8" s="129" t="s">
        <v>516</v>
      </c>
    </row>
    <row r="9" spans="1:15" ht="15.95" customHeight="1" x14ac:dyDescent="0.2">
      <c r="A9" s="119">
        <v>1</v>
      </c>
      <c r="B9" s="120"/>
      <c r="C9" s="121" t="s">
        <v>517</v>
      </c>
      <c r="D9" s="122" t="s">
        <v>518</v>
      </c>
      <c r="E9" s="135" t="s">
        <v>519</v>
      </c>
      <c r="F9" s="136" t="s">
        <v>121</v>
      </c>
      <c r="G9" s="176">
        <v>7.75</v>
      </c>
      <c r="H9" s="177">
        <v>0.21099999999999999</v>
      </c>
      <c r="I9" s="178">
        <v>7.7</v>
      </c>
      <c r="J9" s="177">
        <v>0.27400000000000002</v>
      </c>
      <c r="K9" s="19" t="str">
        <f t="shared" ref="K9:K13" si="0">IF(ISBLANK(I9),"",IF(I9&gt;9.04,"",IF(I9&lt;=7.25,"TSM",IF(I9&lt;=7.45,"SM",IF(I9&lt;=7.7,"KSM",IF(I9&lt;=8,"I A",IF(I9&lt;=8.44,"II A",IF(I9&lt;=9.04,"III A"))))))))</f>
        <v>KSM</v>
      </c>
      <c r="L9" s="179" t="s">
        <v>488</v>
      </c>
      <c r="N9" s="119" t="s">
        <v>520</v>
      </c>
      <c r="O9" s="119">
        <v>3</v>
      </c>
    </row>
    <row r="10" spans="1:15" ht="15.95" customHeight="1" x14ac:dyDescent="0.2">
      <c r="A10" s="119">
        <v>2</v>
      </c>
      <c r="B10" s="120"/>
      <c r="C10" s="121" t="s">
        <v>129</v>
      </c>
      <c r="D10" s="122" t="s">
        <v>521</v>
      </c>
      <c r="E10" s="135" t="s">
        <v>522</v>
      </c>
      <c r="F10" s="136" t="s">
        <v>121</v>
      </c>
      <c r="G10" s="176">
        <v>8.0399999999999991</v>
      </c>
      <c r="H10" s="177">
        <v>0.17799999999999999</v>
      </c>
      <c r="I10" s="178">
        <v>7.93</v>
      </c>
      <c r="J10" s="177">
        <v>0.16200000000000001</v>
      </c>
      <c r="K10" s="19" t="str">
        <f t="shared" si="0"/>
        <v>I A</v>
      </c>
      <c r="L10" s="179" t="s">
        <v>488</v>
      </c>
      <c r="N10" s="119" t="s">
        <v>520</v>
      </c>
      <c r="O10" s="119">
        <v>5</v>
      </c>
    </row>
    <row r="11" spans="1:15" ht="15.95" customHeight="1" x14ac:dyDescent="0.2">
      <c r="A11" s="119">
        <v>3</v>
      </c>
      <c r="B11" s="120"/>
      <c r="C11" s="121" t="s">
        <v>133</v>
      </c>
      <c r="D11" s="122" t="s">
        <v>523</v>
      </c>
      <c r="E11" s="135" t="s">
        <v>524</v>
      </c>
      <c r="F11" s="136" t="s">
        <v>121</v>
      </c>
      <c r="G11" s="176">
        <v>8.0299999999999994</v>
      </c>
      <c r="H11" s="177">
        <v>0.156</v>
      </c>
      <c r="I11" s="178">
        <v>7.95</v>
      </c>
      <c r="J11" s="177">
        <v>0.16700000000000001</v>
      </c>
      <c r="K11" s="19" t="str">
        <f t="shared" si="0"/>
        <v>I A</v>
      </c>
      <c r="L11" s="179" t="s">
        <v>412</v>
      </c>
      <c r="N11" s="119" t="s">
        <v>520</v>
      </c>
      <c r="O11" s="119">
        <v>2</v>
      </c>
    </row>
    <row r="12" spans="1:15" ht="15.95" customHeight="1" x14ac:dyDescent="0.2">
      <c r="A12" s="119">
        <v>4</v>
      </c>
      <c r="B12" s="120">
        <v>98</v>
      </c>
      <c r="C12" s="121" t="s">
        <v>525</v>
      </c>
      <c r="D12" s="122" t="s">
        <v>526</v>
      </c>
      <c r="E12" s="135" t="s">
        <v>527</v>
      </c>
      <c r="F12" s="136" t="s">
        <v>76</v>
      </c>
      <c r="G12" s="176">
        <v>8.06</v>
      </c>
      <c r="H12" s="177">
        <v>0.161</v>
      </c>
      <c r="I12" s="178">
        <v>8.02</v>
      </c>
      <c r="J12" s="177">
        <v>0.188</v>
      </c>
      <c r="K12" s="19" t="str">
        <f t="shared" si="0"/>
        <v>II A</v>
      </c>
      <c r="L12" s="179" t="s">
        <v>528</v>
      </c>
      <c r="N12" s="119" t="s">
        <v>520</v>
      </c>
      <c r="O12" s="119">
        <v>1</v>
      </c>
    </row>
    <row r="13" spans="1:15" ht="15.95" customHeight="1" x14ac:dyDescent="0.2">
      <c r="A13" s="119">
        <v>5</v>
      </c>
      <c r="B13" s="120"/>
      <c r="C13" s="121" t="s">
        <v>529</v>
      </c>
      <c r="D13" s="122" t="s">
        <v>530</v>
      </c>
      <c r="E13" s="135" t="s">
        <v>531</v>
      </c>
      <c r="F13" s="136" t="s">
        <v>53</v>
      </c>
      <c r="G13" s="180">
        <v>8.06</v>
      </c>
      <c r="H13" s="177">
        <v>0.158</v>
      </c>
      <c r="I13" s="178">
        <v>8.0299999999999994</v>
      </c>
      <c r="J13" s="177">
        <v>0.158</v>
      </c>
      <c r="K13" s="19" t="str">
        <f t="shared" si="0"/>
        <v>II A</v>
      </c>
      <c r="L13" s="179" t="s">
        <v>532</v>
      </c>
      <c r="N13" s="119" t="s">
        <v>520</v>
      </c>
      <c r="O13" s="119">
        <v>6</v>
      </c>
    </row>
    <row r="14" spans="1:15" ht="15.95" customHeight="1" x14ac:dyDescent="0.2">
      <c r="A14" s="119">
        <v>6</v>
      </c>
      <c r="B14" s="120"/>
      <c r="C14" s="121" t="s">
        <v>220</v>
      </c>
      <c r="D14" s="122" t="s">
        <v>490</v>
      </c>
      <c r="E14" s="135" t="s">
        <v>489</v>
      </c>
      <c r="F14" s="136" t="s">
        <v>121</v>
      </c>
      <c r="G14" s="178">
        <v>7.94</v>
      </c>
      <c r="H14" s="177">
        <v>0.14599999999999999</v>
      </c>
      <c r="I14" s="180">
        <v>8.0299999999999994</v>
      </c>
      <c r="J14" s="177">
        <v>0.14899999999999999</v>
      </c>
      <c r="K14" s="19" t="str">
        <f>IF(ISBLANK(G14),"",IF(G14&gt;9.04,"",IF(G14&lt;=7.25,"TSM",IF(G14&lt;=7.45,"SM",IF(G14&lt;=7.7,"KSM",IF(G14&lt;=8,"I A",IF(G14&lt;=8.44,"II A",IF(G14&lt;=9.04,"III A"))))))))</f>
        <v>I A</v>
      </c>
      <c r="L14" s="179" t="s">
        <v>488</v>
      </c>
      <c r="N14" s="119" t="s">
        <v>520</v>
      </c>
      <c r="O14" s="119">
        <v>4</v>
      </c>
    </row>
    <row r="15" spans="1:15" ht="9" customHeight="1" x14ac:dyDescent="0.2">
      <c r="D15" s="91"/>
    </row>
    <row r="16" spans="1:15" x14ac:dyDescent="0.2">
      <c r="B16" s="91"/>
      <c r="C16" s="92" t="s">
        <v>533</v>
      </c>
      <c r="D16" s="92"/>
      <c r="F16" s="168"/>
      <c r="G16" s="106"/>
      <c r="H16" s="137"/>
      <c r="J16" s="137"/>
    </row>
    <row r="17" spans="1:15" ht="9" customHeight="1" thickBot="1" x14ac:dyDescent="0.25">
      <c r="D17" s="91"/>
      <c r="G17" s="106"/>
    </row>
    <row r="18" spans="1:15" s="97" customFormat="1" ht="12" thickBot="1" x14ac:dyDescent="0.25">
      <c r="A18" s="129" t="s">
        <v>51</v>
      </c>
      <c r="B18" s="169" t="s">
        <v>50</v>
      </c>
      <c r="C18" s="170" t="s">
        <v>49</v>
      </c>
      <c r="D18" s="171" t="s">
        <v>48</v>
      </c>
      <c r="E18" s="172" t="s">
        <v>47</v>
      </c>
      <c r="F18" s="172" t="s">
        <v>46</v>
      </c>
      <c r="G18" s="173" t="s">
        <v>513</v>
      </c>
      <c r="H18" s="174" t="s">
        <v>514</v>
      </c>
      <c r="I18" s="173" t="s">
        <v>515</v>
      </c>
      <c r="J18" s="174" t="s">
        <v>514</v>
      </c>
      <c r="K18" s="130" t="s">
        <v>43</v>
      </c>
      <c r="L18" s="175" t="s">
        <v>42</v>
      </c>
      <c r="N18" s="118" t="s">
        <v>152</v>
      </c>
      <c r="O18" s="129" t="s">
        <v>516</v>
      </c>
    </row>
    <row r="19" spans="1:15" ht="15.95" customHeight="1" x14ac:dyDescent="0.2">
      <c r="A19" s="119">
        <v>7</v>
      </c>
      <c r="B19" s="120"/>
      <c r="C19" s="121" t="s">
        <v>534</v>
      </c>
      <c r="D19" s="122" t="s">
        <v>535</v>
      </c>
      <c r="E19" s="135" t="s">
        <v>536</v>
      </c>
      <c r="F19" s="136" t="s">
        <v>53</v>
      </c>
      <c r="G19" s="176">
        <v>8.27</v>
      </c>
      <c r="H19" s="177">
        <v>0.311</v>
      </c>
      <c r="I19" s="178">
        <v>8.15</v>
      </c>
      <c r="J19" s="177">
        <v>0.14599999999999999</v>
      </c>
      <c r="K19" s="19" t="str">
        <f t="shared" ref="K19:K21" si="1">IF(ISBLANK(I19),"",IF(I19&gt;9.04,"",IF(I19&lt;=7.25,"TSM",IF(I19&lt;=7.45,"SM",IF(I19&lt;=7.7,"KSM",IF(I19&lt;=8,"I A",IF(I19&lt;=8.44,"II A",IF(I19&lt;=9.04,"III A"))))))))</f>
        <v>II A</v>
      </c>
      <c r="L19" s="179" t="s">
        <v>93</v>
      </c>
      <c r="N19" s="119" t="s">
        <v>537</v>
      </c>
      <c r="O19" s="119">
        <v>5</v>
      </c>
    </row>
    <row r="20" spans="1:15" ht="15.95" customHeight="1" x14ac:dyDescent="0.2">
      <c r="A20" s="119">
        <v>8</v>
      </c>
      <c r="B20" s="120">
        <v>15</v>
      </c>
      <c r="C20" s="121" t="s">
        <v>538</v>
      </c>
      <c r="D20" s="122" t="s">
        <v>539</v>
      </c>
      <c r="E20" s="135" t="s">
        <v>540</v>
      </c>
      <c r="F20" s="136" t="s">
        <v>173</v>
      </c>
      <c r="G20" s="176">
        <v>8.2799999999999994</v>
      </c>
      <c r="H20" s="177">
        <v>0.186</v>
      </c>
      <c r="I20" s="178">
        <v>8.19</v>
      </c>
      <c r="J20" s="177">
        <v>0.184</v>
      </c>
      <c r="K20" s="19" t="str">
        <f t="shared" si="1"/>
        <v>II A</v>
      </c>
      <c r="L20" s="179" t="s">
        <v>377</v>
      </c>
      <c r="N20" s="119" t="s">
        <v>537</v>
      </c>
      <c r="O20" s="119">
        <v>1</v>
      </c>
    </row>
    <row r="21" spans="1:15" ht="15.95" customHeight="1" x14ac:dyDescent="0.2">
      <c r="A21" s="119">
        <v>9</v>
      </c>
      <c r="B21" s="120"/>
      <c r="C21" s="121" t="s">
        <v>220</v>
      </c>
      <c r="D21" s="122" t="s">
        <v>541</v>
      </c>
      <c r="E21" s="135" t="s">
        <v>542</v>
      </c>
      <c r="F21" s="136" t="s">
        <v>53</v>
      </c>
      <c r="G21" s="176">
        <v>8.2100000000000009</v>
      </c>
      <c r="H21" s="177">
        <v>0.30599999999999999</v>
      </c>
      <c r="I21" s="178">
        <v>8.1999999999999993</v>
      </c>
      <c r="J21" s="177">
        <v>0.29799999999999999</v>
      </c>
      <c r="K21" s="19" t="str">
        <f t="shared" si="1"/>
        <v>II A</v>
      </c>
      <c r="L21" s="179" t="s">
        <v>543</v>
      </c>
      <c r="N21" s="119" t="s">
        <v>537</v>
      </c>
      <c r="O21" s="119">
        <v>3</v>
      </c>
    </row>
    <row r="22" spans="1:15" ht="15.95" customHeight="1" x14ac:dyDescent="0.2">
      <c r="A22" s="119">
        <v>10</v>
      </c>
      <c r="B22" s="120"/>
      <c r="C22" s="121" t="s">
        <v>471</v>
      </c>
      <c r="D22" s="122" t="s">
        <v>470</v>
      </c>
      <c r="E22" s="135" t="s">
        <v>469</v>
      </c>
      <c r="F22" s="136" t="s">
        <v>189</v>
      </c>
      <c r="G22" s="181">
        <v>8.25</v>
      </c>
      <c r="H22" s="177">
        <v>0.115</v>
      </c>
      <c r="I22" s="180">
        <v>8.2899999999999991</v>
      </c>
      <c r="J22" s="177">
        <v>0.161</v>
      </c>
      <c r="K22" s="19" t="str">
        <f>IF(ISBLANK(G22),"",IF(G22&gt;9.04,"",IF(G22&lt;=7.25,"TSM",IF(G22&lt;=7.45,"SM",IF(G22&lt;=7.7,"KSM",IF(G22&lt;=8,"I A",IF(G22&lt;=8.44,"II A",IF(G22&lt;=9.04,"III A"))))))))</f>
        <v>II A</v>
      </c>
      <c r="L22" s="179" t="s">
        <v>466</v>
      </c>
      <c r="N22" s="119" t="s">
        <v>537</v>
      </c>
      <c r="O22" s="119">
        <v>4</v>
      </c>
    </row>
    <row r="23" spans="1:15" ht="15.95" customHeight="1" x14ac:dyDescent="0.2">
      <c r="A23" s="119">
        <v>11</v>
      </c>
      <c r="B23" s="120"/>
      <c r="C23" s="121" t="s">
        <v>140</v>
      </c>
      <c r="D23" s="122" t="s">
        <v>544</v>
      </c>
      <c r="E23" s="135" t="s">
        <v>545</v>
      </c>
      <c r="F23" s="136" t="s">
        <v>76</v>
      </c>
      <c r="G23" s="181">
        <v>8.26</v>
      </c>
      <c r="H23" s="177">
        <v>0.189</v>
      </c>
      <c r="I23" s="180">
        <v>8.33</v>
      </c>
      <c r="J23" s="177">
        <v>0.23</v>
      </c>
      <c r="K23" s="19" t="str">
        <f>IF(ISBLANK(G23),"",IF(G23&gt;9.04,"",IF(G23&lt;=7.25,"TSM",IF(G23&lt;=7.45,"SM",IF(G23&lt;=7.7,"KSM",IF(G23&lt;=8,"I A",IF(G23&lt;=8.44,"II A",IF(G23&lt;=9.04,"III A"))))))))</f>
        <v>II A</v>
      </c>
      <c r="L23" s="179" t="s">
        <v>546</v>
      </c>
      <c r="N23" s="119" t="s">
        <v>537</v>
      </c>
      <c r="O23" s="119">
        <v>2</v>
      </c>
    </row>
    <row r="24" spans="1:15" ht="15.95" customHeight="1" x14ac:dyDescent="0.2">
      <c r="A24" s="119">
        <v>12</v>
      </c>
      <c r="B24" s="120"/>
      <c r="C24" s="121" t="s">
        <v>341</v>
      </c>
      <c r="D24" s="122" t="s">
        <v>547</v>
      </c>
      <c r="E24" s="135" t="s">
        <v>548</v>
      </c>
      <c r="F24" s="136" t="s">
        <v>99</v>
      </c>
      <c r="G24" s="181">
        <v>8.36</v>
      </c>
      <c r="H24" s="177">
        <v>0.38400000000000001</v>
      </c>
      <c r="I24" s="180">
        <v>8.42</v>
      </c>
      <c r="J24" s="177">
        <v>0.189</v>
      </c>
      <c r="K24" s="19" t="str">
        <f>IF(ISBLANK(G24),"",IF(G24&gt;9.04,"",IF(G24&lt;=7.25,"TSM",IF(G24&lt;=7.45,"SM",IF(G24&lt;=7.7,"KSM",IF(G24&lt;=8,"I A",IF(G24&lt;=8.44,"II A",IF(G24&lt;=9.04,"III A"))))))))</f>
        <v>II A</v>
      </c>
      <c r="L24" s="179" t="s">
        <v>549</v>
      </c>
      <c r="N24" s="119" t="s">
        <v>537</v>
      </c>
      <c r="O24" s="119">
        <v>6</v>
      </c>
    </row>
    <row r="25" spans="1:15" ht="9" customHeight="1" thickBot="1" x14ac:dyDescent="0.25">
      <c r="D25" s="91"/>
      <c r="G25" s="106"/>
    </row>
    <row r="26" spans="1:15" s="97" customFormat="1" ht="12" thickBot="1" x14ac:dyDescent="0.25">
      <c r="A26" s="129" t="s">
        <v>51</v>
      </c>
      <c r="B26" s="169" t="s">
        <v>50</v>
      </c>
      <c r="C26" s="170" t="s">
        <v>49</v>
      </c>
      <c r="D26" s="171" t="s">
        <v>48</v>
      </c>
      <c r="E26" s="172" t="s">
        <v>47</v>
      </c>
      <c r="F26" s="172" t="s">
        <v>46</v>
      </c>
      <c r="G26" s="173" t="s">
        <v>513</v>
      </c>
      <c r="H26" s="174" t="s">
        <v>514</v>
      </c>
      <c r="I26" s="173" t="s">
        <v>515</v>
      </c>
      <c r="J26" s="174" t="s">
        <v>514</v>
      </c>
      <c r="K26" s="130" t="s">
        <v>43</v>
      </c>
      <c r="L26" s="175" t="s">
        <v>42</v>
      </c>
      <c r="N26" s="118" t="s">
        <v>152</v>
      </c>
      <c r="O26" s="129" t="s">
        <v>516</v>
      </c>
    </row>
    <row r="27" spans="1:15" ht="15.95" customHeight="1" x14ac:dyDescent="0.2">
      <c r="A27" s="119">
        <v>13</v>
      </c>
      <c r="B27" s="120"/>
      <c r="C27" s="121" t="s">
        <v>143</v>
      </c>
      <c r="D27" s="122" t="s">
        <v>550</v>
      </c>
      <c r="E27" s="135" t="s">
        <v>551</v>
      </c>
      <c r="F27" s="136" t="s">
        <v>552</v>
      </c>
      <c r="G27" s="181">
        <v>8.3699999999999992</v>
      </c>
      <c r="H27" s="177">
        <v>0.16800000000000001</v>
      </c>
      <c r="I27" s="182"/>
      <c r="J27" s="177"/>
      <c r="K27" s="19" t="str">
        <f t="shared" ref="K27:K52" si="2">IF(ISBLANK(G27),"",IF(G27&gt;9.04,"",IF(G27&lt;=7.25,"TSM",IF(G27&lt;=7.45,"SM",IF(G27&lt;=7.7,"KSM",IF(G27&lt;=8,"I A",IF(G27&lt;=8.44,"II A",IF(G27&lt;=9.04,"III A"))))))))</f>
        <v>II A</v>
      </c>
      <c r="L27" s="179" t="s">
        <v>553</v>
      </c>
      <c r="N27" s="119"/>
      <c r="O27" s="119"/>
    </row>
    <row r="28" spans="1:15" ht="15.95" customHeight="1" x14ac:dyDescent="0.2">
      <c r="A28" s="119">
        <v>14</v>
      </c>
      <c r="B28" s="120">
        <v>36</v>
      </c>
      <c r="C28" s="121" t="s">
        <v>143</v>
      </c>
      <c r="D28" s="122" t="s">
        <v>554</v>
      </c>
      <c r="E28" s="135" t="s">
        <v>555</v>
      </c>
      <c r="F28" s="136" t="s">
        <v>121</v>
      </c>
      <c r="G28" s="181">
        <v>8.43</v>
      </c>
      <c r="H28" s="177">
        <v>0.19400000000000001</v>
      </c>
      <c r="I28" s="182"/>
      <c r="J28" s="177"/>
      <c r="K28" s="19" t="str">
        <f t="shared" si="2"/>
        <v>II A</v>
      </c>
      <c r="L28" s="179" t="s">
        <v>488</v>
      </c>
      <c r="N28" s="119"/>
      <c r="O28" s="119"/>
    </row>
    <row r="29" spans="1:15" ht="15.95" customHeight="1" x14ac:dyDescent="0.2">
      <c r="A29" s="119">
        <v>15</v>
      </c>
      <c r="B29" s="120"/>
      <c r="C29" s="121" t="s">
        <v>556</v>
      </c>
      <c r="D29" s="122" t="s">
        <v>557</v>
      </c>
      <c r="E29" s="135" t="s">
        <v>558</v>
      </c>
      <c r="F29" s="136" t="s">
        <v>121</v>
      </c>
      <c r="G29" s="181">
        <v>8.51</v>
      </c>
      <c r="H29" s="177">
        <v>0.34699999999999998</v>
      </c>
      <c r="I29" s="182"/>
      <c r="J29" s="177"/>
      <c r="K29" s="19" t="str">
        <f t="shared" si="2"/>
        <v>III A</v>
      </c>
      <c r="L29" s="179" t="s">
        <v>488</v>
      </c>
      <c r="N29" s="119"/>
      <c r="O29" s="119"/>
    </row>
    <row r="30" spans="1:15" ht="15.95" customHeight="1" x14ac:dyDescent="0.2">
      <c r="A30" s="119">
        <v>16</v>
      </c>
      <c r="B30" s="120">
        <v>60</v>
      </c>
      <c r="C30" s="121" t="s">
        <v>328</v>
      </c>
      <c r="D30" s="122" t="s">
        <v>559</v>
      </c>
      <c r="E30" s="135" t="s">
        <v>560</v>
      </c>
      <c r="F30" s="136" t="s">
        <v>53</v>
      </c>
      <c r="G30" s="181">
        <v>8.51</v>
      </c>
      <c r="H30" s="177">
        <v>0.56699999999999995</v>
      </c>
      <c r="I30" s="182"/>
      <c r="J30" s="177"/>
      <c r="K30" s="19" t="str">
        <f t="shared" si="2"/>
        <v>III A</v>
      </c>
      <c r="L30" s="179" t="s">
        <v>494</v>
      </c>
      <c r="N30" s="119"/>
      <c r="O30" s="119"/>
    </row>
    <row r="31" spans="1:15" ht="15.95" customHeight="1" x14ac:dyDescent="0.2">
      <c r="A31" s="119">
        <v>17</v>
      </c>
      <c r="B31" s="120"/>
      <c r="C31" s="121" t="s">
        <v>225</v>
      </c>
      <c r="D31" s="122" t="s">
        <v>479</v>
      </c>
      <c r="E31" s="135" t="s">
        <v>478</v>
      </c>
      <c r="F31" s="136" t="s">
        <v>24</v>
      </c>
      <c r="G31" s="181">
        <v>8.6</v>
      </c>
      <c r="H31" s="177">
        <v>0.247</v>
      </c>
      <c r="I31" s="182"/>
      <c r="J31" s="177"/>
      <c r="K31" s="19" t="str">
        <f t="shared" si="2"/>
        <v>III A</v>
      </c>
      <c r="L31" s="179" t="s">
        <v>262</v>
      </c>
      <c r="N31" s="119"/>
      <c r="O31" s="119"/>
    </row>
    <row r="32" spans="1:15" ht="15.95" customHeight="1" x14ac:dyDescent="0.2">
      <c r="A32" s="119">
        <v>18</v>
      </c>
      <c r="B32" s="120">
        <v>91</v>
      </c>
      <c r="C32" s="121" t="s">
        <v>477</v>
      </c>
      <c r="D32" s="122" t="s">
        <v>561</v>
      </c>
      <c r="E32" s="135" t="s">
        <v>562</v>
      </c>
      <c r="F32" s="136" t="s">
        <v>76</v>
      </c>
      <c r="G32" s="181">
        <v>8.6199999999999992</v>
      </c>
      <c r="H32" s="177">
        <v>0.60099999999999998</v>
      </c>
      <c r="I32" s="182"/>
      <c r="J32" s="177"/>
      <c r="K32" s="19" t="str">
        <f t="shared" si="2"/>
        <v>III A</v>
      </c>
      <c r="L32" s="179" t="s">
        <v>563</v>
      </c>
      <c r="N32" s="119"/>
      <c r="O32" s="119"/>
    </row>
    <row r="33" spans="1:15" ht="15.95" customHeight="1" x14ac:dyDescent="0.2">
      <c r="A33" s="119">
        <v>19</v>
      </c>
      <c r="B33" s="120"/>
      <c r="C33" s="121" t="s">
        <v>263</v>
      </c>
      <c r="D33" s="122" t="s">
        <v>564</v>
      </c>
      <c r="E33" s="135" t="s">
        <v>565</v>
      </c>
      <c r="F33" s="136" t="s">
        <v>24</v>
      </c>
      <c r="G33" s="181">
        <v>8.66</v>
      </c>
      <c r="H33" s="177">
        <v>0.252</v>
      </c>
      <c r="I33" s="182"/>
      <c r="J33" s="177"/>
      <c r="K33" s="19" t="str">
        <f t="shared" si="2"/>
        <v>III A</v>
      </c>
      <c r="L33" s="179" t="s">
        <v>566</v>
      </c>
      <c r="N33" s="119"/>
      <c r="O33" s="119"/>
    </row>
    <row r="34" spans="1:15" ht="15.95" customHeight="1" x14ac:dyDescent="0.2">
      <c r="A34" s="119">
        <v>20</v>
      </c>
      <c r="B34" s="120"/>
      <c r="C34" s="121" t="s">
        <v>133</v>
      </c>
      <c r="D34" s="122" t="s">
        <v>567</v>
      </c>
      <c r="E34" s="135" t="s">
        <v>568</v>
      </c>
      <c r="F34" s="136" t="s">
        <v>53</v>
      </c>
      <c r="G34" s="181">
        <v>8.66</v>
      </c>
      <c r="H34" s="177">
        <v>0.14499999999999999</v>
      </c>
      <c r="I34" s="182"/>
      <c r="J34" s="177"/>
      <c r="K34" s="19" t="str">
        <f t="shared" si="2"/>
        <v>III A</v>
      </c>
      <c r="L34" s="179" t="s">
        <v>569</v>
      </c>
      <c r="N34" s="119"/>
      <c r="O34" s="119"/>
    </row>
    <row r="35" spans="1:15" ht="15.95" customHeight="1" x14ac:dyDescent="0.2">
      <c r="A35" s="119">
        <v>21</v>
      </c>
      <c r="B35" s="120"/>
      <c r="C35" s="121" t="s">
        <v>477</v>
      </c>
      <c r="D35" s="122" t="s">
        <v>476</v>
      </c>
      <c r="E35" s="135" t="s">
        <v>475</v>
      </c>
      <c r="F35" s="136" t="s">
        <v>99</v>
      </c>
      <c r="G35" s="181">
        <v>8.67</v>
      </c>
      <c r="H35" s="177">
        <v>0.47899999999999998</v>
      </c>
      <c r="I35" s="182"/>
      <c r="J35" s="177"/>
      <c r="K35" s="19" t="str">
        <f t="shared" si="2"/>
        <v>III A</v>
      </c>
      <c r="L35" s="179" t="s">
        <v>98</v>
      </c>
      <c r="N35" s="119"/>
      <c r="O35" s="119"/>
    </row>
    <row r="36" spans="1:15" ht="15.95" customHeight="1" x14ac:dyDescent="0.2">
      <c r="A36" s="119">
        <v>22</v>
      </c>
      <c r="B36" s="120">
        <v>76</v>
      </c>
      <c r="C36" s="121" t="s">
        <v>570</v>
      </c>
      <c r="D36" s="122" t="s">
        <v>571</v>
      </c>
      <c r="E36" s="135" t="s">
        <v>572</v>
      </c>
      <c r="F36" s="136" t="s">
        <v>573</v>
      </c>
      <c r="G36" s="181">
        <v>8.68</v>
      </c>
      <c r="H36" s="177">
        <v>0.35099999999999998</v>
      </c>
      <c r="I36" s="182"/>
      <c r="J36" s="177"/>
      <c r="K36" s="19" t="str">
        <f t="shared" si="2"/>
        <v>III A</v>
      </c>
      <c r="L36" s="179" t="s">
        <v>543</v>
      </c>
      <c r="N36" s="119"/>
      <c r="O36" s="119"/>
    </row>
    <row r="37" spans="1:15" ht="15.95" customHeight="1" x14ac:dyDescent="0.2">
      <c r="A37" s="119">
        <v>23</v>
      </c>
      <c r="B37" s="120"/>
      <c r="C37" s="121" t="s">
        <v>529</v>
      </c>
      <c r="D37" s="122" t="s">
        <v>574</v>
      </c>
      <c r="E37" s="135" t="s">
        <v>575</v>
      </c>
      <c r="F37" s="136" t="s">
        <v>53</v>
      </c>
      <c r="G37" s="181">
        <v>8.6999999999999993</v>
      </c>
      <c r="H37" s="177">
        <v>0.14799999999999999</v>
      </c>
      <c r="I37" s="182"/>
      <c r="J37" s="177"/>
      <c r="K37" s="19" t="str">
        <f t="shared" si="2"/>
        <v>III A</v>
      </c>
      <c r="L37" s="179" t="s">
        <v>569</v>
      </c>
      <c r="N37" s="119"/>
      <c r="O37" s="119"/>
    </row>
    <row r="38" spans="1:15" ht="15.95" customHeight="1" x14ac:dyDescent="0.2">
      <c r="A38" s="119">
        <v>24</v>
      </c>
      <c r="B38" s="120"/>
      <c r="C38" s="121" t="s">
        <v>576</v>
      </c>
      <c r="D38" s="122" t="s">
        <v>577</v>
      </c>
      <c r="E38" s="135" t="s">
        <v>578</v>
      </c>
      <c r="F38" s="136" t="s">
        <v>76</v>
      </c>
      <c r="G38" s="181">
        <v>8.7100000000000009</v>
      </c>
      <c r="H38" s="177">
        <v>0.17</v>
      </c>
      <c r="I38" s="182"/>
      <c r="J38" s="177"/>
      <c r="K38" s="19" t="str">
        <f t="shared" si="2"/>
        <v>III A</v>
      </c>
      <c r="L38" s="179" t="s">
        <v>579</v>
      </c>
      <c r="N38" s="119"/>
      <c r="O38" s="119"/>
    </row>
    <row r="39" spans="1:15" ht="15.95" customHeight="1" x14ac:dyDescent="0.2">
      <c r="A39" s="119">
        <v>25</v>
      </c>
      <c r="B39" s="120"/>
      <c r="C39" s="121" t="s">
        <v>341</v>
      </c>
      <c r="D39" s="122" t="s">
        <v>580</v>
      </c>
      <c r="E39" s="135" t="s">
        <v>581</v>
      </c>
      <c r="F39" s="136" t="s">
        <v>53</v>
      </c>
      <c r="G39" s="181">
        <v>8.76</v>
      </c>
      <c r="H39" s="177">
        <v>0.45600000000000002</v>
      </c>
      <c r="I39" s="182"/>
      <c r="J39" s="177"/>
      <c r="K39" s="19" t="str">
        <f t="shared" si="2"/>
        <v>III A</v>
      </c>
      <c r="L39" s="179" t="s">
        <v>193</v>
      </c>
      <c r="N39" s="119"/>
      <c r="O39" s="119"/>
    </row>
    <row r="40" spans="1:15" ht="15.95" customHeight="1" x14ac:dyDescent="0.2">
      <c r="A40" s="119">
        <v>26</v>
      </c>
      <c r="B40" s="120"/>
      <c r="C40" s="121" t="s">
        <v>67</v>
      </c>
      <c r="D40" s="122" t="s">
        <v>582</v>
      </c>
      <c r="E40" s="135" t="s">
        <v>583</v>
      </c>
      <c r="F40" s="136" t="s">
        <v>53</v>
      </c>
      <c r="G40" s="181">
        <v>8.81</v>
      </c>
      <c r="H40" s="177">
        <v>0.247</v>
      </c>
      <c r="I40" s="182"/>
      <c r="J40" s="177"/>
      <c r="K40" s="19" t="str">
        <f t="shared" si="2"/>
        <v>III A</v>
      </c>
      <c r="L40" s="179" t="s">
        <v>543</v>
      </c>
      <c r="N40" s="119"/>
      <c r="O40" s="119"/>
    </row>
    <row r="41" spans="1:15" ht="15.95" customHeight="1" x14ac:dyDescent="0.2">
      <c r="A41" s="119">
        <v>27</v>
      </c>
      <c r="B41" s="120"/>
      <c r="C41" s="121" t="s">
        <v>584</v>
      </c>
      <c r="D41" s="122" t="s">
        <v>585</v>
      </c>
      <c r="E41" s="135" t="s">
        <v>586</v>
      </c>
      <c r="F41" s="136" t="s">
        <v>121</v>
      </c>
      <c r="G41" s="181">
        <v>8.81</v>
      </c>
      <c r="H41" s="177">
        <v>0.61599999999999999</v>
      </c>
      <c r="I41" s="182"/>
      <c r="J41" s="177"/>
      <c r="K41" s="19" t="str">
        <f t="shared" si="2"/>
        <v>III A</v>
      </c>
      <c r="L41" s="179" t="s">
        <v>587</v>
      </c>
      <c r="N41" s="119"/>
      <c r="O41" s="119"/>
    </row>
    <row r="42" spans="1:15" ht="15.95" customHeight="1" x14ac:dyDescent="0.2">
      <c r="A42" s="119">
        <v>28</v>
      </c>
      <c r="B42" s="120"/>
      <c r="C42" s="121" t="s">
        <v>538</v>
      </c>
      <c r="D42" s="122" t="s">
        <v>588</v>
      </c>
      <c r="E42" s="135" t="s">
        <v>589</v>
      </c>
      <c r="F42" s="136" t="s">
        <v>266</v>
      </c>
      <c r="G42" s="181">
        <v>8.83</v>
      </c>
      <c r="H42" s="177">
        <v>0.17199999999999999</v>
      </c>
      <c r="I42" s="182"/>
      <c r="J42" s="177"/>
      <c r="K42" s="19" t="str">
        <f t="shared" si="2"/>
        <v>III A</v>
      </c>
      <c r="L42" s="179" t="s">
        <v>590</v>
      </c>
      <c r="N42" s="119"/>
      <c r="O42" s="119"/>
    </row>
    <row r="43" spans="1:15" ht="15.95" customHeight="1" x14ac:dyDescent="0.2">
      <c r="A43" s="119">
        <v>29</v>
      </c>
      <c r="B43" s="120"/>
      <c r="C43" s="121" t="s">
        <v>301</v>
      </c>
      <c r="D43" s="122" t="s">
        <v>591</v>
      </c>
      <c r="E43" s="135" t="s">
        <v>592</v>
      </c>
      <c r="F43" s="136" t="s">
        <v>121</v>
      </c>
      <c r="G43" s="181">
        <v>8.85</v>
      </c>
      <c r="H43" s="177">
        <v>0.19</v>
      </c>
      <c r="I43" s="182"/>
      <c r="J43" s="177"/>
      <c r="K43" s="19" t="str">
        <f t="shared" si="2"/>
        <v>III A</v>
      </c>
      <c r="L43" s="179" t="s">
        <v>593</v>
      </c>
      <c r="N43" s="119"/>
      <c r="O43" s="119"/>
    </row>
    <row r="44" spans="1:15" ht="15.95" customHeight="1" x14ac:dyDescent="0.2">
      <c r="A44" s="119">
        <v>30</v>
      </c>
      <c r="B44" s="120"/>
      <c r="C44" s="121" t="s">
        <v>594</v>
      </c>
      <c r="D44" s="122" t="s">
        <v>595</v>
      </c>
      <c r="E44" s="135" t="s">
        <v>596</v>
      </c>
      <c r="F44" s="136" t="s">
        <v>597</v>
      </c>
      <c r="G44" s="181">
        <v>8.9</v>
      </c>
      <c r="H44" s="177">
        <v>0.42199999999999999</v>
      </c>
      <c r="I44" s="182"/>
      <c r="J44" s="177"/>
      <c r="K44" s="19" t="str">
        <f t="shared" si="2"/>
        <v>III A</v>
      </c>
      <c r="L44" s="179" t="s">
        <v>125</v>
      </c>
      <c r="N44" s="119"/>
      <c r="O44" s="119"/>
    </row>
    <row r="45" spans="1:15" ht="15.95" customHeight="1" x14ac:dyDescent="0.2">
      <c r="A45" s="119">
        <v>31</v>
      </c>
      <c r="B45" s="120">
        <v>167</v>
      </c>
      <c r="C45" s="121" t="s">
        <v>598</v>
      </c>
      <c r="D45" s="122" t="s">
        <v>599</v>
      </c>
      <c r="E45" s="135" t="s">
        <v>600</v>
      </c>
      <c r="F45" s="136" t="s">
        <v>597</v>
      </c>
      <c r="G45" s="181">
        <v>8.94</v>
      </c>
      <c r="H45" s="177">
        <v>0.54800000000000004</v>
      </c>
      <c r="I45" s="182"/>
      <c r="J45" s="177"/>
      <c r="K45" s="19" t="str">
        <f t="shared" si="2"/>
        <v>III A</v>
      </c>
      <c r="L45" s="179" t="s">
        <v>125</v>
      </c>
      <c r="N45" s="119"/>
      <c r="O45" s="119"/>
    </row>
    <row r="46" spans="1:15" ht="15.95" customHeight="1" x14ac:dyDescent="0.2">
      <c r="A46" s="119">
        <v>32</v>
      </c>
      <c r="B46" s="120"/>
      <c r="C46" s="121" t="s">
        <v>477</v>
      </c>
      <c r="D46" s="122" t="s">
        <v>601</v>
      </c>
      <c r="E46" s="135" t="s">
        <v>602</v>
      </c>
      <c r="F46" s="136" t="s">
        <v>76</v>
      </c>
      <c r="G46" s="181">
        <v>9.02</v>
      </c>
      <c r="H46" s="177">
        <v>0.38700000000000001</v>
      </c>
      <c r="I46" s="182"/>
      <c r="J46" s="177"/>
      <c r="K46" s="19" t="str">
        <f t="shared" si="2"/>
        <v>III A</v>
      </c>
      <c r="L46" s="179" t="s">
        <v>603</v>
      </c>
      <c r="N46" s="119"/>
      <c r="O46" s="119"/>
    </row>
    <row r="47" spans="1:15" ht="15.95" customHeight="1" x14ac:dyDescent="0.2">
      <c r="A47" s="119">
        <v>33</v>
      </c>
      <c r="B47" s="120"/>
      <c r="C47" s="121" t="s">
        <v>604</v>
      </c>
      <c r="D47" s="122" t="s">
        <v>605</v>
      </c>
      <c r="E47" s="135" t="s">
        <v>606</v>
      </c>
      <c r="F47" s="136" t="s">
        <v>53</v>
      </c>
      <c r="G47" s="181">
        <v>9.07</v>
      </c>
      <c r="H47" s="177">
        <v>0.65300000000000002</v>
      </c>
      <c r="I47" s="182"/>
      <c r="J47" s="177"/>
      <c r="K47" s="19" t="str">
        <f t="shared" si="2"/>
        <v/>
      </c>
      <c r="L47" s="179" t="s">
        <v>193</v>
      </c>
      <c r="N47" s="119"/>
      <c r="O47" s="119"/>
    </row>
    <row r="48" spans="1:15" ht="15.95" customHeight="1" x14ac:dyDescent="0.2">
      <c r="A48" s="119">
        <v>34</v>
      </c>
      <c r="B48" s="120"/>
      <c r="C48" s="121" t="s">
        <v>233</v>
      </c>
      <c r="D48" s="122" t="s">
        <v>468</v>
      </c>
      <c r="E48" s="135" t="s">
        <v>467</v>
      </c>
      <c r="F48" s="136" t="s">
        <v>189</v>
      </c>
      <c r="G48" s="181">
        <v>9.19</v>
      </c>
      <c r="H48" s="177">
        <v>0.45</v>
      </c>
      <c r="I48" s="182"/>
      <c r="J48" s="177"/>
      <c r="K48" s="19" t="str">
        <f t="shared" si="2"/>
        <v/>
      </c>
      <c r="L48" s="179" t="s">
        <v>466</v>
      </c>
      <c r="N48" s="119"/>
      <c r="O48" s="119"/>
    </row>
    <row r="49" spans="1:15" ht="15.95" customHeight="1" x14ac:dyDescent="0.2">
      <c r="A49" s="119">
        <v>35</v>
      </c>
      <c r="B49" s="120"/>
      <c r="C49" s="121" t="s">
        <v>598</v>
      </c>
      <c r="D49" s="122" t="s">
        <v>607</v>
      </c>
      <c r="E49" s="135" t="s">
        <v>608</v>
      </c>
      <c r="F49" s="136" t="s">
        <v>53</v>
      </c>
      <c r="G49" s="181">
        <v>9.56</v>
      </c>
      <c r="H49" s="177">
        <v>0.151</v>
      </c>
      <c r="I49" s="182"/>
      <c r="J49" s="177"/>
      <c r="K49" s="19" t="str">
        <f t="shared" si="2"/>
        <v/>
      </c>
      <c r="L49" s="179" t="s">
        <v>609</v>
      </c>
      <c r="N49" s="119"/>
      <c r="O49" s="119"/>
    </row>
    <row r="50" spans="1:15" ht="15.95" customHeight="1" x14ac:dyDescent="0.2">
      <c r="A50" s="119">
        <v>36</v>
      </c>
      <c r="B50" s="120"/>
      <c r="C50" s="121" t="s">
        <v>233</v>
      </c>
      <c r="D50" s="122" t="s">
        <v>610</v>
      </c>
      <c r="E50" s="135" t="s">
        <v>611</v>
      </c>
      <c r="F50" s="136" t="s">
        <v>53</v>
      </c>
      <c r="G50" s="181">
        <v>9.81</v>
      </c>
      <c r="H50" s="177">
        <v>0.20100000000000001</v>
      </c>
      <c r="I50" s="182"/>
      <c r="J50" s="177"/>
      <c r="K50" s="19" t="str">
        <f t="shared" si="2"/>
        <v/>
      </c>
      <c r="L50" s="179" t="s">
        <v>197</v>
      </c>
      <c r="N50" s="119"/>
      <c r="O50" s="119"/>
    </row>
    <row r="51" spans="1:15" ht="15.95" customHeight="1" x14ac:dyDescent="0.2">
      <c r="A51" s="119"/>
      <c r="B51" s="120"/>
      <c r="C51" s="121" t="s">
        <v>598</v>
      </c>
      <c r="D51" s="122" t="s">
        <v>612</v>
      </c>
      <c r="E51" s="135" t="s">
        <v>613</v>
      </c>
      <c r="F51" s="136" t="s">
        <v>76</v>
      </c>
      <c r="G51" s="181" t="s">
        <v>18</v>
      </c>
      <c r="H51" s="177"/>
      <c r="I51" s="182"/>
      <c r="J51" s="177"/>
      <c r="K51" s="19" t="str">
        <f>IF(ISBLANK(G51),"",IF(G51&gt;9.04,"",IF(G51&lt;=7.25,"TSM",IF(G51&lt;=7.45,"SM",IF(G51&lt;=7.7,"KSM",IF(G51&lt;=8,"I A",IF(G51&lt;=8.44,"II A",IF(G51&lt;=9.04,"III A"))))))))</f>
        <v/>
      </c>
      <c r="L51" s="179" t="s">
        <v>614</v>
      </c>
      <c r="N51" s="119"/>
      <c r="O51" s="119"/>
    </row>
    <row r="52" spans="1:15" ht="15.95" customHeight="1" x14ac:dyDescent="0.2">
      <c r="A52" s="119"/>
      <c r="B52" s="120"/>
      <c r="C52" s="121" t="s">
        <v>615</v>
      </c>
      <c r="D52" s="122" t="s">
        <v>616</v>
      </c>
      <c r="E52" s="135" t="s">
        <v>617</v>
      </c>
      <c r="F52" s="136" t="s">
        <v>76</v>
      </c>
      <c r="G52" s="181" t="s">
        <v>12</v>
      </c>
      <c r="H52" s="177"/>
      <c r="I52" s="182"/>
      <c r="J52" s="177"/>
      <c r="K52" s="19" t="str">
        <f t="shared" si="2"/>
        <v/>
      </c>
      <c r="L52" s="179" t="s">
        <v>369</v>
      </c>
      <c r="N52" s="119"/>
      <c r="O52" s="119"/>
    </row>
    <row r="53" spans="1:15" x14ac:dyDescent="0.2">
      <c r="J53" s="106"/>
      <c r="L53" s="166"/>
    </row>
  </sheetData>
  <printOptions horizontalCentered="1"/>
  <pageMargins left="0.39370078740157483" right="0.19685039370078741" top="0.78740157480314965" bottom="0.39370078740157483" header="0.39370078740157483" footer="0.39370078740157483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Q156"/>
  <sheetViews>
    <sheetView zoomScaleNormal="100" workbookViewId="0">
      <selection activeCell="A3" sqref="A3"/>
    </sheetView>
  </sheetViews>
  <sheetFormatPr defaultColWidth="9.140625" defaultRowHeight="12.75" x14ac:dyDescent="0.2"/>
  <cols>
    <col min="1" max="1" width="4.5703125" style="106" customWidth="1"/>
    <col min="2" max="2" width="4" style="106" hidden="1" customWidth="1"/>
    <col min="3" max="3" width="11.7109375" style="106" customWidth="1"/>
    <col min="4" max="4" width="15.28515625" style="106" customWidth="1"/>
    <col min="5" max="5" width="8.85546875" style="165" customWidth="1"/>
    <col min="6" max="6" width="9.42578125" style="165" customWidth="1"/>
    <col min="7" max="7" width="6.85546875" style="93" bestFit="1" customWidth="1"/>
    <col min="8" max="8" width="5.5703125" style="166" customWidth="1"/>
    <col min="9" max="9" width="6.85546875" style="93" hidden="1" customWidth="1"/>
    <col min="10" max="10" width="4.140625" style="166" hidden="1" customWidth="1"/>
    <col min="11" max="11" width="5" style="128" bestFit="1" customWidth="1"/>
    <col min="12" max="12" width="29.28515625" style="106" customWidth="1"/>
    <col min="13" max="13" width="4.7109375" style="106" customWidth="1"/>
    <col min="14" max="14" width="5.7109375" style="106" hidden="1" customWidth="1"/>
    <col min="15" max="15" width="4.5703125" style="106" hidden="1" customWidth="1"/>
    <col min="16" max="16384" width="9.140625" style="106"/>
  </cols>
  <sheetData>
    <row r="1" spans="1:15" s="91" customFormat="1" ht="14.25" x14ac:dyDescent="0.2">
      <c r="A1" s="90" t="s">
        <v>56</v>
      </c>
      <c r="B1" s="90"/>
      <c r="E1" s="92"/>
      <c r="F1" s="92"/>
      <c r="G1" s="93"/>
      <c r="H1" s="94"/>
      <c r="I1" s="93"/>
      <c r="J1" s="94"/>
      <c r="K1" s="93"/>
      <c r="L1" s="95" t="s">
        <v>55</v>
      </c>
      <c r="O1" s="90"/>
    </row>
    <row r="2" spans="1:15" s="97" customFormat="1" ht="15.75" customHeight="1" x14ac:dyDescent="0.2">
      <c r="A2" s="90" t="s">
        <v>54</v>
      </c>
      <c r="B2" s="90"/>
      <c r="D2" s="91"/>
      <c r="E2" s="92"/>
      <c r="F2" s="92"/>
      <c r="G2" s="98"/>
      <c r="H2" s="94"/>
      <c r="I2" s="98"/>
      <c r="J2" s="94"/>
      <c r="K2" s="163"/>
      <c r="L2" s="99" t="s">
        <v>53</v>
      </c>
      <c r="O2" s="90"/>
    </row>
    <row r="3" spans="1:15" ht="10.5" customHeight="1" x14ac:dyDescent="0.25">
      <c r="C3" s="164"/>
    </row>
    <row r="4" spans="1:15" ht="15.75" x14ac:dyDescent="0.25">
      <c r="C4" s="167" t="s">
        <v>619</v>
      </c>
      <c r="D4" s="91"/>
      <c r="F4" s="168"/>
    </row>
    <row r="5" spans="1:15" ht="9" customHeight="1" x14ac:dyDescent="0.2">
      <c r="D5" s="91"/>
    </row>
    <row r="6" spans="1:15" x14ac:dyDescent="0.2">
      <c r="C6" s="91">
        <v>1</v>
      </c>
      <c r="D6" s="92" t="s">
        <v>620</v>
      </c>
      <c r="F6" s="168"/>
      <c r="H6" s="137"/>
      <c r="J6" s="137"/>
    </row>
    <row r="7" spans="1:15" ht="9" customHeight="1" thickBot="1" x14ac:dyDescent="0.25">
      <c r="D7" s="91"/>
    </row>
    <row r="8" spans="1:15" s="97" customFormat="1" ht="12" thickBot="1" x14ac:dyDescent="0.25">
      <c r="A8" s="129" t="s">
        <v>51</v>
      </c>
      <c r="B8" s="169" t="s">
        <v>50</v>
      </c>
      <c r="C8" s="170" t="s">
        <v>49</v>
      </c>
      <c r="D8" s="171" t="s">
        <v>48</v>
      </c>
      <c r="E8" s="172" t="s">
        <v>47</v>
      </c>
      <c r="F8" s="172" t="s">
        <v>46</v>
      </c>
      <c r="G8" s="173" t="s">
        <v>513</v>
      </c>
      <c r="H8" s="174" t="s">
        <v>514</v>
      </c>
      <c r="I8" s="173" t="s">
        <v>515</v>
      </c>
      <c r="J8" s="174" t="s">
        <v>514</v>
      </c>
      <c r="K8" s="130" t="s">
        <v>43</v>
      </c>
      <c r="L8" s="175" t="s">
        <v>42</v>
      </c>
      <c r="N8" s="118" t="s">
        <v>152</v>
      </c>
      <c r="O8" s="129" t="s">
        <v>516</v>
      </c>
    </row>
    <row r="9" spans="1:15" ht="15.95" customHeight="1" x14ac:dyDescent="0.2">
      <c r="A9" s="119">
        <v>1</v>
      </c>
      <c r="B9" s="120">
        <v>19</v>
      </c>
      <c r="C9" s="121" t="s">
        <v>113</v>
      </c>
      <c r="D9" s="122" t="s">
        <v>621</v>
      </c>
      <c r="E9" s="135" t="s">
        <v>622</v>
      </c>
      <c r="F9" s="136" t="s">
        <v>173</v>
      </c>
      <c r="G9" s="178">
        <v>7.2</v>
      </c>
      <c r="H9" s="177">
        <v>0.185</v>
      </c>
      <c r="I9" s="178"/>
      <c r="J9" s="177"/>
      <c r="K9" s="19" t="str">
        <f>IF(ISBLANK(G9),"",IF(G9&gt;7.94,"",IF(G9&lt;=6.69,"TSM",IF(G9&lt;=6.84,"SM",IF(G9&lt;=7,"KSM",IF(G9&lt;=7.24,"I A",IF(G9&lt;=7.54,"II A",IF(G9&lt;=7.94,"III A"))))))))</f>
        <v>I A</v>
      </c>
      <c r="L9" s="136" t="s">
        <v>623</v>
      </c>
      <c r="N9" s="119"/>
      <c r="O9" s="119"/>
    </row>
    <row r="10" spans="1:15" ht="15.95" customHeight="1" x14ac:dyDescent="0.2">
      <c r="A10" s="119">
        <v>2</v>
      </c>
      <c r="B10" s="120">
        <v>84</v>
      </c>
      <c r="C10" s="121" t="s">
        <v>624</v>
      </c>
      <c r="D10" s="122" t="s">
        <v>625</v>
      </c>
      <c r="E10" s="135" t="s">
        <v>626</v>
      </c>
      <c r="F10" s="136" t="s">
        <v>53</v>
      </c>
      <c r="G10" s="178">
        <v>7.32</v>
      </c>
      <c r="H10" s="177">
        <v>0.19400000000000001</v>
      </c>
      <c r="I10" s="178"/>
      <c r="J10" s="177"/>
      <c r="K10" s="19" t="str">
        <f>IF(ISBLANK(G10),"",IF(G10&gt;7.94,"",IF(G10&lt;=6.69,"TSM",IF(G10&lt;=6.84,"SM",IF(G10&lt;=7,"KSM",IF(G10&lt;=7.24,"I A",IF(G10&lt;=7.54,"II A",IF(G10&lt;=7.94,"III A"))))))))</f>
        <v>II A</v>
      </c>
      <c r="L10" s="136" t="s">
        <v>412</v>
      </c>
      <c r="N10" s="119"/>
      <c r="O10" s="119"/>
    </row>
    <row r="11" spans="1:15" ht="15.95" customHeight="1" x14ac:dyDescent="0.2">
      <c r="A11" s="119">
        <v>3</v>
      </c>
      <c r="B11" s="120"/>
      <c r="C11" s="121" t="s">
        <v>161</v>
      </c>
      <c r="D11" s="122" t="s">
        <v>627</v>
      </c>
      <c r="E11" s="135" t="s">
        <v>628</v>
      </c>
      <c r="F11" s="136" t="s">
        <v>53</v>
      </c>
      <c r="G11" s="178">
        <v>7.6</v>
      </c>
      <c r="H11" s="177">
        <v>0.18099999999999999</v>
      </c>
      <c r="I11" s="178"/>
      <c r="J11" s="177"/>
      <c r="K11" s="19" t="str">
        <f>IF(ISBLANK(G11),"",IF(G11&gt;7.94,"",IF(G11&lt;=6.69,"TSM",IF(G11&lt;=6.84,"SM",IF(G11&lt;=7,"KSM",IF(G11&lt;=7.24,"I A",IF(G11&lt;=7.54,"II A",IF(G11&lt;=7.94,"III A"))))))))</f>
        <v>III A</v>
      </c>
      <c r="L11" s="136" t="s">
        <v>629</v>
      </c>
      <c r="N11" s="119"/>
      <c r="O11" s="119"/>
    </row>
    <row r="12" spans="1:15" ht="15.95" customHeight="1" x14ac:dyDescent="0.2">
      <c r="A12" s="119">
        <v>4</v>
      </c>
      <c r="B12" s="120"/>
      <c r="C12" s="121" t="s">
        <v>157</v>
      </c>
      <c r="D12" s="122" t="s">
        <v>630</v>
      </c>
      <c r="E12" s="135" t="s">
        <v>631</v>
      </c>
      <c r="F12" s="136" t="s">
        <v>632</v>
      </c>
      <c r="G12" s="178">
        <v>7.67</v>
      </c>
      <c r="H12" s="177">
        <v>0.16300000000000001</v>
      </c>
      <c r="I12" s="178"/>
      <c r="J12" s="177"/>
      <c r="K12" s="19" t="str">
        <f>IF(ISBLANK(G12),"",IF(G12&gt;7.94,"",IF(G12&lt;=6.69,"TSM",IF(G12&lt;=6.84,"SM",IF(G12&lt;=7,"KSM",IF(G12&lt;=7.24,"I A",IF(G12&lt;=7.54,"II A",IF(G12&lt;=7.94,"III A"))))))))</f>
        <v>III A</v>
      </c>
      <c r="L12" s="136" t="s">
        <v>633</v>
      </c>
      <c r="N12" s="119"/>
      <c r="O12" s="119"/>
    </row>
    <row r="13" spans="1:15" ht="15.95" customHeight="1" x14ac:dyDescent="0.2">
      <c r="A13" s="119">
        <v>5</v>
      </c>
      <c r="B13" s="120"/>
      <c r="C13" s="121" t="s">
        <v>440</v>
      </c>
      <c r="D13" s="122" t="s">
        <v>634</v>
      </c>
      <c r="E13" s="135" t="s">
        <v>635</v>
      </c>
      <c r="F13" s="136" t="s">
        <v>53</v>
      </c>
      <c r="G13" s="178">
        <v>7.71</v>
      </c>
      <c r="H13" s="177">
        <v>0.498</v>
      </c>
      <c r="I13" s="178"/>
      <c r="J13" s="177"/>
      <c r="K13" s="19" t="str">
        <f>IF(ISBLANK(G13),"",IF(G13&gt;7.94,"",IF(G13&lt;=6.69,"TSM",IF(G13&lt;=6.84,"SM",IF(G13&lt;=7,"KSM",IF(G13&lt;=7.24,"I A",IF(G13&lt;=7.54,"II A",IF(G13&lt;=7.94,"III A"))))))))</f>
        <v>III A</v>
      </c>
      <c r="L13" s="136" t="s">
        <v>197</v>
      </c>
      <c r="N13" s="119"/>
      <c r="O13" s="119"/>
    </row>
    <row r="14" spans="1:15" ht="9" customHeight="1" x14ac:dyDescent="0.2">
      <c r="D14" s="91"/>
    </row>
    <row r="15" spans="1:15" x14ac:dyDescent="0.2">
      <c r="C15" s="91">
        <v>2</v>
      </c>
      <c r="D15" s="92" t="s">
        <v>620</v>
      </c>
      <c r="F15" s="168"/>
      <c r="H15" s="137"/>
      <c r="J15" s="137"/>
    </row>
    <row r="16" spans="1:15" ht="9" customHeight="1" thickBot="1" x14ac:dyDescent="0.25">
      <c r="D16" s="91"/>
    </row>
    <row r="17" spans="1:15" s="97" customFormat="1" ht="12" thickBot="1" x14ac:dyDescent="0.25">
      <c r="A17" s="129" t="s">
        <v>51</v>
      </c>
      <c r="B17" s="169" t="s">
        <v>50</v>
      </c>
      <c r="C17" s="170" t="s">
        <v>49</v>
      </c>
      <c r="D17" s="171" t="s">
        <v>48</v>
      </c>
      <c r="E17" s="172" t="s">
        <v>47</v>
      </c>
      <c r="F17" s="172" t="s">
        <v>46</v>
      </c>
      <c r="G17" s="173" t="s">
        <v>513</v>
      </c>
      <c r="H17" s="174" t="s">
        <v>514</v>
      </c>
      <c r="I17" s="173" t="s">
        <v>515</v>
      </c>
      <c r="J17" s="174" t="s">
        <v>514</v>
      </c>
      <c r="K17" s="130" t="s">
        <v>43</v>
      </c>
      <c r="L17" s="175" t="s">
        <v>42</v>
      </c>
      <c r="N17" s="118" t="s">
        <v>152</v>
      </c>
      <c r="O17" s="129" t="s">
        <v>516</v>
      </c>
    </row>
    <row r="18" spans="1:15" ht="15.95" customHeight="1" x14ac:dyDescent="0.2">
      <c r="A18" s="119">
        <v>1</v>
      </c>
      <c r="B18" s="120"/>
      <c r="C18" s="121" t="s">
        <v>636</v>
      </c>
      <c r="D18" s="122" t="s">
        <v>637</v>
      </c>
      <c r="E18" s="135" t="s">
        <v>638</v>
      </c>
      <c r="F18" s="136" t="s">
        <v>121</v>
      </c>
      <c r="G18" s="178">
        <v>7.34</v>
      </c>
      <c r="H18" s="177">
        <v>0.13800000000000001</v>
      </c>
      <c r="I18" s="178"/>
      <c r="J18" s="177"/>
      <c r="K18" s="19" t="str">
        <f t="shared" ref="K18:K23" si="0">IF(ISBLANK(G18),"",IF(G18&gt;7.94,"",IF(G18&lt;=6.69,"TSM",IF(G18&lt;=6.84,"SM",IF(G18&lt;=7,"KSM",IF(G18&lt;=7.24,"I A",IF(G18&lt;=7.54,"II A",IF(G18&lt;=7.94,"III A"))))))))</f>
        <v>II A</v>
      </c>
      <c r="L18" s="136" t="s">
        <v>488</v>
      </c>
      <c r="N18" s="119"/>
      <c r="O18" s="119"/>
    </row>
    <row r="19" spans="1:15" ht="15.95" customHeight="1" x14ac:dyDescent="0.2">
      <c r="A19" s="119">
        <v>2</v>
      </c>
      <c r="B19" s="120"/>
      <c r="C19" s="121" t="s">
        <v>639</v>
      </c>
      <c r="D19" s="122" t="s">
        <v>640</v>
      </c>
      <c r="E19" s="135" t="s">
        <v>641</v>
      </c>
      <c r="F19" s="136" t="s">
        <v>642</v>
      </c>
      <c r="G19" s="178">
        <v>7.56</v>
      </c>
      <c r="H19" s="177">
        <v>0.13700000000000001</v>
      </c>
      <c r="I19" s="178"/>
      <c r="J19" s="177"/>
      <c r="K19" s="19" t="str">
        <f t="shared" si="0"/>
        <v>III A</v>
      </c>
      <c r="L19" s="136" t="s">
        <v>643</v>
      </c>
      <c r="N19" s="119"/>
      <c r="O19" s="119"/>
    </row>
    <row r="20" spans="1:15" ht="15.95" customHeight="1" x14ac:dyDescent="0.2">
      <c r="A20" s="119">
        <v>3</v>
      </c>
      <c r="B20" s="120">
        <v>168</v>
      </c>
      <c r="C20" s="121" t="s">
        <v>644</v>
      </c>
      <c r="D20" s="122" t="s">
        <v>645</v>
      </c>
      <c r="E20" s="135" t="s">
        <v>646</v>
      </c>
      <c r="F20" s="136" t="s">
        <v>597</v>
      </c>
      <c r="G20" s="178">
        <v>7.58</v>
      </c>
      <c r="H20" s="177">
        <v>0.16200000000000001</v>
      </c>
      <c r="I20" s="178"/>
      <c r="J20" s="177"/>
      <c r="K20" s="19" t="str">
        <f t="shared" si="0"/>
        <v>III A</v>
      </c>
      <c r="L20" s="136" t="s">
        <v>125</v>
      </c>
      <c r="N20" s="119"/>
      <c r="O20" s="119"/>
    </row>
    <row r="21" spans="1:15" ht="15.95" customHeight="1" x14ac:dyDescent="0.2">
      <c r="A21" s="119">
        <v>4</v>
      </c>
      <c r="B21" s="120">
        <v>73</v>
      </c>
      <c r="C21" s="121" t="s">
        <v>647</v>
      </c>
      <c r="D21" s="122" t="s">
        <v>648</v>
      </c>
      <c r="E21" s="135" t="s">
        <v>649</v>
      </c>
      <c r="F21" s="136" t="s">
        <v>53</v>
      </c>
      <c r="G21" s="178">
        <v>7.65</v>
      </c>
      <c r="H21" s="177">
        <v>0.19400000000000001</v>
      </c>
      <c r="I21" s="178"/>
      <c r="J21" s="177"/>
      <c r="K21" s="19" t="str">
        <f t="shared" si="0"/>
        <v>III A</v>
      </c>
      <c r="L21" s="136" t="s">
        <v>543</v>
      </c>
      <c r="N21" s="119"/>
      <c r="O21" s="119"/>
    </row>
    <row r="22" spans="1:15" ht="15.95" customHeight="1" x14ac:dyDescent="0.2">
      <c r="A22" s="119">
        <v>5</v>
      </c>
      <c r="B22" s="120"/>
      <c r="C22" s="121" t="s">
        <v>41</v>
      </c>
      <c r="D22" s="122" t="s">
        <v>650</v>
      </c>
      <c r="E22" s="135" t="s">
        <v>651</v>
      </c>
      <c r="F22" s="136" t="s">
        <v>76</v>
      </c>
      <c r="G22" s="178">
        <v>7.72</v>
      </c>
      <c r="H22" s="177">
        <v>0.13900000000000001</v>
      </c>
      <c r="I22" s="178"/>
      <c r="J22" s="177"/>
      <c r="K22" s="19" t="str">
        <f t="shared" si="0"/>
        <v>III A</v>
      </c>
      <c r="L22" s="136" t="s">
        <v>652</v>
      </c>
      <c r="N22" s="119"/>
      <c r="O22" s="119"/>
    </row>
    <row r="23" spans="1:15" ht="15.95" customHeight="1" x14ac:dyDescent="0.2">
      <c r="A23" s="119">
        <v>6</v>
      </c>
      <c r="B23" s="120"/>
      <c r="C23" s="121" t="s">
        <v>440</v>
      </c>
      <c r="D23" s="122" t="s">
        <v>653</v>
      </c>
      <c r="E23" s="135" t="s">
        <v>654</v>
      </c>
      <c r="F23" s="136" t="s">
        <v>53</v>
      </c>
      <c r="G23" s="178">
        <v>7.95</v>
      </c>
      <c r="H23" s="177">
        <v>0.14899999999999999</v>
      </c>
      <c r="I23" s="178"/>
      <c r="J23" s="177"/>
      <c r="K23" s="19" t="str">
        <f t="shared" si="0"/>
        <v/>
      </c>
      <c r="L23" s="136" t="s">
        <v>197</v>
      </c>
      <c r="N23" s="119"/>
      <c r="O23" s="119"/>
    </row>
    <row r="24" spans="1:15" ht="9" customHeight="1" x14ac:dyDescent="0.2">
      <c r="D24" s="91"/>
    </row>
    <row r="25" spans="1:15" x14ac:dyDescent="0.2">
      <c r="C25" s="91">
        <v>3</v>
      </c>
      <c r="D25" s="92" t="s">
        <v>620</v>
      </c>
      <c r="F25" s="168"/>
      <c r="H25" s="137"/>
      <c r="J25" s="137"/>
    </row>
    <row r="26" spans="1:15" ht="9" customHeight="1" thickBot="1" x14ac:dyDescent="0.25">
      <c r="D26" s="91"/>
    </row>
    <row r="27" spans="1:15" s="97" customFormat="1" ht="12" thickBot="1" x14ac:dyDescent="0.25">
      <c r="A27" s="129" t="s">
        <v>51</v>
      </c>
      <c r="B27" s="169" t="s">
        <v>50</v>
      </c>
      <c r="C27" s="170" t="s">
        <v>49</v>
      </c>
      <c r="D27" s="171" t="s">
        <v>48</v>
      </c>
      <c r="E27" s="172" t="s">
        <v>47</v>
      </c>
      <c r="F27" s="172" t="s">
        <v>46</v>
      </c>
      <c r="G27" s="173" t="s">
        <v>513</v>
      </c>
      <c r="H27" s="174" t="s">
        <v>514</v>
      </c>
      <c r="I27" s="173" t="s">
        <v>515</v>
      </c>
      <c r="J27" s="174" t="s">
        <v>514</v>
      </c>
      <c r="K27" s="130" t="s">
        <v>43</v>
      </c>
      <c r="L27" s="175" t="s">
        <v>42</v>
      </c>
      <c r="N27" s="118" t="s">
        <v>152</v>
      </c>
      <c r="O27" s="129" t="s">
        <v>516</v>
      </c>
    </row>
    <row r="28" spans="1:15" ht="15.95" customHeight="1" x14ac:dyDescent="0.2">
      <c r="A28" s="119">
        <v>1</v>
      </c>
      <c r="B28" s="120"/>
      <c r="C28" s="121" t="s">
        <v>655</v>
      </c>
      <c r="D28" s="122" t="s">
        <v>656</v>
      </c>
      <c r="E28" s="135" t="s">
        <v>657</v>
      </c>
      <c r="F28" s="136" t="s">
        <v>632</v>
      </c>
      <c r="G28" s="178">
        <v>7.12</v>
      </c>
      <c r="H28" s="177">
        <v>0.154</v>
      </c>
      <c r="I28" s="178"/>
      <c r="J28" s="177"/>
      <c r="K28" s="19" t="str">
        <f t="shared" ref="K28:K33" si="1">IF(ISBLANK(G28),"",IF(G28&gt;7.94,"",IF(G28&lt;=6.69,"TSM",IF(G28&lt;=6.84,"SM",IF(G28&lt;=7,"KSM",IF(G28&lt;=7.24,"I A",IF(G28&lt;=7.54,"II A",IF(G28&lt;=7.94,"III A"))))))))</f>
        <v>I A</v>
      </c>
      <c r="L28" s="136" t="s">
        <v>633</v>
      </c>
      <c r="N28" s="119"/>
      <c r="O28" s="119"/>
    </row>
    <row r="29" spans="1:15" ht="15.95" customHeight="1" x14ac:dyDescent="0.2">
      <c r="A29" s="119">
        <v>2</v>
      </c>
      <c r="B29" s="120"/>
      <c r="C29" s="121" t="s">
        <v>658</v>
      </c>
      <c r="D29" s="122" t="s">
        <v>659</v>
      </c>
      <c r="E29" s="135" t="s">
        <v>660</v>
      </c>
      <c r="F29" s="136" t="s">
        <v>121</v>
      </c>
      <c r="G29" s="178">
        <v>7.28</v>
      </c>
      <c r="H29" s="177">
        <v>0.14399999999999999</v>
      </c>
      <c r="I29" s="178"/>
      <c r="J29" s="177"/>
      <c r="K29" s="19" t="str">
        <f t="shared" si="1"/>
        <v>II A</v>
      </c>
      <c r="L29" s="136" t="s">
        <v>661</v>
      </c>
      <c r="N29" s="119"/>
      <c r="O29" s="119"/>
    </row>
    <row r="30" spans="1:15" ht="15.95" customHeight="1" x14ac:dyDescent="0.2">
      <c r="A30" s="119">
        <v>3</v>
      </c>
      <c r="B30" s="120"/>
      <c r="C30" s="121" t="s">
        <v>662</v>
      </c>
      <c r="D30" s="122" t="s">
        <v>663</v>
      </c>
      <c r="E30" s="135" t="s">
        <v>664</v>
      </c>
      <c r="F30" s="136" t="s">
        <v>24</v>
      </c>
      <c r="G30" s="178">
        <v>7.79</v>
      </c>
      <c r="H30" s="177">
        <v>0.51500000000000001</v>
      </c>
      <c r="I30" s="178"/>
      <c r="J30" s="177"/>
      <c r="K30" s="19" t="str">
        <f t="shared" si="1"/>
        <v>III A</v>
      </c>
      <c r="L30" s="136" t="s">
        <v>185</v>
      </c>
      <c r="N30" s="119"/>
      <c r="O30" s="119"/>
    </row>
    <row r="31" spans="1:15" ht="15.95" customHeight="1" x14ac:dyDescent="0.2">
      <c r="A31" s="119">
        <v>4</v>
      </c>
      <c r="B31" s="120"/>
      <c r="C31" s="121" t="s">
        <v>279</v>
      </c>
      <c r="D31" s="122" t="s">
        <v>665</v>
      </c>
      <c r="E31" s="135" t="s">
        <v>666</v>
      </c>
      <c r="F31" s="136" t="s">
        <v>24</v>
      </c>
      <c r="G31" s="178">
        <v>7.9</v>
      </c>
      <c r="H31" s="177">
        <v>0.32200000000000001</v>
      </c>
      <c r="I31" s="178"/>
      <c r="J31" s="177"/>
      <c r="K31" s="19" t="str">
        <f t="shared" si="1"/>
        <v>III A</v>
      </c>
      <c r="L31" s="136" t="s">
        <v>185</v>
      </c>
      <c r="N31" s="119"/>
      <c r="O31" s="119"/>
    </row>
    <row r="32" spans="1:15" ht="15.95" customHeight="1" x14ac:dyDescent="0.2">
      <c r="A32" s="119"/>
      <c r="B32" s="120">
        <v>58</v>
      </c>
      <c r="C32" s="121" t="s">
        <v>669</v>
      </c>
      <c r="D32" s="122" t="s">
        <v>670</v>
      </c>
      <c r="E32" s="135" t="s">
        <v>671</v>
      </c>
      <c r="F32" s="136" t="s">
        <v>13</v>
      </c>
      <c r="G32" s="178" t="s">
        <v>12</v>
      </c>
      <c r="H32" s="177"/>
      <c r="I32" s="178"/>
      <c r="J32" s="177"/>
      <c r="K32" s="19" t="str">
        <f>IF(ISBLANK(G32),"",IF(G32&gt;7.94,"",IF(G32&lt;=6.69,"TSM",IF(G32&lt;=6.84,"SM",IF(G32&lt;=7,"KSM",IF(G32&lt;=7.24,"I A",IF(G32&lt;=7.54,"II A",IF(G32&lt;=7.94,"III A"))))))))</f>
        <v/>
      </c>
      <c r="L32" s="136" t="s">
        <v>156</v>
      </c>
      <c r="N32" s="119"/>
      <c r="O32" s="119"/>
    </row>
    <row r="33" spans="1:15" ht="15.95" customHeight="1" x14ac:dyDescent="0.2">
      <c r="A33" s="119"/>
      <c r="B33" s="120"/>
      <c r="C33" s="121" t="s">
        <v>667</v>
      </c>
      <c r="D33" s="122" t="s">
        <v>396</v>
      </c>
      <c r="E33" s="135" t="s">
        <v>668</v>
      </c>
      <c r="F33" s="136" t="s">
        <v>121</v>
      </c>
      <c r="G33" s="178" t="s">
        <v>12</v>
      </c>
      <c r="H33" s="177"/>
      <c r="I33" s="178"/>
      <c r="J33" s="177"/>
      <c r="K33" s="19" t="str">
        <f t="shared" si="1"/>
        <v/>
      </c>
      <c r="L33" s="136" t="s">
        <v>488</v>
      </c>
      <c r="N33" s="119"/>
      <c r="O33" s="119"/>
    </row>
    <row r="34" spans="1:15" ht="15.95" customHeight="1" x14ac:dyDescent="0.2">
      <c r="A34" s="183"/>
      <c r="B34" s="183"/>
      <c r="C34" s="184"/>
      <c r="D34" s="185"/>
      <c r="E34" s="186"/>
      <c r="F34" s="187"/>
      <c r="G34" s="194"/>
      <c r="H34" s="189"/>
      <c r="I34" s="194"/>
      <c r="J34" s="189"/>
      <c r="K34" s="191"/>
      <c r="L34" s="187"/>
      <c r="N34" s="183"/>
      <c r="O34" s="183"/>
    </row>
    <row r="35" spans="1:15" ht="15.95" customHeight="1" x14ac:dyDescent="0.2">
      <c r="A35" s="183"/>
      <c r="B35" s="183"/>
      <c r="C35" s="184"/>
      <c r="D35" s="185"/>
      <c r="E35" s="186"/>
      <c r="F35" s="187"/>
      <c r="G35" s="194"/>
      <c r="H35" s="189"/>
      <c r="I35" s="194"/>
      <c r="J35" s="189"/>
      <c r="K35" s="191"/>
      <c r="L35" s="187"/>
      <c r="N35" s="183"/>
      <c r="O35" s="183"/>
    </row>
    <row r="36" spans="1:15" ht="15.95" customHeight="1" x14ac:dyDescent="0.2">
      <c r="A36" s="183"/>
      <c r="B36" s="183"/>
      <c r="C36" s="184"/>
      <c r="D36" s="185"/>
      <c r="E36" s="186"/>
      <c r="F36" s="187"/>
      <c r="G36" s="194"/>
      <c r="H36" s="189"/>
      <c r="I36" s="194"/>
      <c r="J36" s="189"/>
      <c r="K36" s="191"/>
      <c r="L36" s="187"/>
      <c r="N36" s="183"/>
      <c r="O36" s="183"/>
    </row>
    <row r="37" spans="1:15" ht="15.95" customHeight="1" x14ac:dyDescent="0.2">
      <c r="A37" s="183"/>
      <c r="B37" s="183"/>
      <c r="C37" s="184"/>
      <c r="D37" s="185"/>
      <c r="E37" s="186"/>
      <c r="F37" s="187"/>
      <c r="G37" s="194"/>
      <c r="H37" s="189"/>
      <c r="I37" s="194"/>
      <c r="J37" s="189"/>
      <c r="K37" s="191"/>
      <c r="L37" s="187"/>
      <c r="N37" s="183"/>
      <c r="O37" s="183"/>
    </row>
    <row r="38" spans="1:15" ht="15.95" customHeight="1" x14ac:dyDescent="0.2">
      <c r="A38" s="183"/>
      <c r="B38" s="183"/>
      <c r="C38" s="184"/>
      <c r="D38" s="185"/>
      <c r="E38" s="186"/>
      <c r="F38" s="187"/>
      <c r="G38" s="194"/>
      <c r="H38" s="189"/>
      <c r="I38" s="194"/>
      <c r="J38" s="189"/>
      <c r="K38" s="191"/>
      <c r="L38" s="187"/>
      <c r="N38" s="183"/>
      <c r="O38" s="183"/>
    </row>
    <row r="39" spans="1:15" ht="15.95" customHeight="1" x14ac:dyDescent="0.2">
      <c r="A39" s="183"/>
      <c r="B39" s="183"/>
      <c r="C39" s="184"/>
      <c r="D39" s="185"/>
      <c r="E39" s="186"/>
      <c r="F39" s="187"/>
      <c r="G39" s="194"/>
      <c r="H39" s="189"/>
      <c r="I39" s="194"/>
      <c r="J39" s="189"/>
      <c r="K39" s="191"/>
      <c r="L39" s="187"/>
      <c r="N39" s="183"/>
      <c r="O39" s="183"/>
    </row>
    <row r="40" spans="1:15" ht="15.75" x14ac:dyDescent="0.25">
      <c r="C40" s="167" t="s">
        <v>619</v>
      </c>
      <c r="D40" s="91"/>
      <c r="F40" s="168"/>
    </row>
    <row r="41" spans="1:15" ht="9" customHeight="1" x14ac:dyDescent="0.2">
      <c r="D41" s="91"/>
    </row>
    <row r="42" spans="1:15" ht="9" customHeight="1" x14ac:dyDescent="0.2">
      <c r="D42" s="91"/>
    </row>
    <row r="43" spans="1:15" x14ac:dyDescent="0.2">
      <c r="C43" s="91">
        <v>4</v>
      </c>
      <c r="D43" s="92" t="s">
        <v>620</v>
      </c>
      <c r="F43" s="168"/>
      <c r="H43" s="137"/>
      <c r="J43" s="137"/>
    </row>
    <row r="44" spans="1:15" ht="9" customHeight="1" thickBot="1" x14ac:dyDescent="0.25">
      <c r="D44" s="91"/>
    </row>
    <row r="45" spans="1:15" s="97" customFormat="1" ht="12" thickBot="1" x14ac:dyDescent="0.25">
      <c r="A45" s="129" t="s">
        <v>51</v>
      </c>
      <c r="B45" s="169" t="s">
        <v>50</v>
      </c>
      <c r="C45" s="170" t="s">
        <v>49</v>
      </c>
      <c r="D45" s="171" t="s">
        <v>48</v>
      </c>
      <c r="E45" s="172" t="s">
        <v>47</v>
      </c>
      <c r="F45" s="172" t="s">
        <v>46</v>
      </c>
      <c r="G45" s="173" t="s">
        <v>513</v>
      </c>
      <c r="H45" s="174" t="s">
        <v>514</v>
      </c>
      <c r="I45" s="173" t="s">
        <v>515</v>
      </c>
      <c r="J45" s="174" t="s">
        <v>514</v>
      </c>
      <c r="K45" s="130" t="s">
        <v>43</v>
      </c>
      <c r="L45" s="175" t="s">
        <v>42</v>
      </c>
      <c r="N45" s="118" t="s">
        <v>152</v>
      </c>
      <c r="O45" s="129" t="s">
        <v>516</v>
      </c>
    </row>
    <row r="46" spans="1:15" ht="15.95" customHeight="1" x14ac:dyDescent="0.2">
      <c r="A46" s="119">
        <v>1</v>
      </c>
      <c r="B46" s="120">
        <v>82</v>
      </c>
      <c r="C46" s="121" t="s">
        <v>672</v>
      </c>
      <c r="D46" s="122" t="s">
        <v>673</v>
      </c>
      <c r="E46" s="135" t="s">
        <v>674</v>
      </c>
      <c r="F46" s="136" t="s">
        <v>13</v>
      </c>
      <c r="G46" s="178">
        <v>7.3</v>
      </c>
      <c r="H46" s="177">
        <v>0.12</v>
      </c>
      <c r="I46" s="178"/>
      <c r="J46" s="177"/>
      <c r="K46" s="19" t="str">
        <f t="shared" ref="K46:K51" si="2">IF(ISBLANK(G46),"",IF(G46&gt;7.94,"",IF(G46&lt;=6.69,"TSM",IF(G46&lt;=6.84,"SM",IF(G46&lt;=7,"KSM",IF(G46&lt;=7.24,"I A",IF(G46&lt;=7.54,"II A",IF(G46&lt;=7.94,"III A"))))))))</f>
        <v>II A</v>
      </c>
      <c r="L46" s="136" t="s">
        <v>675</v>
      </c>
      <c r="N46" s="119"/>
      <c r="O46" s="119"/>
    </row>
    <row r="47" spans="1:15" ht="15.95" customHeight="1" x14ac:dyDescent="0.2">
      <c r="A47" s="119">
        <v>2</v>
      </c>
      <c r="B47" s="120"/>
      <c r="C47" s="121" t="s">
        <v>106</v>
      </c>
      <c r="D47" s="122" t="s">
        <v>105</v>
      </c>
      <c r="E47" s="135" t="s">
        <v>104</v>
      </c>
      <c r="F47" s="136" t="s">
        <v>103</v>
      </c>
      <c r="G47" s="178">
        <v>7.46</v>
      </c>
      <c r="H47" s="177">
        <v>0.17899999999999999</v>
      </c>
      <c r="I47" s="178"/>
      <c r="J47" s="177"/>
      <c r="K47" s="19" t="str">
        <f t="shared" si="2"/>
        <v>II A</v>
      </c>
      <c r="L47" s="136" t="s">
        <v>102</v>
      </c>
      <c r="N47" s="119"/>
      <c r="O47" s="119"/>
    </row>
    <row r="48" spans="1:15" ht="15.95" customHeight="1" x14ac:dyDescent="0.2">
      <c r="A48" s="119">
        <v>3</v>
      </c>
      <c r="B48" s="120">
        <v>188</v>
      </c>
      <c r="C48" s="121" t="s">
        <v>676</v>
      </c>
      <c r="D48" s="122" t="s">
        <v>677</v>
      </c>
      <c r="E48" s="135" t="s">
        <v>678</v>
      </c>
      <c r="F48" s="136" t="s">
        <v>53</v>
      </c>
      <c r="G48" s="178">
        <v>7.67</v>
      </c>
      <c r="H48" s="177">
        <v>0.182</v>
      </c>
      <c r="I48" s="178"/>
      <c r="J48" s="177"/>
      <c r="K48" s="19" t="str">
        <f t="shared" si="2"/>
        <v>III A</v>
      </c>
      <c r="L48" s="136" t="s">
        <v>243</v>
      </c>
      <c r="N48" s="119"/>
      <c r="O48" s="119"/>
    </row>
    <row r="49" spans="1:15" ht="15.95" customHeight="1" x14ac:dyDescent="0.2">
      <c r="A49" s="119">
        <v>4</v>
      </c>
      <c r="B49" s="120">
        <v>165</v>
      </c>
      <c r="C49" s="121" t="s">
        <v>679</v>
      </c>
      <c r="D49" s="122" t="s">
        <v>680</v>
      </c>
      <c r="E49" s="135" t="s">
        <v>681</v>
      </c>
      <c r="F49" s="136" t="s">
        <v>53</v>
      </c>
      <c r="G49" s="178">
        <v>7.74</v>
      </c>
      <c r="H49" s="177">
        <v>0.156</v>
      </c>
      <c r="I49" s="178"/>
      <c r="J49" s="177"/>
      <c r="K49" s="19" t="str">
        <f t="shared" si="2"/>
        <v>III A</v>
      </c>
      <c r="L49" s="136" t="s">
        <v>84</v>
      </c>
      <c r="N49" s="119"/>
      <c r="O49" s="119"/>
    </row>
    <row r="50" spans="1:15" ht="15.95" customHeight="1" x14ac:dyDescent="0.2">
      <c r="A50" s="119"/>
      <c r="B50" s="120">
        <v>88</v>
      </c>
      <c r="C50" s="121" t="s">
        <v>647</v>
      </c>
      <c r="D50" s="122" t="s">
        <v>684</v>
      </c>
      <c r="E50" s="135" t="s">
        <v>685</v>
      </c>
      <c r="F50" s="136" t="s">
        <v>53</v>
      </c>
      <c r="G50" s="178" t="s">
        <v>12</v>
      </c>
      <c r="H50" s="177"/>
      <c r="I50" s="178"/>
      <c r="J50" s="177"/>
      <c r="K50" s="19" t="str">
        <f>IF(ISBLANK(G50),"",IF(G50&gt;7.94,"",IF(G50&lt;=6.69,"TSM",IF(G50&lt;=6.84,"SM",IF(G50&lt;=7,"KSM",IF(G50&lt;=7.24,"I A",IF(G50&lt;=7.54,"II A",IF(G50&lt;=7.94,"III A"))))))))</f>
        <v/>
      </c>
      <c r="L50" s="136" t="s">
        <v>686</v>
      </c>
      <c r="N50" s="119"/>
      <c r="O50" s="119"/>
    </row>
    <row r="51" spans="1:15" ht="15.95" customHeight="1" x14ac:dyDescent="0.2">
      <c r="A51" s="119"/>
      <c r="B51" s="120"/>
      <c r="C51" s="121" t="s">
        <v>415</v>
      </c>
      <c r="D51" s="122" t="s">
        <v>682</v>
      </c>
      <c r="E51" s="135" t="s">
        <v>683</v>
      </c>
      <c r="F51" s="136" t="s">
        <v>24</v>
      </c>
      <c r="G51" s="178" t="s">
        <v>12</v>
      </c>
      <c r="H51" s="177"/>
      <c r="I51" s="178"/>
      <c r="J51" s="177"/>
      <c r="K51" s="19" t="str">
        <f t="shared" si="2"/>
        <v/>
      </c>
      <c r="L51" s="136" t="s">
        <v>185</v>
      </c>
      <c r="N51" s="119"/>
      <c r="O51" s="119"/>
    </row>
    <row r="52" spans="1:15" ht="9" customHeight="1" x14ac:dyDescent="0.2">
      <c r="D52" s="91"/>
    </row>
    <row r="53" spans="1:15" x14ac:dyDescent="0.2">
      <c r="C53" s="91">
        <v>5</v>
      </c>
      <c r="D53" s="92" t="s">
        <v>620</v>
      </c>
      <c r="F53" s="168"/>
      <c r="H53" s="137"/>
      <c r="J53" s="137"/>
    </row>
    <row r="54" spans="1:15" ht="9" customHeight="1" thickBot="1" x14ac:dyDescent="0.25">
      <c r="D54" s="91"/>
    </row>
    <row r="55" spans="1:15" s="97" customFormat="1" ht="12" thickBot="1" x14ac:dyDescent="0.25">
      <c r="A55" s="129" t="s">
        <v>51</v>
      </c>
      <c r="B55" s="169" t="s">
        <v>50</v>
      </c>
      <c r="C55" s="170" t="s">
        <v>49</v>
      </c>
      <c r="D55" s="171" t="s">
        <v>48</v>
      </c>
      <c r="E55" s="172" t="s">
        <v>47</v>
      </c>
      <c r="F55" s="172" t="s">
        <v>46</v>
      </c>
      <c r="G55" s="173" t="s">
        <v>513</v>
      </c>
      <c r="H55" s="174" t="s">
        <v>514</v>
      </c>
      <c r="I55" s="173" t="s">
        <v>515</v>
      </c>
      <c r="J55" s="174" t="s">
        <v>514</v>
      </c>
      <c r="K55" s="130" t="s">
        <v>43</v>
      </c>
      <c r="L55" s="175" t="s">
        <v>42</v>
      </c>
      <c r="N55" s="118" t="s">
        <v>152</v>
      </c>
      <c r="O55" s="129" t="s">
        <v>516</v>
      </c>
    </row>
    <row r="56" spans="1:15" ht="15.95" customHeight="1" x14ac:dyDescent="0.2">
      <c r="A56" s="119">
        <v>1</v>
      </c>
      <c r="B56" s="120">
        <v>72</v>
      </c>
      <c r="C56" s="121" t="s">
        <v>687</v>
      </c>
      <c r="D56" s="122" t="s">
        <v>688</v>
      </c>
      <c r="E56" s="135" t="s">
        <v>689</v>
      </c>
      <c r="F56" s="136" t="s">
        <v>690</v>
      </c>
      <c r="G56" s="178">
        <v>6.96</v>
      </c>
      <c r="H56" s="177">
        <v>0.153</v>
      </c>
      <c r="I56" s="178"/>
      <c r="J56" s="177"/>
      <c r="K56" s="19" t="str">
        <f t="shared" ref="K56:K61" si="3">IF(ISBLANK(G56),"",IF(G56&gt;7.94,"",IF(G56&lt;=6.69,"TSM",IF(G56&lt;=6.84,"SM",IF(G56&lt;=7,"KSM",IF(G56&lt;=7.24,"I A",IF(G56&lt;=7.54,"II A",IF(G56&lt;=7.94,"III A"))))))))</f>
        <v>KSM</v>
      </c>
      <c r="L56" s="136" t="s">
        <v>543</v>
      </c>
      <c r="N56" s="119"/>
      <c r="O56" s="119"/>
    </row>
    <row r="57" spans="1:15" ht="15.95" customHeight="1" x14ac:dyDescent="0.2">
      <c r="A57" s="119">
        <v>2</v>
      </c>
      <c r="B57" s="120"/>
      <c r="C57" s="121" t="s">
        <v>691</v>
      </c>
      <c r="D57" s="122" t="s">
        <v>692</v>
      </c>
      <c r="E57" s="135" t="s">
        <v>693</v>
      </c>
      <c r="F57" s="136" t="s">
        <v>164</v>
      </c>
      <c r="G57" s="178">
        <v>7.53</v>
      </c>
      <c r="H57" s="177">
        <v>0.13600000000000001</v>
      </c>
      <c r="I57" s="178"/>
      <c r="J57" s="177"/>
      <c r="K57" s="19" t="str">
        <f t="shared" si="3"/>
        <v>II A</v>
      </c>
      <c r="L57" s="136" t="s">
        <v>193</v>
      </c>
      <c r="N57" s="119"/>
      <c r="O57" s="119"/>
    </row>
    <row r="58" spans="1:15" ht="15.95" customHeight="1" x14ac:dyDescent="0.2">
      <c r="A58" s="119">
        <v>3</v>
      </c>
      <c r="B58" s="120"/>
      <c r="C58" s="121" t="s">
        <v>27</v>
      </c>
      <c r="D58" s="122" t="s">
        <v>694</v>
      </c>
      <c r="E58" s="135" t="s">
        <v>695</v>
      </c>
      <c r="F58" s="136" t="s">
        <v>53</v>
      </c>
      <c r="G58" s="178">
        <v>7.62</v>
      </c>
      <c r="H58" s="177">
        <v>0.158</v>
      </c>
      <c r="I58" s="178"/>
      <c r="J58" s="177"/>
      <c r="K58" s="19" t="str">
        <f t="shared" si="3"/>
        <v>III A</v>
      </c>
      <c r="L58" s="136" t="s">
        <v>569</v>
      </c>
      <c r="N58" s="119"/>
      <c r="O58" s="119"/>
    </row>
    <row r="59" spans="1:15" ht="15.95" customHeight="1" x14ac:dyDescent="0.2">
      <c r="A59" s="119">
        <v>4</v>
      </c>
      <c r="B59" s="120"/>
      <c r="C59" s="121" t="s">
        <v>696</v>
      </c>
      <c r="D59" s="122" t="s">
        <v>697</v>
      </c>
      <c r="E59" s="135" t="s">
        <v>698</v>
      </c>
      <c r="F59" s="136" t="s">
        <v>53</v>
      </c>
      <c r="G59" s="178">
        <v>7.68</v>
      </c>
      <c r="H59" s="177">
        <v>0.16700000000000001</v>
      </c>
      <c r="I59" s="178"/>
      <c r="J59" s="177"/>
      <c r="K59" s="19" t="str">
        <f t="shared" si="3"/>
        <v>III A</v>
      </c>
      <c r="L59" s="136" t="s">
        <v>569</v>
      </c>
      <c r="N59" s="119"/>
      <c r="O59" s="119"/>
    </row>
    <row r="60" spans="1:15" ht="15.95" customHeight="1" x14ac:dyDescent="0.2">
      <c r="A60" s="119">
        <v>5</v>
      </c>
      <c r="B60" s="120">
        <v>116</v>
      </c>
      <c r="C60" s="121" t="s">
        <v>411</v>
      </c>
      <c r="D60" s="122" t="s">
        <v>699</v>
      </c>
      <c r="E60" s="135" t="s">
        <v>700</v>
      </c>
      <c r="F60" s="136" t="s">
        <v>266</v>
      </c>
      <c r="G60" s="178">
        <v>7.95</v>
      </c>
      <c r="H60" s="177">
        <v>0.249</v>
      </c>
      <c r="I60" s="178"/>
      <c r="J60" s="177"/>
      <c r="K60" s="19" t="str">
        <f t="shared" si="3"/>
        <v/>
      </c>
      <c r="L60" s="136" t="s">
        <v>267</v>
      </c>
      <c r="N60" s="119"/>
      <c r="O60" s="119"/>
    </row>
    <row r="61" spans="1:15" ht="15.95" customHeight="1" x14ac:dyDescent="0.2">
      <c r="A61" s="119">
        <v>6</v>
      </c>
      <c r="B61" s="120"/>
      <c r="C61" s="121" t="s">
        <v>647</v>
      </c>
      <c r="D61" s="122" t="s">
        <v>701</v>
      </c>
      <c r="E61" s="135" t="s">
        <v>702</v>
      </c>
      <c r="F61" s="136" t="s">
        <v>24</v>
      </c>
      <c r="G61" s="178">
        <v>8.7100000000000009</v>
      </c>
      <c r="H61" s="177">
        <v>0.249</v>
      </c>
      <c r="I61" s="178"/>
      <c r="J61" s="177"/>
      <c r="K61" s="19" t="str">
        <f t="shared" si="3"/>
        <v/>
      </c>
      <c r="L61" s="136" t="s">
        <v>185</v>
      </c>
      <c r="N61" s="119"/>
      <c r="O61" s="119"/>
    </row>
    <row r="62" spans="1:15" ht="9" customHeight="1" x14ac:dyDescent="0.2">
      <c r="D62" s="91"/>
    </row>
    <row r="63" spans="1:15" x14ac:dyDescent="0.2">
      <c r="C63" s="91">
        <v>6</v>
      </c>
      <c r="D63" s="92" t="s">
        <v>620</v>
      </c>
      <c r="F63" s="168"/>
      <c r="H63" s="137"/>
      <c r="J63" s="137"/>
    </row>
    <row r="64" spans="1:15" ht="9" customHeight="1" thickBot="1" x14ac:dyDescent="0.25">
      <c r="D64" s="91"/>
    </row>
    <row r="65" spans="1:15" s="97" customFormat="1" ht="12" thickBot="1" x14ac:dyDescent="0.25">
      <c r="A65" s="129" t="s">
        <v>51</v>
      </c>
      <c r="B65" s="169" t="s">
        <v>50</v>
      </c>
      <c r="C65" s="170" t="s">
        <v>49</v>
      </c>
      <c r="D65" s="171" t="s">
        <v>48</v>
      </c>
      <c r="E65" s="172" t="s">
        <v>47</v>
      </c>
      <c r="F65" s="172" t="s">
        <v>46</v>
      </c>
      <c r="G65" s="173" t="s">
        <v>513</v>
      </c>
      <c r="H65" s="174" t="s">
        <v>514</v>
      </c>
      <c r="I65" s="173" t="s">
        <v>515</v>
      </c>
      <c r="J65" s="174" t="s">
        <v>514</v>
      </c>
      <c r="K65" s="130" t="s">
        <v>43</v>
      </c>
      <c r="L65" s="175" t="s">
        <v>42</v>
      </c>
      <c r="N65" s="118" t="s">
        <v>152</v>
      </c>
      <c r="O65" s="129" t="s">
        <v>516</v>
      </c>
    </row>
    <row r="66" spans="1:15" ht="15.95" customHeight="1" x14ac:dyDescent="0.2">
      <c r="A66" s="119">
        <v>1</v>
      </c>
      <c r="B66" s="120"/>
      <c r="C66" s="121" t="s">
        <v>427</v>
      </c>
      <c r="D66" s="122" t="s">
        <v>703</v>
      </c>
      <c r="E66" s="135" t="s">
        <v>704</v>
      </c>
      <c r="F66" s="136" t="s">
        <v>164</v>
      </c>
      <c r="G66" s="178">
        <v>7.23</v>
      </c>
      <c r="H66" s="177">
        <v>0.17699999999999999</v>
      </c>
      <c r="I66" s="178"/>
      <c r="J66" s="177"/>
      <c r="K66" s="19" t="str">
        <f t="shared" ref="K66:K71" si="4">IF(ISBLANK(G66),"",IF(G66&gt;7.94,"",IF(G66&lt;=6.69,"TSM",IF(G66&lt;=6.84,"SM",IF(G66&lt;=7,"KSM",IF(G66&lt;=7.24,"I A",IF(G66&lt;=7.54,"II A",IF(G66&lt;=7.94,"III A"))))))))</f>
        <v>I A</v>
      </c>
      <c r="L66" s="136" t="s">
        <v>488</v>
      </c>
      <c r="N66" s="119"/>
      <c r="O66" s="119"/>
    </row>
    <row r="67" spans="1:15" ht="15.95" customHeight="1" x14ac:dyDescent="0.2">
      <c r="A67" s="119">
        <v>2</v>
      </c>
      <c r="B67" s="120"/>
      <c r="C67" s="121" t="s">
        <v>157</v>
      </c>
      <c r="D67" s="122" t="s">
        <v>705</v>
      </c>
      <c r="E67" s="135" t="s">
        <v>706</v>
      </c>
      <c r="F67" s="136" t="s">
        <v>13</v>
      </c>
      <c r="G67" s="178">
        <v>7.46</v>
      </c>
      <c r="H67" s="177">
        <v>0.156</v>
      </c>
      <c r="I67" s="178"/>
      <c r="J67" s="177"/>
      <c r="K67" s="19" t="str">
        <f t="shared" si="4"/>
        <v>II A</v>
      </c>
      <c r="L67" s="136" t="s">
        <v>707</v>
      </c>
      <c r="N67" s="119"/>
      <c r="O67" s="119"/>
    </row>
    <row r="68" spans="1:15" ht="15.95" customHeight="1" x14ac:dyDescent="0.2">
      <c r="A68" s="119">
        <v>3</v>
      </c>
      <c r="B68" s="120"/>
      <c r="C68" s="121" t="s">
        <v>79</v>
      </c>
      <c r="D68" s="122" t="s">
        <v>78</v>
      </c>
      <c r="E68" s="135" t="s">
        <v>77</v>
      </c>
      <c r="F68" s="136" t="s">
        <v>76</v>
      </c>
      <c r="G68" s="178">
        <v>7.79</v>
      </c>
      <c r="H68" s="177">
        <v>0.15</v>
      </c>
      <c r="I68" s="178"/>
      <c r="J68" s="177"/>
      <c r="K68" s="19" t="str">
        <f t="shared" si="4"/>
        <v>III A</v>
      </c>
      <c r="L68" s="136" t="s">
        <v>73</v>
      </c>
      <c r="N68" s="119"/>
      <c r="O68" s="119"/>
    </row>
    <row r="69" spans="1:15" ht="15.95" customHeight="1" x14ac:dyDescent="0.2">
      <c r="A69" s="119">
        <v>4</v>
      </c>
      <c r="B69" s="120"/>
      <c r="C69" s="121" t="s">
        <v>83</v>
      </c>
      <c r="D69" s="122" t="s">
        <v>82</v>
      </c>
      <c r="E69" s="135" t="s">
        <v>81</v>
      </c>
      <c r="F69" s="136" t="s">
        <v>53</v>
      </c>
      <c r="G69" s="178">
        <v>7.89</v>
      </c>
      <c r="H69" s="177">
        <v>0.157</v>
      </c>
      <c r="I69" s="178"/>
      <c r="J69" s="177"/>
      <c r="K69" s="19" t="str">
        <f t="shared" si="4"/>
        <v>III A</v>
      </c>
      <c r="L69" s="136" t="s">
        <v>80</v>
      </c>
      <c r="N69" s="119"/>
      <c r="O69" s="119"/>
    </row>
    <row r="70" spans="1:15" ht="15.95" customHeight="1" x14ac:dyDescent="0.2">
      <c r="A70" s="119"/>
      <c r="B70" s="120"/>
      <c r="C70" s="121" t="s">
        <v>708</v>
      </c>
      <c r="D70" s="122" t="s">
        <v>709</v>
      </c>
      <c r="E70" s="135" t="s">
        <v>536</v>
      </c>
      <c r="F70" s="136" t="s">
        <v>189</v>
      </c>
      <c r="G70" s="178" t="s">
        <v>12</v>
      </c>
      <c r="H70" s="177"/>
      <c r="I70" s="178"/>
      <c r="J70" s="177"/>
      <c r="K70" s="19" t="str">
        <f t="shared" si="4"/>
        <v/>
      </c>
      <c r="L70" s="136" t="s">
        <v>190</v>
      </c>
      <c r="N70" s="119"/>
      <c r="O70" s="119"/>
    </row>
    <row r="71" spans="1:15" ht="15.95" customHeight="1" x14ac:dyDescent="0.2">
      <c r="A71" s="119"/>
      <c r="B71" s="120">
        <v>75</v>
      </c>
      <c r="C71" s="121" t="s">
        <v>710</v>
      </c>
      <c r="D71" s="122" t="s">
        <v>711</v>
      </c>
      <c r="E71" s="135" t="s">
        <v>712</v>
      </c>
      <c r="F71" s="136" t="s">
        <v>53</v>
      </c>
      <c r="G71" s="178" t="s">
        <v>12</v>
      </c>
      <c r="H71" s="177"/>
      <c r="I71" s="178"/>
      <c r="J71" s="177"/>
      <c r="K71" s="19" t="str">
        <f t="shared" si="4"/>
        <v/>
      </c>
      <c r="L71" s="136" t="s">
        <v>543</v>
      </c>
      <c r="N71" s="119"/>
      <c r="O71" s="119"/>
    </row>
    <row r="72" spans="1:15" ht="15.95" customHeight="1" x14ac:dyDescent="0.2">
      <c r="A72" s="183"/>
      <c r="B72" s="183"/>
      <c r="C72" s="184"/>
      <c r="D72" s="185"/>
      <c r="E72" s="186"/>
      <c r="F72" s="187"/>
      <c r="G72" s="194"/>
      <c r="H72" s="189"/>
      <c r="I72" s="194"/>
      <c r="J72" s="189"/>
      <c r="K72" s="191"/>
      <c r="L72" s="187"/>
      <c r="N72" s="183"/>
      <c r="O72" s="183"/>
    </row>
    <row r="73" spans="1:15" ht="15.95" customHeight="1" x14ac:dyDescent="0.2">
      <c r="A73" s="183"/>
      <c r="B73" s="183"/>
      <c r="C73" s="184"/>
      <c r="D73" s="185"/>
      <c r="E73" s="186"/>
      <c r="F73" s="187"/>
      <c r="G73" s="194"/>
      <c r="H73" s="189"/>
      <c r="I73" s="194"/>
      <c r="J73" s="189"/>
      <c r="K73" s="191"/>
      <c r="L73" s="187"/>
      <c r="N73" s="183"/>
      <c r="O73" s="183"/>
    </row>
    <row r="74" spans="1:15" ht="15.95" customHeight="1" x14ac:dyDescent="0.2">
      <c r="A74" s="183"/>
      <c r="B74" s="183"/>
      <c r="C74" s="184"/>
      <c r="D74" s="185"/>
      <c r="E74" s="186"/>
      <c r="F74" s="187"/>
      <c r="G74" s="194"/>
      <c r="H74" s="189"/>
      <c r="I74" s="194"/>
      <c r="J74" s="189"/>
      <c r="K74" s="191"/>
      <c r="L74" s="187"/>
      <c r="N74" s="183"/>
      <c r="O74" s="183"/>
    </row>
    <row r="75" spans="1:15" ht="15.95" customHeight="1" x14ac:dyDescent="0.2">
      <c r="A75" s="183"/>
      <c r="B75" s="183"/>
      <c r="C75" s="184"/>
      <c r="D75" s="185"/>
      <c r="E75" s="186"/>
      <c r="F75" s="187"/>
      <c r="G75" s="194"/>
      <c r="H75" s="189"/>
      <c r="I75" s="194"/>
      <c r="J75" s="189"/>
      <c r="K75" s="191"/>
      <c r="L75" s="187"/>
      <c r="N75" s="183"/>
      <c r="O75" s="183"/>
    </row>
    <row r="76" spans="1:15" ht="15.95" customHeight="1" x14ac:dyDescent="0.2">
      <c r="A76" s="183"/>
      <c r="B76" s="183"/>
      <c r="C76" s="184"/>
      <c r="D76" s="185"/>
      <c r="E76" s="186"/>
      <c r="F76" s="187"/>
      <c r="G76" s="194"/>
      <c r="H76" s="189"/>
      <c r="I76" s="194"/>
      <c r="J76" s="189"/>
      <c r="K76" s="191"/>
      <c r="L76" s="187"/>
      <c r="N76" s="183"/>
      <c r="O76" s="183"/>
    </row>
    <row r="77" spans="1:15" ht="15.95" customHeight="1" x14ac:dyDescent="0.2">
      <c r="A77" s="183"/>
      <c r="B77" s="183"/>
      <c r="C77" s="184"/>
      <c r="D77" s="185"/>
      <c r="E77" s="186"/>
      <c r="F77" s="187"/>
      <c r="G77" s="194"/>
      <c r="H77" s="189"/>
      <c r="I77" s="194"/>
      <c r="J77" s="189"/>
      <c r="K77" s="191"/>
      <c r="L77" s="187"/>
      <c r="N77" s="183"/>
      <c r="O77" s="183"/>
    </row>
    <row r="78" spans="1:15" ht="15.95" customHeight="1" x14ac:dyDescent="0.2">
      <c r="A78" s="183"/>
      <c r="B78" s="183"/>
      <c r="C78" s="184"/>
      <c r="D78" s="185"/>
      <c r="E78" s="186"/>
      <c r="F78" s="187"/>
      <c r="G78" s="194"/>
      <c r="H78" s="189"/>
      <c r="I78" s="194"/>
      <c r="J78" s="189"/>
      <c r="K78" s="191"/>
      <c r="L78" s="187"/>
      <c r="N78" s="183"/>
      <c r="O78" s="183"/>
    </row>
    <row r="79" spans="1:15" ht="15.75" x14ac:dyDescent="0.25">
      <c r="C79" s="167" t="s">
        <v>619</v>
      </c>
      <c r="D79" s="91"/>
      <c r="F79" s="168"/>
    </row>
    <row r="80" spans="1:15" ht="9" customHeight="1" x14ac:dyDescent="0.2">
      <c r="D80" s="91"/>
    </row>
    <row r="81" spans="1:15" x14ac:dyDescent="0.2">
      <c r="B81" s="91">
        <v>7</v>
      </c>
      <c r="C81" s="92" t="s">
        <v>620</v>
      </c>
      <c r="D81" s="92"/>
      <c r="F81" s="168"/>
      <c r="H81" s="137"/>
      <c r="J81" s="137"/>
    </row>
    <row r="82" spans="1:15" ht="9" customHeight="1" thickBot="1" x14ac:dyDescent="0.25">
      <c r="D82" s="91"/>
    </row>
    <row r="83" spans="1:15" s="97" customFormat="1" ht="12" thickBot="1" x14ac:dyDescent="0.25">
      <c r="A83" s="129" t="s">
        <v>51</v>
      </c>
      <c r="B83" s="169" t="s">
        <v>50</v>
      </c>
      <c r="C83" s="170" t="s">
        <v>49</v>
      </c>
      <c r="D83" s="171" t="s">
        <v>48</v>
      </c>
      <c r="E83" s="172" t="s">
        <v>47</v>
      </c>
      <c r="F83" s="172" t="s">
        <v>46</v>
      </c>
      <c r="G83" s="173" t="s">
        <v>513</v>
      </c>
      <c r="H83" s="174" t="s">
        <v>514</v>
      </c>
      <c r="I83" s="173" t="s">
        <v>515</v>
      </c>
      <c r="J83" s="174" t="s">
        <v>514</v>
      </c>
      <c r="K83" s="130" t="s">
        <v>43</v>
      </c>
      <c r="L83" s="175" t="s">
        <v>42</v>
      </c>
      <c r="N83" s="118" t="s">
        <v>152</v>
      </c>
      <c r="O83" s="129" t="s">
        <v>516</v>
      </c>
    </row>
    <row r="84" spans="1:15" ht="15.95" customHeight="1" x14ac:dyDescent="0.2">
      <c r="A84" s="119">
        <v>1</v>
      </c>
      <c r="B84" s="120"/>
      <c r="C84" s="121" t="s">
        <v>27</v>
      </c>
      <c r="D84" s="122" t="s">
        <v>713</v>
      </c>
      <c r="E84" s="135" t="s">
        <v>714</v>
      </c>
      <c r="F84" s="136" t="s">
        <v>99</v>
      </c>
      <c r="G84" s="178">
        <v>7.57</v>
      </c>
      <c r="H84" s="177">
        <v>0.13500000000000001</v>
      </c>
      <c r="I84" s="178"/>
      <c r="J84" s="177"/>
      <c r="K84" s="19" t="str">
        <f t="shared" ref="K84:K89" si="5">IF(ISBLANK(G84),"",IF(G84&gt;7.94,"",IF(G84&lt;=6.69,"TSM",IF(G84&lt;=6.84,"SM",IF(G84&lt;=7,"KSM",IF(G84&lt;=7.24,"I A",IF(G84&lt;=7.54,"II A",IF(G84&lt;=7.94,"III A"))))))))</f>
        <v>III A</v>
      </c>
      <c r="L84" s="136" t="s">
        <v>98</v>
      </c>
      <c r="N84" s="119"/>
      <c r="O84" s="119"/>
    </row>
    <row r="85" spans="1:15" ht="15.95" customHeight="1" x14ac:dyDescent="0.2">
      <c r="A85" s="119">
        <v>2</v>
      </c>
      <c r="B85" s="120"/>
      <c r="C85" s="121" t="s">
        <v>715</v>
      </c>
      <c r="D85" s="122" t="s">
        <v>716</v>
      </c>
      <c r="E85" s="135" t="s">
        <v>717</v>
      </c>
      <c r="F85" s="136" t="s">
        <v>24</v>
      </c>
      <c r="G85" s="178">
        <v>7.61</v>
      </c>
      <c r="H85" s="177">
        <v>0.18099999999999999</v>
      </c>
      <c r="I85" s="178"/>
      <c r="J85" s="177"/>
      <c r="K85" s="19" t="str">
        <f t="shared" si="5"/>
        <v>III A</v>
      </c>
      <c r="L85" s="136" t="s">
        <v>185</v>
      </c>
      <c r="N85" s="119"/>
      <c r="O85" s="119"/>
    </row>
    <row r="86" spans="1:15" ht="15.95" customHeight="1" x14ac:dyDescent="0.2">
      <c r="A86" s="119">
        <v>3</v>
      </c>
      <c r="B86" s="120">
        <v>19</v>
      </c>
      <c r="C86" s="121" t="s">
        <v>718</v>
      </c>
      <c r="D86" s="122" t="s">
        <v>719</v>
      </c>
      <c r="E86" s="135" t="s">
        <v>720</v>
      </c>
      <c r="F86" s="136" t="s">
        <v>13</v>
      </c>
      <c r="G86" s="178">
        <v>7.79</v>
      </c>
      <c r="H86" s="177">
        <v>0.19800000000000001</v>
      </c>
      <c r="I86" s="178"/>
      <c r="J86" s="177"/>
      <c r="K86" s="19" t="str">
        <f t="shared" si="5"/>
        <v>III A</v>
      </c>
      <c r="L86" s="136" t="s">
        <v>156</v>
      </c>
      <c r="N86" s="119"/>
      <c r="O86" s="119"/>
    </row>
    <row r="87" spans="1:15" ht="15.95" customHeight="1" x14ac:dyDescent="0.2">
      <c r="A87" s="119">
        <v>4</v>
      </c>
      <c r="B87" s="120">
        <v>74</v>
      </c>
      <c r="C87" s="121" t="s">
        <v>721</v>
      </c>
      <c r="D87" s="122" t="s">
        <v>722</v>
      </c>
      <c r="E87" s="135" t="s">
        <v>723</v>
      </c>
      <c r="F87" s="136" t="s">
        <v>53</v>
      </c>
      <c r="G87" s="178">
        <v>7.82</v>
      </c>
      <c r="H87" s="177">
        <v>0.15</v>
      </c>
      <c r="I87" s="178"/>
      <c r="J87" s="177"/>
      <c r="K87" s="19" t="str">
        <f t="shared" si="5"/>
        <v>III A</v>
      </c>
      <c r="L87" s="136" t="s">
        <v>543</v>
      </c>
      <c r="N87" s="119"/>
      <c r="O87" s="119"/>
    </row>
    <row r="88" spans="1:15" ht="15.95" customHeight="1" x14ac:dyDescent="0.2">
      <c r="A88" s="119">
        <v>5</v>
      </c>
      <c r="B88" s="120"/>
      <c r="C88" s="121" t="s">
        <v>113</v>
      </c>
      <c r="D88" s="122" t="s">
        <v>724</v>
      </c>
      <c r="E88" s="135" t="s">
        <v>725</v>
      </c>
      <c r="F88" s="136" t="s">
        <v>726</v>
      </c>
      <c r="G88" s="178">
        <v>8.1300000000000008</v>
      </c>
      <c r="H88" s="177">
        <v>0.20799999999999999</v>
      </c>
      <c r="I88" s="178"/>
      <c r="J88" s="177"/>
      <c r="K88" s="19" t="str">
        <f t="shared" si="5"/>
        <v/>
      </c>
      <c r="L88" s="136" t="s">
        <v>727</v>
      </c>
      <c r="N88" s="119"/>
      <c r="O88" s="119"/>
    </row>
    <row r="89" spans="1:15" ht="15.95" customHeight="1" x14ac:dyDescent="0.2">
      <c r="A89" s="119"/>
      <c r="B89" s="120"/>
      <c r="C89" s="121" t="s">
        <v>113</v>
      </c>
      <c r="D89" s="122" t="s">
        <v>112</v>
      </c>
      <c r="E89" s="135" t="s">
        <v>111</v>
      </c>
      <c r="F89" s="136" t="s">
        <v>76</v>
      </c>
      <c r="G89" s="178" t="s">
        <v>12</v>
      </c>
      <c r="H89" s="177"/>
      <c r="I89" s="178"/>
      <c r="J89" s="177"/>
      <c r="K89" s="19" t="str">
        <f t="shared" si="5"/>
        <v/>
      </c>
      <c r="L89" s="136" t="s">
        <v>110</v>
      </c>
      <c r="N89" s="119"/>
      <c r="O89" s="119"/>
    </row>
    <row r="90" spans="1:15" ht="9" customHeight="1" x14ac:dyDescent="0.2">
      <c r="D90" s="91"/>
    </row>
    <row r="91" spans="1:15" x14ac:dyDescent="0.2">
      <c r="B91" s="91">
        <v>8</v>
      </c>
      <c r="C91" s="92" t="s">
        <v>620</v>
      </c>
      <c r="D91" s="92"/>
      <c r="F91" s="168"/>
      <c r="H91" s="137"/>
      <c r="J91" s="137"/>
    </row>
    <row r="92" spans="1:15" ht="9" customHeight="1" thickBot="1" x14ac:dyDescent="0.25">
      <c r="D92" s="91"/>
    </row>
    <row r="93" spans="1:15" s="97" customFormat="1" ht="12" thickBot="1" x14ac:dyDescent="0.25">
      <c r="A93" s="129" t="s">
        <v>51</v>
      </c>
      <c r="B93" s="169" t="s">
        <v>50</v>
      </c>
      <c r="C93" s="170" t="s">
        <v>49</v>
      </c>
      <c r="D93" s="171" t="s">
        <v>48</v>
      </c>
      <c r="E93" s="172" t="s">
        <v>47</v>
      </c>
      <c r="F93" s="172" t="s">
        <v>46</v>
      </c>
      <c r="G93" s="173" t="s">
        <v>513</v>
      </c>
      <c r="H93" s="174" t="s">
        <v>514</v>
      </c>
      <c r="I93" s="173" t="s">
        <v>515</v>
      </c>
      <c r="J93" s="174" t="s">
        <v>514</v>
      </c>
      <c r="K93" s="130" t="s">
        <v>43</v>
      </c>
      <c r="L93" s="175" t="s">
        <v>42</v>
      </c>
      <c r="N93" s="118" t="s">
        <v>152</v>
      </c>
      <c r="O93" s="129" t="s">
        <v>516</v>
      </c>
    </row>
    <row r="94" spans="1:15" ht="15.95" customHeight="1" x14ac:dyDescent="0.2">
      <c r="A94" s="119">
        <v>1</v>
      </c>
      <c r="B94" s="120"/>
      <c r="C94" s="121" t="s">
        <v>427</v>
      </c>
      <c r="D94" s="122" t="s">
        <v>728</v>
      </c>
      <c r="E94" s="135" t="s">
        <v>729</v>
      </c>
      <c r="F94" s="136" t="s">
        <v>53</v>
      </c>
      <c r="G94" s="178">
        <v>7.2</v>
      </c>
      <c r="H94" s="177">
        <v>0.121</v>
      </c>
      <c r="I94" s="178"/>
      <c r="J94" s="177"/>
      <c r="K94" s="19" t="str">
        <f t="shared" ref="K94:K99" si="6">IF(ISBLANK(G94),"",IF(G94&gt;7.94,"",IF(G94&lt;=6.69,"TSM",IF(G94&lt;=6.84,"SM",IF(G94&lt;=7,"KSM",IF(G94&lt;=7.24,"I A",IF(G94&lt;=7.54,"II A",IF(G94&lt;=7.94,"III A"))))))))</f>
        <v>I A</v>
      </c>
      <c r="L94" s="136" t="s">
        <v>93</v>
      </c>
      <c r="N94" s="119"/>
      <c r="O94" s="119"/>
    </row>
    <row r="95" spans="1:15" ht="15.95" customHeight="1" x14ac:dyDescent="0.2">
      <c r="A95" s="119">
        <v>2</v>
      </c>
      <c r="B95" s="195"/>
      <c r="C95" s="121" t="s">
        <v>435</v>
      </c>
      <c r="D95" s="122" t="s">
        <v>730</v>
      </c>
      <c r="E95" s="135" t="s">
        <v>731</v>
      </c>
      <c r="F95" s="136" t="s">
        <v>164</v>
      </c>
      <c r="G95" s="196">
        <v>7.31</v>
      </c>
      <c r="H95" s="177">
        <v>0.16700000000000001</v>
      </c>
      <c r="I95" s="178"/>
      <c r="J95" s="177"/>
      <c r="K95" s="19" t="str">
        <f t="shared" si="6"/>
        <v>II A</v>
      </c>
      <c r="L95" s="136" t="s">
        <v>732</v>
      </c>
      <c r="N95" s="119"/>
      <c r="O95" s="119"/>
    </row>
    <row r="96" spans="1:15" ht="15.95" customHeight="1" x14ac:dyDescent="0.2">
      <c r="A96" s="119">
        <v>3</v>
      </c>
      <c r="B96" s="195"/>
      <c r="C96" s="121" t="s">
        <v>733</v>
      </c>
      <c r="D96" s="122" t="s">
        <v>734</v>
      </c>
      <c r="E96" s="135" t="s">
        <v>735</v>
      </c>
      <c r="F96" s="136" t="s">
        <v>726</v>
      </c>
      <c r="G96" s="196">
        <v>7.31</v>
      </c>
      <c r="H96" s="177">
        <v>0.24099999999999999</v>
      </c>
      <c r="I96" s="178"/>
      <c r="J96" s="177"/>
      <c r="K96" s="19" t="str">
        <f t="shared" si="6"/>
        <v>II A</v>
      </c>
      <c r="L96" s="136" t="s">
        <v>727</v>
      </c>
      <c r="N96" s="119"/>
      <c r="O96" s="119"/>
    </row>
    <row r="97" spans="1:15" ht="15.95" customHeight="1" x14ac:dyDescent="0.2">
      <c r="A97" s="119">
        <v>4</v>
      </c>
      <c r="B97" s="120"/>
      <c r="C97" s="121" t="s">
        <v>279</v>
      </c>
      <c r="D97" s="122" t="s">
        <v>736</v>
      </c>
      <c r="E97" s="135" t="s">
        <v>737</v>
      </c>
      <c r="F97" s="136" t="s">
        <v>552</v>
      </c>
      <c r="G97" s="178">
        <v>7.53</v>
      </c>
      <c r="H97" s="177">
        <v>0.193</v>
      </c>
      <c r="I97" s="178"/>
      <c r="J97" s="177"/>
      <c r="K97" s="19" t="str">
        <f t="shared" si="6"/>
        <v>II A</v>
      </c>
      <c r="L97" s="136" t="s">
        <v>80</v>
      </c>
      <c r="N97" s="119"/>
      <c r="O97" s="119"/>
    </row>
    <row r="98" spans="1:15" ht="15.95" customHeight="1" x14ac:dyDescent="0.2">
      <c r="A98" s="119">
        <v>5</v>
      </c>
      <c r="B98" s="120"/>
      <c r="C98" s="121" t="s">
        <v>738</v>
      </c>
      <c r="D98" s="122" t="s">
        <v>739</v>
      </c>
      <c r="E98" s="135" t="s">
        <v>740</v>
      </c>
      <c r="F98" s="136" t="s">
        <v>121</v>
      </c>
      <c r="G98" s="178">
        <v>7.73</v>
      </c>
      <c r="H98" s="177">
        <v>0.16800000000000001</v>
      </c>
      <c r="I98" s="178"/>
      <c r="J98" s="177"/>
      <c r="K98" s="19" t="str">
        <f t="shared" si="6"/>
        <v>III A</v>
      </c>
      <c r="L98" s="136" t="s">
        <v>488</v>
      </c>
      <c r="N98" s="119"/>
      <c r="O98" s="119"/>
    </row>
    <row r="99" spans="1:15" ht="15.95" customHeight="1" x14ac:dyDescent="0.2">
      <c r="A99" s="119">
        <v>6</v>
      </c>
      <c r="B99" s="120"/>
      <c r="C99" s="121" t="s">
        <v>741</v>
      </c>
      <c r="D99" s="122" t="s">
        <v>742</v>
      </c>
      <c r="E99" s="135" t="s">
        <v>743</v>
      </c>
      <c r="F99" s="136" t="s">
        <v>24</v>
      </c>
      <c r="G99" s="178">
        <v>7.98</v>
      </c>
      <c r="H99" s="177">
        <v>0.16700000000000001</v>
      </c>
      <c r="I99" s="178"/>
      <c r="J99" s="177"/>
      <c r="K99" s="19" t="str">
        <f t="shared" si="6"/>
        <v/>
      </c>
      <c r="L99" s="136" t="s">
        <v>185</v>
      </c>
      <c r="N99" s="119"/>
      <c r="O99" s="119"/>
    </row>
    <row r="100" spans="1:15" ht="9" customHeight="1" x14ac:dyDescent="0.2">
      <c r="D100" s="91"/>
    </row>
    <row r="101" spans="1:15" x14ac:dyDescent="0.2">
      <c r="B101" s="91">
        <v>9</v>
      </c>
      <c r="C101" s="92" t="s">
        <v>620</v>
      </c>
      <c r="D101" s="92"/>
      <c r="F101" s="168"/>
      <c r="H101" s="137"/>
      <c r="J101" s="137"/>
    </row>
    <row r="102" spans="1:15" ht="9" customHeight="1" thickBot="1" x14ac:dyDescent="0.25">
      <c r="D102" s="91"/>
    </row>
    <row r="103" spans="1:15" s="97" customFormat="1" ht="12" thickBot="1" x14ac:dyDescent="0.25">
      <c r="A103" s="129" t="s">
        <v>51</v>
      </c>
      <c r="B103" s="169" t="s">
        <v>50</v>
      </c>
      <c r="C103" s="170" t="s">
        <v>49</v>
      </c>
      <c r="D103" s="171" t="s">
        <v>48</v>
      </c>
      <c r="E103" s="172" t="s">
        <v>47</v>
      </c>
      <c r="F103" s="172" t="s">
        <v>46</v>
      </c>
      <c r="G103" s="173" t="s">
        <v>513</v>
      </c>
      <c r="H103" s="174" t="s">
        <v>514</v>
      </c>
      <c r="I103" s="173" t="s">
        <v>515</v>
      </c>
      <c r="J103" s="174" t="s">
        <v>514</v>
      </c>
      <c r="K103" s="130" t="s">
        <v>43</v>
      </c>
      <c r="L103" s="175" t="s">
        <v>42</v>
      </c>
      <c r="N103" s="118" t="s">
        <v>152</v>
      </c>
      <c r="O103" s="129" t="s">
        <v>516</v>
      </c>
    </row>
    <row r="104" spans="1:15" ht="15.95" customHeight="1" x14ac:dyDescent="0.2">
      <c r="A104" s="119">
        <v>1</v>
      </c>
      <c r="B104" s="120"/>
      <c r="C104" s="121" t="s">
        <v>744</v>
      </c>
      <c r="D104" s="122" t="s">
        <v>745</v>
      </c>
      <c r="E104" s="135" t="s">
        <v>746</v>
      </c>
      <c r="F104" s="136" t="s">
        <v>747</v>
      </c>
      <c r="G104" s="178">
        <v>7.2</v>
      </c>
      <c r="H104" s="177">
        <v>0.14899999999999999</v>
      </c>
      <c r="I104" s="178"/>
      <c r="J104" s="177"/>
      <c r="K104" s="19" t="str">
        <f t="shared" ref="K104:K109" si="7">IF(ISBLANK(G104),"",IF(G104&gt;7.94,"",IF(G104&lt;=6.69,"TSM",IF(G104&lt;=6.84,"SM",IF(G104&lt;=7,"KSM",IF(G104&lt;=7.24,"I A",IF(G104&lt;=7.54,"II A",IF(G104&lt;=7.94,"III A"))))))))</f>
        <v>I A</v>
      </c>
      <c r="L104" s="136" t="s">
        <v>748</v>
      </c>
      <c r="N104" s="119"/>
      <c r="O104" s="119"/>
    </row>
    <row r="105" spans="1:15" ht="15.95" customHeight="1" x14ac:dyDescent="0.2">
      <c r="A105" s="119">
        <v>2</v>
      </c>
      <c r="B105" s="120">
        <v>122</v>
      </c>
      <c r="C105" s="121" t="s">
        <v>749</v>
      </c>
      <c r="D105" s="122" t="s">
        <v>750</v>
      </c>
      <c r="E105" s="135" t="s">
        <v>751</v>
      </c>
      <c r="F105" s="136" t="s">
        <v>164</v>
      </c>
      <c r="G105" s="178">
        <v>7.66</v>
      </c>
      <c r="H105" s="177">
        <v>0.153</v>
      </c>
      <c r="I105" s="178"/>
      <c r="J105" s="177"/>
      <c r="K105" s="19" t="str">
        <f t="shared" si="7"/>
        <v>III A</v>
      </c>
      <c r="L105" s="136" t="s">
        <v>752</v>
      </c>
      <c r="N105" s="119"/>
      <c r="O105" s="119"/>
    </row>
    <row r="106" spans="1:15" ht="15.95" customHeight="1" x14ac:dyDescent="0.2">
      <c r="A106" s="119">
        <v>3</v>
      </c>
      <c r="B106" s="120"/>
      <c r="C106" s="121" t="s">
        <v>753</v>
      </c>
      <c r="D106" s="122" t="s">
        <v>754</v>
      </c>
      <c r="E106" s="135" t="s">
        <v>755</v>
      </c>
      <c r="F106" s="136" t="s">
        <v>126</v>
      </c>
      <c r="G106" s="178">
        <v>7.71</v>
      </c>
      <c r="H106" s="177">
        <v>0.156</v>
      </c>
      <c r="I106" s="178"/>
      <c r="J106" s="177"/>
      <c r="K106" s="19" t="str">
        <f t="shared" si="7"/>
        <v>III A</v>
      </c>
      <c r="L106" s="136" t="s">
        <v>125</v>
      </c>
      <c r="N106" s="119"/>
      <c r="O106" s="119"/>
    </row>
    <row r="107" spans="1:15" ht="15.95" customHeight="1" x14ac:dyDescent="0.2">
      <c r="A107" s="119">
        <v>4</v>
      </c>
      <c r="B107" s="120"/>
      <c r="C107" s="121" t="s">
        <v>385</v>
      </c>
      <c r="D107" s="122" t="s">
        <v>756</v>
      </c>
      <c r="E107" s="135" t="s">
        <v>757</v>
      </c>
      <c r="F107" s="136" t="s">
        <v>24</v>
      </c>
      <c r="G107" s="178">
        <v>7.73</v>
      </c>
      <c r="H107" s="177">
        <v>0.16600000000000001</v>
      </c>
      <c r="I107" s="178"/>
      <c r="J107" s="177"/>
      <c r="K107" s="19" t="str">
        <f t="shared" si="7"/>
        <v>III A</v>
      </c>
      <c r="L107" s="136" t="s">
        <v>185</v>
      </c>
      <c r="N107" s="119"/>
      <c r="O107" s="119"/>
    </row>
    <row r="108" spans="1:15" ht="15.95" customHeight="1" x14ac:dyDescent="0.2">
      <c r="A108" s="119">
        <v>5</v>
      </c>
      <c r="B108" s="120"/>
      <c r="C108" s="121" t="s">
        <v>758</v>
      </c>
      <c r="D108" s="122" t="s">
        <v>759</v>
      </c>
      <c r="E108" s="135" t="s">
        <v>261</v>
      </c>
      <c r="F108" s="136" t="s">
        <v>24</v>
      </c>
      <c r="G108" s="178">
        <v>8.18</v>
      </c>
      <c r="H108" s="177">
        <v>0.2</v>
      </c>
      <c r="I108" s="178"/>
      <c r="J108" s="177"/>
      <c r="K108" s="19" t="str">
        <f t="shared" si="7"/>
        <v/>
      </c>
      <c r="L108" s="136" t="s">
        <v>185</v>
      </c>
      <c r="N108" s="119"/>
      <c r="O108" s="119"/>
    </row>
    <row r="109" spans="1:15" ht="15.95" customHeight="1" x14ac:dyDescent="0.2">
      <c r="A109" s="119"/>
      <c r="B109" s="120"/>
      <c r="C109" s="121" t="s">
        <v>27</v>
      </c>
      <c r="D109" s="122" t="s">
        <v>760</v>
      </c>
      <c r="E109" s="135" t="s">
        <v>761</v>
      </c>
      <c r="F109" s="136" t="s">
        <v>189</v>
      </c>
      <c r="G109" s="178" t="s">
        <v>12</v>
      </c>
      <c r="H109" s="177"/>
      <c r="I109" s="178"/>
      <c r="J109" s="177"/>
      <c r="K109" s="19" t="str">
        <f t="shared" si="7"/>
        <v/>
      </c>
      <c r="L109" s="136" t="s">
        <v>190</v>
      </c>
      <c r="N109" s="119"/>
      <c r="O109" s="119"/>
    </row>
    <row r="110" spans="1:15" ht="15.95" customHeight="1" x14ac:dyDescent="0.2">
      <c r="A110" s="183"/>
      <c r="B110" s="183"/>
      <c r="C110" s="184"/>
      <c r="D110" s="185"/>
      <c r="E110" s="186"/>
      <c r="F110" s="187"/>
      <c r="G110" s="194"/>
      <c r="H110" s="189"/>
      <c r="I110" s="194"/>
      <c r="J110" s="189"/>
      <c r="K110" s="191"/>
      <c r="L110" s="187"/>
      <c r="N110" s="183"/>
      <c r="O110" s="183"/>
    </row>
    <row r="111" spans="1:15" ht="15.95" customHeight="1" x14ac:dyDescent="0.2">
      <c r="A111" s="183"/>
      <c r="B111" s="183"/>
      <c r="C111" s="184"/>
      <c r="D111" s="185"/>
      <c r="E111" s="186"/>
      <c r="F111" s="187"/>
      <c r="G111" s="194"/>
      <c r="H111" s="189"/>
      <c r="I111" s="194"/>
      <c r="J111" s="189"/>
      <c r="K111" s="191"/>
      <c r="L111" s="187"/>
      <c r="N111" s="183"/>
      <c r="O111" s="183"/>
    </row>
    <row r="112" spans="1:15" ht="15.95" customHeight="1" x14ac:dyDescent="0.2">
      <c r="A112" s="183"/>
      <c r="B112" s="183"/>
      <c r="C112" s="184"/>
      <c r="D112" s="185"/>
      <c r="E112" s="186"/>
      <c r="F112" s="187"/>
      <c r="G112" s="194"/>
      <c r="H112" s="189"/>
      <c r="I112" s="194"/>
      <c r="J112" s="189"/>
      <c r="K112" s="191"/>
      <c r="L112" s="187"/>
      <c r="N112" s="183"/>
      <c r="O112" s="183"/>
    </row>
    <row r="113" spans="1:17" ht="15.95" customHeight="1" x14ac:dyDescent="0.2">
      <c r="A113" s="183"/>
      <c r="B113" s="183"/>
      <c r="C113" s="184"/>
      <c r="D113" s="185"/>
      <c r="E113" s="186"/>
      <c r="F113" s="187"/>
      <c r="G113" s="194"/>
      <c r="H113" s="189"/>
      <c r="I113" s="194"/>
      <c r="J113" s="189"/>
      <c r="K113" s="191"/>
      <c r="L113" s="187"/>
      <c r="N113" s="183"/>
      <c r="O113" s="183"/>
    </row>
    <row r="114" spans="1:17" ht="15.95" customHeight="1" x14ac:dyDescent="0.2">
      <c r="A114" s="183"/>
      <c r="B114" s="183"/>
      <c r="C114" s="184"/>
      <c r="D114" s="185"/>
      <c r="E114" s="186"/>
      <c r="F114" s="187"/>
      <c r="G114" s="194"/>
      <c r="H114" s="189"/>
      <c r="I114" s="194"/>
      <c r="J114" s="189"/>
      <c r="K114" s="191"/>
      <c r="L114" s="187"/>
      <c r="N114" s="183"/>
      <c r="O114" s="183"/>
    </row>
    <row r="115" spans="1:17" ht="15.95" customHeight="1" x14ac:dyDescent="0.2">
      <c r="A115" s="183"/>
      <c r="B115" s="183"/>
      <c r="C115" s="184"/>
      <c r="D115" s="185"/>
      <c r="E115" s="186"/>
      <c r="F115" s="187"/>
      <c r="G115" s="194"/>
      <c r="H115" s="189"/>
      <c r="I115" s="194"/>
      <c r="J115" s="189"/>
      <c r="K115" s="191"/>
      <c r="L115" s="187"/>
      <c r="N115" s="183"/>
      <c r="O115" s="183"/>
    </row>
    <row r="116" spans="1:17" ht="15.95" customHeight="1" x14ac:dyDescent="0.2">
      <c r="A116" s="183"/>
      <c r="B116" s="183"/>
      <c r="C116" s="184"/>
      <c r="D116" s="185"/>
      <c r="E116" s="186"/>
      <c r="F116" s="187"/>
      <c r="G116" s="194"/>
      <c r="H116" s="189"/>
      <c r="I116" s="194"/>
      <c r="J116" s="189"/>
      <c r="K116" s="191"/>
      <c r="L116" s="187"/>
      <c r="N116" s="183"/>
      <c r="O116" s="183"/>
    </row>
    <row r="117" spans="1:17" ht="15.95" customHeight="1" x14ac:dyDescent="0.2">
      <c r="A117" s="183"/>
      <c r="B117" s="183"/>
      <c r="C117" s="184"/>
      <c r="D117" s="185"/>
      <c r="E117" s="186"/>
      <c r="F117" s="187"/>
      <c r="G117" s="194"/>
      <c r="H117" s="189"/>
      <c r="I117" s="194"/>
      <c r="J117" s="189"/>
      <c r="K117" s="191"/>
      <c r="L117" s="187"/>
      <c r="N117" s="183"/>
      <c r="O117" s="183"/>
    </row>
    <row r="118" spans="1:17" ht="15.75" x14ac:dyDescent="0.25">
      <c r="C118" s="167" t="s">
        <v>619</v>
      </c>
      <c r="D118" s="91"/>
      <c r="F118" s="168"/>
    </row>
    <row r="119" spans="1:17" ht="3.6" customHeight="1" x14ac:dyDescent="0.2">
      <c r="D119" s="91"/>
    </row>
    <row r="120" spans="1:17" x14ac:dyDescent="0.2">
      <c r="B120" s="91">
        <v>10</v>
      </c>
      <c r="C120" s="92" t="s">
        <v>620</v>
      </c>
      <c r="D120" s="92"/>
      <c r="F120" s="168"/>
      <c r="H120" s="137"/>
      <c r="J120" s="137"/>
    </row>
    <row r="121" spans="1:17" ht="9" customHeight="1" thickBot="1" x14ac:dyDescent="0.25">
      <c r="D121" s="91"/>
    </row>
    <row r="122" spans="1:17" s="97" customFormat="1" ht="12" thickBot="1" x14ac:dyDescent="0.25">
      <c r="A122" s="129" t="s">
        <v>51</v>
      </c>
      <c r="B122" s="169" t="s">
        <v>50</v>
      </c>
      <c r="C122" s="170" t="s">
        <v>49</v>
      </c>
      <c r="D122" s="171" t="s">
        <v>48</v>
      </c>
      <c r="E122" s="172" t="s">
        <v>47</v>
      </c>
      <c r="F122" s="172" t="s">
        <v>46</v>
      </c>
      <c r="G122" s="173" t="s">
        <v>513</v>
      </c>
      <c r="H122" s="174" t="s">
        <v>514</v>
      </c>
      <c r="I122" s="173" t="s">
        <v>515</v>
      </c>
      <c r="J122" s="174" t="s">
        <v>514</v>
      </c>
      <c r="K122" s="130" t="s">
        <v>43</v>
      </c>
      <c r="L122" s="175" t="s">
        <v>42</v>
      </c>
      <c r="N122" s="118" t="s">
        <v>152</v>
      </c>
      <c r="O122" s="129" t="s">
        <v>516</v>
      </c>
    </row>
    <row r="123" spans="1:17" ht="15.95" customHeight="1" x14ac:dyDescent="0.2">
      <c r="A123" s="119">
        <v>1</v>
      </c>
      <c r="B123" s="120"/>
      <c r="C123" s="121" t="s">
        <v>762</v>
      </c>
      <c r="D123" s="122" t="s">
        <v>763</v>
      </c>
      <c r="E123" s="135" t="s">
        <v>764</v>
      </c>
      <c r="F123" s="136" t="s">
        <v>13</v>
      </c>
      <c r="G123" s="181">
        <v>7.28</v>
      </c>
      <c r="H123" s="177">
        <v>0.21299999999999999</v>
      </c>
      <c r="I123" s="182"/>
      <c r="J123" s="177"/>
      <c r="K123" s="19" t="str">
        <f>IF(ISBLANK(G123),"",IF(G123&gt;9.04,"",IF(G123&lt;=7.25,"TSM",IF(G123&lt;=7.45,"SM",IF(G123&lt;=7.7,"KSM",IF(G123&lt;=8,"I A",IF(G123&lt;=8.44,"II A",IF(G123&lt;=9.04,"III A"))))))))</f>
        <v>SM</v>
      </c>
      <c r="L123" s="179" t="s">
        <v>169</v>
      </c>
      <c r="N123" s="119"/>
      <c r="O123" s="119"/>
      <c r="Q123" s="97"/>
    </row>
    <row r="124" spans="1:17" ht="15.95" customHeight="1" x14ac:dyDescent="0.2">
      <c r="A124" s="119">
        <v>2</v>
      </c>
      <c r="B124" s="120"/>
      <c r="C124" s="121" t="s">
        <v>398</v>
      </c>
      <c r="D124" s="122" t="s">
        <v>765</v>
      </c>
      <c r="E124" s="135" t="s">
        <v>766</v>
      </c>
      <c r="F124" s="136" t="s">
        <v>53</v>
      </c>
      <c r="G124" s="178">
        <v>7.34</v>
      </c>
      <c r="H124" s="177">
        <v>0.252</v>
      </c>
      <c r="I124" s="178"/>
      <c r="J124" s="177"/>
      <c r="K124" s="19" t="str">
        <f>IF(ISBLANK(G124),"",IF(G124&gt;7.94,"",IF(G124&lt;=6.69,"TSM",IF(G124&lt;=6.84,"SM",IF(G124&lt;=7,"KSM",IF(G124&lt;=7.24,"I A",IF(G124&lt;=7.54,"II A",IF(G124&lt;=7.94,"III A"))))))))</f>
        <v>II A</v>
      </c>
      <c r="L124" s="136" t="s">
        <v>629</v>
      </c>
      <c r="N124" s="119"/>
      <c r="O124" s="119"/>
    </row>
    <row r="125" spans="1:17" ht="15.95" customHeight="1" x14ac:dyDescent="0.2">
      <c r="A125" s="119">
        <v>4</v>
      </c>
      <c r="B125" s="120">
        <v>63</v>
      </c>
      <c r="C125" s="121" t="s">
        <v>767</v>
      </c>
      <c r="D125" s="122" t="s">
        <v>768</v>
      </c>
      <c r="E125" s="135" t="s">
        <v>769</v>
      </c>
      <c r="F125" s="136" t="s">
        <v>726</v>
      </c>
      <c r="G125" s="178">
        <v>7.36</v>
      </c>
      <c r="H125" s="177">
        <v>0.20899999999999999</v>
      </c>
      <c r="I125" s="178"/>
      <c r="J125" s="177"/>
      <c r="K125" s="19" t="str">
        <f>IF(ISBLANK(G125),"",IF(G125&gt;7.94,"",IF(G125&lt;=6.69,"TSM",IF(G125&lt;=6.84,"SM",IF(G125&lt;=7,"KSM",IF(G125&lt;=7.24,"I A",IF(G125&lt;=7.54,"II A",IF(G125&lt;=7.94,"III A"))))))))</f>
        <v>II A</v>
      </c>
      <c r="L125" s="136" t="s">
        <v>727</v>
      </c>
      <c r="N125" s="119"/>
      <c r="O125" s="119"/>
    </row>
    <row r="126" spans="1:17" ht="15.95" customHeight="1" x14ac:dyDescent="0.2">
      <c r="A126" s="119">
        <v>3</v>
      </c>
      <c r="B126" s="120"/>
      <c r="C126" s="121" t="s">
        <v>113</v>
      </c>
      <c r="D126" s="122" t="s">
        <v>770</v>
      </c>
      <c r="E126" s="135" t="s">
        <v>771</v>
      </c>
      <c r="F126" s="136" t="s">
        <v>173</v>
      </c>
      <c r="G126" s="178">
        <v>7.55</v>
      </c>
      <c r="H126" s="177">
        <v>0.161</v>
      </c>
      <c r="I126" s="178"/>
      <c r="J126" s="177"/>
      <c r="K126" s="19" t="str">
        <f>IF(ISBLANK(G126),"",IF(G126&gt;7.94,"",IF(G126&lt;=6.69,"TSM",IF(G126&lt;=6.84,"SM",IF(G126&lt;=7,"KSM",IF(G126&lt;=7.24,"I A",IF(G126&lt;=7.54,"II A",IF(G126&lt;=7.94,"III A"))))))))</f>
        <v>III A</v>
      </c>
      <c r="L126" s="136" t="s">
        <v>772</v>
      </c>
      <c r="N126" s="119"/>
      <c r="O126" s="119"/>
    </row>
    <row r="127" spans="1:17" ht="15.95" customHeight="1" x14ac:dyDescent="0.2">
      <c r="A127" s="119">
        <v>5</v>
      </c>
      <c r="B127" s="120"/>
      <c r="C127" s="121" t="s">
        <v>773</v>
      </c>
      <c r="D127" s="122" t="s">
        <v>774</v>
      </c>
      <c r="E127" s="135" t="s">
        <v>565</v>
      </c>
      <c r="F127" s="136" t="s">
        <v>775</v>
      </c>
      <c r="G127" s="178">
        <v>7.76</v>
      </c>
      <c r="H127" s="177">
        <v>0.13900000000000001</v>
      </c>
      <c r="I127" s="178"/>
      <c r="J127" s="177"/>
      <c r="K127" s="19" t="str">
        <f>IF(ISBLANK(G127),"",IF(G127&gt;7.94,"",IF(G127&lt;=6.69,"TSM",IF(G127&lt;=6.84,"SM",IF(G127&lt;=7,"KSM",IF(G127&lt;=7.24,"I A",IF(G127&lt;=7.54,"II A",IF(G127&lt;=7.94,"III A"))))))))</f>
        <v>III A</v>
      </c>
      <c r="L127" s="136" t="s">
        <v>776</v>
      </c>
      <c r="N127" s="119"/>
      <c r="O127" s="119"/>
    </row>
    <row r="128" spans="1:17" ht="4.9000000000000004" customHeight="1" x14ac:dyDescent="0.2">
      <c r="C128" s="197"/>
      <c r="D128" s="198"/>
      <c r="E128" s="199"/>
      <c r="F128" s="199"/>
      <c r="G128" s="200"/>
      <c r="H128" s="201"/>
      <c r="I128" s="200"/>
      <c r="J128" s="201"/>
      <c r="K128" s="202"/>
      <c r="L128" s="197"/>
    </row>
    <row r="129" spans="1:17" x14ac:dyDescent="0.2">
      <c r="B129" s="91">
        <v>11</v>
      </c>
      <c r="C129" s="92" t="s">
        <v>620</v>
      </c>
      <c r="D129" s="92"/>
      <c r="F129" s="168"/>
      <c r="H129" s="137"/>
      <c r="J129" s="137"/>
    </row>
    <row r="130" spans="1:17" ht="9" customHeight="1" thickBot="1" x14ac:dyDescent="0.25">
      <c r="D130" s="91"/>
    </row>
    <row r="131" spans="1:17" s="97" customFormat="1" ht="12" thickBot="1" x14ac:dyDescent="0.25">
      <c r="A131" s="129" t="s">
        <v>51</v>
      </c>
      <c r="B131" s="169" t="s">
        <v>50</v>
      </c>
      <c r="C131" s="170" t="s">
        <v>49</v>
      </c>
      <c r="D131" s="171" t="s">
        <v>48</v>
      </c>
      <c r="E131" s="172" t="s">
        <v>47</v>
      </c>
      <c r="F131" s="172" t="s">
        <v>46</v>
      </c>
      <c r="G131" s="173" t="s">
        <v>513</v>
      </c>
      <c r="H131" s="174" t="s">
        <v>514</v>
      </c>
      <c r="I131" s="173" t="s">
        <v>515</v>
      </c>
      <c r="J131" s="174" t="s">
        <v>514</v>
      </c>
      <c r="K131" s="130" t="s">
        <v>43</v>
      </c>
      <c r="L131" s="175" t="s">
        <v>42</v>
      </c>
      <c r="N131" s="118" t="s">
        <v>152</v>
      </c>
      <c r="O131" s="129" t="s">
        <v>516</v>
      </c>
    </row>
    <row r="132" spans="1:17" x14ac:dyDescent="0.2">
      <c r="A132" s="119">
        <v>1</v>
      </c>
      <c r="B132" s="120"/>
      <c r="C132" s="121" t="s">
        <v>777</v>
      </c>
      <c r="D132" s="122" t="s">
        <v>778</v>
      </c>
      <c r="E132" s="135" t="s">
        <v>779</v>
      </c>
      <c r="F132" s="136" t="s">
        <v>13</v>
      </c>
      <c r="G132" s="181">
        <v>7.19</v>
      </c>
      <c r="H132" s="177">
        <v>0.152</v>
      </c>
      <c r="I132" s="182"/>
      <c r="J132" s="177"/>
      <c r="K132" s="19" t="str">
        <f>IF(ISBLANK(G132),"",IF(G132&gt;9.04,"",IF(G132&lt;=7.25,"TSM",IF(G132&lt;=7.45,"SM",IF(G132&lt;=7.7,"KSM",IF(G132&lt;=8,"I A",IF(G132&lt;=8.44,"II A",IF(G132&lt;=9.04,"III A"))))))))</f>
        <v>TSM</v>
      </c>
      <c r="L132" s="179" t="s">
        <v>169</v>
      </c>
      <c r="N132" s="119"/>
      <c r="O132" s="119"/>
      <c r="Q132" s="97"/>
    </row>
    <row r="133" spans="1:17" ht="15.95" customHeight="1" x14ac:dyDescent="0.2">
      <c r="A133" s="119">
        <v>2</v>
      </c>
      <c r="B133" s="120"/>
      <c r="C133" s="121" t="s">
        <v>780</v>
      </c>
      <c r="D133" s="122" t="s">
        <v>781</v>
      </c>
      <c r="E133" s="135" t="s">
        <v>782</v>
      </c>
      <c r="F133" s="136" t="s">
        <v>76</v>
      </c>
      <c r="G133" s="178">
        <v>7.26</v>
      </c>
      <c r="H133" s="177">
        <v>0.16400000000000001</v>
      </c>
      <c r="I133" s="178"/>
      <c r="J133" s="177"/>
      <c r="K133" s="19" t="str">
        <f>IF(ISBLANK(G133),"",IF(G133&gt;7.94,"",IF(G133&lt;=6.69,"TSM",IF(G133&lt;=6.84,"SM",IF(G133&lt;=7,"KSM",IF(G133&lt;=7.24,"I A",IF(G133&lt;=7.54,"II A",IF(G133&lt;=7.94,"III A"))))))))</f>
        <v>II A</v>
      </c>
      <c r="L133" s="136" t="s">
        <v>369</v>
      </c>
      <c r="N133" s="119"/>
      <c r="O133" s="119"/>
    </row>
    <row r="134" spans="1:17" ht="15.95" customHeight="1" x14ac:dyDescent="0.2">
      <c r="A134" s="119">
        <v>3</v>
      </c>
      <c r="B134" s="120">
        <v>180</v>
      </c>
      <c r="C134" s="121" t="s">
        <v>783</v>
      </c>
      <c r="D134" s="122" t="s">
        <v>784</v>
      </c>
      <c r="E134" s="135" t="s">
        <v>785</v>
      </c>
      <c r="F134" s="136" t="s">
        <v>298</v>
      </c>
      <c r="G134" s="178">
        <v>7.44</v>
      </c>
      <c r="H134" s="177">
        <v>0.182</v>
      </c>
      <c r="I134" s="178"/>
      <c r="J134" s="177"/>
      <c r="K134" s="19" t="str">
        <f>IF(ISBLANK(G134),"",IF(G134&gt;7.94,"",IF(G134&lt;=6.69,"TSM",IF(G134&lt;=6.84,"SM",IF(G134&lt;=7,"KSM",IF(G134&lt;=7.24,"I A",IF(G134&lt;=7.54,"II A",IF(G134&lt;=7.94,"III A"))))))))</f>
        <v>II A</v>
      </c>
      <c r="L134" s="136" t="s">
        <v>786</v>
      </c>
      <c r="N134" s="119"/>
      <c r="O134" s="119"/>
    </row>
    <row r="135" spans="1:17" ht="15.95" customHeight="1" x14ac:dyDescent="0.2">
      <c r="A135" s="119">
        <v>4</v>
      </c>
      <c r="B135" s="120"/>
      <c r="C135" s="121" t="s">
        <v>161</v>
      </c>
      <c r="D135" s="122" t="s">
        <v>787</v>
      </c>
      <c r="E135" s="135" t="s">
        <v>788</v>
      </c>
      <c r="F135" s="136" t="s">
        <v>239</v>
      </c>
      <c r="G135" s="178">
        <v>7.48</v>
      </c>
      <c r="H135" s="177">
        <v>0.159</v>
      </c>
      <c r="I135" s="178"/>
      <c r="J135" s="177"/>
      <c r="K135" s="19" t="str">
        <f>IF(ISBLANK(G135),"",IF(G135&gt;7.94,"",IF(G135&lt;=6.69,"TSM",IF(G135&lt;=6.84,"SM",IF(G135&lt;=7,"KSM",IF(G135&lt;=7.24,"I A",IF(G135&lt;=7.54,"II A",IF(G135&lt;=7.94,"III A"))))))))</f>
        <v>II A</v>
      </c>
      <c r="L135" s="136" t="s">
        <v>240</v>
      </c>
      <c r="N135" s="119"/>
      <c r="O135" s="119"/>
    </row>
    <row r="136" spans="1:17" ht="15.95" customHeight="1" x14ac:dyDescent="0.2">
      <c r="A136" s="119">
        <v>5</v>
      </c>
      <c r="B136" s="120">
        <v>183</v>
      </c>
      <c r="C136" s="121" t="s">
        <v>166</v>
      </c>
      <c r="D136" s="122" t="s">
        <v>789</v>
      </c>
      <c r="E136" s="135" t="s">
        <v>790</v>
      </c>
      <c r="F136" s="136" t="s">
        <v>53</v>
      </c>
      <c r="G136" s="178">
        <v>7.7</v>
      </c>
      <c r="H136" s="177">
        <v>0.20399999999999999</v>
      </c>
      <c r="I136" s="178"/>
      <c r="J136" s="177"/>
      <c r="K136" s="19" t="str">
        <f>IF(ISBLANK(G136),"",IF(G136&gt;7.94,"",IF(G136&lt;=6.69,"TSM",IF(G136&lt;=6.84,"SM",IF(G136&lt;=7,"KSM",IF(G136&lt;=7.24,"I A",IF(G136&lt;=7.54,"II A",IF(G136&lt;=7.94,"III A"))))))))</f>
        <v>III A</v>
      </c>
      <c r="L136" s="136" t="s">
        <v>243</v>
      </c>
      <c r="N136" s="119"/>
      <c r="O136" s="119"/>
    </row>
    <row r="137" spans="1:17" ht="15.95" customHeight="1" x14ac:dyDescent="0.2">
      <c r="A137" s="119"/>
      <c r="B137" s="120"/>
      <c r="C137" s="121"/>
      <c r="D137" s="122"/>
      <c r="E137" s="135"/>
      <c r="F137" s="136"/>
      <c r="G137" s="178"/>
      <c r="H137" s="177"/>
      <c r="I137" s="178"/>
      <c r="J137" s="177"/>
      <c r="K137" s="19"/>
      <c r="L137" s="136"/>
      <c r="N137" s="119"/>
      <c r="O137" s="119"/>
    </row>
    <row r="138" spans="1:17" ht="6.6" customHeight="1" x14ac:dyDescent="0.2">
      <c r="D138" s="91"/>
    </row>
    <row r="139" spans="1:17" x14ac:dyDescent="0.2">
      <c r="B139" s="91">
        <v>12</v>
      </c>
      <c r="C139" s="92" t="s">
        <v>620</v>
      </c>
      <c r="D139" s="92"/>
      <c r="F139" s="168"/>
      <c r="H139" s="137"/>
      <c r="J139" s="137"/>
    </row>
    <row r="140" spans="1:17" ht="9" customHeight="1" thickBot="1" x14ac:dyDescent="0.25">
      <c r="D140" s="91"/>
    </row>
    <row r="141" spans="1:17" s="97" customFormat="1" ht="12" thickBot="1" x14ac:dyDescent="0.25">
      <c r="A141" s="129" t="s">
        <v>51</v>
      </c>
      <c r="B141" s="169" t="s">
        <v>50</v>
      </c>
      <c r="C141" s="170" t="s">
        <v>49</v>
      </c>
      <c r="D141" s="171" t="s">
        <v>48</v>
      </c>
      <c r="E141" s="172" t="s">
        <v>47</v>
      </c>
      <c r="F141" s="172" t="s">
        <v>46</v>
      </c>
      <c r="G141" s="173" t="s">
        <v>513</v>
      </c>
      <c r="H141" s="174" t="s">
        <v>514</v>
      </c>
      <c r="I141" s="173" t="s">
        <v>515</v>
      </c>
      <c r="J141" s="174" t="s">
        <v>514</v>
      </c>
      <c r="K141" s="130" t="s">
        <v>43</v>
      </c>
      <c r="L141" s="175" t="s">
        <v>42</v>
      </c>
      <c r="N141" s="118" t="s">
        <v>152</v>
      </c>
      <c r="O141" s="129" t="s">
        <v>516</v>
      </c>
    </row>
    <row r="142" spans="1:17" ht="13.15" customHeight="1" x14ac:dyDescent="0.2">
      <c r="A142" s="119">
        <v>1</v>
      </c>
      <c r="B142" s="120"/>
      <c r="C142" s="121" t="s">
        <v>411</v>
      </c>
      <c r="D142" s="122" t="s">
        <v>791</v>
      </c>
      <c r="E142" s="135" t="s">
        <v>792</v>
      </c>
      <c r="F142" s="136" t="s">
        <v>173</v>
      </c>
      <c r="G142" s="178">
        <v>7.14</v>
      </c>
      <c r="H142" s="177">
        <v>0.1888</v>
      </c>
      <c r="I142" s="178"/>
      <c r="J142" s="177"/>
      <c r="K142" s="19" t="str">
        <f t="shared" ref="K142:K147" si="8">IF(ISBLANK(G142),"",IF(G142&gt;7.94,"",IF(G142&lt;=6.69,"TSM",IF(G142&lt;=6.84,"SM",IF(G142&lt;=7,"KSM",IF(G142&lt;=7.24,"I A",IF(G142&lt;=7.54,"II A",IF(G142&lt;=7.94,"III A"))))))))</f>
        <v>I A</v>
      </c>
      <c r="L142" s="136" t="s">
        <v>623</v>
      </c>
      <c r="N142" s="119"/>
      <c r="O142" s="119"/>
    </row>
    <row r="143" spans="1:17" ht="15.95" customHeight="1" x14ac:dyDescent="0.2">
      <c r="A143" s="119">
        <v>2</v>
      </c>
      <c r="B143" s="120">
        <v>99</v>
      </c>
      <c r="C143" s="121" t="s">
        <v>461</v>
      </c>
      <c r="D143" s="122" t="s">
        <v>793</v>
      </c>
      <c r="E143" s="135" t="s">
        <v>794</v>
      </c>
      <c r="F143" s="136" t="s">
        <v>76</v>
      </c>
      <c r="G143" s="178">
        <v>7.45</v>
      </c>
      <c r="H143" s="177">
        <v>0.16600000000000001</v>
      </c>
      <c r="I143" s="178"/>
      <c r="J143" s="177"/>
      <c r="K143" s="19" t="str">
        <f t="shared" si="8"/>
        <v>II A</v>
      </c>
      <c r="L143" s="136" t="s">
        <v>369</v>
      </c>
      <c r="N143" s="119"/>
      <c r="O143" s="119"/>
    </row>
    <row r="144" spans="1:17" ht="15.95" customHeight="1" x14ac:dyDescent="0.2">
      <c r="A144" s="119">
        <v>3</v>
      </c>
      <c r="B144" s="120"/>
      <c r="C144" s="121" t="s">
        <v>655</v>
      </c>
      <c r="D144" s="122" t="s">
        <v>795</v>
      </c>
      <c r="E144" s="135" t="s">
        <v>796</v>
      </c>
      <c r="F144" s="136" t="s">
        <v>797</v>
      </c>
      <c r="G144" s="178">
        <v>7.48</v>
      </c>
      <c r="H144" s="177">
        <v>0.157</v>
      </c>
      <c r="I144" s="178"/>
      <c r="J144" s="177"/>
      <c r="K144" s="19" t="str">
        <f t="shared" si="8"/>
        <v>II A</v>
      </c>
      <c r="L144" s="193" t="s">
        <v>274</v>
      </c>
      <c r="N144" s="119"/>
      <c r="O144" s="119"/>
    </row>
    <row r="145" spans="1:15" ht="15.95" customHeight="1" x14ac:dyDescent="0.2">
      <c r="A145" s="119">
        <v>4</v>
      </c>
      <c r="B145" s="120"/>
      <c r="C145" s="121" t="s">
        <v>356</v>
      </c>
      <c r="D145" s="122" t="s">
        <v>798</v>
      </c>
      <c r="E145" s="135" t="s">
        <v>799</v>
      </c>
      <c r="F145" s="136" t="s">
        <v>24</v>
      </c>
      <c r="G145" s="178">
        <v>7.82</v>
      </c>
      <c r="H145" s="177">
        <v>0.16700000000000001</v>
      </c>
      <c r="I145" s="178"/>
      <c r="J145" s="177"/>
      <c r="K145" s="19" t="str">
        <f t="shared" si="8"/>
        <v>III A</v>
      </c>
      <c r="L145" s="136" t="s">
        <v>185</v>
      </c>
      <c r="N145" s="119"/>
      <c r="O145" s="119"/>
    </row>
    <row r="146" spans="1:15" ht="15.95" customHeight="1" x14ac:dyDescent="0.2">
      <c r="A146" s="119">
        <v>5</v>
      </c>
      <c r="B146" s="120"/>
      <c r="C146" s="121" t="s">
        <v>33</v>
      </c>
      <c r="D146" s="122" t="s">
        <v>800</v>
      </c>
      <c r="E146" s="135" t="s">
        <v>801</v>
      </c>
      <c r="F146" s="136" t="s">
        <v>121</v>
      </c>
      <c r="G146" s="178">
        <v>7.9</v>
      </c>
      <c r="H146" s="177">
        <v>0.30199999999999999</v>
      </c>
      <c r="I146" s="178"/>
      <c r="J146" s="177"/>
      <c r="K146" s="19" t="str">
        <f t="shared" si="8"/>
        <v>III A</v>
      </c>
      <c r="L146" s="136" t="s">
        <v>488</v>
      </c>
      <c r="N146" s="119"/>
      <c r="O146" s="119"/>
    </row>
    <row r="147" spans="1:15" ht="15.95" customHeight="1" x14ac:dyDescent="0.2">
      <c r="A147" s="119">
        <v>6</v>
      </c>
      <c r="B147" s="120">
        <v>164</v>
      </c>
      <c r="C147" s="121" t="s">
        <v>87</v>
      </c>
      <c r="D147" s="122" t="s">
        <v>802</v>
      </c>
      <c r="E147" s="135" t="s">
        <v>803</v>
      </c>
      <c r="F147" s="136" t="s">
        <v>53</v>
      </c>
      <c r="G147" s="178">
        <v>8.52</v>
      </c>
      <c r="H147" s="177">
        <v>0.16900000000000001</v>
      </c>
      <c r="I147" s="178"/>
      <c r="J147" s="177"/>
      <c r="K147" s="19" t="str">
        <f t="shared" si="8"/>
        <v/>
      </c>
      <c r="L147" s="136" t="s">
        <v>543</v>
      </c>
      <c r="N147" s="119"/>
      <c r="O147" s="119"/>
    </row>
    <row r="148" spans="1:15" ht="6" customHeight="1" x14ac:dyDescent="0.2">
      <c r="D148" s="91"/>
    </row>
    <row r="149" spans="1:15" x14ac:dyDescent="0.2">
      <c r="B149" s="91">
        <v>13</v>
      </c>
      <c r="C149" s="92" t="s">
        <v>620</v>
      </c>
      <c r="D149" s="92"/>
      <c r="F149" s="168"/>
      <c r="H149" s="137"/>
      <c r="J149" s="137"/>
    </row>
    <row r="150" spans="1:15" ht="9" customHeight="1" thickBot="1" x14ac:dyDescent="0.25">
      <c r="D150" s="91"/>
    </row>
    <row r="151" spans="1:15" s="97" customFormat="1" ht="12" thickBot="1" x14ac:dyDescent="0.25">
      <c r="A151" s="129" t="s">
        <v>51</v>
      </c>
      <c r="B151" s="169" t="s">
        <v>50</v>
      </c>
      <c r="C151" s="170" t="s">
        <v>49</v>
      </c>
      <c r="D151" s="171" t="s">
        <v>48</v>
      </c>
      <c r="E151" s="172" t="s">
        <v>47</v>
      </c>
      <c r="F151" s="172" t="s">
        <v>46</v>
      </c>
      <c r="G151" s="173" t="s">
        <v>513</v>
      </c>
      <c r="H151" s="174" t="s">
        <v>514</v>
      </c>
      <c r="I151" s="173" t="s">
        <v>515</v>
      </c>
      <c r="J151" s="174" t="s">
        <v>514</v>
      </c>
      <c r="K151" s="130" t="s">
        <v>43</v>
      </c>
      <c r="L151" s="175" t="s">
        <v>42</v>
      </c>
      <c r="N151" s="118" t="s">
        <v>152</v>
      </c>
      <c r="O151" s="129" t="s">
        <v>516</v>
      </c>
    </row>
    <row r="152" spans="1:15" ht="15.95" customHeight="1" x14ac:dyDescent="0.2">
      <c r="A152" s="119">
        <v>1</v>
      </c>
      <c r="B152" s="120"/>
      <c r="C152" s="121" t="s">
        <v>721</v>
      </c>
      <c r="D152" s="122" t="s">
        <v>804</v>
      </c>
      <c r="E152" s="135" t="s">
        <v>383</v>
      </c>
      <c r="F152" s="136" t="s">
        <v>121</v>
      </c>
      <c r="G152" s="178">
        <v>7.17</v>
      </c>
      <c r="H152" s="177">
        <v>0.16800000000000001</v>
      </c>
      <c r="I152" s="178"/>
      <c r="J152" s="177"/>
      <c r="K152" s="19" t="str">
        <f>IF(ISBLANK(G152),"",IF(G152&gt;7.94,"",IF(G152&lt;=6.69,"TSM",IF(G152&lt;=6.84,"SM",IF(G152&lt;=7,"KSM",IF(G152&lt;=7.24,"I A",IF(G152&lt;=7.54,"II A",IF(G152&lt;=7.94,"III A"))))))))</f>
        <v>I A</v>
      </c>
      <c r="L152" s="136" t="s">
        <v>587</v>
      </c>
      <c r="N152" s="119"/>
      <c r="O152" s="119"/>
    </row>
    <row r="153" spans="1:15" ht="15.95" customHeight="1" x14ac:dyDescent="0.2">
      <c r="A153" s="119">
        <v>2</v>
      </c>
      <c r="B153" s="120"/>
      <c r="C153" s="121" t="s">
        <v>805</v>
      </c>
      <c r="D153" s="122" t="s">
        <v>806</v>
      </c>
      <c r="E153" s="135" t="s">
        <v>807</v>
      </c>
      <c r="F153" s="136" t="s">
        <v>121</v>
      </c>
      <c r="G153" s="178">
        <v>7.25</v>
      </c>
      <c r="H153" s="177">
        <v>0.16500000000000001</v>
      </c>
      <c r="I153" s="178"/>
      <c r="J153" s="177"/>
      <c r="K153" s="19" t="str">
        <f>IF(ISBLANK(G153),"",IF(G153&gt;7.94,"",IF(G153&lt;=6.69,"TSM",IF(G153&lt;=6.84,"SM",IF(G153&lt;=7,"KSM",IF(G153&lt;=7.24,"I A",IF(G153&lt;=7.54,"II A",IF(G153&lt;=7.94,"III A"))))))))</f>
        <v>II A</v>
      </c>
      <c r="L153" s="136" t="s">
        <v>193</v>
      </c>
      <c r="N153" s="119"/>
      <c r="O153" s="119"/>
    </row>
    <row r="154" spans="1:15" ht="15.95" customHeight="1" x14ac:dyDescent="0.2">
      <c r="A154" s="119">
        <v>3</v>
      </c>
      <c r="B154" s="120">
        <v>182</v>
      </c>
      <c r="C154" s="121" t="s">
        <v>279</v>
      </c>
      <c r="D154" s="122" t="s">
        <v>808</v>
      </c>
      <c r="E154" s="135" t="s">
        <v>809</v>
      </c>
      <c r="F154" s="136" t="s">
        <v>53</v>
      </c>
      <c r="G154" s="178">
        <v>7.67</v>
      </c>
      <c r="H154" s="177">
        <v>0.182</v>
      </c>
      <c r="I154" s="178"/>
      <c r="J154" s="177"/>
      <c r="K154" s="19" t="str">
        <f>IF(ISBLANK(G154),"",IF(G154&gt;7.94,"",IF(G154&lt;=6.69,"TSM",IF(G154&lt;=6.84,"SM",IF(G154&lt;=7,"KSM",IF(G154&lt;=7.24,"I A",IF(G154&lt;=7.54,"II A",IF(G154&lt;=7.94,"III A"))))))))</f>
        <v>III A</v>
      </c>
      <c r="L154" s="136" t="s">
        <v>243</v>
      </c>
      <c r="N154" s="119"/>
      <c r="O154" s="119"/>
    </row>
    <row r="155" spans="1:15" ht="15.95" customHeight="1" x14ac:dyDescent="0.2">
      <c r="A155" s="119">
        <v>4</v>
      </c>
      <c r="B155" s="120">
        <v>112</v>
      </c>
      <c r="C155" s="121" t="s">
        <v>368</v>
      </c>
      <c r="D155" s="122" t="s">
        <v>810</v>
      </c>
      <c r="E155" s="135" t="s">
        <v>811</v>
      </c>
      <c r="F155" s="136" t="s">
        <v>266</v>
      </c>
      <c r="G155" s="178">
        <v>8.01</v>
      </c>
      <c r="H155" s="177">
        <v>0.13800000000000001</v>
      </c>
      <c r="I155" s="178"/>
      <c r="J155" s="177"/>
      <c r="K155" s="19" t="str">
        <f>IF(ISBLANK(G155),"",IF(G155&gt;7.94,"",IF(G155&lt;=6.69,"TSM",IF(G155&lt;=6.84,"SM",IF(G155&lt;=7,"KSM",IF(G155&lt;=7.24,"I A",IF(G155&lt;=7.54,"II A",IF(G155&lt;=7.94,"III A"))))))))</f>
        <v/>
      </c>
      <c r="L155" s="136" t="s">
        <v>267</v>
      </c>
      <c r="N155" s="119"/>
      <c r="O155" s="119"/>
    </row>
    <row r="156" spans="1:15" ht="15.95" customHeight="1" x14ac:dyDescent="0.2">
      <c r="A156" s="119">
        <v>5</v>
      </c>
      <c r="B156" s="120">
        <v>185</v>
      </c>
      <c r="C156" s="121" t="s">
        <v>157</v>
      </c>
      <c r="D156" s="122" t="s">
        <v>812</v>
      </c>
      <c r="E156" s="135" t="s">
        <v>813</v>
      </c>
      <c r="F156" s="136" t="s">
        <v>53</v>
      </c>
      <c r="G156" s="178">
        <v>8.23</v>
      </c>
      <c r="H156" s="177">
        <v>0.38200000000000001</v>
      </c>
      <c r="I156" s="178"/>
      <c r="J156" s="177"/>
      <c r="K156" s="19" t="str">
        <f>IF(ISBLANK(G156),"",IF(G156&gt;7.94,"",IF(G156&lt;=6.69,"TSM",IF(G156&lt;=6.84,"SM",IF(G156&lt;=7,"KSM",IF(G156&lt;=7.24,"I A",IF(G156&lt;=7.54,"II A",IF(G156&lt;=7.94,"III A"))))))))</f>
        <v/>
      </c>
      <c r="L156" s="136" t="s">
        <v>243</v>
      </c>
      <c r="N156" s="119"/>
      <c r="O156" s="119"/>
    </row>
  </sheetData>
  <printOptions horizontalCentered="1"/>
  <pageMargins left="0.39370078740157483" right="0.39370078740157483" top="0.78740157480314965" bottom="0.19685039370078741" header="0.39370078740157483" footer="0.39370078740157483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88"/>
  <sheetViews>
    <sheetView zoomScaleNormal="100" workbookViewId="0">
      <selection activeCell="A3" sqref="A3"/>
    </sheetView>
  </sheetViews>
  <sheetFormatPr defaultColWidth="9.140625" defaultRowHeight="12.75" x14ac:dyDescent="0.2"/>
  <cols>
    <col min="1" max="1" width="4.5703125" style="106" customWidth="1"/>
    <col min="2" max="2" width="4" style="106" hidden="1" customWidth="1"/>
    <col min="3" max="3" width="11.7109375" style="106" customWidth="1"/>
    <col min="4" max="4" width="15.28515625" style="106" customWidth="1"/>
    <col min="5" max="5" width="8.85546875" style="165" customWidth="1"/>
    <col min="6" max="6" width="9.42578125" style="165" customWidth="1"/>
    <col min="7" max="7" width="6.85546875" style="93" bestFit="1" customWidth="1"/>
    <col min="8" max="8" width="5.5703125" style="166" customWidth="1"/>
    <col min="9" max="9" width="6.85546875" style="93" customWidth="1"/>
    <col min="10" max="10" width="4.140625" style="166" bestFit="1" customWidth="1"/>
    <col min="11" max="11" width="5" style="128" bestFit="1" customWidth="1"/>
    <col min="12" max="12" width="29.28515625" style="106" customWidth="1"/>
    <col min="13" max="13" width="3.7109375" style="204" hidden="1" customWidth="1"/>
    <col min="14" max="14" width="5.7109375" style="106" hidden="1" customWidth="1"/>
    <col min="15" max="15" width="4.28515625" style="106" hidden="1" customWidth="1"/>
    <col min="16" max="16" width="0" style="106" hidden="1" customWidth="1"/>
    <col min="17" max="16384" width="9.140625" style="106"/>
  </cols>
  <sheetData>
    <row r="1" spans="1:17" s="91" customFormat="1" ht="14.25" x14ac:dyDescent="0.2">
      <c r="A1" s="90" t="s">
        <v>56</v>
      </c>
      <c r="B1" s="90"/>
      <c r="E1" s="92"/>
      <c r="F1" s="92"/>
      <c r="G1" s="93"/>
      <c r="H1" s="94"/>
      <c r="I1" s="93"/>
      <c r="J1" s="94"/>
      <c r="K1" s="93"/>
      <c r="L1" s="95" t="s">
        <v>55</v>
      </c>
      <c r="M1" s="203"/>
      <c r="O1" s="90"/>
    </row>
    <row r="2" spans="1:17" s="97" customFormat="1" ht="15.75" customHeight="1" x14ac:dyDescent="0.2">
      <c r="A2" s="90" t="s">
        <v>54</v>
      </c>
      <c r="B2" s="90"/>
      <c r="D2" s="91"/>
      <c r="E2" s="92"/>
      <c r="F2" s="92"/>
      <c r="G2" s="98"/>
      <c r="H2" s="94"/>
      <c r="I2" s="98"/>
      <c r="J2" s="94"/>
      <c r="K2" s="163"/>
      <c r="L2" s="99" t="s">
        <v>53</v>
      </c>
      <c r="M2" s="204"/>
      <c r="O2" s="90"/>
    </row>
    <row r="3" spans="1:17" ht="10.5" customHeight="1" x14ac:dyDescent="0.25">
      <c r="C3" s="164"/>
    </row>
    <row r="4" spans="1:17" ht="15.75" x14ac:dyDescent="0.25">
      <c r="C4" s="167" t="s">
        <v>619</v>
      </c>
      <c r="D4" s="91"/>
      <c r="F4" s="168"/>
    </row>
    <row r="5" spans="1:17" ht="9" customHeight="1" x14ac:dyDescent="0.2">
      <c r="D5" s="91"/>
    </row>
    <row r="6" spans="1:17" x14ac:dyDescent="0.2">
      <c r="B6" s="91"/>
      <c r="C6" s="92" t="s">
        <v>512</v>
      </c>
      <c r="D6" s="92"/>
      <c r="F6" s="168"/>
      <c r="J6" s="106"/>
      <c r="K6" s="204"/>
      <c r="M6" s="106"/>
    </row>
    <row r="7" spans="1:17" ht="9" customHeight="1" thickBot="1" x14ac:dyDescent="0.25">
      <c r="D7" s="91"/>
    </row>
    <row r="8" spans="1:17" s="97" customFormat="1" ht="12" thickBot="1" x14ac:dyDescent="0.25">
      <c r="A8" s="129" t="s">
        <v>51</v>
      </c>
      <c r="B8" s="169" t="s">
        <v>50</v>
      </c>
      <c r="C8" s="170" t="s">
        <v>49</v>
      </c>
      <c r="D8" s="171" t="s">
        <v>48</v>
      </c>
      <c r="E8" s="172" t="s">
        <v>47</v>
      </c>
      <c r="F8" s="172" t="s">
        <v>46</v>
      </c>
      <c r="G8" s="173" t="s">
        <v>513</v>
      </c>
      <c r="H8" s="174" t="s">
        <v>514</v>
      </c>
      <c r="I8" s="173" t="s">
        <v>515</v>
      </c>
      <c r="J8" s="174" t="s">
        <v>514</v>
      </c>
      <c r="K8" s="130" t="s">
        <v>43</v>
      </c>
      <c r="L8" s="175" t="s">
        <v>42</v>
      </c>
      <c r="M8" s="204"/>
      <c r="N8" s="118" t="s">
        <v>152</v>
      </c>
      <c r="O8" s="129" t="s">
        <v>516</v>
      </c>
    </row>
    <row r="9" spans="1:17" ht="15.95" customHeight="1" x14ac:dyDescent="0.2">
      <c r="A9" s="119">
        <v>1</v>
      </c>
      <c r="B9" s="120">
        <v>72</v>
      </c>
      <c r="C9" s="121" t="s">
        <v>687</v>
      </c>
      <c r="D9" s="122" t="s">
        <v>688</v>
      </c>
      <c r="E9" s="135" t="s">
        <v>689</v>
      </c>
      <c r="F9" s="136" t="s">
        <v>690</v>
      </c>
      <c r="G9" s="180">
        <v>6.96</v>
      </c>
      <c r="H9" s="177">
        <v>0.153</v>
      </c>
      <c r="I9" s="178">
        <v>6.95</v>
      </c>
      <c r="J9" s="177">
        <v>0.152</v>
      </c>
      <c r="K9" s="19" t="str">
        <f>IF(ISBLANK(I9),"",IF(I9&gt;7.94,"",IF(I9&lt;=6.69,"TSM",IF(I9&lt;=6.84,"SM",IF(I9&lt;=7,"KSM",IF(I9&lt;=7.24,"I A",IF(I9&lt;=7.54,"II A",IF(I9&lt;=7.94,"III A"))))))))</f>
        <v>KSM</v>
      </c>
      <c r="L9" s="136" t="s">
        <v>543</v>
      </c>
      <c r="N9" s="119" t="s">
        <v>520</v>
      </c>
      <c r="O9" s="119">
        <v>3</v>
      </c>
    </row>
    <row r="10" spans="1:17" ht="15.95" customHeight="1" x14ac:dyDescent="0.2">
      <c r="A10" s="119">
        <v>2</v>
      </c>
      <c r="B10" s="120"/>
      <c r="C10" s="121" t="s">
        <v>411</v>
      </c>
      <c r="D10" s="122" t="s">
        <v>791</v>
      </c>
      <c r="E10" s="135" t="s">
        <v>792</v>
      </c>
      <c r="F10" s="136" t="s">
        <v>173</v>
      </c>
      <c r="G10" s="180">
        <v>7.14</v>
      </c>
      <c r="H10" s="177">
        <v>0.1888</v>
      </c>
      <c r="I10" s="178">
        <v>7.01</v>
      </c>
      <c r="J10" s="177">
        <v>0.13700000000000001</v>
      </c>
      <c r="K10" s="19" t="str">
        <f t="shared" ref="K10:K14" si="0">IF(ISBLANK(I10),"",IF(I10&gt;7.94,"",IF(I10&lt;=6.69,"TSM",IF(I10&lt;=6.84,"SM",IF(I10&lt;=7,"KSM",IF(I10&lt;=7.24,"I A",IF(I10&lt;=7.54,"II A",IF(I10&lt;=7.94,"III A"))))))))</f>
        <v>I A</v>
      </c>
      <c r="L10" s="136" t="s">
        <v>623</v>
      </c>
      <c r="M10" s="205" t="s">
        <v>814</v>
      </c>
      <c r="N10" s="119" t="s">
        <v>520</v>
      </c>
      <c r="O10" s="119">
        <v>2</v>
      </c>
    </row>
    <row r="11" spans="1:17" ht="15.95" customHeight="1" x14ac:dyDescent="0.2">
      <c r="A11" s="119">
        <v>3</v>
      </c>
      <c r="B11" s="120"/>
      <c r="C11" s="121" t="s">
        <v>655</v>
      </c>
      <c r="D11" s="122" t="s">
        <v>656</v>
      </c>
      <c r="E11" s="135" t="s">
        <v>657</v>
      </c>
      <c r="F11" s="136" t="s">
        <v>632</v>
      </c>
      <c r="G11" s="180">
        <v>7.12</v>
      </c>
      <c r="H11" s="177">
        <v>0.154</v>
      </c>
      <c r="I11" s="178">
        <v>7.01</v>
      </c>
      <c r="J11" s="177">
        <v>0.157</v>
      </c>
      <c r="K11" s="19" t="str">
        <f t="shared" si="0"/>
        <v>I A</v>
      </c>
      <c r="L11" s="136" t="s">
        <v>633</v>
      </c>
      <c r="M11" s="205" t="s">
        <v>815</v>
      </c>
      <c r="N11" s="119" t="s">
        <v>520</v>
      </c>
      <c r="O11" s="119">
        <v>4</v>
      </c>
    </row>
    <row r="12" spans="1:17" ht="15.95" customHeight="1" x14ac:dyDescent="0.2">
      <c r="A12" s="119">
        <v>4</v>
      </c>
      <c r="B12" s="120"/>
      <c r="C12" s="121" t="s">
        <v>721</v>
      </c>
      <c r="D12" s="122" t="s">
        <v>804</v>
      </c>
      <c r="E12" s="135" t="s">
        <v>383</v>
      </c>
      <c r="F12" s="136" t="s">
        <v>121</v>
      </c>
      <c r="G12" s="180">
        <v>7.17</v>
      </c>
      <c r="H12" s="177">
        <v>0.16800000000000001</v>
      </c>
      <c r="I12" s="178">
        <v>7.13</v>
      </c>
      <c r="J12" s="177">
        <v>0.14599999999999999</v>
      </c>
      <c r="K12" s="19" t="str">
        <f t="shared" si="0"/>
        <v>I A</v>
      </c>
      <c r="L12" s="136" t="s">
        <v>587</v>
      </c>
      <c r="N12" s="119" t="s">
        <v>520</v>
      </c>
      <c r="O12" s="119">
        <v>5</v>
      </c>
    </row>
    <row r="13" spans="1:17" ht="15.95" customHeight="1" x14ac:dyDescent="0.2">
      <c r="A13" s="119">
        <v>5</v>
      </c>
      <c r="B13" s="120"/>
      <c r="C13" s="121" t="s">
        <v>777</v>
      </c>
      <c r="D13" s="122" t="s">
        <v>778</v>
      </c>
      <c r="E13" s="135" t="s">
        <v>779</v>
      </c>
      <c r="F13" s="136" t="s">
        <v>13</v>
      </c>
      <c r="G13" s="176">
        <v>7.19</v>
      </c>
      <c r="H13" s="177">
        <v>0.152</v>
      </c>
      <c r="I13" s="178">
        <v>7.18</v>
      </c>
      <c r="J13" s="177">
        <v>0.17299999999999999</v>
      </c>
      <c r="K13" s="19" t="str">
        <f t="shared" si="0"/>
        <v>I A</v>
      </c>
      <c r="L13" s="179" t="s">
        <v>169</v>
      </c>
      <c r="N13" s="119" t="s">
        <v>520</v>
      </c>
      <c r="O13" s="119">
        <v>1</v>
      </c>
      <c r="Q13" s="97"/>
    </row>
    <row r="14" spans="1:17" ht="15.95" customHeight="1" x14ac:dyDescent="0.2">
      <c r="A14" s="119">
        <v>6</v>
      </c>
      <c r="B14" s="120"/>
      <c r="C14" s="121" t="s">
        <v>427</v>
      </c>
      <c r="D14" s="122" t="s">
        <v>728</v>
      </c>
      <c r="E14" s="135" t="s">
        <v>729</v>
      </c>
      <c r="F14" s="136" t="s">
        <v>53</v>
      </c>
      <c r="G14" s="180">
        <v>7.2</v>
      </c>
      <c r="H14" s="177">
        <v>0.121</v>
      </c>
      <c r="I14" s="178">
        <v>7.2</v>
      </c>
      <c r="J14" s="177">
        <v>0.18</v>
      </c>
      <c r="K14" s="19" t="str">
        <f t="shared" si="0"/>
        <v>I A</v>
      </c>
      <c r="L14" s="136" t="s">
        <v>93</v>
      </c>
      <c r="M14" s="206">
        <v>7.1917</v>
      </c>
      <c r="N14" s="119" t="s">
        <v>520</v>
      </c>
      <c r="O14" s="119">
        <v>6</v>
      </c>
    </row>
    <row r="15" spans="1:17" ht="9" customHeight="1" x14ac:dyDescent="0.2">
      <c r="D15" s="91"/>
    </row>
    <row r="16" spans="1:17" x14ac:dyDescent="0.2">
      <c r="B16" s="91"/>
      <c r="C16" s="92" t="s">
        <v>533</v>
      </c>
      <c r="D16" s="92"/>
      <c r="F16" s="168"/>
      <c r="H16" s="137"/>
      <c r="J16" s="137"/>
    </row>
    <row r="17" spans="1:17" ht="9" customHeight="1" thickBot="1" x14ac:dyDescent="0.25">
      <c r="D17" s="91"/>
    </row>
    <row r="18" spans="1:17" s="97" customFormat="1" ht="12" thickBot="1" x14ac:dyDescent="0.25">
      <c r="A18" s="129" t="s">
        <v>51</v>
      </c>
      <c r="B18" s="169" t="s">
        <v>50</v>
      </c>
      <c r="C18" s="170" t="s">
        <v>49</v>
      </c>
      <c r="D18" s="171" t="s">
        <v>48</v>
      </c>
      <c r="E18" s="172" t="s">
        <v>47</v>
      </c>
      <c r="F18" s="172" t="s">
        <v>46</v>
      </c>
      <c r="G18" s="173" t="s">
        <v>513</v>
      </c>
      <c r="H18" s="174" t="s">
        <v>514</v>
      </c>
      <c r="I18" s="173" t="s">
        <v>515</v>
      </c>
      <c r="J18" s="174" t="s">
        <v>514</v>
      </c>
      <c r="K18" s="130" t="s">
        <v>43</v>
      </c>
      <c r="L18" s="175" t="s">
        <v>42</v>
      </c>
      <c r="M18" s="204"/>
      <c r="N18" s="118" t="s">
        <v>152</v>
      </c>
      <c r="O18" s="129" t="s">
        <v>516</v>
      </c>
    </row>
    <row r="19" spans="1:17" ht="15.95" customHeight="1" x14ac:dyDescent="0.2">
      <c r="A19" s="119">
        <v>7</v>
      </c>
      <c r="B19" s="120"/>
      <c r="C19" s="121" t="s">
        <v>744</v>
      </c>
      <c r="D19" s="122" t="s">
        <v>745</v>
      </c>
      <c r="E19" s="135" t="s">
        <v>746</v>
      </c>
      <c r="F19" s="136" t="s">
        <v>747</v>
      </c>
      <c r="G19" s="180">
        <v>7.2</v>
      </c>
      <c r="H19" s="177">
        <v>0.14899999999999999</v>
      </c>
      <c r="I19" s="178">
        <v>7.11</v>
      </c>
      <c r="J19" s="177">
        <v>0.112</v>
      </c>
      <c r="K19" s="19" t="str">
        <f t="shared" ref="K19:K22" si="1">IF(ISBLANK(I19),"",IF(I19&gt;7.94,"",IF(I19&lt;=6.69,"TSM",IF(I19&lt;=6.84,"SM",IF(I19&lt;=7,"KSM",IF(I19&lt;=7.24,"I A",IF(I19&lt;=7.54,"II A",IF(I19&lt;=7.94,"III A"))))))))</f>
        <v>I A</v>
      </c>
      <c r="L19" s="136" t="s">
        <v>748</v>
      </c>
      <c r="M19" s="204">
        <v>7.1976000000000004</v>
      </c>
      <c r="N19" s="119" t="s">
        <v>537</v>
      </c>
      <c r="O19" s="119">
        <v>4</v>
      </c>
    </row>
    <row r="20" spans="1:17" ht="15.95" customHeight="1" x14ac:dyDescent="0.2">
      <c r="A20" s="119">
        <v>8</v>
      </c>
      <c r="B20" s="120"/>
      <c r="C20" s="121" t="s">
        <v>427</v>
      </c>
      <c r="D20" s="122" t="s">
        <v>703</v>
      </c>
      <c r="E20" s="135" t="s">
        <v>704</v>
      </c>
      <c r="F20" s="136" t="s">
        <v>164</v>
      </c>
      <c r="G20" s="180">
        <v>7.23</v>
      </c>
      <c r="H20" s="177">
        <v>0.17699999999999999</v>
      </c>
      <c r="I20" s="178">
        <v>7.12</v>
      </c>
      <c r="J20" s="177">
        <v>0.17100000000000001</v>
      </c>
      <c r="K20" s="19" t="str">
        <f t="shared" si="1"/>
        <v>I A</v>
      </c>
      <c r="L20" s="136" t="s">
        <v>488</v>
      </c>
      <c r="N20" s="119" t="s">
        <v>537</v>
      </c>
      <c r="O20" s="119">
        <v>2</v>
      </c>
    </row>
    <row r="21" spans="1:17" ht="15.95" customHeight="1" x14ac:dyDescent="0.2">
      <c r="A21" s="119">
        <v>9</v>
      </c>
      <c r="B21" s="120"/>
      <c r="C21" s="121" t="s">
        <v>805</v>
      </c>
      <c r="D21" s="122" t="s">
        <v>806</v>
      </c>
      <c r="E21" s="135" t="s">
        <v>807</v>
      </c>
      <c r="F21" s="136" t="s">
        <v>121</v>
      </c>
      <c r="G21" s="180">
        <v>7.25</v>
      </c>
      <c r="H21" s="177">
        <v>0.16500000000000001</v>
      </c>
      <c r="I21" s="178">
        <v>7.15</v>
      </c>
      <c r="J21" s="177">
        <v>0.154</v>
      </c>
      <c r="K21" s="19" t="str">
        <f t="shared" si="1"/>
        <v>I A</v>
      </c>
      <c r="L21" s="136" t="s">
        <v>193</v>
      </c>
      <c r="N21" s="119" t="s">
        <v>537</v>
      </c>
      <c r="O21" s="119">
        <v>5</v>
      </c>
    </row>
    <row r="22" spans="1:17" ht="15.95" customHeight="1" x14ac:dyDescent="0.2">
      <c r="A22" s="119">
        <v>10</v>
      </c>
      <c r="B22" s="120"/>
      <c r="C22" s="121" t="s">
        <v>780</v>
      </c>
      <c r="D22" s="122" t="s">
        <v>781</v>
      </c>
      <c r="E22" s="135" t="s">
        <v>782</v>
      </c>
      <c r="F22" s="136" t="s">
        <v>76</v>
      </c>
      <c r="G22" s="180">
        <v>7.26</v>
      </c>
      <c r="H22" s="177">
        <v>0.16400000000000001</v>
      </c>
      <c r="I22" s="178">
        <v>7.2</v>
      </c>
      <c r="J22" s="177">
        <v>0.159</v>
      </c>
      <c r="K22" s="19" t="str">
        <f t="shared" si="1"/>
        <v>I A</v>
      </c>
      <c r="L22" s="136" t="s">
        <v>369</v>
      </c>
      <c r="N22" s="119" t="s">
        <v>537</v>
      </c>
      <c r="O22" s="119">
        <v>1</v>
      </c>
    </row>
    <row r="23" spans="1:17" ht="15.75" customHeight="1" x14ac:dyDescent="0.2">
      <c r="A23" s="119">
        <v>11</v>
      </c>
      <c r="B23" s="120">
        <v>19</v>
      </c>
      <c r="C23" s="121" t="s">
        <v>113</v>
      </c>
      <c r="D23" s="122" t="s">
        <v>621</v>
      </c>
      <c r="E23" s="135" t="s">
        <v>622</v>
      </c>
      <c r="F23" s="136" t="s">
        <v>173</v>
      </c>
      <c r="G23" s="180">
        <v>7.2</v>
      </c>
      <c r="H23" s="177">
        <v>0.185</v>
      </c>
      <c r="I23" s="178">
        <v>7.22</v>
      </c>
      <c r="J23" s="177">
        <v>0.15</v>
      </c>
      <c r="K23" s="19" t="str">
        <f>IF(ISBLANK(G23),"",IF(G23&gt;7.94,"",IF(G23&lt;=6.69,"TSM",IF(G23&lt;=6.84,"SM",IF(G23&lt;=7,"KSM",IF(G23&lt;=7.24,"I A",IF(G23&lt;=7.54,"II A",IF(G23&lt;=7.94,"III A"))))))))</f>
        <v>I A</v>
      </c>
      <c r="L23" s="136" t="s">
        <v>623</v>
      </c>
      <c r="M23" s="207">
        <v>7.1970000000000001</v>
      </c>
      <c r="N23" s="119" t="s">
        <v>537</v>
      </c>
      <c r="O23" s="119">
        <v>3</v>
      </c>
    </row>
    <row r="24" spans="1:17" ht="15.95" customHeight="1" x14ac:dyDescent="0.2">
      <c r="A24" s="119">
        <v>12</v>
      </c>
      <c r="B24" s="120"/>
      <c r="C24" s="121" t="s">
        <v>762</v>
      </c>
      <c r="D24" s="122" t="s">
        <v>763</v>
      </c>
      <c r="E24" s="135" t="s">
        <v>764</v>
      </c>
      <c r="F24" s="136" t="s">
        <v>13</v>
      </c>
      <c r="G24" s="208">
        <v>7.28</v>
      </c>
      <c r="H24" s="177">
        <v>0.21299999999999999</v>
      </c>
      <c r="I24" s="182" t="s">
        <v>816</v>
      </c>
      <c r="J24" s="177">
        <v>7.4999999999999997E-2</v>
      </c>
      <c r="K24" s="19" t="str">
        <f>IF(ISBLANK(G24),"",IF(G24&gt;7.94,"",IF(G24&lt;=6.69,"TSM",IF(G24&lt;=6.84,"SM",IF(G24&lt;=7,"KSM",IF(G24&lt;=7.24,"I A",IF(G24&lt;=7.54,"II A",IF(G24&lt;=7.94,"III A"))))))))</f>
        <v>II A</v>
      </c>
      <c r="L24" s="179" t="s">
        <v>169</v>
      </c>
      <c r="M24" s="204">
        <v>7.2706</v>
      </c>
      <c r="N24" s="119" t="s">
        <v>537</v>
      </c>
      <c r="O24" s="119">
        <v>6</v>
      </c>
      <c r="Q24" s="97"/>
    </row>
    <row r="25" spans="1:17" ht="9" customHeight="1" thickBot="1" x14ac:dyDescent="0.25">
      <c r="D25" s="91"/>
    </row>
    <row r="26" spans="1:17" s="97" customFormat="1" ht="12" thickBot="1" x14ac:dyDescent="0.25">
      <c r="A26" s="129" t="s">
        <v>51</v>
      </c>
      <c r="B26" s="169" t="s">
        <v>50</v>
      </c>
      <c r="C26" s="170" t="s">
        <v>49</v>
      </c>
      <c r="D26" s="171" t="s">
        <v>48</v>
      </c>
      <c r="E26" s="172" t="s">
        <v>47</v>
      </c>
      <c r="F26" s="172" t="s">
        <v>46</v>
      </c>
      <c r="G26" s="173" t="s">
        <v>513</v>
      </c>
      <c r="H26" s="174" t="s">
        <v>514</v>
      </c>
      <c r="I26" s="173" t="s">
        <v>515</v>
      </c>
      <c r="J26" s="174" t="s">
        <v>514</v>
      </c>
      <c r="K26" s="130" t="s">
        <v>43</v>
      </c>
      <c r="L26" s="175" t="s">
        <v>42</v>
      </c>
      <c r="M26" s="204"/>
      <c r="N26" s="118" t="s">
        <v>152</v>
      </c>
      <c r="O26" s="129" t="s">
        <v>516</v>
      </c>
    </row>
    <row r="27" spans="1:17" ht="15.95" customHeight="1" x14ac:dyDescent="0.2">
      <c r="A27" s="119">
        <v>13</v>
      </c>
      <c r="B27" s="120"/>
      <c r="C27" s="121" t="s">
        <v>658</v>
      </c>
      <c r="D27" s="122" t="s">
        <v>659</v>
      </c>
      <c r="E27" s="135" t="s">
        <v>660</v>
      </c>
      <c r="F27" s="136" t="s">
        <v>121</v>
      </c>
      <c r="G27" s="178">
        <v>7.28</v>
      </c>
      <c r="H27" s="177">
        <v>0.14399999999999999</v>
      </c>
      <c r="I27" s="178"/>
      <c r="J27" s="177"/>
      <c r="K27" s="19" t="str">
        <f>IF(ISBLANK(G27),"",IF(G27&gt;7.94,"",IF(G27&lt;=6.69,"TSM",IF(G27&lt;=6.84,"SM",IF(G27&lt;=7,"KSM",IF(G27&lt;=7.24,"I A",IF(G27&lt;=7.54,"II A",IF(G27&lt;=7.94,"III A"))))))))</f>
        <v>II A</v>
      </c>
      <c r="L27" s="136" t="s">
        <v>661</v>
      </c>
      <c r="M27" s="204">
        <v>7.2782</v>
      </c>
      <c r="N27" s="119"/>
      <c r="O27" s="119"/>
    </row>
    <row r="28" spans="1:17" ht="15.95" customHeight="1" x14ac:dyDescent="0.2">
      <c r="A28" s="119">
        <v>14</v>
      </c>
      <c r="B28" s="120">
        <v>82</v>
      </c>
      <c r="C28" s="121" t="s">
        <v>672</v>
      </c>
      <c r="D28" s="122" t="s">
        <v>673</v>
      </c>
      <c r="E28" s="135" t="s">
        <v>674</v>
      </c>
      <c r="F28" s="136" t="s">
        <v>13</v>
      </c>
      <c r="G28" s="178">
        <v>7.3</v>
      </c>
      <c r="H28" s="177">
        <v>0.12</v>
      </c>
      <c r="I28" s="178"/>
      <c r="J28" s="177"/>
      <c r="K28" s="19" t="str">
        <f t="shared" ref="K28:K80" si="2">IF(ISBLANK(G28),"",IF(G28&gt;7.94,"",IF(G28&lt;=6.69,"TSM",IF(G28&lt;=6.84,"SM",IF(G28&lt;=7,"KSM",IF(G28&lt;=7.24,"I A",IF(G28&lt;=7.54,"II A",IF(G28&lt;=7.94,"III A"))))))))</f>
        <v>II A</v>
      </c>
      <c r="L28" s="136" t="s">
        <v>675</v>
      </c>
      <c r="N28" s="119"/>
      <c r="O28" s="119"/>
    </row>
    <row r="29" spans="1:17" ht="15.95" customHeight="1" x14ac:dyDescent="0.2">
      <c r="A29" s="119">
        <v>15</v>
      </c>
      <c r="B29" s="195" t="s">
        <v>814</v>
      </c>
      <c r="C29" s="121" t="s">
        <v>435</v>
      </c>
      <c r="D29" s="122" t="s">
        <v>730</v>
      </c>
      <c r="E29" s="135" t="s">
        <v>731</v>
      </c>
      <c r="F29" s="136" t="s">
        <v>164</v>
      </c>
      <c r="G29" s="196">
        <v>7.31</v>
      </c>
      <c r="H29" s="177">
        <v>0.16700000000000001</v>
      </c>
      <c r="I29" s="178"/>
      <c r="J29" s="177"/>
      <c r="K29" s="19" t="str">
        <f t="shared" si="2"/>
        <v>II A</v>
      </c>
      <c r="L29" s="136" t="s">
        <v>732</v>
      </c>
      <c r="N29" s="119"/>
      <c r="O29" s="119"/>
    </row>
    <row r="30" spans="1:17" ht="15.95" customHeight="1" x14ac:dyDescent="0.2">
      <c r="A30" s="119">
        <v>16</v>
      </c>
      <c r="B30" s="195" t="s">
        <v>815</v>
      </c>
      <c r="C30" s="121" t="s">
        <v>733</v>
      </c>
      <c r="D30" s="122" t="s">
        <v>734</v>
      </c>
      <c r="E30" s="135" t="s">
        <v>735</v>
      </c>
      <c r="F30" s="136" t="s">
        <v>726</v>
      </c>
      <c r="G30" s="196">
        <v>7.31</v>
      </c>
      <c r="H30" s="177">
        <v>0.24099999999999999</v>
      </c>
      <c r="I30" s="178"/>
      <c r="J30" s="177"/>
      <c r="K30" s="19" t="str">
        <f t="shared" si="2"/>
        <v>II A</v>
      </c>
      <c r="L30" s="136" t="s">
        <v>727</v>
      </c>
      <c r="N30" s="119"/>
      <c r="O30" s="119"/>
    </row>
    <row r="31" spans="1:17" ht="15.95" customHeight="1" x14ac:dyDescent="0.2">
      <c r="A31" s="119">
        <v>17</v>
      </c>
      <c r="B31" s="120">
        <v>84</v>
      </c>
      <c r="C31" s="121" t="s">
        <v>624</v>
      </c>
      <c r="D31" s="122" t="s">
        <v>625</v>
      </c>
      <c r="E31" s="135" t="s">
        <v>626</v>
      </c>
      <c r="F31" s="136" t="s">
        <v>53</v>
      </c>
      <c r="G31" s="178">
        <v>7.32</v>
      </c>
      <c r="H31" s="177">
        <v>0.19400000000000001</v>
      </c>
      <c r="I31" s="178"/>
      <c r="J31" s="177"/>
      <c r="K31" s="19" t="str">
        <f t="shared" si="2"/>
        <v>II A</v>
      </c>
      <c r="L31" s="136" t="s">
        <v>412</v>
      </c>
      <c r="N31" s="119"/>
      <c r="O31" s="119"/>
    </row>
    <row r="32" spans="1:17" ht="15.95" customHeight="1" x14ac:dyDescent="0.2">
      <c r="A32" s="119">
        <v>18</v>
      </c>
      <c r="B32" s="120"/>
      <c r="C32" s="121" t="s">
        <v>636</v>
      </c>
      <c r="D32" s="122" t="s">
        <v>637</v>
      </c>
      <c r="E32" s="135" t="s">
        <v>638</v>
      </c>
      <c r="F32" s="136" t="s">
        <v>121</v>
      </c>
      <c r="G32" s="178">
        <v>7.34</v>
      </c>
      <c r="H32" s="177">
        <v>0.13800000000000001</v>
      </c>
      <c r="I32" s="178"/>
      <c r="J32" s="177"/>
      <c r="K32" s="19" t="str">
        <f t="shared" si="2"/>
        <v>II A</v>
      </c>
      <c r="L32" s="136" t="s">
        <v>488</v>
      </c>
      <c r="N32" s="119"/>
      <c r="O32" s="119"/>
    </row>
    <row r="33" spans="1:15" ht="15.95" customHeight="1" x14ac:dyDescent="0.2">
      <c r="A33" s="119">
        <v>19</v>
      </c>
      <c r="B33" s="120"/>
      <c r="C33" s="121" t="s">
        <v>398</v>
      </c>
      <c r="D33" s="122" t="s">
        <v>765</v>
      </c>
      <c r="E33" s="135" t="s">
        <v>766</v>
      </c>
      <c r="F33" s="136" t="s">
        <v>53</v>
      </c>
      <c r="G33" s="178">
        <v>7.34</v>
      </c>
      <c r="H33" s="177">
        <v>0.252</v>
      </c>
      <c r="I33" s="178"/>
      <c r="J33" s="177"/>
      <c r="K33" s="19" t="str">
        <f t="shared" si="2"/>
        <v>II A</v>
      </c>
      <c r="L33" s="136" t="s">
        <v>629</v>
      </c>
      <c r="N33" s="119"/>
      <c r="O33" s="119"/>
    </row>
    <row r="34" spans="1:15" ht="15.95" customHeight="1" x14ac:dyDescent="0.2">
      <c r="A34" s="119">
        <v>20</v>
      </c>
      <c r="B34" s="120">
        <v>63</v>
      </c>
      <c r="C34" s="121" t="s">
        <v>767</v>
      </c>
      <c r="D34" s="122" t="s">
        <v>768</v>
      </c>
      <c r="E34" s="135" t="s">
        <v>769</v>
      </c>
      <c r="F34" s="136" t="s">
        <v>726</v>
      </c>
      <c r="G34" s="178">
        <v>7.36</v>
      </c>
      <c r="H34" s="177">
        <v>0.20899999999999999</v>
      </c>
      <c r="I34" s="178"/>
      <c r="J34" s="177"/>
      <c r="K34" s="19" t="str">
        <f t="shared" si="2"/>
        <v>II A</v>
      </c>
      <c r="L34" s="136" t="s">
        <v>727</v>
      </c>
      <c r="N34" s="119"/>
      <c r="O34" s="119"/>
    </row>
    <row r="35" spans="1:15" ht="15.95" customHeight="1" x14ac:dyDescent="0.2">
      <c r="A35" s="119">
        <v>21</v>
      </c>
      <c r="B35" s="120">
        <v>180</v>
      </c>
      <c r="C35" s="121" t="s">
        <v>783</v>
      </c>
      <c r="D35" s="122" t="s">
        <v>784</v>
      </c>
      <c r="E35" s="135" t="s">
        <v>785</v>
      </c>
      <c r="F35" s="136" t="s">
        <v>298</v>
      </c>
      <c r="G35" s="178">
        <v>7.44</v>
      </c>
      <c r="H35" s="177">
        <v>0.182</v>
      </c>
      <c r="I35" s="178"/>
      <c r="J35" s="177"/>
      <c r="K35" s="19" t="str">
        <f t="shared" si="2"/>
        <v>II A</v>
      </c>
      <c r="L35" s="136" t="s">
        <v>786</v>
      </c>
      <c r="N35" s="119"/>
      <c r="O35" s="119"/>
    </row>
    <row r="36" spans="1:15" ht="15.95" customHeight="1" x14ac:dyDescent="0.2">
      <c r="A36" s="119">
        <v>22</v>
      </c>
      <c r="B36" s="120">
        <v>99</v>
      </c>
      <c r="C36" s="121" t="s">
        <v>461</v>
      </c>
      <c r="D36" s="122" t="s">
        <v>793</v>
      </c>
      <c r="E36" s="135" t="s">
        <v>794</v>
      </c>
      <c r="F36" s="136" t="s">
        <v>76</v>
      </c>
      <c r="G36" s="178">
        <v>7.45</v>
      </c>
      <c r="H36" s="177">
        <v>0.16600000000000001</v>
      </c>
      <c r="I36" s="178"/>
      <c r="J36" s="177"/>
      <c r="K36" s="19" t="str">
        <f t="shared" si="2"/>
        <v>II A</v>
      </c>
      <c r="L36" s="136" t="s">
        <v>369</v>
      </c>
      <c r="N36" s="119"/>
      <c r="O36" s="119"/>
    </row>
    <row r="37" spans="1:15" ht="15.95" customHeight="1" x14ac:dyDescent="0.2">
      <c r="A37" s="119">
        <v>23</v>
      </c>
      <c r="B37" s="120"/>
      <c r="C37" s="121" t="s">
        <v>106</v>
      </c>
      <c r="D37" s="122" t="s">
        <v>105</v>
      </c>
      <c r="E37" s="135" t="s">
        <v>104</v>
      </c>
      <c r="F37" s="136" t="s">
        <v>103</v>
      </c>
      <c r="G37" s="178">
        <v>7.46</v>
      </c>
      <c r="H37" s="177">
        <v>0.17899999999999999</v>
      </c>
      <c r="I37" s="178"/>
      <c r="J37" s="177"/>
      <c r="K37" s="19" t="str">
        <f t="shared" si="2"/>
        <v>II A</v>
      </c>
      <c r="L37" s="136" t="s">
        <v>102</v>
      </c>
      <c r="N37" s="119"/>
      <c r="O37" s="119"/>
    </row>
    <row r="38" spans="1:15" ht="15.95" customHeight="1" x14ac:dyDescent="0.2">
      <c r="A38" s="119">
        <v>24</v>
      </c>
      <c r="B38" s="120"/>
      <c r="C38" s="121" t="s">
        <v>157</v>
      </c>
      <c r="D38" s="122" t="s">
        <v>705</v>
      </c>
      <c r="E38" s="135" t="s">
        <v>706</v>
      </c>
      <c r="F38" s="136" t="s">
        <v>13</v>
      </c>
      <c r="G38" s="178">
        <v>7.46</v>
      </c>
      <c r="H38" s="177">
        <v>0.156</v>
      </c>
      <c r="I38" s="178"/>
      <c r="J38" s="177"/>
      <c r="K38" s="19" t="str">
        <f t="shared" si="2"/>
        <v>II A</v>
      </c>
      <c r="L38" s="136" t="s">
        <v>707</v>
      </c>
      <c r="N38" s="119"/>
      <c r="O38" s="119"/>
    </row>
    <row r="39" spans="1:15" ht="15.95" customHeight="1" x14ac:dyDescent="0.2">
      <c r="A39" s="119">
        <v>25</v>
      </c>
      <c r="B39" s="120"/>
      <c r="C39" s="121" t="s">
        <v>161</v>
      </c>
      <c r="D39" s="122" t="s">
        <v>787</v>
      </c>
      <c r="E39" s="135" t="s">
        <v>788</v>
      </c>
      <c r="F39" s="136" t="s">
        <v>239</v>
      </c>
      <c r="G39" s="178">
        <v>7.48</v>
      </c>
      <c r="H39" s="177">
        <v>0.159</v>
      </c>
      <c r="I39" s="178"/>
      <c r="J39" s="177"/>
      <c r="K39" s="19" t="str">
        <f t="shared" si="2"/>
        <v>II A</v>
      </c>
      <c r="L39" s="136" t="s">
        <v>240</v>
      </c>
      <c r="N39" s="119"/>
      <c r="O39" s="119"/>
    </row>
    <row r="40" spans="1:15" ht="15.95" customHeight="1" x14ac:dyDescent="0.2">
      <c r="A40" s="119">
        <v>26</v>
      </c>
      <c r="B40" s="120"/>
      <c r="C40" s="121" t="s">
        <v>655</v>
      </c>
      <c r="D40" s="122" t="s">
        <v>795</v>
      </c>
      <c r="E40" s="135" t="s">
        <v>796</v>
      </c>
      <c r="F40" s="136" t="s">
        <v>797</v>
      </c>
      <c r="G40" s="178">
        <v>7.48</v>
      </c>
      <c r="H40" s="177">
        <v>0.157</v>
      </c>
      <c r="I40" s="178"/>
      <c r="J40" s="177"/>
      <c r="K40" s="19" t="str">
        <f t="shared" si="2"/>
        <v>II A</v>
      </c>
      <c r="L40" s="193" t="s">
        <v>274</v>
      </c>
      <c r="N40" s="119"/>
      <c r="O40" s="119"/>
    </row>
    <row r="41" spans="1:15" ht="15.95" customHeight="1" x14ac:dyDescent="0.2">
      <c r="A41" s="119">
        <v>27</v>
      </c>
      <c r="B41" s="120"/>
      <c r="C41" s="121" t="s">
        <v>691</v>
      </c>
      <c r="D41" s="122" t="s">
        <v>692</v>
      </c>
      <c r="E41" s="135" t="s">
        <v>693</v>
      </c>
      <c r="F41" s="136" t="s">
        <v>164</v>
      </c>
      <c r="G41" s="178">
        <v>7.53</v>
      </c>
      <c r="H41" s="177">
        <v>0.13600000000000001</v>
      </c>
      <c r="I41" s="178"/>
      <c r="J41" s="177"/>
      <c r="K41" s="19" t="str">
        <f t="shared" si="2"/>
        <v>II A</v>
      </c>
      <c r="L41" s="136" t="s">
        <v>193</v>
      </c>
      <c r="N41" s="119"/>
      <c r="O41" s="119"/>
    </row>
    <row r="42" spans="1:15" ht="15.95" customHeight="1" x14ac:dyDescent="0.2">
      <c r="A42" s="119">
        <v>28</v>
      </c>
      <c r="B42" s="120"/>
      <c r="C42" s="121" t="s">
        <v>279</v>
      </c>
      <c r="D42" s="122" t="s">
        <v>736</v>
      </c>
      <c r="E42" s="135" t="s">
        <v>737</v>
      </c>
      <c r="F42" s="136" t="s">
        <v>552</v>
      </c>
      <c r="G42" s="178">
        <v>7.53</v>
      </c>
      <c r="H42" s="177">
        <v>0.193</v>
      </c>
      <c r="I42" s="178"/>
      <c r="J42" s="177"/>
      <c r="K42" s="19" t="str">
        <f t="shared" si="2"/>
        <v>II A</v>
      </c>
      <c r="L42" s="136" t="s">
        <v>80</v>
      </c>
      <c r="N42" s="119"/>
      <c r="O42" s="119"/>
    </row>
    <row r="43" spans="1:15" ht="15.95" customHeight="1" x14ac:dyDescent="0.2">
      <c r="A43" s="119">
        <v>29</v>
      </c>
      <c r="B43" s="120"/>
      <c r="C43" s="121" t="s">
        <v>113</v>
      </c>
      <c r="D43" s="122" t="s">
        <v>770</v>
      </c>
      <c r="E43" s="135" t="s">
        <v>771</v>
      </c>
      <c r="F43" s="136" t="s">
        <v>173</v>
      </c>
      <c r="G43" s="178">
        <v>7.55</v>
      </c>
      <c r="H43" s="177">
        <v>0.161</v>
      </c>
      <c r="I43" s="178"/>
      <c r="J43" s="177"/>
      <c r="K43" s="19" t="str">
        <f t="shared" si="2"/>
        <v>III A</v>
      </c>
      <c r="L43" s="136" t="s">
        <v>772</v>
      </c>
      <c r="N43" s="119"/>
      <c r="O43" s="119"/>
    </row>
    <row r="44" spans="1:15" ht="15.95" customHeight="1" x14ac:dyDescent="0.2">
      <c r="A44" s="119">
        <v>30</v>
      </c>
      <c r="B44" s="120"/>
      <c r="C44" s="121" t="s">
        <v>639</v>
      </c>
      <c r="D44" s="122" t="s">
        <v>640</v>
      </c>
      <c r="E44" s="135" t="s">
        <v>641</v>
      </c>
      <c r="F44" s="136" t="s">
        <v>642</v>
      </c>
      <c r="G44" s="178">
        <v>7.56</v>
      </c>
      <c r="H44" s="177">
        <v>0.13700000000000001</v>
      </c>
      <c r="I44" s="178"/>
      <c r="J44" s="177"/>
      <c r="K44" s="19" t="str">
        <f t="shared" si="2"/>
        <v>III A</v>
      </c>
      <c r="L44" s="136" t="s">
        <v>643</v>
      </c>
      <c r="N44" s="119"/>
      <c r="O44" s="119"/>
    </row>
    <row r="45" spans="1:15" ht="15.95" customHeight="1" x14ac:dyDescent="0.2">
      <c r="A45" s="119">
        <v>31</v>
      </c>
      <c r="B45" s="120"/>
      <c r="C45" s="121" t="s">
        <v>27</v>
      </c>
      <c r="D45" s="122" t="s">
        <v>713</v>
      </c>
      <c r="E45" s="135" t="s">
        <v>714</v>
      </c>
      <c r="F45" s="136" t="s">
        <v>99</v>
      </c>
      <c r="G45" s="178">
        <v>7.57</v>
      </c>
      <c r="H45" s="177">
        <v>0.13500000000000001</v>
      </c>
      <c r="I45" s="178"/>
      <c r="J45" s="177"/>
      <c r="K45" s="19" t="str">
        <f t="shared" si="2"/>
        <v>III A</v>
      </c>
      <c r="L45" s="136" t="s">
        <v>98</v>
      </c>
      <c r="N45" s="119"/>
      <c r="O45" s="119"/>
    </row>
    <row r="46" spans="1:15" ht="15.95" customHeight="1" x14ac:dyDescent="0.2">
      <c r="A46" s="119">
        <v>32</v>
      </c>
      <c r="B46" s="120">
        <v>168</v>
      </c>
      <c r="C46" s="121" t="s">
        <v>644</v>
      </c>
      <c r="D46" s="122" t="s">
        <v>645</v>
      </c>
      <c r="E46" s="135" t="s">
        <v>646</v>
      </c>
      <c r="F46" s="136" t="s">
        <v>597</v>
      </c>
      <c r="G46" s="178">
        <v>7.58</v>
      </c>
      <c r="H46" s="177">
        <v>0.16200000000000001</v>
      </c>
      <c r="I46" s="178"/>
      <c r="J46" s="177"/>
      <c r="K46" s="19" t="str">
        <f t="shared" si="2"/>
        <v>III A</v>
      </c>
      <c r="L46" s="136" t="s">
        <v>125</v>
      </c>
      <c r="N46" s="119"/>
      <c r="O46" s="119"/>
    </row>
    <row r="47" spans="1:15" ht="15.95" customHeight="1" x14ac:dyDescent="0.2">
      <c r="A47" s="119">
        <v>33</v>
      </c>
      <c r="B47" s="120"/>
      <c r="C47" s="121" t="s">
        <v>161</v>
      </c>
      <c r="D47" s="122" t="s">
        <v>627</v>
      </c>
      <c r="E47" s="135" t="s">
        <v>628</v>
      </c>
      <c r="F47" s="136" t="s">
        <v>53</v>
      </c>
      <c r="G47" s="178">
        <v>7.6</v>
      </c>
      <c r="H47" s="177">
        <v>0.18099999999999999</v>
      </c>
      <c r="I47" s="178"/>
      <c r="J47" s="177"/>
      <c r="K47" s="19" t="str">
        <f t="shared" si="2"/>
        <v>III A</v>
      </c>
      <c r="L47" s="136" t="s">
        <v>629</v>
      </c>
      <c r="N47" s="119"/>
      <c r="O47" s="119"/>
    </row>
    <row r="48" spans="1:15" ht="15.95" customHeight="1" x14ac:dyDescent="0.2">
      <c r="A48" s="119">
        <v>34</v>
      </c>
      <c r="B48" s="120"/>
      <c r="C48" s="121" t="s">
        <v>715</v>
      </c>
      <c r="D48" s="122" t="s">
        <v>716</v>
      </c>
      <c r="E48" s="135" t="s">
        <v>717</v>
      </c>
      <c r="F48" s="136" t="s">
        <v>24</v>
      </c>
      <c r="G48" s="178">
        <v>7.61</v>
      </c>
      <c r="H48" s="177">
        <v>0.18099999999999999</v>
      </c>
      <c r="I48" s="178"/>
      <c r="J48" s="177"/>
      <c r="K48" s="19" t="str">
        <f t="shared" si="2"/>
        <v>III A</v>
      </c>
      <c r="L48" s="136" t="s">
        <v>185</v>
      </c>
      <c r="N48" s="119"/>
      <c r="O48" s="119"/>
    </row>
    <row r="49" spans="1:15" ht="15.95" customHeight="1" x14ac:dyDescent="0.2">
      <c r="A49" s="119">
        <v>35</v>
      </c>
      <c r="B49" s="120"/>
      <c r="C49" s="121" t="s">
        <v>27</v>
      </c>
      <c r="D49" s="122" t="s">
        <v>694</v>
      </c>
      <c r="E49" s="135" t="s">
        <v>695</v>
      </c>
      <c r="F49" s="136" t="s">
        <v>53</v>
      </c>
      <c r="G49" s="178">
        <v>7.62</v>
      </c>
      <c r="H49" s="177">
        <v>0.158</v>
      </c>
      <c r="I49" s="178"/>
      <c r="J49" s="177"/>
      <c r="K49" s="19" t="str">
        <f t="shared" si="2"/>
        <v>III A</v>
      </c>
      <c r="L49" s="136" t="s">
        <v>569</v>
      </c>
      <c r="N49" s="119"/>
      <c r="O49" s="119"/>
    </row>
    <row r="50" spans="1:15" ht="15.95" customHeight="1" x14ac:dyDescent="0.2">
      <c r="A50" s="119">
        <v>36</v>
      </c>
      <c r="B50" s="120">
        <v>73</v>
      </c>
      <c r="C50" s="121" t="s">
        <v>647</v>
      </c>
      <c r="D50" s="122" t="s">
        <v>648</v>
      </c>
      <c r="E50" s="135" t="s">
        <v>649</v>
      </c>
      <c r="F50" s="136" t="s">
        <v>53</v>
      </c>
      <c r="G50" s="178">
        <v>7.65</v>
      </c>
      <c r="H50" s="177">
        <v>0.19400000000000001</v>
      </c>
      <c r="I50" s="178"/>
      <c r="J50" s="177"/>
      <c r="K50" s="19" t="str">
        <f t="shared" si="2"/>
        <v>III A</v>
      </c>
      <c r="L50" s="136" t="s">
        <v>543</v>
      </c>
      <c r="N50" s="119"/>
      <c r="O50" s="119"/>
    </row>
    <row r="51" spans="1:15" ht="15.95" customHeight="1" x14ac:dyDescent="0.2">
      <c r="A51" s="119">
        <v>37</v>
      </c>
      <c r="B51" s="120">
        <v>122</v>
      </c>
      <c r="C51" s="121" t="s">
        <v>749</v>
      </c>
      <c r="D51" s="122" t="s">
        <v>750</v>
      </c>
      <c r="E51" s="135" t="s">
        <v>751</v>
      </c>
      <c r="F51" s="136" t="s">
        <v>164</v>
      </c>
      <c r="G51" s="178">
        <v>7.66</v>
      </c>
      <c r="H51" s="177">
        <v>0.153</v>
      </c>
      <c r="I51" s="178"/>
      <c r="J51" s="177"/>
      <c r="K51" s="19" t="str">
        <f t="shared" si="2"/>
        <v>III A</v>
      </c>
      <c r="L51" s="136" t="s">
        <v>752</v>
      </c>
      <c r="N51" s="119"/>
      <c r="O51" s="119"/>
    </row>
    <row r="52" spans="1:15" ht="15.95" customHeight="1" x14ac:dyDescent="0.2">
      <c r="A52" s="119">
        <v>38</v>
      </c>
      <c r="B52" s="120"/>
      <c r="C52" s="121" t="s">
        <v>157</v>
      </c>
      <c r="D52" s="122" t="s">
        <v>630</v>
      </c>
      <c r="E52" s="135" t="s">
        <v>631</v>
      </c>
      <c r="F52" s="136" t="s">
        <v>632</v>
      </c>
      <c r="G52" s="178">
        <v>7.67</v>
      </c>
      <c r="H52" s="177">
        <v>0.16300000000000001</v>
      </c>
      <c r="I52" s="178"/>
      <c r="J52" s="177"/>
      <c r="K52" s="19" t="str">
        <f t="shared" si="2"/>
        <v>III A</v>
      </c>
      <c r="L52" s="136" t="s">
        <v>633</v>
      </c>
      <c r="N52" s="119"/>
      <c r="O52" s="119"/>
    </row>
    <row r="53" spans="1:15" ht="15.95" customHeight="1" x14ac:dyDescent="0.2">
      <c r="A53" s="119">
        <v>39</v>
      </c>
      <c r="B53" s="120">
        <v>188</v>
      </c>
      <c r="C53" s="121" t="s">
        <v>676</v>
      </c>
      <c r="D53" s="122" t="s">
        <v>677</v>
      </c>
      <c r="E53" s="135" t="s">
        <v>678</v>
      </c>
      <c r="F53" s="136" t="s">
        <v>53</v>
      </c>
      <c r="G53" s="178">
        <v>7.67</v>
      </c>
      <c r="H53" s="177">
        <v>0.182</v>
      </c>
      <c r="I53" s="178"/>
      <c r="J53" s="177"/>
      <c r="K53" s="19" t="str">
        <f t="shared" si="2"/>
        <v>III A</v>
      </c>
      <c r="L53" s="136" t="s">
        <v>243</v>
      </c>
      <c r="N53" s="119"/>
      <c r="O53" s="119"/>
    </row>
    <row r="54" spans="1:15" ht="15.95" customHeight="1" x14ac:dyDescent="0.2">
      <c r="A54" s="119">
        <v>40</v>
      </c>
      <c r="B54" s="120">
        <v>182</v>
      </c>
      <c r="C54" s="121" t="s">
        <v>279</v>
      </c>
      <c r="D54" s="122" t="s">
        <v>808</v>
      </c>
      <c r="E54" s="135" t="s">
        <v>809</v>
      </c>
      <c r="F54" s="136" t="s">
        <v>53</v>
      </c>
      <c r="G54" s="178">
        <v>7.67</v>
      </c>
      <c r="H54" s="177">
        <v>0.182</v>
      </c>
      <c r="I54" s="178"/>
      <c r="J54" s="177"/>
      <c r="K54" s="19" t="str">
        <f t="shared" si="2"/>
        <v>III A</v>
      </c>
      <c r="L54" s="136" t="s">
        <v>243</v>
      </c>
      <c r="N54" s="119"/>
      <c r="O54" s="119"/>
    </row>
    <row r="55" spans="1:15" ht="15.95" customHeight="1" x14ac:dyDescent="0.2">
      <c r="A55" s="119">
        <v>41</v>
      </c>
      <c r="B55" s="120"/>
      <c r="C55" s="121" t="s">
        <v>696</v>
      </c>
      <c r="D55" s="122" t="s">
        <v>697</v>
      </c>
      <c r="E55" s="135" t="s">
        <v>698</v>
      </c>
      <c r="F55" s="136" t="s">
        <v>53</v>
      </c>
      <c r="G55" s="178">
        <v>7.68</v>
      </c>
      <c r="H55" s="177">
        <v>0.16700000000000001</v>
      </c>
      <c r="I55" s="178"/>
      <c r="J55" s="177"/>
      <c r="K55" s="19" t="str">
        <f t="shared" si="2"/>
        <v>III A</v>
      </c>
      <c r="L55" s="136" t="s">
        <v>569</v>
      </c>
      <c r="N55" s="119"/>
      <c r="O55" s="119"/>
    </row>
    <row r="56" spans="1:15" ht="15.95" customHeight="1" x14ac:dyDescent="0.2">
      <c r="A56" s="119">
        <v>42</v>
      </c>
      <c r="B56" s="120">
        <v>183</v>
      </c>
      <c r="C56" s="121" t="s">
        <v>166</v>
      </c>
      <c r="D56" s="122" t="s">
        <v>789</v>
      </c>
      <c r="E56" s="135" t="s">
        <v>790</v>
      </c>
      <c r="F56" s="136" t="s">
        <v>53</v>
      </c>
      <c r="G56" s="178">
        <v>7.7</v>
      </c>
      <c r="H56" s="177">
        <v>0.20399999999999999</v>
      </c>
      <c r="I56" s="178"/>
      <c r="J56" s="177"/>
      <c r="K56" s="19" t="str">
        <f t="shared" si="2"/>
        <v>III A</v>
      </c>
      <c r="L56" s="136" t="s">
        <v>243</v>
      </c>
      <c r="N56" s="119"/>
      <c r="O56" s="119"/>
    </row>
    <row r="57" spans="1:15" ht="15.95" customHeight="1" x14ac:dyDescent="0.2">
      <c r="A57" s="119">
        <v>43</v>
      </c>
      <c r="B57" s="120"/>
      <c r="C57" s="121" t="s">
        <v>440</v>
      </c>
      <c r="D57" s="122" t="s">
        <v>634</v>
      </c>
      <c r="E57" s="135" t="s">
        <v>635</v>
      </c>
      <c r="F57" s="136" t="s">
        <v>53</v>
      </c>
      <c r="G57" s="178">
        <v>7.71</v>
      </c>
      <c r="H57" s="177">
        <v>0.498</v>
      </c>
      <c r="I57" s="178"/>
      <c r="J57" s="177"/>
      <c r="K57" s="19" t="str">
        <f t="shared" si="2"/>
        <v>III A</v>
      </c>
      <c r="L57" s="136" t="s">
        <v>197</v>
      </c>
      <c r="N57" s="119"/>
      <c r="O57" s="119"/>
    </row>
    <row r="58" spans="1:15" ht="15.95" customHeight="1" x14ac:dyDescent="0.2">
      <c r="A58" s="119">
        <v>44</v>
      </c>
      <c r="B58" s="120"/>
      <c r="C58" s="121" t="s">
        <v>753</v>
      </c>
      <c r="D58" s="122" t="s">
        <v>754</v>
      </c>
      <c r="E58" s="135" t="s">
        <v>755</v>
      </c>
      <c r="F58" s="136" t="s">
        <v>126</v>
      </c>
      <c r="G58" s="178">
        <v>7.71</v>
      </c>
      <c r="H58" s="177">
        <v>0.156</v>
      </c>
      <c r="I58" s="178"/>
      <c r="J58" s="177"/>
      <c r="K58" s="19" t="str">
        <f t="shared" si="2"/>
        <v>III A</v>
      </c>
      <c r="L58" s="136" t="s">
        <v>125</v>
      </c>
      <c r="N58" s="119"/>
      <c r="O58" s="119"/>
    </row>
    <row r="59" spans="1:15" ht="15.95" customHeight="1" x14ac:dyDescent="0.2">
      <c r="A59" s="119">
        <v>45</v>
      </c>
      <c r="B59" s="120"/>
      <c r="C59" s="121" t="s">
        <v>41</v>
      </c>
      <c r="D59" s="122" t="s">
        <v>650</v>
      </c>
      <c r="E59" s="135" t="s">
        <v>651</v>
      </c>
      <c r="F59" s="136" t="s">
        <v>76</v>
      </c>
      <c r="G59" s="178">
        <v>7.72</v>
      </c>
      <c r="H59" s="177">
        <v>0.13900000000000001</v>
      </c>
      <c r="I59" s="178"/>
      <c r="J59" s="177"/>
      <c r="K59" s="19" t="str">
        <f t="shared" si="2"/>
        <v>III A</v>
      </c>
      <c r="L59" s="136" t="s">
        <v>652</v>
      </c>
      <c r="N59" s="119"/>
      <c r="O59" s="119"/>
    </row>
    <row r="60" spans="1:15" ht="15.95" customHeight="1" x14ac:dyDescent="0.2">
      <c r="A60" s="119">
        <v>46</v>
      </c>
      <c r="B60" s="120"/>
      <c r="C60" s="121" t="s">
        <v>738</v>
      </c>
      <c r="D60" s="122" t="s">
        <v>739</v>
      </c>
      <c r="E60" s="135" t="s">
        <v>740</v>
      </c>
      <c r="F60" s="136" t="s">
        <v>121</v>
      </c>
      <c r="G60" s="178">
        <v>7.73</v>
      </c>
      <c r="H60" s="177">
        <v>0.16800000000000001</v>
      </c>
      <c r="I60" s="178"/>
      <c r="J60" s="177"/>
      <c r="K60" s="19" t="str">
        <f t="shared" si="2"/>
        <v>III A</v>
      </c>
      <c r="L60" s="136" t="s">
        <v>488</v>
      </c>
      <c r="N60" s="119"/>
      <c r="O60" s="119"/>
    </row>
    <row r="61" spans="1:15" ht="15.95" customHeight="1" x14ac:dyDescent="0.2">
      <c r="A61" s="119">
        <v>47</v>
      </c>
      <c r="B61" s="120"/>
      <c r="C61" s="121" t="s">
        <v>385</v>
      </c>
      <c r="D61" s="122" t="s">
        <v>756</v>
      </c>
      <c r="E61" s="135" t="s">
        <v>757</v>
      </c>
      <c r="F61" s="136" t="s">
        <v>24</v>
      </c>
      <c r="G61" s="178">
        <v>7.73</v>
      </c>
      <c r="H61" s="177">
        <v>0.16600000000000001</v>
      </c>
      <c r="I61" s="178"/>
      <c r="J61" s="177"/>
      <c r="K61" s="19" t="str">
        <f t="shared" si="2"/>
        <v>III A</v>
      </c>
      <c r="L61" s="136" t="s">
        <v>185</v>
      </c>
      <c r="N61" s="119"/>
      <c r="O61" s="119"/>
    </row>
    <row r="62" spans="1:15" ht="15.95" customHeight="1" x14ac:dyDescent="0.2">
      <c r="A62" s="119">
        <v>48</v>
      </c>
      <c r="B62" s="120">
        <v>165</v>
      </c>
      <c r="C62" s="121" t="s">
        <v>679</v>
      </c>
      <c r="D62" s="122" t="s">
        <v>680</v>
      </c>
      <c r="E62" s="135" t="s">
        <v>681</v>
      </c>
      <c r="F62" s="136" t="s">
        <v>53</v>
      </c>
      <c r="G62" s="178">
        <v>7.74</v>
      </c>
      <c r="H62" s="177">
        <v>0.156</v>
      </c>
      <c r="I62" s="178"/>
      <c r="J62" s="177"/>
      <c r="K62" s="19" t="str">
        <f t="shared" si="2"/>
        <v>III A</v>
      </c>
      <c r="L62" s="136" t="s">
        <v>84</v>
      </c>
      <c r="N62" s="119"/>
      <c r="O62" s="119"/>
    </row>
    <row r="63" spans="1:15" ht="15.95" customHeight="1" x14ac:dyDescent="0.2">
      <c r="A63" s="119">
        <v>49</v>
      </c>
      <c r="B63" s="120"/>
      <c r="C63" s="121" t="s">
        <v>773</v>
      </c>
      <c r="D63" s="122" t="s">
        <v>774</v>
      </c>
      <c r="E63" s="135" t="s">
        <v>565</v>
      </c>
      <c r="F63" s="136" t="s">
        <v>775</v>
      </c>
      <c r="G63" s="178">
        <v>7.76</v>
      </c>
      <c r="H63" s="177">
        <v>0.13900000000000001</v>
      </c>
      <c r="I63" s="178"/>
      <c r="J63" s="177"/>
      <c r="K63" s="19" t="str">
        <f t="shared" si="2"/>
        <v>III A</v>
      </c>
      <c r="L63" s="136" t="s">
        <v>776</v>
      </c>
      <c r="N63" s="119"/>
      <c r="O63" s="119"/>
    </row>
    <row r="64" spans="1:15" ht="15.95" customHeight="1" x14ac:dyDescent="0.2">
      <c r="A64" s="119">
        <v>50</v>
      </c>
      <c r="B64" s="120"/>
      <c r="C64" s="121" t="s">
        <v>662</v>
      </c>
      <c r="D64" s="122" t="s">
        <v>663</v>
      </c>
      <c r="E64" s="135" t="s">
        <v>664</v>
      </c>
      <c r="F64" s="136" t="s">
        <v>24</v>
      </c>
      <c r="G64" s="178">
        <v>7.79</v>
      </c>
      <c r="H64" s="177">
        <v>0.51500000000000001</v>
      </c>
      <c r="I64" s="178"/>
      <c r="J64" s="177"/>
      <c r="K64" s="19" t="str">
        <f t="shared" si="2"/>
        <v>III A</v>
      </c>
      <c r="L64" s="136" t="s">
        <v>185</v>
      </c>
      <c r="N64" s="119"/>
      <c r="O64" s="119"/>
    </row>
    <row r="65" spans="1:15" ht="15.95" customHeight="1" x14ac:dyDescent="0.2">
      <c r="A65" s="119">
        <v>51</v>
      </c>
      <c r="B65" s="120"/>
      <c r="C65" s="121" t="s">
        <v>79</v>
      </c>
      <c r="D65" s="122" t="s">
        <v>78</v>
      </c>
      <c r="E65" s="135" t="s">
        <v>77</v>
      </c>
      <c r="F65" s="136" t="s">
        <v>76</v>
      </c>
      <c r="G65" s="178">
        <v>7.79</v>
      </c>
      <c r="H65" s="177">
        <v>0.15</v>
      </c>
      <c r="I65" s="178"/>
      <c r="J65" s="177"/>
      <c r="K65" s="19" t="str">
        <f t="shared" si="2"/>
        <v>III A</v>
      </c>
      <c r="L65" s="136" t="s">
        <v>73</v>
      </c>
      <c r="N65" s="119"/>
      <c r="O65" s="119"/>
    </row>
    <row r="66" spans="1:15" ht="15.95" customHeight="1" x14ac:dyDescent="0.2">
      <c r="A66" s="119">
        <v>52</v>
      </c>
      <c r="B66" s="120">
        <v>19</v>
      </c>
      <c r="C66" s="121" t="s">
        <v>718</v>
      </c>
      <c r="D66" s="122" t="s">
        <v>719</v>
      </c>
      <c r="E66" s="135" t="s">
        <v>720</v>
      </c>
      <c r="F66" s="136" t="s">
        <v>13</v>
      </c>
      <c r="G66" s="178">
        <v>7.79</v>
      </c>
      <c r="H66" s="177">
        <v>0.19800000000000001</v>
      </c>
      <c r="I66" s="178"/>
      <c r="J66" s="177"/>
      <c r="K66" s="19" t="str">
        <f t="shared" si="2"/>
        <v>III A</v>
      </c>
      <c r="L66" s="136" t="s">
        <v>156</v>
      </c>
      <c r="N66" s="119"/>
      <c r="O66" s="119"/>
    </row>
    <row r="67" spans="1:15" ht="15.95" customHeight="1" x14ac:dyDescent="0.2">
      <c r="A67" s="119">
        <v>53</v>
      </c>
      <c r="B67" s="120">
        <v>74</v>
      </c>
      <c r="C67" s="121" t="s">
        <v>721</v>
      </c>
      <c r="D67" s="122" t="s">
        <v>722</v>
      </c>
      <c r="E67" s="135" t="s">
        <v>723</v>
      </c>
      <c r="F67" s="136" t="s">
        <v>53</v>
      </c>
      <c r="G67" s="178">
        <v>7.82</v>
      </c>
      <c r="H67" s="177">
        <v>0.15</v>
      </c>
      <c r="I67" s="178"/>
      <c r="J67" s="177"/>
      <c r="K67" s="19" t="str">
        <f t="shared" si="2"/>
        <v>III A</v>
      </c>
      <c r="L67" s="136" t="s">
        <v>543</v>
      </c>
      <c r="N67" s="119"/>
      <c r="O67" s="119"/>
    </row>
    <row r="68" spans="1:15" ht="15.95" customHeight="1" x14ac:dyDescent="0.2">
      <c r="A68" s="119">
        <v>54</v>
      </c>
      <c r="B68" s="120"/>
      <c r="C68" s="121" t="s">
        <v>356</v>
      </c>
      <c r="D68" s="122" t="s">
        <v>798</v>
      </c>
      <c r="E68" s="135" t="s">
        <v>799</v>
      </c>
      <c r="F68" s="136" t="s">
        <v>24</v>
      </c>
      <c r="G68" s="178">
        <v>7.82</v>
      </c>
      <c r="H68" s="177">
        <v>0.16700000000000001</v>
      </c>
      <c r="I68" s="178"/>
      <c r="J68" s="177"/>
      <c r="K68" s="19" t="str">
        <f t="shared" si="2"/>
        <v>III A</v>
      </c>
      <c r="L68" s="136" t="s">
        <v>185</v>
      </c>
      <c r="N68" s="119"/>
      <c r="O68" s="119"/>
    </row>
    <row r="69" spans="1:15" ht="15.95" customHeight="1" x14ac:dyDescent="0.2">
      <c r="A69" s="119">
        <v>55</v>
      </c>
      <c r="B69" s="120"/>
      <c r="C69" s="121" t="s">
        <v>83</v>
      </c>
      <c r="D69" s="122" t="s">
        <v>82</v>
      </c>
      <c r="E69" s="135" t="s">
        <v>81</v>
      </c>
      <c r="F69" s="136" t="s">
        <v>53</v>
      </c>
      <c r="G69" s="178">
        <v>7.89</v>
      </c>
      <c r="H69" s="177">
        <v>0.157</v>
      </c>
      <c r="I69" s="178"/>
      <c r="J69" s="177"/>
      <c r="K69" s="19" t="str">
        <f t="shared" si="2"/>
        <v>III A</v>
      </c>
      <c r="L69" s="136" t="s">
        <v>80</v>
      </c>
      <c r="N69" s="119"/>
      <c r="O69" s="119"/>
    </row>
    <row r="70" spans="1:15" ht="15.95" customHeight="1" x14ac:dyDescent="0.2">
      <c r="A70" s="119">
        <v>56</v>
      </c>
      <c r="B70" s="120"/>
      <c r="C70" s="121" t="s">
        <v>279</v>
      </c>
      <c r="D70" s="122" t="s">
        <v>665</v>
      </c>
      <c r="E70" s="135" t="s">
        <v>666</v>
      </c>
      <c r="F70" s="136" t="s">
        <v>24</v>
      </c>
      <c r="G70" s="178">
        <v>7.9</v>
      </c>
      <c r="H70" s="177">
        <v>0.32200000000000001</v>
      </c>
      <c r="I70" s="178"/>
      <c r="J70" s="177"/>
      <c r="K70" s="19" t="str">
        <f t="shared" si="2"/>
        <v>III A</v>
      </c>
      <c r="L70" s="136" t="s">
        <v>185</v>
      </c>
      <c r="N70" s="119"/>
      <c r="O70" s="119"/>
    </row>
    <row r="71" spans="1:15" ht="15.95" customHeight="1" x14ac:dyDescent="0.2">
      <c r="A71" s="119">
        <v>57</v>
      </c>
      <c r="B71" s="120"/>
      <c r="C71" s="121" t="s">
        <v>33</v>
      </c>
      <c r="D71" s="122" t="s">
        <v>800</v>
      </c>
      <c r="E71" s="135" t="s">
        <v>801</v>
      </c>
      <c r="F71" s="136" t="s">
        <v>121</v>
      </c>
      <c r="G71" s="178">
        <v>7.9</v>
      </c>
      <c r="H71" s="177">
        <v>0.30199999999999999</v>
      </c>
      <c r="I71" s="178"/>
      <c r="J71" s="177"/>
      <c r="K71" s="19" t="str">
        <f t="shared" si="2"/>
        <v>III A</v>
      </c>
      <c r="L71" s="136" t="s">
        <v>488</v>
      </c>
      <c r="N71" s="119"/>
      <c r="O71" s="119"/>
    </row>
    <row r="72" spans="1:15" ht="15.95" customHeight="1" x14ac:dyDescent="0.2">
      <c r="A72" s="119">
        <v>58</v>
      </c>
      <c r="B72" s="120"/>
      <c r="C72" s="121" t="s">
        <v>440</v>
      </c>
      <c r="D72" s="122" t="s">
        <v>653</v>
      </c>
      <c r="E72" s="135" t="s">
        <v>654</v>
      </c>
      <c r="F72" s="136" t="s">
        <v>53</v>
      </c>
      <c r="G72" s="178">
        <v>7.95</v>
      </c>
      <c r="H72" s="177">
        <v>0.14899999999999999</v>
      </c>
      <c r="I72" s="178"/>
      <c r="J72" s="177"/>
      <c r="K72" s="19" t="str">
        <f t="shared" si="2"/>
        <v/>
      </c>
      <c r="L72" s="136" t="s">
        <v>197</v>
      </c>
      <c r="N72" s="119"/>
      <c r="O72" s="119"/>
    </row>
    <row r="73" spans="1:15" ht="15.95" customHeight="1" x14ac:dyDescent="0.2">
      <c r="A73" s="119">
        <v>59</v>
      </c>
      <c r="B73" s="120">
        <v>116</v>
      </c>
      <c r="C73" s="121" t="s">
        <v>411</v>
      </c>
      <c r="D73" s="122" t="s">
        <v>699</v>
      </c>
      <c r="E73" s="135" t="s">
        <v>700</v>
      </c>
      <c r="F73" s="136" t="s">
        <v>266</v>
      </c>
      <c r="G73" s="178">
        <v>7.95</v>
      </c>
      <c r="H73" s="177">
        <v>0.249</v>
      </c>
      <c r="I73" s="178"/>
      <c r="J73" s="177"/>
      <c r="K73" s="19" t="str">
        <f t="shared" si="2"/>
        <v/>
      </c>
      <c r="L73" s="136" t="s">
        <v>267</v>
      </c>
      <c r="N73" s="119"/>
      <c r="O73" s="119"/>
    </row>
    <row r="74" spans="1:15" x14ac:dyDescent="0.2">
      <c r="A74" s="119">
        <v>60</v>
      </c>
      <c r="B74" s="120"/>
      <c r="C74" s="121" t="s">
        <v>741</v>
      </c>
      <c r="D74" s="122" t="s">
        <v>742</v>
      </c>
      <c r="E74" s="135" t="s">
        <v>743</v>
      </c>
      <c r="F74" s="136" t="s">
        <v>24</v>
      </c>
      <c r="G74" s="178">
        <v>7.98</v>
      </c>
      <c r="H74" s="177">
        <v>0.16700000000000001</v>
      </c>
      <c r="I74" s="178"/>
      <c r="J74" s="177"/>
      <c r="K74" s="19" t="str">
        <f t="shared" si="2"/>
        <v/>
      </c>
      <c r="L74" s="136" t="s">
        <v>185</v>
      </c>
      <c r="N74" s="119"/>
      <c r="O74" s="119"/>
    </row>
    <row r="75" spans="1:15" ht="15.95" customHeight="1" x14ac:dyDescent="0.2">
      <c r="A75" s="119">
        <v>61</v>
      </c>
      <c r="B75" s="120">
        <v>112</v>
      </c>
      <c r="C75" s="121" t="s">
        <v>368</v>
      </c>
      <c r="D75" s="122" t="s">
        <v>810</v>
      </c>
      <c r="E75" s="135" t="s">
        <v>811</v>
      </c>
      <c r="F75" s="136" t="s">
        <v>266</v>
      </c>
      <c r="G75" s="178">
        <v>8.01</v>
      </c>
      <c r="H75" s="177">
        <v>0.13800000000000001</v>
      </c>
      <c r="I75" s="178"/>
      <c r="J75" s="177"/>
      <c r="K75" s="19" t="str">
        <f t="shared" si="2"/>
        <v/>
      </c>
      <c r="L75" s="136" t="s">
        <v>267</v>
      </c>
      <c r="N75" s="119"/>
      <c r="O75" s="119"/>
    </row>
    <row r="76" spans="1:15" ht="15.95" customHeight="1" x14ac:dyDescent="0.2">
      <c r="A76" s="119">
        <v>62</v>
      </c>
      <c r="B76" s="120"/>
      <c r="C76" s="121" t="s">
        <v>113</v>
      </c>
      <c r="D76" s="122" t="s">
        <v>724</v>
      </c>
      <c r="E76" s="135" t="s">
        <v>725</v>
      </c>
      <c r="F76" s="136" t="s">
        <v>726</v>
      </c>
      <c r="G76" s="178">
        <v>8.1300000000000008</v>
      </c>
      <c r="H76" s="177">
        <v>0.20799999999999999</v>
      </c>
      <c r="I76" s="178"/>
      <c r="J76" s="177"/>
      <c r="K76" s="19" t="str">
        <f t="shared" si="2"/>
        <v/>
      </c>
      <c r="L76" s="136" t="s">
        <v>727</v>
      </c>
      <c r="N76" s="119"/>
      <c r="O76" s="119"/>
    </row>
    <row r="77" spans="1:15" ht="15.95" customHeight="1" x14ac:dyDescent="0.2">
      <c r="A77" s="119">
        <v>63</v>
      </c>
      <c r="B77" s="120"/>
      <c r="C77" s="121" t="s">
        <v>758</v>
      </c>
      <c r="D77" s="122" t="s">
        <v>759</v>
      </c>
      <c r="E77" s="135" t="s">
        <v>261</v>
      </c>
      <c r="F77" s="136" t="s">
        <v>24</v>
      </c>
      <c r="G77" s="178">
        <v>8.18</v>
      </c>
      <c r="H77" s="177">
        <v>0.2</v>
      </c>
      <c r="I77" s="178"/>
      <c r="J77" s="177"/>
      <c r="K77" s="19" t="str">
        <f t="shared" si="2"/>
        <v/>
      </c>
      <c r="L77" s="136" t="s">
        <v>185</v>
      </c>
      <c r="N77" s="119"/>
      <c r="O77" s="119"/>
    </row>
    <row r="78" spans="1:15" ht="15.95" customHeight="1" x14ac:dyDescent="0.2">
      <c r="A78" s="119">
        <v>64</v>
      </c>
      <c r="B78" s="120">
        <v>185</v>
      </c>
      <c r="C78" s="121" t="s">
        <v>157</v>
      </c>
      <c r="D78" s="122" t="s">
        <v>812</v>
      </c>
      <c r="E78" s="135" t="s">
        <v>813</v>
      </c>
      <c r="F78" s="136" t="s">
        <v>53</v>
      </c>
      <c r="G78" s="178">
        <v>8.23</v>
      </c>
      <c r="H78" s="177">
        <v>0.38200000000000001</v>
      </c>
      <c r="I78" s="178"/>
      <c r="J78" s="177"/>
      <c r="K78" s="19" t="str">
        <f t="shared" si="2"/>
        <v/>
      </c>
      <c r="L78" s="136" t="s">
        <v>243</v>
      </c>
      <c r="N78" s="119"/>
      <c r="O78" s="119"/>
    </row>
    <row r="79" spans="1:15" ht="13.15" customHeight="1" x14ac:dyDescent="0.2">
      <c r="A79" s="119">
        <v>65</v>
      </c>
      <c r="B79" s="120">
        <v>164</v>
      </c>
      <c r="C79" s="121" t="s">
        <v>87</v>
      </c>
      <c r="D79" s="122" t="s">
        <v>802</v>
      </c>
      <c r="E79" s="135" t="s">
        <v>803</v>
      </c>
      <c r="F79" s="136" t="s">
        <v>53</v>
      </c>
      <c r="G79" s="178">
        <v>8.52</v>
      </c>
      <c r="H79" s="177">
        <v>0.16900000000000001</v>
      </c>
      <c r="I79" s="178"/>
      <c r="J79" s="177"/>
      <c r="K79" s="19" t="str">
        <f t="shared" si="2"/>
        <v/>
      </c>
      <c r="L79" s="136" t="s">
        <v>543</v>
      </c>
      <c r="N79" s="119"/>
      <c r="O79" s="119"/>
    </row>
    <row r="80" spans="1:15" ht="15.95" customHeight="1" x14ac:dyDescent="0.2">
      <c r="A80" s="119">
        <v>66</v>
      </c>
      <c r="B80" s="120"/>
      <c r="C80" s="121" t="s">
        <v>647</v>
      </c>
      <c r="D80" s="122" t="s">
        <v>701</v>
      </c>
      <c r="E80" s="135" t="s">
        <v>702</v>
      </c>
      <c r="F80" s="136" t="s">
        <v>24</v>
      </c>
      <c r="G80" s="178">
        <v>8.7100000000000009</v>
      </c>
      <c r="H80" s="177">
        <v>0.249</v>
      </c>
      <c r="I80" s="178"/>
      <c r="J80" s="177"/>
      <c r="K80" s="19" t="str">
        <f t="shared" si="2"/>
        <v/>
      </c>
      <c r="L80" s="136" t="s">
        <v>185</v>
      </c>
      <c r="N80" s="119"/>
      <c r="O80" s="119"/>
    </row>
    <row r="81" spans="1:15" ht="15.95" customHeight="1" x14ac:dyDescent="0.2">
      <c r="A81" s="119"/>
      <c r="B81" s="120">
        <v>75</v>
      </c>
      <c r="C81" s="121" t="s">
        <v>710</v>
      </c>
      <c r="D81" s="122" t="s">
        <v>711</v>
      </c>
      <c r="E81" s="135" t="s">
        <v>712</v>
      </c>
      <c r="F81" s="136" t="s">
        <v>53</v>
      </c>
      <c r="G81" s="178" t="s">
        <v>12</v>
      </c>
      <c r="H81" s="177"/>
      <c r="I81" s="178"/>
      <c r="J81" s="177"/>
      <c r="K81" s="19" t="str">
        <f t="shared" ref="K81:K88" si="3">IF(ISBLANK(G81),"",IF(G81&gt;7.94,"",IF(G81&lt;=6.69,"TSM",IF(G81&lt;=6.84,"SM",IF(G81&lt;=7,"KSM",IF(G81&lt;=7.24,"I A",IF(G81&lt;=7.54,"II A",IF(G81&lt;=7.94,"III A"))))))))</f>
        <v/>
      </c>
      <c r="L81" s="136" t="s">
        <v>543</v>
      </c>
      <c r="N81" s="119"/>
      <c r="O81" s="119"/>
    </row>
    <row r="82" spans="1:15" ht="15.95" customHeight="1" x14ac:dyDescent="0.2">
      <c r="A82" s="119"/>
      <c r="B82" s="120">
        <v>88</v>
      </c>
      <c r="C82" s="121" t="s">
        <v>647</v>
      </c>
      <c r="D82" s="122" t="s">
        <v>684</v>
      </c>
      <c r="E82" s="135" t="s">
        <v>685</v>
      </c>
      <c r="F82" s="136" t="s">
        <v>53</v>
      </c>
      <c r="G82" s="178" t="s">
        <v>12</v>
      </c>
      <c r="H82" s="177"/>
      <c r="I82" s="178"/>
      <c r="J82" s="177"/>
      <c r="K82" s="19" t="str">
        <f t="shared" si="3"/>
        <v/>
      </c>
      <c r="L82" s="136" t="s">
        <v>686</v>
      </c>
      <c r="N82" s="119"/>
      <c r="O82" s="119"/>
    </row>
    <row r="83" spans="1:15" ht="15.95" customHeight="1" x14ac:dyDescent="0.2">
      <c r="A83" s="119"/>
      <c r="B83" s="120">
        <v>58</v>
      </c>
      <c r="C83" s="121" t="s">
        <v>669</v>
      </c>
      <c r="D83" s="122" t="s">
        <v>670</v>
      </c>
      <c r="E83" s="135" t="s">
        <v>671</v>
      </c>
      <c r="F83" s="136" t="s">
        <v>13</v>
      </c>
      <c r="G83" s="178" t="s">
        <v>12</v>
      </c>
      <c r="H83" s="177"/>
      <c r="I83" s="178"/>
      <c r="J83" s="177"/>
      <c r="K83" s="19" t="str">
        <f t="shared" si="3"/>
        <v/>
      </c>
      <c r="L83" s="136" t="s">
        <v>156</v>
      </c>
      <c r="N83" s="119"/>
      <c r="O83" s="119"/>
    </row>
    <row r="84" spans="1:15" ht="15.95" customHeight="1" x14ac:dyDescent="0.2">
      <c r="A84" s="119"/>
      <c r="B84" s="120"/>
      <c r="C84" s="121" t="s">
        <v>667</v>
      </c>
      <c r="D84" s="122" t="s">
        <v>396</v>
      </c>
      <c r="E84" s="135" t="s">
        <v>668</v>
      </c>
      <c r="F84" s="136" t="s">
        <v>121</v>
      </c>
      <c r="G84" s="178" t="s">
        <v>12</v>
      </c>
      <c r="H84" s="177"/>
      <c r="I84" s="178"/>
      <c r="J84" s="177"/>
      <c r="K84" s="19" t="str">
        <f t="shared" si="3"/>
        <v/>
      </c>
      <c r="L84" s="136" t="s">
        <v>488</v>
      </c>
      <c r="N84" s="119"/>
      <c r="O84" s="119"/>
    </row>
    <row r="85" spans="1:15" ht="15.95" customHeight="1" x14ac:dyDescent="0.2">
      <c r="A85" s="119"/>
      <c r="B85" s="120"/>
      <c r="C85" s="121" t="s">
        <v>415</v>
      </c>
      <c r="D85" s="122" t="s">
        <v>682</v>
      </c>
      <c r="E85" s="135" t="s">
        <v>683</v>
      </c>
      <c r="F85" s="136" t="s">
        <v>24</v>
      </c>
      <c r="G85" s="178" t="s">
        <v>12</v>
      </c>
      <c r="H85" s="177"/>
      <c r="I85" s="178"/>
      <c r="J85" s="177"/>
      <c r="K85" s="19" t="str">
        <f t="shared" si="3"/>
        <v/>
      </c>
      <c r="L85" s="136" t="s">
        <v>185</v>
      </c>
      <c r="N85" s="119"/>
      <c r="O85" s="119"/>
    </row>
    <row r="86" spans="1:15" ht="15.95" customHeight="1" x14ac:dyDescent="0.2">
      <c r="A86" s="119"/>
      <c r="B86" s="120"/>
      <c r="C86" s="121" t="s">
        <v>113</v>
      </c>
      <c r="D86" s="122" t="s">
        <v>112</v>
      </c>
      <c r="E86" s="135" t="s">
        <v>111</v>
      </c>
      <c r="F86" s="136" t="s">
        <v>76</v>
      </c>
      <c r="G86" s="178" t="s">
        <v>12</v>
      </c>
      <c r="H86" s="177"/>
      <c r="I86" s="178"/>
      <c r="J86" s="177"/>
      <c r="K86" s="19" t="str">
        <f t="shared" si="3"/>
        <v/>
      </c>
      <c r="L86" s="136" t="s">
        <v>110</v>
      </c>
      <c r="N86" s="119"/>
      <c r="O86" s="119"/>
    </row>
    <row r="87" spans="1:15" ht="15.95" customHeight="1" x14ac:dyDescent="0.2">
      <c r="A87" s="119"/>
      <c r="B87" s="120"/>
      <c r="C87" s="121" t="s">
        <v>27</v>
      </c>
      <c r="D87" s="122" t="s">
        <v>760</v>
      </c>
      <c r="E87" s="135" t="s">
        <v>761</v>
      </c>
      <c r="F87" s="136" t="s">
        <v>189</v>
      </c>
      <c r="G87" s="178" t="s">
        <v>12</v>
      </c>
      <c r="H87" s="177"/>
      <c r="I87" s="178"/>
      <c r="J87" s="177"/>
      <c r="K87" s="19" t="str">
        <f t="shared" si="3"/>
        <v/>
      </c>
      <c r="L87" s="136" t="s">
        <v>190</v>
      </c>
      <c r="N87" s="119"/>
      <c r="O87" s="119"/>
    </row>
    <row r="88" spans="1:15" ht="15.95" customHeight="1" x14ac:dyDescent="0.2">
      <c r="A88" s="119"/>
      <c r="B88" s="120"/>
      <c r="C88" s="121" t="s">
        <v>708</v>
      </c>
      <c r="D88" s="122" t="s">
        <v>709</v>
      </c>
      <c r="E88" s="135" t="s">
        <v>536</v>
      </c>
      <c r="F88" s="136" t="s">
        <v>189</v>
      </c>
      <c r="G88" s="178" t="s">
        <v>12</v>
      </c>
      <c r="H88" s="177"/>
      <c r="I88" s="178"/>
      <c r="J88" s="177"/>
      <c r="K88" s="19" t="str">
        <f t="shared" si="3"/>
        <v/>
      </c>
      <c r="L88" s="136" t="s">
        <v>190</v>
      </c>
      <c r="N88" s="119"/>
      <c r="O88" s="119"/>
    </row>
  </sheetData>
  <printOptions horizontalCentered="1"/>
  <pageMargins left="0.39370078740157483" right="0.39370078740157483" top="0.78740157480314965" bottom="0.19685039370078741" header="0.39370078740157483" footer="0.39370078740157483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N34"/>
  <sheetViews>
    <sheetView zoomScaleNormal="100" workbookViewId="0">
      <selection activeCell="A3" sqref="A3"/>
    </sheetView>
  </sheetViews>
  <sheetFormatPr defaultColWidth="9.140625" defaultRowHeight="12.75" x14ac:dyDescent="0.2"/>
  <cols>
    <col min="1" max="1" width="4.5703125" style="101" customWidth="1"/>
    <col min="2" max="2" width="4" style="101" hidden="1" customWidth="1"/>
    <col min="3" max="3" width="9.7109375" style="101" customWidth="1"/>
    <col min="4" max="4" width="16.42578125" style="101" customWidth="1"/>
    <col min="5" max="5" width="8.85546875" style="103" customWidth="1"/>
    <col min="6" max="6" width="9.5703125" style="103" customWidth="1"/>
    <col min="7" max="7" width="8.140625" style="104" customWidth="1"/>
    <col min="8" max="8" width="4.140625" style="104" customWidth="1"/>
    <col min="9" max="9" width="5" style="105" customWidth="1"/>
    <col min="10" max="10" width="21.85546875" style="101" customWidth="1"/>
    <col min="11" max="11" width="3" style="204" customWidth="1"/>
    <col min="12" max="12" width="5.7109375" style="106" hidden="1" customWidth="1"/>
    <col min="13" max="13" width="4.5703125" style="106" hidden="1" customWidth="1"/>
    <col min="14" max="16384" width="9.140625" style="101"/>
  </cols>
  <sheetData>
    <row r="1" spans="1:14" s="96" customFormat="1" ht="14.25" x14ac:dyDescent="0.2">
      <c r="A1" s="90" t="s">
        <v>56</v>
      </c>
      <c r="B1" s="90"/>
      <c r="C1" s="91"/>
      <c r="D1" s="91"/>
      <c r="E1" s="92"/>
      <c r="F1" s="92"/>
      <c r="G1" s="93"/>
      <c r="H1" s="94"/>
      <c r="I1" s="93"/>
      <c r="J1" s="95" t="s">
        <v>55</v>
      </c>
      <c r="K1" s="203"/>
      <c r="L1" s="91"/>
      <c r="M1" s="90"/>
      <c r="N1" s="93"/>
    </row>
    <row r="2" spans="1:14" s="100" customFormat="1" ht="15.75" customHeight="1" x14ac:dyDescent="0.2">
      <c r="A2" s="90" t="s">
        <v>54</v>
      </c>
      <c r="B2" s="90"/>
      <c r="C2" s="97"/>
      <c r="D2" s="91"/>
      <c r="E2" s="92"/>
      <c r="F2" s="92"/>
      <c r="G2" s="98"/>
      <c r="H2" s="94"/>
      <c r="I2" s="98"/>
      <c r="J2" s="99" t="s">
        <v>53</v>
      </c>
      <c r="K2" s="204"/>
      <c r="L2" s="97"/>
      <c r="M2" s="90"/>
      <c r="N2" s="163"/>
    </row>
    <row r="3" spans="1:14" ht="10.5" customHeight="1" x14ac:dyDescent="0.25">
      <c r="C3" s="102"/>
    </row>
    <row r="4" spans="1:14" ht="15.75" x14ac:dyDescent="0.25">
      <c r="C4" s="107" t="s">
        <v>857</v>
      </c>
      <c r="D4" s="96"/>
      <c r="F4" s="108"/>
    </row>
    <row r="5" spans="1:14" ht="9" customHeight="1" x14ac:dyDescent="0.2">
      <c r="D5" s="96"/>
    </row>
    <row r="6" spans="1:14" x14ac:dyDescent="0.2">
      <c r="C6" s="91">
        <v>1</v>
      </c>
      <c r="D6" s="92" t="s">
        <v>969</v>
      </c>
      <c r="E6" s="109"/>
      <c r="F6" s="108"/>
    </row>
    <row r="7" spans="1:14" ht="9" customHeight="1" thickBot="1" x14ac:dyDescent="0.25">
      <c r="D7" s="96"/>
    </row>
    <row r="8" spans="1:14" s="100" customFormat="1" ht="12" thickBot="1" x14ac:dyDescent="0.25">
      <c r="A8" s="110" t="s">
        <v>51</v>
      </c>
      <c r="B8" s="111" t="s">
        <v>50</v>
      </c>
      <c r="C8" s="112" t="s">
        <v>49</v>
      </c>
      <c r="D8" s="113" t="s">
        <v>48</v>
      </c>
      <c r="E8" s="114" t="s">
        <v>47</v>
      </c>
      <c r="F8" s="114" t="s">
        <v>46</v>
      </c>
      <c r="G8" s="115" t="s">
        <v>115</v>
      </c>
      <c r="H8" s="174" t="s">
        <v>514</v>
      </c>
      <c r="I8" s="116" t="s">
        <v>43</v>
      </c>
      <c r="J8" s="117" t="s">
        <v>42</v>
      </c>
      <c r="K8" s="204"/>
      <c r="L8" s="118" t="s">
        <v>152</v>
      </c>
      <c r="M8" s="129" t="s">
        <v>516</v>
      </c>
    </row>
    <row r="9" spans="1:14" ht="15.95" customHeight="1" x14ac:dyDescent="0.2">
      <c r="A9" s="210">
        <v>1</v>
      </c>
      <c r="B9" s="131">
        <v>60</v>
      </c>
      <c r="C9" s="132" t="s">
        <v>328</v>
      </c>
      <c r="D9" s="133" t="s">
        <v>559</v>
      </c>
      <c r="E9" s="123" t="s">
        <v>560</v>
      </c>
      <c r="F9" s="124" t="s">
        <v>53</v>
      </c>
      <c r="G9" s="178">
        <v>44.3</v>
      </c>
      <c r="H9" s="177">
        <v>0.19900000000000001</v>
      </c>
      <c r="I9" s="19" t="str">
        <f>IF(ISBLANK(G9),"",IF(G9&gt;48.34,"",IF(G9&lt;=0,"TSM",IF(G9&lt;=0,"SM",IF(G9&lt;=40.05,"KSM",IF(G9&lt;=42.05,"I A",IF(G9&lt;=44.84,"II A",IF(G9&lt;=48.34,"III A"))))))))</f>
        <v>II A</v>
      </c>
      <c r="J9" s="124" t="s">
        <v>494</v>
      </c>
      <c r="L9" s="119"/>
      <c r="M9" s="119"/>
    </row>
    <row r="10" spans="1:14" ht="15.95" customHeight="1" x14ac:dyDescent="0.2">
      <c r="A10" s="210">
        <v>2</v>
      </c>
      <c r="B10" s="131">
        <v>29</v>
      </c>
      <c r="C10" s="132" t="s">
        <v>538</v>
      </c>
      <c r="D10" s="133" t="s">
        <v>862</v>
      </c>
      <c r="E10" s="123" t="s">
        <v>863</v>
      </c>
      <c r="F10" s="124" t="s">
        <v>189</v>
      </c>
      <c r="G10" s="178">
        <v>44.8</v>
      </c>
      <c r="H10" s="177">
        <v>0.19600000000000001</v>
      </c>
      <c r="I10" s="19" t="str">
        <f>IF(ISBLANK(G10),"",IF(G10&gt;48.34,"",IF(G10&lt;=0,"TSM",IF(G10&lt;=0,"SM",IF(G10&lt;=40.05,"KSM",IF(G10&lt;=42.05,"I A",IF(G10&lt;=44.84,"II A",IF(G10&lt;=48.34,"III A"))))))))</f>
        <v>II A</v>
      </c>
      <c r="J10" s="124" t="s">
        <v>864</v>
      </c>
      <c r="L10" s="119"/>
      <c r="M10" s="119"/>
    </row>
    <row r="11" spans="1:14" ht="15.95" customHeight="1" x14ac:dyDescent="0.2">
      <c r="A11" s="210">
        <v>3</v>
      </c>
      <c r="B11" s="131">
        <v>167</v>
      </c>
      <c r="C11" s="132" t="s">
        <v>598</v>
      </c>
      <c r="D11" s="133" t="s">
        <v>599</v>
      </c>
      <c r="E11" s="123" t="s">
        <v>600</v>
      </c>
      <c r="F11" s="124" t="s">
        <v>597</v>
      </c>
      <c r="G11" s="178">
        <v>49.32</v>
      </c>
      <c r="H11" s="177">
        <v>0.57399999999999995</v>
      </c>
      <c r="I11" s="19" t="str">
        <f>IF(ISBLANK(G11),"",IF(G11&gt;48.34,"",IF(G11&lt;=0,"TSM",IF(G11&lt;=0,"SM",IF(G11&lt;=40.05,"KSM",IF(G11&lt;=42.05,"I A",IF(G11&lt;=44.84,"II A",IF(G11&lt;=48.34,"III A"))))))))</f>
        <v/>
      </c>
      <c r="J11" s="124" t="s">
        <v>125</v>
      </c>
      <c r="L11" s="119"/>
      <c r="M11" s="119"/>
    </row>
    <row r="12" spans="1:14" ht="15.95" customHeight="1" x14ac:dyDescent="0.2">
      <c r="A12" s="210"/>
      <c r="B12" s="131">
        <v>131</v>
      </c>
      <c r="C12" s="132" t="s">
        <v>869</v>
      </c>
      <c r="D12" s="133" t="s">
        <v>870</v>
      </c>
      <c r="E12" s="123" t="s">
        <v>871</v>
      </c>
      <c r="F12" s="124" t="s">
        <v>210</v>
      </c>
      <c r="G12" s="178" t="s">
        <v>12</v>
      </c>
      <c r="H12" s="177"/>
      <c r="I12" s="19" t="str">
        <f>IF(ISBLANK(G12),"",IF(G12&gt;48.34,"",IF(G12&lt;=0,"TSM",IF(G12&lt;=0,"SM",IF(G12&lt;=40.05,"KSM",IF(G12&lt;=42.05,"I A",IF(G12&lt;=44.84,"II A",IF(G12&lt;=48.34,"III A"))))))))</f>
        <v/>
      </c>
      <c r="J12" s="124" t="s">
        <v>211</v>
      </c>
      <c r="L12" s="119"/>
      <c r="M12" s="119"/>
    </row>
    <row r="13" spans="1:14" ht="9" customHeight="1" x14ac:dyDescent="0.2">
      <c r="D13" s="96"/>
    </row>
    <row r="14" spans="1:14" x14ac:dyDescent="0.2">
      <c r="B14" s="91"/>
      <c r="C14" s="286">
        <v>2</v>
      </c>
      <c r="D14" s="92" t="s">
        <v>969</v>
      </c>
      <c r="F14" s="108"/>
    </row>
    <row r="15" spans="1:14" ht="9" customHeight="1" thickBot="1" x14ac:dyDescent="0.25">
      <c r="D15" s="96"/>
    </row>
    <row r="16" spans="1:14" s="100" customFormat="1" ht="12" thickBot="1" x14ac:dyDescent="0.25">
      <c r="A16" s="110" t="s">
        <v>51</v>
      </c>
      <c r="B16" s="111" t="s">
        <v>50</v>
      </c>
      <c r="C16" s="112" t="s">
        <v>49</v>
      </c>
      <c r="D16" s="113" t="s">
        <v>48</v>
      </c>
      <c r="E16" s="114" t="s">
        <v>47</v>
      </c>
      <c r="F16" s="114" t="s">
        <v>46</v>
      </c>
      <c r="G16" s="115" t="s">
        <v>115</v>
      </c>
      <c r="H16" s="174" t="s">
        <v>514</v>
      </c>
      <c r="I16" s="116" t="s">
        <v>43</v>
      </c>
      <c r="J16" s="117" t="s">
        <v>42</v>
      </c>
      <c r="K16" s="204"/>
      <c r="L16" s="118" t="s">
        <v>152</v>
      </c>
      <c r="M16" s="129" t="s">
        <v>516</v>
      </c>
    </row>
    <row r="17" spans="1:13" ht="15.95" customHeight="1" x14ac:dyDescent="0.2">
      <c r="A17" s="210">
        <v>1</v>
      </c>
      <c r="B17" s="131">
        <v>15</v>
      </c>
      <c r="C17" s="132" t="s">
        <v>538</v>
      </c>
      <c r="D17" s="133" t="s">
        <v>539</v>
      </c>
      <c r="E17" s="123" t="s">
        <v>540</v>
      </c>
      <c r="F17" s="124" t="s">
        <v>173</v>
      </c>
      <c r="G17" s="212">
        <v>42.81</v>
      </c>
      <c r="H17" s="177">
        <v>0.20699999999999999</v>
      </c>
      <c r="I17" s="19" t="str">
        <f>IF(ISBLANK(G17),"",IF(G17&gt;48.34,"",IF(G17&lt;=0,"TSM",IF(G17&lt;=0,"SM",IF(G17&lt;=40.05,"KSM",IF(G17&lt;=42.05,"I A",IF(G17&lt;=44.84,"II A",IF(G17&lt;=48.34,"III A"))))))))</f>
        <v>II A</v>
      </c>
      <c r="J17" s="124" t="s">
        <v>377</v>
      </c>
      <c r="L17" s="119"/>
      <c r="M17" s="119"/>
    </row>
    <row r="18" spans="1:13" ht="15.95" customHeight="1" x14ac:dyDescent="0.2">
      <c r="A18" s="210">
        <v>2</v>
      </c>
      <c r="B18" s="131">
        <v>98</v>
      </c>
      <c r="C18" s="132" t="s">
        <v>525</v>
      </c>
      <c r="D18" s="133" t="s">
        <v>526</v>
      </c>
      <c r="E18" s="123" t="s">
        <v>527</v>
      </c>
      <c r="F18" s="124" t="s">
        <v>76</v>
      </c>
      <c r="G18" s="212">
        <v>43.41</v>
      </c>
      <c r="H18" s="177">
        <v>0.14099999999999999</v>
      </c>
      <c r="I18" s="19" t="str">
        <f>IF(ISBLANK(G18),"",IF(G18&gt;48.34,"",IF(G18&lt;=0,"TSM",IF(G18&lt;=0,"SM",IF(G18&lt;=40.05,"KSM",IF(G18&lt;=42.05,"I A",IF(G18&lt;=44.84,"II A",IF(G18&lt;=48.34,"III A"))))))))</f>
        <v>II A</v>
      </c>
      <c r="J18" s="124" t="s">
        <v>528</v>
      </c>
      <c r="L18" s="119"/>
      <c r="M18" s="119"/>
    </row>
    <row r="19" spans="1:13" ht="15.95" customHeight="1" x14ac:dyDescent="0.2">
      <c r="A19" s="210">
        <v>3</v>
      </c>
      <c r="B19" s="131">
        <v>46</v>
      </c>
      <c r="C19" s="132" t="s">
        <v>859</v>
      </c>
      <c r="D19" s="133" t="s">
        <v>860</v>
      </c>
      <c r="E19" s="123" t="s">
        <v>861</v>
      </c>
      <c r="F19" s="124" t="s">
        <v>200</v>
      </c>
      <c r="G19" s="212">
        <v>43.79</v>
      </c>
      <c r="H19" s="177">
        <v>0.21199999999999999</v>
      </c>
      <c r="I19" s="19" t="str">
        <f>IF(ISBLANK(G19),"",IF(G19&gt;48.34,"",IF(G19&lt;=0,"TSM",IF(G19&lt;=0,"SM",IF(G19&lt;=40.05,"KSM",IF(G19&lt;=42.05,"I A",IF(G19&lt;=44.84,"II A",IF(G19&lt;=48.34,"III A"))))))))</f>
        <v>II A</v>
      </c>
      <c r="J19" s="124" t="s">
        <v>201</v>
      </c>
      <c r="L19" s="119"/>
      <c r="M19" s="119"/>
    </row>
    <row r="20" spans="1:13" ht="9" customHeight="1" x14ac:dyDescent="0.2">
      <c r="D20" s="96"/>
    </row>
    <row r="21" spans="1:13" x14ac:dyDescent="0.2">
      <c r="B21" s="91"/>
      <c r="C21" s="286">
        <v>3</v>
      </c>
      <c r="D21" s="92" t="s">
        <v>969</v>
      </c>
      <c r="F21" s="108"/>
    </row>
    <row r="22" spans="1:13" ht="9" customHeight="1" thickBot="1" x14ac:dyDescent="0.25">
      <c r="D22" s="96"/>
    </row>
    <row r="23" spans="1:13" s="100" customFormat="1" ht="12" thickBot="1" x14ac:dyDescent="0.25">
      <c r="A23" s="110" t="s">
        <v>51</v>
      </c>
      <c r="B23" s="111" t="s">
        <v>50</v>
      </c>
      <c r="C23" s="112" t="s">
        <v>49</v>
      </c>
      <c r="D23" s="113" t="s">
        <v>48</v>
      </c>
      <c r="E23" s="114" t="s">
        <v>47</v>
      </c>
      <c r="F23" s="114" t="s">
        <v>46</v>
      </c>
      <c r="G23" s="115" t="s">
        <v>115</v>
      </c>
      <c r="H23" s="174" t="s">
        <v>514</v>
      </c>
      <c r="I23" s="116" t="s">
        <v>43</v>
      </c>
      <c r="J23" s="117" t="s">
        <v>42</v>
      </c>
      <c r="K23" s="204"/>
      <c r="L23" s="118" t="s">
        <v>152</v>
      </c>
      <c r="M23" s="129" t="s">
        <v>516</v>
      </c>
    </row>
    <row r="24" spans="1:13" ht="15.95" customHeight="1" x14ac:dyDescent="0.2">
      <c r="A24" s="210">
        <v>1</v>
      </c>
      <c r="B24" s="131">
        <v>76</v>
      </c>
      <c r="C24" s="132" t="s">
        <v>570</v>
      </c>
      <c r="D24" s="133" t="s">
        <v>571</v>
      </c>
      <c r="E24" s="123" t="s">
        <v>572</v>
      </c>
      <c r="F24" s="124" t="s">
        <v>573</v>
      </c>
      <c r="G24" s="212">
        <v>44.54</v>
      </c>
      <c r="H24" s="177">
        <v>0.35</v>
      </c>
      <c r="I24" s="19" t="str">
        <f>IF(ISBLANK(G24),"",IF(G24&gt;48.34,"",IF(G24&lt;=0,"TSM",IF(G24&lt;=0,"SM",IF(G24&lt;=40.05,"KSM",IF(G24&lt;=42.05,"I A",IF(G24&lt;=44.84,"II A",IF(G24&lt;=48.34,"III A"))))))))</f>
        <v>II A</v>
      </c>
      <c r="J24" s="124" t="s">
        <v>543</v>
      </c>
      <c r="L24" s="119"/>
      <c r="M24" s="119"/>
    </row>
    <row r="25" spans="1:13" ht="15.95" customHeight="1" x14ac:dyDescent="0.2">
      <c r="A25" s="210">
        <v>2</v>
      </c>
      <c r="B25" s="131">
        <v>107</v>
      </c>
      <c r="C25" s="132" t="s">
        <v>59</v>
      </c>
      <c r="D25" s="133" t="s">
        <v>865</v>
      </c>
      <c r="E25" s="123" t="s">
        <v>866</v>
      </c>
      <c r="F25" s="124" t="s">
        <v>53</v>
      </c>
      <c r="G25" s="212">
        <v>45.14</v>
      </c>
      <c r="H25" s="177">
        <v>0.25600000000000001</v>
      </c>
      <c r="I25" s="19" t="str">
        <f>IF(ISBLANK(G25),"",IF(G25&gt;48.34,"",IF(G25&lt;=0,"TSM",IF(G25&lt;=0,"SM",IF(G25&lt;=40.05,"KSM",IF(G25&lt;=42.05,"I A",IF(G25&lt;=44.84,"II A",IF(G25&lt;=48.34,"III A"))))))))</f>
        <v>III A</v>
      </c>
      <c r="J25" s="124" t="s">
        <v>629</v>
      </c>
      <c r="L25" s="119"/>
      <c r="M25" s="119"/>
    </row>
    <row r="26" spans="1:13" ht="15.95" customHeight="1" x14ac:dyDescent="0.2">
      <c r="A26" s="210">
        <v>3</v>
      </c>
      <c r="B26" s="131">
        <v>95</v>
      </c>
      <c r="C26" s="132" t="s">
        <v>576</v>
      </c>
      <c r="D26" s="133" t="s">
        <v>577</v>
      </c>
      <c r="E26" s="123" t="s">
        <v>578</v>
      </c>
      <c r="F26" s="124" t="s">
        <v>76</v>
      </c>
      <c r="G26" s="212">
        <v>46.25</v>
      </c>
      <c r="H26" s="177">
        <v>0.183</v>
      </c>
      <c r="I26" s="19" t="str">
        <f>IF(ISBLANK(G26),"",IF(G26&gt;48.34,"",IF(G26&lt;=0,"TSM",IF(G26&lt;=0,"SM",IF(G26&lt;=40.05,"KSM",IF(G26&lt;=42.05,"I A",IF(G26&lt;=44.84,"II A",IF(G26&lt;=48.34,"III A"))))))))</f>
        <v>III A</v>
      </c>
      <c r="J26" s="124" t="s">
        <v>579</v>
      </c>
      <c r="L26" s="119"/>
      <c r="M26" s="119"/>
    </row>
    <row r="27" spans="1:13" ht="15.95" customHeight="1" x14ac:dyDescent="0.2">
      <c r="A27" s="210"/>
      <c r="B27" s="131">
        <v>37</v>
      </c>
      <c r="C27" s="132" t="s">
        <v>143</v>
      </c>
      <c r="D27" s="133" t="s">
        <v>554</v>
      </c>
      <c r="E27" s="123" t="s">
        <v>555</v>
      </c>
      <c r="F27" s="124" t="s">
        <v>121</v>
      </c>
      <c r="G27" s="212" t="s">
        <v>12</v>
      </c>
      <c r="H27" s="177"/>
      <c r="I27" s="19" t="str">
        <f>IF(ISBLANK(G27),"",IF(G27&gt;48.34,"",IF(G27&lt;=0,"TSM",IF(G27&lt;=0,"SM",IF(G27&lt;=40.05,"KSM",IF(G27&lt;=42.05,"I A",IF(G27&lt;=44.84,"II A",IF(G27&lt;=48.34,"III A"))))))))</f>
        <v/>
      </c>
      <c r="J27" s="124" t="s">
        <v>488</v>
      </c>
      <c r="L27" s="119"/>
      <c r="M27" s="119"/>
    </row>
    <row r="28" spans="1:13" ht="9" customHeight="1" x14ac:dyDescent="0.2">
      <c r="D28" s="96"/>
    </row>
    <row r="29" spans="1:13" x14ac:dyDescent="0.2">
      <c r="B29" s="91"/>
      <c r="C29" s="286">
        <v>4</v>
      </c>
      <c r="D29" s="92" t="s">
        <v>969</v>
      </c>
      <c r="F29" s="108"/>
    </row>
    <row r="30" spans="1:13" ht="9" customHeight="1" thickBot="1" x14ac:dyDescent="0.25">
      <c r="D30" s="96"/>
    </row>
    <row r="31" spans="1:13" s="100" customFormat="1" ht="12" thickBot="1" x14ac:dyDescent="0.25">
      <c r="A31" s="110" t="s">
        <v>51</v>
      </c>
      <c r="B31" s="111" t="s">
        <v>50</v>
      </c>
      <c r="C31" s="112" t="s">
        <v>49</v>
      </c>
      <c r="D31" s="113" t="s">
        <v>48</v>
      </c>
      <c r="E31" s="114" t="s">
        <v>47</v>
      </c>
      <c r="F31" s="114" t="s">
        <v>46</v>
      </c>
      <c r="G31" s="115" t="s">
        <v>115</v>
      </c>
      <c r="H31" s="174" t="s">
        <v>514</v>
      </c>
      <c r="I31" s="116" t="s">
        <v>43</v>
      </c>
      <c r="J31" s="117" t="s">
        <v>42</v>
      </c>
      <c r="K31" s="204"/>
      <c r="L31" s="118" t="s">
        <v>152</v>
      </c>
      <c r="M31" s="129" t="s">
        <v>516</v>
      </c>
    </row>
    <row r="32" spans="1:13" ht="15.95" customHeight="1" x14ac:dyDescent="0.2">
      <c r="A32" s="210">
        <v>1</v>
      </c>
      <c r="B32" s="131">
        <v>96</v>
      </c>
      <c r="C32" s="132" t="s">
        <v>858</v>
      </c>
      <c r="D32" s="133" t="s">
        <v>221</v>
      </c>
      <c r="E32" s="123" t="s">
        <v>222</v>
      </c>
      <c r="F32" s="124" t="s">
        <v>223</v>
      </c>
      <c r="G32" s="178">
        <v>42.1</v>
      </c>
      <c r="H32" s="177">
        <v>0.184</v>
      </c>
      <c r="I32" s="19" t="str">
        <f>IF(ISBLANK(G32),"",IF(G32&gt;48.34,"",IF(G32&lt;=0,"TSM",IF(G32&lt;=0,"SM",IF(G32&lt;=40.05,"KSM",IF(G32&lt;=42.05,"I A",IF(G32&lt;=44.84,"II A",IF(G32&lt;=48.34,"III A"))))))))</f>
        <v>II A</v>
      </c>
      <c r="J32" s="124" t="s">
        <v>224</v>
      </c>
      <c r="L32" s="119"/>
      <c r="M32" s="119"/>
    </row>
    <row r="33" spans="1:13" ht="15.95" customHeight="1" x14ac:dyDescent="0.2">
      <c r="A33" s="210">
        <v>2</v>
      </c>
      <c r="B33" s="131">
        <v>91</v>
      </c>
      <c r="C33" s="132" t="s">
        <v>477</v>
      </c>
      <c r="D33" s="133" t="s">
        <v>561</v>
      </c>
      <c r="E33" s="123" t="s">
        <v>562</v>
      </c>
      <c r="F33" s="124" t="s">
        <v>76</v>
      </c>
      <c r="G33" s="212">
        <v>46.52</v>
      </c>
      <c r="H33" s="177">
        <v>0.23799999999999999</v>
      </c>
      <c r="I33" s="19" t="str">
        <f>IF(ISBLANK(G33),"",IF(G33&gt;48.34,"",IF(G33&lt;=0,"TSM",IF(G33&lt;=0,"SM",IF(G33&lt;=40.05,"KSM",IF(G33&lt;=42.05,"I A",IF(G33&lt;=44.84,"II A",IF(G33&lt;=48.34,"III A"))))))))</f>
        <v>III A</v>
      </c>
      <c r="J33" s="124" t="s">
        <v>563</v>
      </c>
      <c r="L33" s="119"/>
      <c r="M33" s="119"/>
    </row>
    <row r="34" spans="1:13" ht="15.95" customHeight="1" x14ac:dyDescent="0.2">
      <c r="A34" s="210"/>
      <c r="B34" s="131">
        <v>30</v>
      </c>
      <c r="C34" s="132" t="s">
        <v>228</v>
      </c>
      <c r="D34" s="133" t="s">
        <v>867</v>
      </c>
      <c r="E34" s="123" t="s">
        <v>868</v>
      </c>
      <c r="F34" s="124" t="s">
        <v>189</v>
      </c>
      <c r="G34" s="212" t="s">
        <v>816</v>
      </c>
      <c r="H34" s="177">
        <v>0.23699999999999999</v>
      </c>
      <c r="I34" s="19" t="str">
        <f>IF(ISBLANK(G34),"",IF(G34&gt;48.34,"",IF(G34&lt;=0,"TSM",IF(G34&lt;=0,"SM",IF(G34&lt;=40.05,"KSM",IF(G34&lt;=42.05,"I A",IF(G34&lt;=44.84,"II A",IF(G34&lt;=48.34,"III A"))))))))</f>
        <v/>
      </c>
      <c r="J34" s="124" t="s">
        <v>864</v>
      </c>
      <c r="L34" s="119"/>
      <c r="M34" s="119"/>
    </row>
  </sheetData>
  <printOptions horizontalCentered="1"/>
  <pageMargins left="0.39370078740157483" right="0.39370078740157483" top="0.78740157480314965" bottom="0.39370078740157483" header="0.39370078740157483" footer="0.39370078740157483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N22"/>
  <sheetViews>
    <sheetView zoomScaleNormal="100" workbookViewId="0">
      <selection activeCell="A3" sqref="A3"/>
    </sheetView>
  </sheetViews>
  <sheetFormatPr defaultColWidth="9.140625" defaultRowHeight="12.75" x14ac:dyDescent="0.2"/>
  <cols>
    <col min="1" max="1" width="4.5703125" style="101" customWidth="1"/>
    <col min="2" max="2" width="4" style="101" hidden="1" customWidth="1"/>
    <col min="3" max="3" width="9.7109375" style="101" customWidth="1"/>
    <col min="4" max="4" width="16.42578125" style="101" customWidth="1"/>
    <col min="5" max="5" width="8.85546875" style="103" customWidth="1"/>
    <col min="6" max="6" width="9.5703125" style="103" customWidth="1"/>
    <col min="7" max="7" width="8.140625" style="104" customWidth="1"/>
    <col min="8" max="8" width="4.140625" style="104" customWidth="1"/>
    <col min="9" max="9" width="5" style="105" customWidth="1"/>
    <col min="10" max="10" width="21.85546875" style="101" customWidth="1"/>
    <col min="11" max="11" width="3" style="204" customWidth="1"/>
    <col min="12" max="12" width="5.7109375" style="106" hidden="1" customWidth="1"/>
    <col min="13" max="13" width="4.5703125" style="106" hidden="1" customWidth="1"/>
    <col min="14" max="16384" width="9.140625" style="101"/>
  </cols>
  <sheetData>
    <row r="1" spans="1:14" s="96" customFormat="1" ht="14.25" x14ac:dyDescent="0.2">
      <c r="A1" s="90" t="s">
        <v>56</v>
      </c>
      <c r="B1" s="90"/>
      <c r="C1" s="91"/>
      <c r="D1" s="91"/>
      <c r="E1" s="92"/>
      <c r="F1" s="92"/>
      <c r="G1" s="93"/>
      <c r="H1" s="94"/>
      <c r="I1" s="93"/>
      <c r="J1" s="95" t="s">
        <v>55</v>
      </c>
      <c r="K1" s="203"/>
      <c r="L1" s="91"/>
      <c r="M1" s="90"/>
      <c r="N1" s="93"/>
    </row>
    <row r="2" spans="1:14" s="100" customFormat="1" ht="15.75" customHeight="1" x14ac:dyDescent="0.2">
      <c r="A2" s="90" t="s">
        <v>54</v>
      </c>
      <c r="B2" s="90"/>
      <c r="C2" s="97"/>
      <c r="D2" s="91"/>
      <c r="E2" s="92"/>
      <c r="F2" s="92"/>
      <c r="G2" s="98"/>
      <c r="H2" s="94"/>
      <c r="I2" s="98"/>
      <c r="J2" s="99" t="s">
        <v>53</v>
      </c>
      <c r="K2" s="204"/>
      <c r="L2" s="97"/>
      <c r="M2" s="90"/>
      <c r="N2" s="163"/>
    </row>
    <row r="3" spans="1:14" ht="10.5" customHeight="1" x14ac:dyDescent="0.25">
      <c r="C3" s="102"/>
    </row>
    <row r="4" spans="1:14" ht="15.75" x14ac:dyDescent="0.25">
      <c r="C4" s="107" t="s">
        <v>857</v>
      </c>
      <c r="D4" s="96"/>
      <c r="F4" s="108"/>
    </row>
    <row r="5" spans="1:14" ht="9" customHeight="1" x14ac:dyDescent="0.2">
      <c r="D5" s="96"/>
    </row>
    <row r="6" spans="1:14" x14ac:dyDescent="0.2">
      <c r="B6" s="91"/>
      <c r="C6" s="92" t="s">
        <v>151</v>
      </c>
      <c r="D6" s="109"/>
      <c r="F6" s="108"/>
    </row>
    <row r="7" spans="1:14" ht="9" customHeight="1" thickBot="1" x14ac:dyDescent="0.25">
      <c r="D7" s="96"/>
    </row>
    <row r="8" spans="1:14" s="100" customFormat="1" ht="12" thickBot="1" x14ac:dyDescent="0.25">
      <c r="A8" s="110" t="s">
        <v>51</v>
      </c>
      <c r="B8" s="111" t="s">
        <v>50</v>
      </c>
      <c r="C8" s="112" t="s">
        <v>49</v>
      </c>
      <c r="D8" s="113" t="s">
        <v>48</v>
      </c>
      <c r="E8" s="114" t="s">
        <v>47</v>
      </c>
      <c r="F8" s="114" t="s">
        <v>46</v>
      </c>
      <c r="G8" s="115" t="s">
        <v>115</v>
      </c>
      <c r="H8" s="174" t="s">
        <v>514</v>
      </c>
      <c r="I8" s="116" t="s">
        <v>43</v>
      </c>
      <c r="J8" s="117" t="s">
        <v>42</v>
      </c>
      <c r="K8" s="204"/>
      <c r="L8" s="118" t="s">
        <v>152</v>
      </c>
      <c r="M8" s="129" t="s">
        <v>516</v>
      </c>
    </row>
    <row r="9" spans="1:14" ht="15.95" customHeight="1" x14ac:dyDescent="0.2">
      <c r="A9" s="210">
        <v>1</v>
      </c>
      <c r="B9" s="131">
        <v>96</v>
      </c>
      <c r="C9" s="132" t="s">
        <v>858</v>
      </c>
      <c r="D9" s="133" t="s">
        <v>221</v>
      </c>
      <c r="E9" s="123" t="s">
        <v>222</v>
      </c>
      <c r="F9" s="124" t="s">
        <v>223</v>
      </c>
      <c r="G9" s="178">
        <v>42.1</v>
      </c>
      <c r="H9" s="177">
        <v>0.184</v>
      </c>
      <c r="I9" s="19" t="str">
        <f t="shared" ref="I9:I22" si="0">IF(ISBLANK(G9),"",IF(G9&gt;48.34,"",IF(G9&lt;=0,"TSM",IF(G9&lt;=0,"SM",IF(G9&lt;=40.05,"KSM",IF(G9&lt;=42.05,"I A",IF(G9&lt;=44.84,"II A",IF(G9&lt;=48.34,"III A"))))))))</f>
        <v>II A</v>
      </c>
      <c r="J9" s="124" t="s">
        <v>224</v>
      </c>
      <c r="L9" s="119"/>
      <c r="M9" s="119"/>
    </row>
    <row r="10" spans="1:14" ht="15.95" customHeight="1" x14ac:dyDescent="0.2">
      <c r="A10" s="210">
        <v>2</v>
      </c>
      <c r="B10" s="131">
        <v>15</v>
      </c>
      <c r="C10" s="132" t="s">
        <v>538</v>
      </c>
      <c r="D10" s="133" t="s">
        <v>539</v>
      </c>
      <c r="E10" s="123" t="s">
        <v>540</v>
      </c>
      <c r="F10" s="124" t="s">
        <v>173</v>
      </c>
      <c r="G10" s="212">
        <v>42.81</v>
      </c>
      <c r="H10" s="177">
        <v>0.20699999999999999</v>
      </c>
      <c r="I10" s="19" t="str">
        <f t="shared" si="0"/>
        <v>II A</v>
      </c>
      <c r="J10" s="124" t="s">
        <v>377</v>
      </c>
      <c r="L10" s="119"/>
      <c r="M10" s="119"/>
    </row>
    <row r="11" spans="1:14" ht="15.95" customHeight="1" x14ac:dyDescent="0.2">
      <c r="A11" s="210">
        <v>3</v>
      </c>
      <c r="B11" s="131">
        <v>98</v>
      </c>
      <c r="C11" s="132" t="s">
        <v>525</v>
      </c>
      <c r="D11" s="133" t="s">
        <v>526</v>
      </c>
      <c r="E11" s="123" t="s">
        <v>527</v>
      </c>
      <c r="F11" s="124" t="s">
        <v>76</v>
      </c>
      <c r="G11" s="212">
        <v>43.41</v>
      </c>
      <c r="H11" s="177">
        <v>0.14099999999999999</v>
      </c>
      <c r="I11" s="19" t="str">
        <f t="shared" si="0"/>
        <v>II A</v>
      </c>
      <c r="J11" s="124" t="s">
        <v>528</v>
      </c>
      <c r="L11" s="119"/>
      <c r="M11" s="119"/>
    </row>
    <row r="12" spans="1:14" ht="15.95" customHeight="1" x14ac:dyDescent="0.2">
      <c r="A12" s="210">
        <v>4</v>
      </c>
      <c r="B12" s="131">
        <v>46</v>
      </c>
      <c r="C12" s="132" t="s">
        <v>859</v>
      </c>
      <c r="D12" s="133" t="s">
        <v>860</v>
      </c>
      <c r="E12" s="123" t="s">
        <v>861</v>
      </c>
      <c r="F12" s="124" t="s">
        <v>200</v>
      </c>
      <c r="G12" s="212">
        <v>43.79</v>
      </c>
      <c r="H12" s="177">
        <v>0.21199999999999999</v>
      </c>
      <c r="I12" s="19" t="str">
        <f t="shared" si="0"/>
        <v>II A</v>
      </c>
      <c r="J12" s="124" t="s">
        <v>201</v>
      </c>
      <c r="L12" s="119"/>
      <c r="M12" s="119"/>
    </row>
    <row r="13" spans="1:14" ht="15.95" customHeight="1" x14ac:dyDescent="0.2">
      <c r="A13" s="210">
        <v>5</v>
      </c>
      <c r="B13" s="131">
        <v>60</v>
      </c>
      <c r="C13" s="132" t="s">
        <v>328</v>
      </c>
      <c r="D13" s="133" t="s">
        <v>559</v>
      </c>
      <c r="E13" s="123" t="s">
        <v>560</v>
      </c>
      <c r="F13" s="124" t="s">
        <v>53</v>
      </c>
      <c r="G13" s="178">
        <v>44.3</v>
      </c>
      <c r="H13" s="177">
        <v>0.19900000000000001</v>
      </c>
      <c r="I13" s="19" t="str">
        <f t="shared" si="0"/>
        <v>II A</v>
      </c>
      <c r="J13" s="124" t="s">
        <v>494</v>
      </c>
      <c r="L13" s="119"/>
      <c r="M13" s="119"/>
    </row>
    <row r="14" spans="1:14" ht="15.95" customHeight="1" x14ac:dyDescent="0.2">
      <c r="A14" s="210">
        <v>6</v>
      </c>
      <c r="B14" s="131">
        <v>76</v>
      </c>
      <c r="C14" s="132" t="s">
        <v>570</v>
      </c>
      <c r="D14" s="133" t="s">
        <v>571</v>
      </c>
      <c r="E14" s="123" t="s">
        <v>572</v>
      </c>
      <c r="F14" s="124" t="s">
        <v>573</v>
      </c>
      <c r="G14" s="212">
        <v>44.54</v>
      </c>
      <c r="H14" s="177">
        <v>0.35</v>
      </c>
      <c r="I14" s="19" t="str">
        <f t="shared" si="0"/>
        <v>II A</v>
      </c>
      <c r="J14" s="124" t="s">
        <v>543</v>
      </c>
      <c r="L14" s="119"/>
      <c r="M14" s="119"/>
    </row>
    <row r="15" spans="1:14" ht="15.95" customHeight="1" x14ac:dyDescent="0.2">
      <c r="A15" s="210">
        <v>7</v>
      </c>
      <c r="B15" s="131">
        <v>29</v>
      </c>
      <c r="C15" s="132" t="s">
        <v>538</v>
      </c>
      <c r="D15" s="133" t="s">
        <v>862</v>
      </c>
      <c r="E15" s="123" t="s">
        <v>863</v>
      </c>
      <c r="F15" s="124" t="s">
        <v>189</v>
      </c>
      <c r="G15" s="178">
        <v>44.8</v>
      </c>
      <c r="H15" s="177">
        <v>0.19600000000000001</v>
      </c>
      <c r="I15" s="19" t="str">
        <f t="shared" si="0"/>
        <v>II A</v>
      </c>
      <c r="J15" s="124" t="s">
        <v>864</v>
      </c>
      <c r="L15" s="119"/>
      <c r="M15" s="119"/>
    </row>
    <row r="16" spans="1:14" ht="15.95" customHeight="1" x14ac:dyDescent="0.2">
      <c r="A16" s="210">
        <v>8</v>
      </c>
      <c r="B16" s="131">
        <v>107</v>
      </c>
      <c r="C16" s="132" t="s">
        <v>59</v>
      </c>
      <c r="D16" s="133" t="s">
        <v>865</v>
      </c>
      <c r="E16" s="123" t="s">
        <v>866</v>
      </c>
      <c r="F16" s="124" t="s">
        <v>53</v>
      </c>
      <c r="G16" s="212">
        <v>45.14</v>
      </c>
      <c r="H16" s="177">
        <v>0.25600000000000001</v>
      </c>
      <c r="I16" s="19" t="str">
        <f t="shared" si="0"/>
        <v>III A</v>
      </c>
      <c r="J16" s="124" t="s">
        <v>629</v>
      </c>
      <c r="L16" s="119"/>
      <c r="M16" s="119"/>
    </row>
    <row r="17" spans="1:13" ht="15.95" customHeight="1" x14ac:dyDescent="0.2">
      <c r="A17" s="210">
        <v>9</v>
      </c>
      <c r="B17" s="131">
        <v>95</v>
      </c>
      <c r="C17" s="132" t="s">
        <v>576</v>
      </c>
      <c r="D17" s="133" t="s">
        <v>577</v>
      </c>
      <c r="E17" s="123" t="s">
        <v>578</v>
      </c>
      <c r="F17" s="124" t="s">
        <v>76</v>
      </c>
      <c r="G17" s="212">
        <v>46.25</v>
      </c>
      <c r="H17" s="177">
        <v>0.183</v>
      </c>
      <c r="I17" s="19" t="str">
        <f t="shared" si="0"/>
        <v>III A</v>
      </c>
      <c r="J17" s="124" t="s">
        <v>579</v>
      </c>
      <c r="L17" s="119"/>
      <c r="M17" s="119"/>
    </row>
    <row r="18" spans="1:13" ht="15.95" customHeight="1" x14ac:dyDescent="0.2">
      <c r="A18" s="210">
        <v>10</v>
      </c>
      <c r="B18" s="131">
        <v>91</v>
      </c>
      <c r="C18" s="132" t="s">
        <v>477</v>
      </c>
      <c r="D18" s="133" t="s">
        <v>561</v>
      </c>
      <c r="E18" s="123" t="s">
        <v>562</v>
      </c>
      <c r="F18" s="124" t="s">
        <v>76</v>
      </c>
      <c r="G18" s="212">
        <v>46.52</v>
      </c>
      <c r="H18" s="177">
        <v>0.23799999999999999</v>
      </c>
      <c r="I18" s="19" t="str">
        <f t="shared" si="0"/>
        <v>III A</v>
      </c>
      <c r="J18" s="124" t="s">
        <v>563</v>
      </c>
      <c r="L18" s="119"/>
      <c r="M18" s="119"/>
    </row>
    <row r="19" spans="1:13" ht="15.95" customHeight="1" x14ac:dyDescent="0.2">
      <c r="A19" s="210">
        <v>11</v>
      </c>
      <c r="B19" s="131">
        <v>167</v>
      </c>
      <c r="C19" s="132" t="s">
        <v>598</v>
      </c>
      <c r="D19" s="133" t="s">
        <v>599</v>
      </c>
      <c r="E19" s="123" t="s">
        <v>600</v>
      </c>
      <c r="F19" s="124" t="s">
        <v>597</v>
      </c>
      <c r="G19" s="178">
        <v>49.32</v>
      </c>
      <c r="H19" s="177">
        <v>0.57399999999999995</v>
      </c>
      <c r="I19" s="19" t="str">
        <f t="shared" si="0"/>
        <v/>
      </c>
      <c r="J19" s="124" t="s">
        <v>125</v>
      </c>
      <c r="L19" s="119"/>
      <c r="M19" s="119"/>
    </row>
    <row r="20" spans="1:13" ht="15.95" customHeight="1" x14ac:dyDescent="0.2">
      <c r="A20" s="210"/>
      <c r="B20" s="131">
        <v>30</v>
      </c>
      <c r="C20" s="132" t="s">
        <v>228</v>
      </c>
      <c r="D20" s="133" t="s">
        <v>867</v>
      </c>
      <c r="E20" s="123" t="s">
        <v>868</v>
      </c>
      <c r="F20" s="124" t="s">
        <v>189</v>
      </c>
      <c r="G20" s="212" t="s">
        <v>816</v>
      </c>
      <c r="H20" s="177">
        <v>0.23699999999999999</v>
      </c>
      <c r="I20" s="19" t="str">
        <f t="shared" si="0"/>
        <v/>
      </c>
      <c r="J20" s="124" t="s">
        <v>864</v>
      </c>
      <c r="L20" s="119"/>
      <c r="M20" s="119"/>
    </row>
    <row r="21" spans="1:13" ht="15.95" customHeight="1" x14ac:dyDescent="0.2">
      <c r="A21" s="210"/>
      <c r="B21" s="131">
        <v>131</v>
      </c>
      <c r="C21" s="132" t="s">
        <v>869</v>
      </c>
      <c r="D21" s="133" t="s">
        <v>870</v>
      </c>
      <c r="E21" s="123" t="s">
        <v>871</v>
      </c>
      <c r="F21" s="124" t="s">
        <v>210</v>
      </c>
      <c r="G21" s="178" t="s">
        <v>12</v>
      </c>
      <c r="H21" s="177"/>
      <c r="I21" s="19" t="str">
        <f>IF(ISBLANK(G21),"",IF(G21&gt;48.34,"",IF(G21&lt;=0,"TSM",IF(G21&lt;=0,"SM",IF(G21&lt;=40.05,"KSM",IF(G21&lt;=42.05,"I A",IF(G21&lt;=44.84,"II A",IF(G21&lt;=48.34,"III A"))))))))</f>
        <v/>
      </c>
      <c r="J21" s="124" t="s">
        <v>211</v>
      </c>
      <c r="L21" s="119"/>
      <c r="M21" s="119"/>
    </row>
    <row r="22" spans="1:13" ht="15.95" customHeight="1" x14ac:dyDescent="0.2">
      <c r="A22" s="210"/>
      <c r="B22" s="131">
        <v>37</v>
      </c>
      <c r="C22" s="132" t="s">
        <v>143</v>
      </c>
      <c r="D22" s="133" t="s">
        <v>554</v>
      </c>
      <c r="E22" s="123" t="s">
        <v>555</v>
      </c>
      <c r="F22" s="124" t="s">
        <v>121</v>
      </c>
      <c r="G22" s="212" t="s">
        <v>12</v>
      </c>
      <c r="H22" s="177"/>
      <c r="I22" s="19" t="str">
        <f t="shared" si="0"/>
        <v/>
      </c>
      <c r="J22" s="124" t="s">
        <v>488</v>
      </c>
      <c r="L22" s="119"/>
      <c r="M22" s="119"/>
    </row>
  </sheetData>
  <printOptions horizontalCentered="1"/>
  <pageMargins left="0.39370078740157483" right="0.39370078740157483" top="0.78740157480314965" bottom="0.39370078740157483" header="0.39370078740157483" footer="0.39370078740157483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M103"/>
  <sheetViews>
    <sheetView zoomScaleNormal="100" workbookViewId="0">
      <selection activeCell="A3" sqref="A3"/>
    </sheetView>
  </sheetViews>
  <sheetFormatPr defaultColWidth="9.140625" defaultRowHeight="12.75" x14ac:dyDescent="0.2"/>
  <cols>
    <col min="1" max="1" width="4.5703125" style="101" customWidth="1"/>
    <col min="2" max="2" width="4" style="101" hidden="1" customWidth="1"/>
    <col min="3" max="3" width="10" style="101" customWidth="1"/>
    <col min="4" max="4" width="11.7109375" style="101" customWidth="1"/>
    <col min="5" max="5" width="8.85546875" style="103" customWidth="1"/>
    <col min="6" max="6" width="10.28515625" style="103" customWidth="1"/>
    <col min="7" max="7" width="8.140625" style="104" bestFit="1" customWidth="1"/>
    <col min="8" max="8" width="4.28515625" style="104" customWidth="1"/>
    <col min="9" max="9" width="5.85546875" style="105" customWidth="1"/>
    <col min="10" max="10" width="29.28515625" style="101" customWidth="1"/>
    <col min="11" max="11" width="3" style="204" customWidth="1"/>
    <col min="12" max="12" width="5.7109375" style="106" hidden="1" customWidth="1"/>
    <col min="13" max="13" width="4.5703125" style="106" hidden="1" customWidth="1"/>
    <col min="14" max="15" width="0" style="101" hidden="1" customWidth="1"/>
    <col min="16" max="16384" width="9.140625" style="101"/>
  </cols>
  <sheetData>
    <row r="1" spans="1:13" s="96" customFormat="1" ht="14.25" x14ac:dyDescent="0.2">
      <c r="A1" s="90" t="s">
        <v>56</v>
      </c>
      <c r="B1" s="90"/>
      <c r="C1" s="91"/>
      <c r="D1" s="91"/>
      <c r="E1" s="92"/>
      <c r="F1" s="92"/>
      <c r="G1" s="93"/>
      <c r="H1" s="94"/>
      <c r="I1" s="93"/>
      <c r="J1" s="95" t="s">
        <v>55</v>
      </c>
      <c r="K1" s="203"/>
      <c r="L1" s="91"/>
      <c r="M1" s="90"/>
    </row>
    <row r="2" spans="1:13" s="100" customFormat="1" ht="15.75" customHeight="1" x14ac:dyDescent="0.2">
      <c r="A2" s="90" t="s">
        <v>54</v>
      </c>
      <c r="B2" s="90"/>
      <c r="C2" s="97"/>
      <c r="D2" s="91"/>
      <c r="E2" s="92"/>
      <c r="F2" s="92"/>
      <c r="G2" s="98"/>
      <c r="H2" s="94"/>
      <c r="I2" s="98"/>
      <c r="J2" s="99" t="s">
        <v>53</v>
      </c>
      <c r="K2" s="204"/>
      <c r="L2" s="97"/>
      <c r="M2" s="90"/>
    </row>
    <row r="3" spans="1:13" ht="10.5" customHeight="1" x14ac:dyDescent="0.25">
      <c r="C3" s="102"/>
    </row>
    <row r="4" spans="1:13" ht="15.75" x14ac:dyDescent="0.25">
      <c r="C4" s="107" t="s">
        <v>899</v>
      </c>
      <c r="D4" s="96"/>
      <c r="F4" s="108"/>
    </row>
    <row r="5" spans="1:13" ht="5.25" customHeight="1" x14ac:dyDescent="0.2">
      <c r="D5" s="96"/>
    </row>
    <row r="6" spans="1:13" x14ac:dyDescent="0.2">
      <c r="C6" s="91">
        <v>1</v>
      </c>
      <c r="D6" s="92" t="s">
        <v>872</v>
      </c>
      <c r="E6" s="109">
        <v>12</v>
      </c>
      <c r="F6" s="108"/>
    </row>
    <row r="7" spans="1:13" ht="5.25" customHeight="1" thickBot="1" x14ac:dyDescent="0.25">
      <c r="D7" s="96"/>
      <c r="I7" s="128"/>
    </row>
    <row r="8" spans="1:13" s="100" customFormat="1" ht="12" thickBot="1" x14ac:dyDescent="0.25">
      <c r="A8" s="110" t="s">
        <v>51</v>
      </c>
      <c r="B8" s="111" t="s">
        <v>50</v>
      </c>
      <c r="C8" s="112" t="s">
        <v>49</v>
      </c>
      <c r="D8" s="113" t="s">
        <v>48</v>
      </c>
      <c r="E8" s="114" t="s">
        <v>47</v>
      </c>
      <c r="F8" s="114" t="s">
        <v>46</v>
      </c>
      <c r="G8" s="115" t="s">
        <v>900</v>
      </c>
      <c r="H8" s="174" t="s">
        <v>514</v>
      </c>
      <c r="I8" s="130" t="s">
        <v>43</v>
      </c>
      <c r="J8" s="117" t="s">
        <v>42</v>
      </c>
      <c r="K8" s="204"/>
      <c r="L8" s="118" t="s">
        <v>152</v>
      </c>
      <c r="M8" s="129" t="s">
        <v>516</v>
      </c>
    </row>
    <row r="9" spans="1:13" ht="15.6" customHeight="1" x14ac:dyDescent="0.2">
      <c r="A9" s="119">
        <v>1</v>
      </c>
      <c r="B9" s="131">
        <v>63</v>
      </c>
      <c r="C9" s="132" t="s">
        <v>767</v>
      </c>
      <c r="D9" s="133" t="s">
        <v>768</v>
      </c>
      <c r="E9" s="123" t="s">
        <v>769</v>
      </c>
      <c r="F9" s="124" t="s">
        <v>726</v>
      </c>
      <c r="G9" s="178">
        <v>38.19</v>
      </c>
      <c r="H9" s="177">
        <v>0.184</v>
      </c>
      <c r="I9" s="19" t="str">
        <f>IF(ISBLANK(G9),"",IF(G9&gt;48.34,"",IF(G9&lt;=0,"TSM",IF(G9&lt;=0,"SM",IF(G9&lt;=34.74,"KSM",IF(G9&lt;=36.24,"I A",IF(G9&lt;=38.24,"II A",IF(G9&lt;=40.84,"III A"))))))))</f>
        <v>II A</v>
      </c>
      <c r="J9" s="124" t="s">
        <v>727</v>
      </c>
      <c r="L9" s="119"/>
      <c r="M9" s="119"/>
    </row>
    <row r="10" spans="1:13" ht="15.95" customHeight="1" x14ac:dyDescent="0.2">
      <c r="A10" s="119">
        <v>2</v>
      </c>
      <c r="B10" s="131">
        <v>134</v>
      </c>
      <c r="C10" s="132" t="s">
        <v>27</v>
      </c>
      <c r="D10" s="133" t="s">
        <v>901</v>
      </c>
      <c r="E10" s="123" t="s">
        <v>902</v>
      </c>
      <c r="F10" s="124" t="s">
        <v>210</v>
      </c>
      <c r="G10" s="178">
        <v>41.32</v>
      </c>
      <c r="H10" s="177">
        <v>0.26900000000000002</v>
      </c>
      <c r="I10" s="19"/>
      <c r="J10" s="124" t="s">
        <v>211</v>
      </c>
      <c r="L10" s="119"/>
      <c r="M10" s="119"/>
    </row>
    <row r="11" spans="1:13" ht="15.95" customHeight="1" x14ac:dyDescent="0.2">
      <c r="A11" s="119"/>
      <c r="B11" s="131">
        <v>52</v>
      </c>
      <c r="C11" s="132" t="s">
        <v>805</v>
      </c>
      <c r="D11" s="133" t="s">
        <v>806</v>
      </c>
      <c r="E11" s="123" t="s">
        <v>807</v>
      </c>
      <c r="F11" s="124" t="s">
        <v>121</v>
      </c>
      <c r="G11" s="178" t="s">
        <v>12</v>
      </c>
      <c r="H11" s="177"/>
      <c r="I11" s="19" t="str">
        <f>IF(ISBLANK(G11),"",IF(G11&gt;48.34,"",IF(G11&lt;=0,"TSM",IF(G11&lt;=0,"SM",IF(G11&lt;=34.74,"KSM",IF(G11&lt;=36.24,"I A",IF(G11&lt;=38.24,"II A",IF(G11&lt;=40.84,"III A"))))))))</f>
        <v/>
      </c>
      <c r="J11" s="124" t="s">
        <v>193</v>
      </c>
      <c r="L11" s="119"/>
      <c r="M11" s="119"/>
    </row>
    <row r="12" spans="1:13" ht="15.95" customHeight="1" x14ac:dyDescent="0.2">
      <c r="A12" s="119"/>
      <c r="B12" s="131">
        <v>61</v>
      </c>
      <c r="C12" s="132" t="s">
        <v>415</v>
      </c>
      <c r="D12" s="133" t="s">
        <v>903</v>
      </c>
      <c r="E12" s="123" t="s">
        <v>904</v>
      </c>
      <c r="F12" s="124" t="s">
        <v>121</v>
      </c>
      <c r="G12" s="178" t="s">
        <v>12</v>
      </c>
      <c r="H12" s="177"/>
      <c r="I12" s="19" t="str">
        <f>IF(ISBLANK(G12),"",IF(G12&gt;48.34,"",IF(G12&lt;=0,"TSM",IF(G12&lt;=0,"SM",IF(G12&lt;=34.74,"KSM",IF(G12&lt;=36.24,"I A",IF(G12&lt;=38.24,"II A",IF(G12&lt;=40.84,"III A"))))))))</f>
        <v/>
      </c>
      <c r="J12" s="124" t="s">
        <v>587</v>
      </c>
      <c r="L12" s="119"/>
      <c r="M12" s="119"/>
    </row>
    <row r="13" spans="1:13" ht="5.25" customHeight="1" x14ac:dyDescent="0.2">
      <c r="D13" s="96"/>
    </row>
    <row r="14" spans="1:13" x14ac:dyDescent="0.2">
      <c r="C14" s="91">
        <v>2</v>
      </c>
      <c r="D14" s="92" t="s">
        <v>872</v>
      </c>
      <c r="E14" s="109">
        <v>12</v>
      </c>
      <c r="F14" s="108"/>
    </row>
    <row r="15" spans="1:13" ht="5.25" customHeight="1" thickBot="1" x14ac:dyDescent="0.25">
      <c r="D15" s="96"/>
      <c r="I15" s="128"/>
    </row>
    <row r="16" spans="1:13" s="100" customFormat="1" ht="12" thickBot="1" x14ac:dyDescent="0.25">
      <c r="A16" s="110" t="s">
        <v>51</v>
      </c>
      <c r="B16" s="111" t="s">
        <v>50</v>
      </c>
      <c r="C16" s="112" t="s">
        <v>49</v>
      </c>
      <c r="D16" s="113" t="s">
        <v>48</v>
      </c>
      <c r="E16" s="114" t="s">
        <v>47</v>
      </c>
      <c r="F16" s="114" t="s">
        <v>46</v>
      </c>
      <c r="G16" s="115" t="s">
        <v>900</v>
      </c>
      <c r="H16" s="174" t="s">
        <v>514</v>
      </c>
      <c r="I16" s="130" t="s">
        <v>43</v>
      </c>
      <c r="J16" s="117" t="s">
        <v>42</v>
      </c>
      <c r="K16" s="204"/>
      <c r="L16" s="118" t="s">
        <v>152</v>
      </c>
      <c r="M16" s="129" t="s">
        <v>516</v>
      </c>
    </row>
    <row r="17" spans="1:13" ht="15.95" customHeight="1" x14ac:dyDescent="0.2">
      <c r="A17" s="119">
        <v>1</v>
      </c>
      <c r="B17" s="131">
        <v>3</v>
      </c>
      <c r="C17" s="132" t="s">
        <v>905</v>
      </c>
      <c r="D17" s="133" t="s">
        <v>906</v>
      </c>
      <c r="E17" s="123" t="s">
        <v>907</v>
      </c>
      <c r="F17" s="124" t="s">
        <v>303</v>
      </c>
      <c r="G17" s="178">
        <v>39.44</v>
      </c>
      <c r="H17" s="177">
        <v>0.16300000000000001</v>
      </c>
      <c r="I17" s="19" t="str">
        <f>IF(ISBLANK(G17),"",IF(G17&gt;48.34,"",IF(G17&lt;=0,"TSM",IF(G17&lt;=0,"SM",IF(G17&lt;=34.74,"KSM",IF(G17&lt;=36.24,"I A",IF(G17&lt;=38.24,"II A",IF(G17&lt;=40.84,"III A"))))))))</f>
        <v>III A</v>
      </c>
      <c r="J17" s="124" t="s">
        <v>403</v>
      </c>
      <c r="L17" s="119"/>
      <c r="M17" s="119"/>
    </row>
    <row r="18" spans="1:13" ht="15.95" customHeight="1" x14ac:dyDescent="0.2">
      <c r="A18" s="119">
        <v>2</v>
      </c>
      <c r="B18" s="131">
        <v>8</v>
      </c>
      <c r="C18" s="132" t="s">
        <v>27</v>
      </c>
      <c r="D18" s="133" t="s">
        <v>908</v>
      </c>
      <c r="E18" s="123" t="s">
        <v>909</v>
      </c>
      <c r="F18" s="124" t="s">
        <v>910</v>
      </c>
      <c r="G18" s="178">
        <v>39.92</v>
      </c>
      <c r="H18" s="177">
        <v>0.157</v>
      </c>
      <c r="I18" s="19" t="str">
        <f>IF(ISBLANK(G18),"",IF(G18&gt;48.34,"",IF(G18&lt;=0,"TSM",IF(G18&lt;=0,"SM",IF(G18&lt;=34.74,"KSM",IF(G18&lt;=36.24,"I A",IF(G18&lt;=38.24,"II A",IF(G18&lt;=40.84,"III A"))))))))</f>
        <v>III A</v>
      </c>
      <c r="J18" s="124" t="s">
        <v>911</v>
      </c>
      <c r="L18" s="119"/>
      <c r="M18" s="119"/>
    </row>
    <row r="19" spans="1:13" ht="15.95" customHeight="1" x14ac:dyDescent="0.2">
      <c r="A19" s="119">
        <v>3</v>
      </c>
      <c r="B19" s="131">
        <v>26</v>
      </c>
      <c r="C19" s="132" t="s">
        <v>27</v>
      </c>
      <c r="D19" s="133" t="s">
        <v>912</v>
      </c>
      <c r="E19" s="123" t="s">
        <v>913</v>
      </c>
      <c r="F19" s="124" t="s">
        <v>121</v>
      </c>
      <c r="G19" s="178">
        <v>40.99</v>
      </c>
      <c r="H19" s="177">
        <v>0.27600000000000002</v>
      </c>
      <c r="I19" s="19"/>
      <c r="J19" s="124" t="s">
        <v>914</v>
      </c>
      <c r="L19" s="119"/>
      <c r="M19" s="119"/>
    </row>
    <row r="20" spans="1:13" ht="15.95" customHeight="1" x14ac:dyDescent="0.2">
      <c r="A20" s="119"/>
      <c r="B20" s="131">
        <v>116</v>
      </c>
      <c r="C20" s="132" t="s">
        <v>411</v>
      </c>
      <c r="D20" s="133" t="s">
        <v>699</v>
      </c>
      <c r="E20" s="123" t="s">
        <v>700</v>
      </c>
      <c r="F20" s="124" t="s">
        <v>266</v>
      </c>
      <c r="G20" s="178" t="s">
        <v>12</v>
      </c>
      <c r="H20" s="177"/>
      <c r="I20" s="19" t="str">
        <f>IF(ISBLANK(G20),"",IF(G20&gt;48.34,"",IF(G20&lt;=0,"TSM",IF(G20&lt;=0,"SM",IF(G20&lt;=34.74,"KSM",IF(G20&lt;=36.24,"I A",IF(G20&lt;=38.24,"II A",IF(G20&lt;=40.84,"III A"))))))))</f>
        <v/>
      </c>
      <c r="J20" s="124" t="s">
        <v>267</v>
      </c>
      <c r="L20" s="119"/>
      <c r="M20" s="119"/>
    </row>
    <row r="21" spans="1:13" ht="5.25" customHeight="1" x14ac:dyDescent="0.2">
      <c r="D21" s="96"/>
    </row>
    <row r="22" spans="1:13" x14ac:dyDescent="0.2">
      <c r="C22" s="91">
        <v>3</v>
      </c>
      <c r="D22" s="92" t="s">
        <v>872</v>
      </c>
      <c r="E22" s="109">
        <v>12</v>
      </c>
      <c r="F22" s="108"/>
    </row>
    <row r="23" spans="1:13" ht="5.25" customHeight="1" thickBot="1" x14ac:dyDescent="0.25">
      <c r="D23" s="96"/>
      <c r="I23" s="128"/>
    </row>
    <row r="24" spans="1:13" s="100" customFormat="1" ht="12" thickBot="1" x14ac:dyDescent="0.25">
      <c r="A24" s="110" t="s">
        <v>51</v>
      </c>
      <c r="B24" s="111" t="s">
        <v>50</v>
      </c>
      <c r="C24" s="112" t="s">
        <v>49</v>
      </c>
      <c r="D24" s="113" t="s">
        <v>48</v>
      </c>
      <c r="E24" s="114" t="s">
        <v>47</v>
      </c>
      <c r="F24" s="114" t="s">
        <v>46</v>
      </c>
      <c r="G24" s="115" t="s">
        <v>900</v>
      </c>
      <c r="H24" s="174" t="s">
        <v>514</v>
      </c>
      <c r="I24" s="130" t="s">
        <v>43</v>
      </c>
      <c r="J24" s="117" t="s">
        <v>42</v>
      </c>
      <c r="K24" s="204"/>
      <c r="L24" s="118" t="s">
        <v>152</v>
      </c>
      <c r="M24" s="129" t="s">
        <v>516</v>
      </c>
    </row>
    <row r="25" spans="1:13" ht="15.95" customHeight="1" x14ac:dyDescent="0.2">
      <c r="A25" s="119">
        <v>1</v>
      </c>
      <c r="B25" s="131">
        <v>64</v>
      </c>
      <c r="C25" s="132" t="s">
        <v>844</v>
      </c>
      <c r="D25" s="133" t="s">
        <v>915</v>
      </c>
      <c r="E25" s="123" t="s">
        <v>916</v>
      </c>
      <c r="F25" s="124" t="s">
        <v>231</v>
      </c>
      <c r="G25" s="178">
        <v>37.590000000000003</v>
      </c>
      <c r="H25" s="177">
        <v>0.17699999999999999</v>
      </c>
      <c r="I25" s="19" t="str">
        <f>IF(ISBLANK(G25),"",IF(G25&gt;48.34,"",IF(G25&lt;=0,"TSM",IF(G25&lt;=0,"SM",IF(G25&lt;=34.74,"KSM",IF(G25&lt;=36.24,"I A",IF(G25&lt;=38.24,"II A",IF(G25&lt;=40.84,"III A"))))))))</f>
        <v>II A</v>
      </c>
      <c r="J25" s="124" t="s">
        <v>232</v>
      </c>
      <c r="L25" s="119"/>
      <c r="M25" s="119"/>
    </row>
    <row r="26" spans="1:13" ht="15.95" customHeight="1" x14ac:dyDescent="0.2">
      <c r="A26" s="119">
        <v>2</v>
      </c>
      <c r="B26" s="131">
        <v>69</v>
      </c>
      <c r="C26" s="132" t="s">
        <v>411</v>
      </c>
      <c r="D26" s="133" t="s">
        <v>917</v>
      </c>
      <c r="E26" s="123" t="s">
        <v>918</v>
      </c>
      <c r="F26" s="124" t="s">
        <v>303</v>
      </c>
      <c r="G26" s="178">
        <v>37.94</v>
      </c>
      <c r="H26" s="177">
        <v>0.17899999999999999</v>
      </c>
      <c r="I26" s="19" t="str">
        <f>IF(ISBLANK(G26),"",IF(G26&gt;48.34,"",IF(G26&lt;=0,"TSM",IF(G26&lt;=0,"SM",IF(G26&lt;=34.74,"KSM",IF(G26&lt;=36.24,"I A",IF(G26&lt;=38.24,"II A",IF(G26&lt;=40.84,"III A"))))))))</f>
        <v>II A</v>
      </c>
      <c r="J26" s="124" t="s">
        <v>302</v>
      </c>
      <c r="L26" s="119"/>
      <c r="M26" s="119"/>
    </row>
    <row r="27" spans="1:13" ht="15.95" customHeight="1" x14ac:dyDescent="0.2">
      <c r="A27" s="119"/>
      <c r="B27" s="131">
        <v>125</v>
      </c>
      <c r="C27" s="132" t="s">
        <v>919</v>
      </c>
      <c r="D27" s="133" t="s">
        <v>920</v>
      </c>
      <c r="E27" s="123" t="s">
        <v>921</v>
      </c>
      <c r="F27" s="124" t="s">
        <v>164</v>
      </c>
      <c r="G27" s="178" t="s">
        <v>12</v>
      </c>
      <c r="H27" s="177"/>
      <c r="I27" s="19" t="str">
        <f t="shared" ref="I27:I96" si="0">IF(ISBLANK(G27),"",IF(G27&gt;48.34,"",IF(G27&lt;=0,"TSM",IF(G27&lt;=0,"SM",IF(G27&lt;=34.74,"KSM",IF(G27&lt;=36.24,"I A",IF(G27&lt;=38.24,"II A",IF(G27&lt;=40.84,"III A"))))))))</f>
        <v/>
      </c>
      <c r="J27" s="124" t="s">
        <v>922</v>
      </c>
      <c r="L27" s="119"/>
      <c r="M27" s="119"/>
    </row>
    <row r="28" spans="1:13" ht="15.95" customHeight="1" x14ac:dyDescent="0.2">
      <c r="A28" s="119"/>
      <c r="B28" s="131">
        <v>112</v>
      </c>
      <c r="C28" s="132" t="s">
        <v>368</v>
      </c>
      <c r="D28" s="133" t="s">
        <v>810</v>
      </c>
      <c r="E28" s="123" t="s">
        <v>811</v>
      </c>
      <c r="F28" s="124" t="s">
        <v>266</v>
      </c>
      <c r="G28" s="178" t="s">
        <v>12</v>
      </c>
      <c r="H28" s="177"/>
      <c r="I28" s="19" t="str">
        <f t="shared" si="0"/>
        <v/>
      </c>
      <c r="J28" s="124" t="s">
        <v>267</v>
      </c>
      <c r="L28" s="119"/>
      <c r="M28" s="119"/>
    </row>
    <row r="29" spans="1:13" ht="5.25" customHeight="1" x14ac:dyDescent="0.2">
      <c r="D29" s="96"/>
    </row>
    <row r="30" spans="1:13" x14ac:dyDescent="0.2">
      <c r="C30" s="91">
        <v>4</v>
      </c>
      <c r="D30" s="92" t="s">
        <v>872</v>
      </c>
      <c r="E30" s="109">
        <v>12</v>
      </c>
      <c r="F30" s="108"/>
    </row>
    <row r="31" spans="1:13" ht="5.25" customHeight="1" thickBot="1" x14ac:dyDescent="0.25">
      <c r="D31" s="96"/>
      <c r="I31" s="128"/>
    </row>
    <row r="32" spans="1:13" s="100" customFormat="1" ht="12" thickBot="1" x14ac:dyDescent="0.25">
      <c r="A32" s="110" t="s">
        <v>51</v>
      </c>
      <c r="B32" s="111" t="s">
        <v>50</v>
      </c>
      <c r="C32" s="112" t="s">
        <v>49</v>
      </c>
      <c r="D32" s="113" t="s">
        <v>48</v>
      </c>
      <c r="E32" s="114" t="s">
        <v>47</v>
      </c>
      <c r="F32" s="114" t="s">
        <v>46</v>
      </c>
      <c r="G32" s="115" t="s">
        <v>900</v>
      </c>
      <c r="H32" s="174" t="s">
        <v>514</v>
      </c>
      <c r="I32" s="130" t="s">
        <v>43</v>
      </c>
      <c r="J32" s="117" t="s">
        <v>42</v>
      </c>
      <c r="K32" s="204"/>
      <c r="L32" s="118" t="s">
        <v>152</v>
      </c>
      <c r="M32" s="129" t="s">
        <v>516</v>
      </c>
    </row>
    <row r="33" spans="1:13" ht="15.95" customHeight="1" x14ac:dyDescent="0.2">
      <c r="A33" s="119">
        <v>1</v>
      </c>
      <c r="B33" s="131">
        <v>80</v>
      </c>
      <c r="C33" s="132" t="s">
        <v>744</v>
      </c>
      <c r="D33" s="133" t="s">
        <v>745</v>
      </c>
      <c r="E33" s="123" t="s">
        <v>746</v>
      </c>
      <c r="F33" s="124" t="s">
        <v>747</v>
      </c>
      <c r="G33" s="178">
        <v>37.119999999999997</v>
      </c>
      <c r="H33" s="177">
        <v>0.14699999999999999</v>
      </c>
      <c r="I33" s="19" t="str">
        <f>IF(ISBLANK(G33),"",IF(G33&gt;48.34,"",IF(G33&lt;=0,"TSM",IF(G33&lt;=0,"SM",IF(G33&lt;=34.74,"KSM",IF(G33&lt;=36.24,"I A",IF(G33&lt;=38.24,"II A",IF(G33&lt;=40.84,"III A"))))))))</f>
        <v>II A</v>
      </c>
      <c r="J33" s="124" t="s">
        <v>748</v>
      </c>
      <c r="L33" s="119"/>
      <c r="M33" s="119"/>
    </row>
    <row r="34" spans="1:13" ht="15.95" customHeight="1" x14ac:dyDescent="0.2">
      <c r="A34" s="119">
        <v>2</v>
      </c>
      <c r="B34" s="131">
        <v>109</v>
      </c>
      <c r="C34" s="132" t="s">
        <v>398</v>
      </c>
      <c r="D34" s="133" t="s">
        <v>765</v>
      </c>
      <c r="E34" s="123" t="s">
        <v>766</v>
      </c>
      <c r="F34" s="124" t="s">
        <v>53</v>
      </c>
      <c r="G34" s="178">
        <v>38.21</v>
      </c>
      <c r="H34" s="177">
        <v>0.155</v>
      </c>
      <c r="I34" s="19" t="str">
        <f>IF(ISBLANK(G34),"",IF(G34&gt;48.34,"",IF(G34&lt;=0,"TSM",IF(G34&lt;=0,"SM",IF(G34&lt;=34.74,"KSM",IF(G34&lt;=36.24,"I A",IF(G34&lt;=38.24,"II A",IF(G34&lt;=40.84,"III A"))))))))</f>
        <v>II A</v>
      </c>
      <c r="J34" s="124" t="s">
        <v>629</v>
      </c>
      <c r="L34" s="119"/>
      <c r="M34" s="119"/>
    </row>
    <row r="35" spans="1:13" ht="15.95" customHeight="1" x14ac:dyDescent="0.2">
      <c r="A35" s="119">
        <v>3</v>
      </c>
      <c r="B35" s="131">
        <v>4</v>
      </c>
      <c r="C35" s="132" t="s">
        <v>356</v>
      </c>
      <c r="D35" s="133" t="s">
        <v>923</v>
      </c>
      <c r="E35" s="123" t="s">
        <v>924</v>
      </c>
      <c r="F35" s="124" t="s">
        <v>303</v>
      </c>
      <c r="G35" s="178">
        <v>40.08</v>
      </c>
      <c r="H35" s="177">
        <v>0.41799999999999998</v>
      </c>
      <c r="I35" s="19" t="str">
        <f>IF(ISBLANK(G35),"",IF(G35&gt;48.34,"",IF(G35&lt;=0,"TSM",IF(G35&lt;=0,"SM",IF(G35&lt;=34.74,"KSM",IF(G35&lt;=36.24,"I A",IF(G35&lt;=38.24,"II A",IF(G35&lt;=40.84,"III A"))))))))</f>
        <v>III A</v>
      </c>
      <c r="J35" s="124" t="s">
        <v>925</v>
      </c>
      <c r="L35" s="119"/>
      <c r="M35" s="119"/>
    </row>
    <row r="36" spans="1:13" ht="15.95" customHeight="1" x14ac:dyDescent="0.2">
      <c r="A36" s="119"/>
      <c r="B36" s="131">
        <v>143</v>
      </c>
      <c r="C36" s="132" t="s">
        <v>27</v>
      </c>
      <c r="D36" s="133" t="s">
        <v>926</v>
      </c>
      <c r="E36" s="123" t="s">
        <v>927</v>
      </c>
      <c r="F36" s="124" t="s">
        <v>99</v>
      </c>
      <c r="G36" s="178" t="s">
        <v>816</v>
      </c>
      <c r="H36" s="177">
        <v>-0.189</v>
      </c>
      <c r="I36" s="19" t="str">
        <f>IF(ISBLANK(G36),"",IF(G36&gt;48.34,"",IF(G36&lt;=0,"TSM",IF(G36&lt;=0,"SM",IF(G36&lt;=34.74,"KSM",IF(G36&lt;=36.24,"I A",IF(G36&lt;=38.24,"II A",IF(G36&lt;=40.84,"III A"))))))))</f>
        <v/>
      </c>
      <c r="J36" s="124" t="s">
        <v>549</v>
      </c>
      <c r="L36" s="119"/>
      <c r="M36" s="119"/>
    </row>
    <row r="37" spans="1:13" ht="5.25" customHeight="1" x14ac:dyDescent="0.2">
      <c r="D37" s="96"/>
    </row>
    <row r="38" spans="1:13" x14ac:dyDescent="0.2">
      <c r="C38" s="91">
        <v>5</v>
      </c>
      <c r="D38" s="92" t="s">
        <v>872</v>
      </c>
      <c r="E38" s="109">
        <v>12</v>
      </c>
      <c r="F38" s="108"/>
    </row>
    <row r="39" spans="1:13" ht="5.25" customHeight="1" thickBot="1" x14ac:dyDescent="0.25">
      <c r="D39" s="96"/>
      <c r="I39" s="128"/>
    </row>
    <row r="40" spans="1:13" s="100" customFormat="1" ht="12" thickBot="1" x14ac:dyDescent="0.25">
      <c r="A40" s="110" t="s">
        <v>51</v>
      </c>
      <c r="B40" s="111" t="s">
        <v>50</v>
      </c>
      <c r="C40" s="112" t="s">
        <v>49</v>
      </c>
      <c r="D40" s="113" t="s">
        <v>48</v>
      </c>
      <c r="E40" s="114" t="s">
        <v>47</v>
      </c>
      <c r="F40" s="114" t="s">
        <v>46</v>
      </c>
      <c r="G40" s="115" t="s">
        <v>900</v>
      </c>
      <c r="H40" s="174" t="s">
        <v>514</v>
      </c>
      <c r="I40" s="130" t="s">
        <v>43</v>
      </c>
      <c r="J40" s="117" t="s">
        <v>42</v>
      </c>
      <c r="K40" s="204"/>
      <c r="L40" s="118" t="s">
        <v>152</v>
      </c>
      <c r="M40" s="129" t="s">
        <v>516</v>
      </c>
    </row>
    <row r="41" spans="1:13" ht="15.95" customHeight="1" x14ac:dyDescent="0.2">
      <c r="A41" s="119">
        <v>1</v>
      </c>
      <c r="B41" s="131">
        <v>94</v>
      </c>
      <c r="C41" s="132" t="s">
        <v>708</v>
      </c>
      <c r="D41" s="133" t="s">
        <v>928</v>
      </c>
      <c r="E41" s="123" t="s">
        <v>929</v>
      </c>
      <c r="F41" s="124" t="s">
        <v>76</v>
      </c>
      <c r="G41" s="178">
        <v>37.909999999999997</v>
      </c>
      <c r="H41" s="177">
        <v>0.192</v>
      </c>
      <c r="I41" s="19" t="str">
        <f>IF(ISBLANK(G41),"",IF(G41&gt;48.34,"",IF(G41&lt;=0,"TSM",IF(G41&lt;=0,"SM",IF(G41&lt;=34.74,"KSM",IF(G41&lt;=36.24,"I A",IF(G41&lt;=38.24,"II A",IF(G41&lt;=40.84,"III A"))))))))</f>
        <v>II A</v>
      </c>
      <c r="J41" s="124" t="s">
        <v>369</v>
      </c>
      <c r="L41" s="119"/>
      <c r="M41" s="119"/>
    </row>
    <row r="42" spans="1:13" ht="15.95" customHeight="1" x14ac:dyDescent="0.2">
      <c r="A42" s="119">
        <v>2</v>
      </c>
      <c r="B42" s="131">
        <v>188</v>
      </c>
      <c r="C42" s="132" t="s">
        <v>676</v>
      </c>
      <c r="D42" s="133" t="s">
        <v>677</v>
      </c>
      <c r="E42" s="123" t="s">
        <v>678</v>
      </c>
      <c r="F42" s="124" t="s">
        <v>53</v>
      </c>
      <c r="G42" s="178">
        <v>38.619999999999997</v>
      </c>
      <c r="H42" s="177">
        <v>0.20200000000000001</v>
      </c>
      <c r="I42" s="19" t="str">
        <f>IF(ISBLANK(G42),"",IF(G42&gt;48.34,"",IF(G42&lt;=0,"TSM",IF(G42&lt;=0,"SM",IF(G42&lt;=34.74,"KSM",IF(G42&lt;=36.24,"I A",IF(G42&lt;=38.24,"II A",IF(G42&lt;=40.84,"III A"))))))))</f>
        <v>III A</v>
      </c>
      <c r="J42" s="124" t="s">
        <v>243</v>
      </c>
      <c r="L42" s="119"/>
      <c r="M42" s="119"/>
    </row>
    <row r="43" spans="1:13" ht="15.95" customHeight="1" x14ac:dyDescent="0.2">
      <c r="A43" s="119">
        <v>3</v>
      </c>
      <c r="B43" s="131">
        <v>142</v>
      </c>
      <c r="C43" s="132" t="s">
        <v>930</v>
      </c>
      <c r="D43" s="133" t="s">
        <v>931</v>
      </c>
      <c r="E43" s="123" t="s">
        <v>932</v>
      </c>
      <c r="F43" s="124" t="s">
        <v>99</v>
      </c>
      <c r="G43" s="178">
        <v>38.950000000000003</v>
      </c>
      <c r="H43" s="177">
        <v>0.28699999999999998</v>
      </c>
      <c r="I43" s="19" t="str">
        <f>IF(ISBLANK(G43),"",IF(G43&gt;48.34,"",IF(G43&lt;=0,"TSM",IF(G43&lt;=0,"SM",IF(G43&lt;=34.74,"KSM",IF(G43&lt;=36.24,"I A",IF(G43&lt;=38.24,"II A",IF(G43&lt;=40.84,"III A"))))))))</f>
        <v>III A</v>
      </c>
      <c r="J43" s="124" t="s">
        <v>98</v>
      </c>
      <c r="L43" s="119"/>
      <c r="M43" s="119"/>
    </row>
    <row r="44" spans="1:13" ht="15.95" customHeight="1" x14ac:dyDescent="0.2">
      <c r="A44" s="119">
        <v>4</v>
      </c>
      <c r="B44" s="131">
        <v>165</v>
      </c>
      <c r="C44" s="132" t="s">
        <v>679</v>
      </c>
      <c r="D44" s="133" t="s">
        <v>680</v>
      </c>
      <c r="E44" s="123" t="s">
        <v>681</v>
      </c>
      <c r="F44" s="124" t="s">
        <v>53</v>
      </c>
      <c r="G44" s="178">
        <v>42.87</v>
      </c>
      <c r="H44" s="177">
        <v>0.17199999999999999</v>
      </c>
      <c r="I44" s="19"/>
      <c r="J44" s="124" t="s">
        <v>84</v>
      </c>
      <c r="L44" s="119"/>
      <c r="M44" s="119"/>
    </row>
    <row r="45" spans="1:13" ht="5.25" customHeight="1" x14ac:dyDescent="0.2">
      <c r="D45" s="96"/>
    </row>
    <row r="46" spans="1:13" x14ac:dyDescent="0.2">
      <c r="C46" s="91">
        <v>6</v>
      </c>
      <c r="D46" s="92" t="s">
        <v>872</v>
      </c>
      <c r="E46" s="109">
        <v>12</v>
      </c>
      <c r="F46" s="108"/>
    </row>
    <row r="47" spans="1:13" ht="5.25" customHeight="1" thickBot="1" x14ac:dyDescent="0.25">
      <c r="D47" s="96"/>
      <c r="I47" s="128"/>
    </row>
    <row r="48" spans="1:13" s="100" customFormat="1" ht="12" thickBot="1" x14ac:dyDescent="0.25">
      <c r="A48" s="110" t="s">
        <v>51</v>
      </c>
      <c r="B48" s="111" t="s">
        <v>50</v>
      </c>
      <c r="C48" s="112" t="s">
        <v>49</v>
      </c>
      <c r="D48" s="113" t="s">
        <v>48</v>
      </c>
      <c r="E48" s="114" t="s">
        <v>47</v>
      </c>
      <c r="F48" s="114" t="s">
        <v>46</v>
      </c>
      <c r="G48" s="115" t="s">
        <v>900</v>
      </c>
      <c r="H48" s="174" t="s">
        <v>514</v>
      </c>
      <c r="I48" s="130" t="s">
        <v>43</v>
      </c>
      <c r="J48" s="117" t="s">
        <v>42</v>
      </c>
      <c r="K48" s="204"/>
      <c r="L48" s="118" t="s">
        <v>152</v>
      </c>
      <c r="M48" s="129" t="s">
        <v>516</v>
      </c>
    </row>
    <row r="49" spans="1:13" ht="15.95" customHeight="1" x14ac:dyDescent="0.2">
      <c r="A49" s="119">
        <v>1</v>
      </c>
      <c r="B49" s="131">
        <v>126</v>
      </c>
      <c r="C49" s="132" t="s">
        <v>411</v>
      </c>
      <c r="D49" s="133" t="s">
        <v>933</v>
      </c>
      <c r="E49" s="123" t="s">
        <v>934</v>
      </c>
      <c r="F49" s="124" t="s">
        <v>13</v>
      </c>
      <c r="G49" s="178">
        <v>38.450000000000003</v>
      </c>
      <c r="H49" s="177">
        <v>0.16300000000000001</v>
      </c>
      <c r="I49" s="19" t="str">
        <f>IF(ISBLANK(G49),"",IF(G49&gt;48.34,"",IF(G49&lt;=0,"TSM",IF(G49&lt;=0,"SM",IF(G49&lt;=34.74,"KSM",IF(G49&lt;=36.24,"I A",IF(G49&lt;=38.24,"II A",IF(G49&lt;=40.84,"III A"))))))))</f>
        <v>III A</v>
      </c>
      <c r="J49" s="124" t="s">
        <v>169</v>
      </c>
      <c r="L49" s="119"/>
      <c r="M49" s="119"/>
    </row>
    <row r="50" spans="1:13" ht="15.95" customHeight="1" x14ac:dyDescent="0.2">
      <c r="A50" s="119">
        <v>2</v>
      </c>
      <c r="B50" s="131">
        <v>122</v>
      </c>
      <c r="C50" s="132" t="s">
        <v>749</v>
      </c>
      <c r="D50" s="133" t="s">
        <v>750</v>
      </c>
      <c r="E50" s="123" t="s">
        <v>751</v>
      </c>
      <c r="F50" s="124" t="s">
        <v>164</v>
      </c>
      <c r="G50" s="178">
        <v>39.94</v>
      </c>
      <c r="H50" s="177">
        <v>0.219</v>
      </c>
      <c r="I50" s="19" t="str">
        <f>IF(ISBLANK(G50),"",IF(G50&gt;48.34,"",IF(G50&lt;=0,"TSM",IF(G50&lt;=0,"SM",IF(G50&lt;=34.74,"KSM",IF(G50&lt;=36.24,"I A",IF(G50&lt;=38.24,"II A",IF(G50&lt;=40.84,"III A"))))))))</f>
        <v>III A</v>
      </c>
      <c r="J50" s="124" t="s">
        <v>752</v>
      </c>
      <c r="L50" s="119"/>
      <c r="M50" s="119"/>
    </row>
    <row r="51" spans="1:13" ht="15.95" customHeight="1" x14ac:dyDescent="0.2">
      <c r="A51" s="119">
        <v>3</v>
      </c>
      <c r="B51" s="131">
        <v>110</v>
      </c>
      <c r="C51" s="132" t="s">
        <v>113</v>
      </c>
      <c r="D51" s="133" t="s">
        <v>935</v>
      </c>
      <c r="E51" s="123" t="s">
        <v>936</v>
      </c>
      <c r="F51" s="124" t="s">
        <v>53</v>
      </c>
      <c r="G51" s="178">
        <v>40.98</v>
      </c>
      <c r="H51" s="177">
        <v>0.18099999999999999</v>
      </c>
      <c r="I51" s="19"/>
      <c r="J51" s="124" t="s">
        <v>629</v>
      </c>
      <c r="L51" s="119"/>
      <c r="M51" s="119"/>
    </row>
    <row r="52" spans="1:13" ht="5.25" customHeight="1" x14ac:dyDescent="0.2">
      <c r="D52" s="96"/>
    </row>
    <row r="53" spans="1:13" x14ac:dyDescent="0.2">
      <c r="C53" s="91">
        <v>7</v>
      </c>
      <c r="D53" s="92" t="s">
        <v>872</v>
      </c>
      <c r="E53" s="109">
        <v>12</v>
      </c>
      <c r="F53" s="108"/>
    </row>
    <row r="54" spans="1:13" ht="5.25" customHeight="1" thickBot="1" x14ac:dyDescent="0.25">
      <c r="D54" s="96"/>
      <c r="I54" s="128"/>
    </row>
    <row r="55" spans="1:13" s="100" customFormat="1" ht="12" thickBot="1" x14ac:dyDescent="0.25">
      <c r="A55" s="110" t="s">
        <v>51</v>
      </c>
      <c r="B55" s="111" t="s">
        <v>50</v>
      </c>
      <c r="C55" s="112" t="s">
        <v>49</v>
      </c>
      <c r="D55" s="113" t="s">
        <v>48</v>
      </c>
      <c r="E55" s="114" t="s">
        <v>47</v>
      </c>
      <c r="F55" s="114" t="s">
        <v>46</v>
      </c>
      <c r="G55" s="115" t="s">
        <v>900</v>
      </c>
      <c r="H55" s="174" t="s">
        <v>514</v>
      </c>
      <c r="I55" s="130" t="s">
        <v>43</v>
      </c>
      <c r="J55" s="117" t="s">
        <v>42</v>
      </c>
      <c r="K55" s="204"/>
      <c r="L55" s="118" t="s">
        <v>152</v>
      </c>
      <c r="M55" s="129" t="s">
        <v>516</v>
      </c>
    </row>
    <row r="56" spans="1:13" ht="15.95" customHeight="1" x14ac:dyDescent="0.2">
      <c r="A56" s="119">
        <v>1</v>
      </c>
      <c r="B56" s="131">
        <v>182</v>
      </c>
      <c r="C56" s="132" t="s">
        <v>279</v>
      </c>
      <c r="D56" s="133" t="s">
        <v>808</v>
      </c>
      <c r="E56" s="123" t="s">
        <v>809</v>
      </c>
      <c r="F56" s="124" t="s">
        <v>53</v>
      </c>
      <c r="G56" s="178">
        <v>38.61</v>
      </c>
      <c r="H56" s="177">
        <v>0.2</v>
      </c>
      <c r="I56" s="19" t="str">
        <f>IF(ISBLANK(G56),"",IF(G56&gt;48.34,"",IF(G56&lt;=0,"TSM",IF(G56&lt;=0,"SM",IF(G56&lt;=34.74,"KSM",IF(G56&lt;=36.24,"I A",IF(G56&lt;=38.24,"II A",IF(G56&lt;=40.84,"III A"))))))))</f>
        <v>III A</v>
      </c>
      <c r="J56" s="124" t="s">
        <v>243</v>
      </c>
      <c r="L56" s="119"/>
      <c r="M56" s="119"/>
    </row>
    <row r="57" spans="1:13" ht="15.95" customHeight="1" x14ac:dyDescent="0.2">
      <c r="A57" s="119">
        <v>2</v>
      </c>
      <c r="B57" s="131">
        <v>168</v>
      </c>
      <c r="C57" s="132" t="s">
        <v>644</v>
      </c>
      <c r="D57" s="133" t="s">
        <v>645</v>
      </c>
      <c r="E57" s="123" t="s">
        <v>646</v>
      </c>
      <c r="F57" s="124" t="s">
        <v>597</v>
      </c>
      <c r="G57" s="178">
        <v>39.42</v>
      </c>
      <c r="H57" s="177">
        <v>0.17599999999999999</v>
      </c>
      <c r="I57" s="19" t="str">
        <f>IF(ISBLANK(G57),"",IF(G57&gt;48.34,"",IF(G57&lt;=0,"TSM",IF(G57&lt;=0,"SM",IF(G57&lt;=34.74,"KSM",IF(G57&lt;=36.24,"I A",IF(G57&lt;=38.24,"II A",IF(G57&lt;=40.84,"III A"))))))))</f>
        <v>III A</v>
      </c>
      <c r="J57" s="124" t="s">
        <v>125</v>
      </c>
      <c r="L57" s="119"/>
      <c r="M57" s="119"/>
    </row>
    <row r="58" spans="1:13" ht="15.95" customHeight="1" x14ac:dyDescent="0.2">
      <c r="A58" s="119">
        <v>3</v>
      </c>
      <c r="B58" s="131">
        <v>86</v>
      </c>
      <c r="C58" s="132" t="s">
        <v>937</v>
      </c>
      <c r="D58" s="133" t="s">
        <v>938</v>
      </c>
      <c r="E58" s="123" t="s">
        <v>939</v>
      </c>
      <c r="F58" s="124" t="s">
        <v>53</v>
      </c>
      <c r="G58" s="178">
        <v>39.729999999999997</v>
      </c>
      <c r="H58" s="177">
        <v>0.20399999999999999</v>
      </c>
      <c r="I58" s="19" t="str">
        <f>IF(ISBLANK(G58),"",IF(G58&gt;48.34,"",IF(G58&lt;=0,"TSM",IF(G58&lt;=0,"SM",IF(G58&lt;=34.74,"KSM",IF(G58&lt;=36.24,"I A",IF(G58&lt;=38.24,"II A",IF(G58&lt;=40.84,"III A"))))))))</f>
        <v>III A</v>
      </c>
      <c r="J58" s="124" t="s">
        <v>412</v>
      </c>
      <c r="L58" s="119"/>
      <c r="M58" s="119"/>
    </row>
    <row r="59" spans="1:13" ht="15.95" customHeight="1" x14ac:dyDescent="0.2">
      <c r="A59" s="119">
        <v>4</v>
      </c>
      <c r="B59" s="131">
        <v>164</v>
      </c>
      <c r="C59" s="132" t="s">
        <v>87</v>
      </c>
      <c r="D59" s="133" t="s">
        <v>802</v>
      </c>
      <c r="E59" s="123" t="s">
        <v>803</v>
      </c>
      <c r="F59" s="124" t="s">
        <v>53</v>
      </c>
      <c r="G59" s="178">
        <v>45.85</v>
      </c>
      <c r="H59" s="177">
        <v>0.16</v>
      </c>
      <c r="I59" s="19"/>
      <c r="J59" s="124" t="s">
        <v>543</v>
      </c>
      <c r="L59" s="119"/>
      <c r="M59" s="119"/>
    </row>
    <row r="60" spans="1:13" ht="15.95" customHeight="1" x14ac:dyDescent="0.2">
      <c r="A60" s="183"/>
      <c r="B60" s="220"/>
      <c r="C60" s="221"/>
      <c r="D60" s="222"/>
      <c r="E60" s="223"/>
      <c r="F60" s="224"/>
      <c r="G60" s="194"/>
      <c r="H60" s="189"/>
      <c r="I60" s="191"/>
      <c r="J60" s="224"/>
      <c r="L60" s="183"/>
      <c r="M60" s="183"/>
    </row>
    <row r="61" spans="1:13" ht="15.95" customHeight="1" x14ac:dyDescent="0.2">
      <c r="A61" s="183"/>
      <c r="B61" s="220"/>
      <c r="C61" s="221"/>
      <c r="D61" s="222"/>
      <c r="E61" s="223"/>
      <c r="F61" s="224"/>
      <c r="G61" s="194"/>
      <c r="H61" s="189"/>
      <c r="I61" s="191"/>
      <c r="J61" s="224"/>
      <c r="L61" s="183"/>
      <c r="M61" s="183"/>
    </row>
    <row r="62" spans="1:13" ht="15.95" customHeight="1" x14ac:dyDescent="0.2">
      <c r="A62" s="183"/>
      <c r="B62" s="220"/>
      <c r="C62" s="221"/>
      <c r="D62" s="222"/>
      <c r="E62" s="223"/>
      <c r="F62" s="224"/>
      <c r="G62" s="194"/>
      <c r="H62" s="189"/>
      <c r="I62" s="191"/>
      <c r="J62" s="224"/>
      <c r="L62" s="183"/>
      <c r="M62" s="183"/>
    </row>
    <row r="63" spans="1:13" ht="15.95" customHeight="1" x14ac:dyDescent="0.2">
      <c r="A63" s="183"/>
      <c r="B63" s="220"/>
      <c r="C63" s="221"/>
      <c r="D63" s="222"/>
      <c r="E63" s="223"/>
      <c r="F63" s="224"/>
      <c r="G63" s="194"/>
      <c r="H63" s="189"/>
      <c r="I63" s="191"/>
      <c r="J63" s="224"/>
      <c r="L63" s="183"/>
      <c r="M63" s="183"/>
    </row>
    <row r="64" spans="1:13" ht="15.95" customHeight="1" x14ac:dyDescent="0.2">
      <c r="A64" s="183"/>
      <c r="B64" s="220"/>
      <c r="C64" s="221"/>
      <c r="D64" s="222"/>
      <c r="E64" s="223"/>
      <c r="F64" s="224"/>
      <c r="G64" s="194"/>
      <c r="H64" s="189"/>
      <c r="I64" s="191"/>
      <c r="J64" s="224"/>
      <c r="L64" s="183"/>
      <c r="M64" s="183"/>
    </row>
    <row r="65" spans="1:13" ht="15.75" x14ac:dyDescent="0.25">
      <c r="C65" s="107" t="s">
        <v>899</v>
      </c>
      <c r="D65" s="96"/>
      <c r="F65" s="108"/>
    </row>
    <row r="66" spans="1:13" ht="5.25" customHeight="1" x14ac:dyDescent="0.2">
      <c r="D66" s="96"/>
    </row>
    <row r="67" spans="1:13" x14ac:dyDescent="0.2">
      <c r="C67" s="91">
        <v>8</v>
      </c>
      <c r="D67" s="92" t="s">
        <v>872</v>
      </c>
      <c r="E67" s="109">
        <v>12</v>
      </c>
      <c r="F67" s="108"/>
    </row>
    <row r="68" spans="1:13" ht="5.25" customHeight="1" thickBot="1" x14ac:dyDescent="0.25">
      <c r="D68" s="96"/>
      <c r="I68" s="128"/>
    </row>
    <row r="69" spans="1:13" s="100" customFormat="1" ht="12" thickBot="1" x14ac:dyDescent="0.25">
      <c r="A69" s="110" t="s">
        <v>51</v>
      </c>
      <c r="B69" s="111" t="s">
        <v>50</v>
      </c>
      <c r="C69" s="112" t="s">
        <v>49</v>
      </c>
      <c r="D69" s="113" t="s">
        <v>48</v>
      </c>
      <c r="E69" s="114" t="s">
        <v>47</v>
      </c>
      <c r="F69" s="114" t="s">
        <v>46</v>
      </c>
      <c r="G69" s="115" t="s">
        <v>900</v>
      </c>
      <c r="H69" s="174" t="s">
        <v>514</v>
      </c>
      <c r="I69" s="130" t="s">
        <v>43</v>
      </c>
      <c r="J69" s="117" t="s">
        <v>42</v>
      </c>
      <c r="K69" s="204"/>
      <c r="L69" s="118" t="s">
        <v>152</v>
      </c>
      <c r="M69" s="129" t="s">
        <v>516</v>
      </c>
    </row>
    <row r="70" spans="1:13" ht="15.95" customHeight="1" x14ac:dyDescent="0.2">
      <c r="A70" s="119">
        <v>1</v>
      </c>
      <c r="B70" s="131">
        <v>141</v>
      </c>
      <c r="C70" s="132" t="s">
        <v>376</v>
      </c>
      <c r="D70" s="133" t="s">
        <v>940</v>
      </c>
      <c r="E70" s="123" t="s">
        <v>941</v>
      </c>
      <c r="F70" s="124" t="s">
        <v>99</v>
      </c>
      <c r="G70" s="178">
        <v>38.090000000000003</v>
      </c>
      <c r="H70" s="177">
        <v>0.14899999999999999</v>
      </c>
      <c r="I70" s="19" t="str">
        <f>IF(ISBLANK(G70),"",IF(G70&gt;48.34,"",IF(G70&lt;=0,"TSM",IF(G70&lt;=0,"SM",IF(G70&lt;=34.74,"KSM",IF(G70&lt;=36.24,"I A",IF(G70&lt;=38.24,"II A",IF(G70&lt;=40.84,"III A"))))))))</f>
        <v>II A</v>
      </c>
      <c r="J70" s="124" t="s">
        <v>549</v>
      </c>
      <c r="L70" s="119"/>
      <c r="M70" s="119"/>
    </row>
    <row r="71" spans="1:13" ht="15.95" customHeight="1" x14ac:dyDescent="0.2">
      <c r="A71" s="119">
        <v>2</v>
      </c>
      <c r="B71" s="131">
        <v>99</v>
      </c>
      <c r="C71" s="132" t="s">
        <v>461</v>
      </c>
      <c r="D71" s="133" t="s">
        <v>793</v>
      </c>
      <c r="E71" s="123" t="s">
        <v>794</v>
      </c>
      <c r="F71" s="124" t="s">
        <v>76</v>
      </c>
      <c r="G71" s="178">
        <v>38.799999999999997</v>
      </c>
      <c r="H71" s="177">
        <v>0.17599999999999999</v>
      </c>
      <c r="I71" s="19" t="str">
        <f>IF(ISBLANK(G71),"",IF(G71&gt;48.34,"",IF(G71&lt;=0,"TSM",IF(G71&lt;=0,"SM",IF(G71&lt;=34.74,"KSM",IF(G71&lt;=36.24,"I A",IF(G71&lt;=38.24,"II A",IF(G71&lt;=40.84,"III A"))))))))</f>
        <v>III A</v>
      </c>
      <c r="J71" s="124" t="s">
        <v>369</v>
      </c>
      <c r="L71" s="119"/>
      <c r="M71" s="119"/>
    </row>
    <row r="72" spans="1:13" ht="15.95" customHeight="1" x14ac:dyDescent="0.2">
      <c r="A72" s="119">
        <v>3</v>
      </c>
      <c r="B72" s="131">
        <v>183</v>
      </c>
      <c r="C72" s="132" t="s">
        <v>166</v>
      </c>
      <c r="D72" s="133" t="s">
        <v>789</v>
      </c>
      <c r="E72" s="123" t="s">
        <v>790</v>
      </c>
      <c r="F72" s="124" t="s">
        <v>53</v>
      </c>
      <c r="G72" s="178">
        <v>39.44</v>
      </c>
      <c r="H72" s="177">
        <v>0.16</v>
      </c>
      <c r="I72" s="19" t="str">
        <f>IF(ISBLANK(G72),"",IF(G72&gt;48.34,"",IF(G72&lt;=0,"TSM",IF(G72&lt;=0,"SM",IF(G72&lt;=34.74,"KSM",IF(G72&lt;=36.24,"I A",IF(G72&lt;=38.24,"II A",IF(G72&lt;=40.84,"III A"))))))))</f>
        <v>III A</v>
      </c>
      <c r="J72" s="124" t="s">
        <v>243</v>
      </c>
      <c r="L72" s="119"/>
      <c r="M72" s="119"/>
    </row>
    <row r="73" spans="1:13" ht="15.95" customHeight="1" x14ac:dyDescent="0.2">
      <c r="A73" s="119">
        <v>4</v>
      </c>
      <c r="B73" s="131">
        <v>74</v>
      </c>
      <c r="C73" s="132" t="s">
        <v>721</v>
      </c>
      <c r="D73" s="133" t="s">
        <v>722</v>
      </c>
      <c r="E73" s="123" t="s">
        <v>723</v>
      </c>
      <c r="F73" s="124" t="s">
        <v>53</v>
      </c>
      <c r="G73" s="178">
        <v>41.72</v>
      </c>
      <c r="H73" s="177">
        <v>0.16600000000000001</v>
      </c>
      <c r="I73" s="19"/>
      <c r="J73" s="124" t="s">
        <v>543</v>
      </c>
      <c r="L73" s="119"/>
      <c r="M73" s="119"/>
    </row>
    <row r="74" spans="1:13" ht="5.25" customHeight="1" x14ac:dyDescent="0.2">
      <c r="D74" s="96"/>
    </row>
    <row r="75" spans="1:13" x14ac:dyDescent="0.2">
      <c r="C75" s="91">
        <v>9</v>
      </c>
      <c r="D75" s="92" t="s">
        <v>872</v>
      </c>
      <c r="E75" s="109">
        <v>12</v>
      </c>
      <c r="F75" s="108"/>
    </row>
    <row r="76" spans="1:13" ht="5.25" customHeight="1" thickBot="1" x14ac:dyDescent="0.25">
      <c r="D76" s="96"/>
      <c r="I76" s="128"/>
    </row>
    <row r="77" spans="1:13" s="100" customFormat="1" ht="12" thickBot="1" x14ac:dyDescent="0.25">
      <c r="A77" s="110" t="s">
        <v>51</v>
      </c>
      <c r="B77" s="111" t="s">
        <v>50</v>
      </c>
      <c r="C77" s="112" t="s">
        <v>49</v>
      </c>
      <c r="D77" s="113" t="s">
        <v>48</v>
      </c>
      <c r="E77" s="114" t="s">
        <v>47</v>
      </c>
      <c r="F77" s="114" t="s">
        <v>46</v>
      </c>
      <c r="G77" s="115" t="s">
        <v>900</v>
      </c>
      <c r="H77" s="174" t="s">
        <v>514</v>
      </c>
      <c r="I77" s="130" t="s">
        <v>43</v>
      </c>
      <c r="J77" s="117" t="s">
        <v>42</v>
      </c>
      <c r="K77" s="204"/>
      <c r="L77" s="118" t="s">
        <v>152</v>
      </c>
      <c r="M77" s="129" t="s">
        <v>516</v>
      </c>
    </row>
    <row r="78" spans="1:13" ht="15.95" customHeight="1" x14ac:dyDescent="0.2">
      <c r="A78" s="119">
        <v>1</v>
      </c>
      <c r="B78" s="131">
        <v>180</v>
      </c>
      <c r="C78" s="132" t="s">
        <v>783</v>
      </c>
      <c r="D78" s="133" t="s">
        <v>784</v>
      </c>
      <c r="E78" s="123" t="s">
        <v>785</v>
      </c>
      <c r="F78" s="124" t="s">
        <v>298</v>
      </c>
      <c r="G78" s="178">
        <v>38.479999999999997</v>
      </c>
      <c r="H78" s="177">
        <v>0.152</v>
      </c>
      <c r="I78" s="19" t="str">
        <f>IF(ISBLANK(G78),"",IF(G78&gt;48.34,"",IF(G78&lt;=0,"TSM",IF(G78&lt;=0,"SM",IF(G78&lt;=34.74,"KSM",IF(G78&lt;=36.24,"I A",IF(G78&lt;=38.24,"II A",IF(G78&lt;=40.84,"III A"))))))))</f>
        <v>III A</v>
      </c>
      <c r="J78" s="124" t="s">
        <v>786</v>
      </c>
      <c r="L78" s="119"/>
      <c r="M78" s="119"/>
    </row>
    <row r="79" spans="1:13" ht="15.95" customHeight="1" x14ac:dyDescent="0.2">
      <c r="A79" s="119">
        <v>2</v>
      </c>
      <c r="B79" s="131">
        <v>71</v>
      </c>
      <c r="C79" s="132" t="s">
        <v>942</v>
      </c>
      <c r="D79" s="133" t="s">
        <v>943</v>
      </c>
      <c r="E79" s="123" t="s">
        <v>944</v>
      </c>
      <c r="F79" s="124" t="s">
        <v>303</v>
      </c>
      <c r="G79" s="178">
        <v>41.25</v>
      </c>
      <c r="H79" s="177" t="s">
        <v>945</v>
      </c>
      <c r="I79" s="19"/>
      <c r="J79" s="124" t="s">
        <v>946</v>
      </c>
      <c r="L79" s="119"/>
      <c r="M79" s="119"/>
    </row>
    <row r="80" spans="1:13" ht="15.95" customHeight="1" x14ac:dyDescent="0.2">
      <c r="A80" s="119">
        <v>3</v>
      </c>
      <c r="B80" s="131">
        <v>185</v>
      </c>
      <c r="C80" s="132" t="s">
        <v>157</v>
      </c>
      <c r="D80" s="133" t="s">
        <v>812</v>
      </c>
      <c r="E80" s="123" t="s">
        <v>813</v>
      </c>
      <c r="F80" s="124" t="s">
        <v>53</v>
      </c>
      <c r="G80" s="178">
        <v>42.26</v>
      </c>
      <c r="H80" s="177">
        <v>0.27</v>
      </c>
      <c r="I80" s="19"/>
      <c r="J80" s="124" t="s">
        <v>243</v>
      </c>
      <c r="L80" s="119"/>
      <c r="M80" s="119"/>
    </row>
    <row r="81" spans="1:13" ht="5.25" customHeight="1" x14ac:dyDescent="0.2">
      <c r="D81" s="96"/>
    </row>
    <row r="82" spans="1:13" x14ac:dyDescent="0.2">
      <c r="C82" s="91">
        <v>10</v>
      </c>
      <c r="D82" s="92" t="s">
        <v>872</v>
      </c>
      <c r="E82" s="109">
        <v>12</v>
      </c>
      <c r="F82" s="108"/>
    </row>
    <row r="83" spans="1:13" ht="5.25" customHeight="1" thickBot="1" x14ac:dyDescent="0.25">
      <c r="D83" s="96"/>
      <c r="I83" s="128"/>
    </row>
    <row r="84" spans="1:13" s="100" customFormat="1" ht="12" thickBot="1" x14ac:dyDescent="0.25">
      <c r="A84" s="110" t="s">
        <v>51</v>
      </c>
      <c r="B84" s="111" t="s">
        <v>50</v>
      </c>
      <c r="C84" s="112" t="s">
        <v>49</v>
      </c>
      <c r="D84" s="113" t="s">
        <v>48</v>
      </c>
      <c r="E84" s="114" t="s">
        <v>47</v>
      </c>
      <c r="F84" s="114" t="s">
        <v>46</v>
      </c>
      <c r="G84" s="115" t="s">
        <v>900</v>
      </c>
      <c r="H84" s="174" t="s">
        <v>514</v>
      </c>
      <c r="I84" s="130" t="s">
        <v>43</v>
      </c>
      <c r="J84" s="117" t="s">
        <v>42</v>
      </c>
      <c r="K84" s="204"/>
      <c r="L84" s="118" t="s">
        <v>152</v>
      </c>
      <c r="M84" s="129" t="s">
        <v>516</v>
      </c>
    </row>
    <row r="85" spans="1:13" ht="15.95" customHeight="1" x14ac:dyDescent="0.2">
      <c r="A85" s="119">
        <v>1</v>
      </c>
      <c r="B85" s="131">
        <v>70</v>
      </c>
      <c r="C85" s="132" t="s">
        <v>191</v>
      </c>
      <c r="D85" s="133" t="s">
        <v>947</v>
      </c>
      <c r="E85" s="123" t="s">
        <v>948</v>
      </c>
      <c r="F85" s="124" t="s">
        <v>303</v>
      </c>
      <c r="G85" s="178">
        <v>37.659999999999997</v>
      </c>
      <c r="H85" s="177">
        <v>0.22600000000000001</v>
      </c>
      <c r="I85" s="19" t="str">
        <f>IF(ISBLANK(G85),"",IF(G85&gt;48.34,"",IF(G85&lt;=0,"TSM",IF(G85&lt;=0,"SM",IF(G85&lt;=34.74,"KSM",IF(G85&lt;=36.24,"I A",IF(G85&lt;=38.24,"II A",IF(G85&lt;=40.84,"III A"))))))))</f>
        <v>II A</v>
      </c>
      <c r="J85" s="124" t="s">
        <v>302</v>
      </c>
      <c r="L85" s="119"/>
      <c r="M85" s="119"/>
    </row>
    <row r="86" spans="1:13" ht="15.95" customHeight="1" x14ac:dyDescent="0.2">
      <c r="A86" s="119">
        <v>2</v>
      </c>
      <c r="B86" s="131">
        <v>84</v>
      </c>
      <c r="C86" s="132" t="s">
        <v>624</v>
      </c>
      <c r="D86" s="133" t="s">
        <v>625</v>
      </c>
      <c r="E86" s="123" t="s">
        <v>626</v>
      </c>
      <c r="F86" s="124" t="s">
        <v>53</v>
      </c>
      <c r="G86" s="178">
        <v>38.4</v>
      </c>
      <c r="H86" s="177">
        <v>0.157</v>
      </c>
      <c r="I86" s="19" t="str">
        <f>IF(ISBLANK(G86),"",IF(G86&gt;48.34,"",IF(G86&lt;=0,"TSM",IF(G86&lt;=0,"SM",IF(G86&lt;=34.74,"KSM",IF(G86&lt;=36.24,"I A",IF(G86&lt;=38.24,"II A",IF(G86&lt;=40.84,"III A"))))))))</f>
        <v>III A</v>
      </c>
      <c r="J86" s="124" t="s">
        <v>412</v>
      </c>
      <c r="L86" s="119"/>
      <c r="M86" s="119"/>
    </row>
    <row r="87" spans="1:13" ht="15.95" customHeight="1" x14ac:dyDescent="0.2">
      <c r="A87" s="119">
        <v>3</v>
      </c>
      <c r="B87" s="131">
        <v>73</v>
      </c>
      <c r="C87" s="132" t="s">
        <v>647</v>
      </c>
      <c r="D87" s="133" t="s">
        <v>648</v>
      </c>
      <c r="E87" s="123" t="s">
        <v>649</v>
      </c>
      <c r="F87" s="124" t="s">
        <v>53</v>
      </c>
      <c r="G87" s="178">
        <v>40.14</v>
      </c>
      <c r="H87" s="177">
        <v>0.17299999999999999</v>
      </c>
      <c r="I87" s="19" t="str">
        <f>IF(ISBLANK(G87),"",IF(G87&gt;48.34,"",IF(G87&lt;=0,"TSM",IF(G87&lt;=0,"SM",IF(G87&lt;=34.74,"KSM",IF(G87&lt;=36.24,"I A",IF(G87&lt;=38.24,"II A",IF(G87&lt;=40.84,"III A"))))))))</f>
        <v>III A</v>
      </c>
      <c r="J87" s="124" t="s">
        <v>543</v>
      </c>
      <c r="L87" s="119"/>
      <c r="M87" s="119"/>
    </row>
    <row r="88" spans="1:13" ht="15.95" customHeight="1" x14ac:dyDescent="0.2">
      <c r="A88" s="119">
        <v>4</v>
      </c>
      <c r="B88" s="131">
        <v>75</v>
      </c>
      <c r="C88" s="132" t="s">
        <v>710</v>
      </c>
      <c r="D88" s="133" t="s">
        <v>711</v>
      </c>
      <c r="E88" s="123" t="s">
        <v>712</v>
      </c>
      <c r="F88" s="124" t="s">
        <v>53</v>
      </c>
      <c r="G88" s="178">
        <v>41.89</v>
      </c>
      <c r="H88" s="177">
        <v>0.224</v>
      </c>
      <c r="I88" s="19"/>
      <c r="J88" s="124" t="s">
        <v>543</v>
      </c>
      <c r="L88" s="119"/>
      <c r="M88" s="119"/>
    </row>
    <row r="89" spans="1:13" ht="5.25" customHeight="1" x14ac:dyDescent="0.2">
      <c r="D89" s="96"/>
    </row>
    <row r="90" spans="1:13" x14ac:dyDescent="0.2">
      <c r="C90" s="91">
        <v>11</v>
      </c>
      <c r="D90" s="92" t="s">
        <v>872</v>
      </c>
      <c r="E90" s="109">
        <v>12</v>
      </c>
      <c r="F90" s="108"/>
    </row>
    <row r="91" spans="1:13" ht="5.25" customHeight="1" thickBot="1" x14ac:dyDescent="0.25">
      <c r="D91" s="96"/>
      <c r="I91" s="128"/>
    </row>
    <row r="92" spans="1:13" s="100" customFormat="1" ht="12" thickBot="1" x14ac:dyDescent="0.25">
      <c r="A92" s="110" t="s">
        <v>51</v>
      </c>
      <c r="B92" s="111" t="s">
        <v>50</v>
      </c>
      <c r="C92" s="112" t="s">
        <v>49</v>
      </c>
      <c r="D92" s="113" t="s">
        <v>48</v>
      </c>
      <c r="E92" s="114" t="s">
        <v>47</v>
      </c>
      <c r="F92" s="114" t="s">
        <v>46</v>
      </c>
      <c r="G92" s="115" t="s">
        <v>900</v>
      </c>
      <c r="H92" s="174" t="s">
        <v>514</v>
      </c>
      <c r="I92" s="130" t="s">
        <v>43</v>
      </c>
      <c r="J92" s="117" t="s">
        <v>42</v>
      </c>
      <c r="K92" s="204"/>
      <c r="L92" s="118" t="s">
        <v>152</v>
      </c>
      <c r="M92" s="129" t="s">
        <v>516</v>
      </c>
    </row>
    <row r="93" spans="1:13" ht="15.95" customHeight="1" x14ac:dyDescent="0.2">
      <c r="A93" s="119">
        <v>1</v>
      </c>
      <c r="B93" s="131">
        <v>59</v>
      </c>
      <c r="C93" s="132" t="s">
        <v>718</v>
      </c>
      <c r="D93" s="133" t="s">
        <v>719</v>
      </c>
      <c r="E93" s="123" t="s">
        <v>720</v>
      </c>
      <c r="F93" s="124" t="s">
        <v>13</v>
      </c>
      <c r="G93" s="178">
        <v>39.53</v>
      </c>
      <c r="H93" s="177">
        <v>0.20399999999999999</v>
      </c>
      <c r="I93" s="19" t="str">
        <f>IF(ISBLANK(G93),"",IF(G93&gt;48.34,"",IF(G93&lt;=0,"TSM",IF(G93&lt;=0,"SM",IF(G93&lt;=34.74,"KSM",IF(G93&lt;=36.24,"I A",IF(G93&lt;=38.24,"II A",IF(G93&lt;=40.84,"III A"))))))))</f>
        <v>III A</v>
      </c>
      <c r="J93" s="124" t="s">
        <v>156</v>
      </c>
      <c r="L93" s="119"/>
      <c r="M93" s="119"/>
    </row>
    <row r="94" spans="1:13" ht="15.95" customHeight="1" x14ac:dyDescent="0.2">
      <c r="A94" s="119">
        <v>2</v>
      </c>
      <c r="B94" s="131">
        <v>81</v>
      </c>
      <c r="C94" s="132" t="s">
        <v>949</v>
      </c>
      <c r="D94" s="133" t="s">
        <v>950</v>
      </c>
      <c r="E94" s="123" t="s">
        <v>951</v>
      </c>
      <c r="F94" s="124" t="s">
        <v>775</v>
      </c>
      <c r="G94" s="178">
        <v>40.67</v>
      </c>
      <c r="H94" s="177">
        <v>0.184</v>
      </c>
      <c r="I94" s="19" t="str">
        <f>IF(ISBLANK(G94),"",IF(G94&gt;48.34,"",IF(G94&lt;=0,"TSM",IF(G94&lt;=0,"SM",IF(G94&lt;=34.74,"KSM",IF(G94&lt;=36.24,"I A",IF(G94&lt;=38.24,"II A",IF(G94&lt;=40.84,"III A"))))))))</f>
        <v>III A</v>
      </c>
      <c r="J94" s="124" t="s">
        <v>776</v>
      </c>
      <c r="L94" s="119"/>
      <c r="M94" s="119"/>
    </row>
    <row r="95" spans="1:13" ht="15.95" customHeight="1" x14ac:dyDescent="0.2">
      <c r="A95" s="119"/>
      <c r="B95" s="131">
        <v>88</v>
      </c>
      <c r="C95" s="132" t="s">
        <v>647</v>
      </c>
      <c r="D95" s="133" t="s">
        <v>684</v>
      </c>
      <c r="E95" s="123" t="s">
        <v>685</v>
      </c>
      <c r="F95" s="124" t="s">
        <v>53</v>
      </c>
      <c r="G95" s="178" t="s">
        <v>12</v>
      </c>
      <c r="H95" s="177"/>
      <c r="I95" s="19" t="str">
        <f t="shared" si="0"/>
        <v/>
      </c>
      <c r="J95" s="124" t="s">
        <v>686</v>
      </c>
      <c r="L95" s="119"/>
      <c r="M95" s="119"/>
    </row>
    <row r="96" spans="1:13" ht="15.95" customHeight="1" x14ac:dyDescent="0.2">
      <c r="A96" s="119"/>
      <c r="B96" s="131">
        <v>58</v>
      </c>
      <c r="C96" s="132" t="s">
        <v>669</v>
      </c>
      <c r="D96" s="133" t="s">
        <v>670</v>
      </c>
      <c r="E96" s="123" t="s">
        <v>671</v>
      </c>
      <c r="F96" s="124" t="s">
        <v>13</v>
      </c>
      <c r="G96" s="178" t="s">
        <v>12</v>
      </c>
      <c r="H96" s="177"/>
      <c r="I96" s="19" t="str">
        <f t="shared" si="0"/>
        <v/>
      </c>
      <c r="J96" s="124" t="s">
        <v>156</v>
      </c>
      <c r="L96" s="119"/>
      <c r="M96" s="119"/>
    </row>
    <row r="97" spans="1:13" ht="5.25" customHeight="1" x14ac:dyDescent="0.2">
      <c r="D97" s="96"/>
    </row>
    <row r="98" spans="1:13" x14ac:dyDescent="0.2">
      <c r="C98" s="91">
        <v>12</v>
      </c>
      <c r="D98" s="92" t="s">
        <v>872</v>
      </c>
      <c r="E98" s="109">
        <v>12</v>
      </c>
      <c r="F98" s="108"/>
    </row>
    <row r="99" spans="1:13" ht="5.25" customHeight="1" thickBot="1" x14ac:dyDescent="0.25">
      <c r="D99" s="96"/>
      <c r="I99" s="128"/>
    </row>
    <row r="100" spans="1:13" s="100" customFormat="1" ht="12" thickBot="1" x14ac:dyDescent="0.25">
      <c r="A100" s="110" t="s">
        <v>51</v>
      </c>
      <c r="B100" s="111" t="s">
        <v>50</v>
      </c>
      <c r="C100" s="112" t="s">
        <v>49</v>
      </c>
      <c r="D100" s="113" t="s">
        <v>48</v>
      </c>
      <c r="E100" s="114" t="s">
        <v>47</v>
      </c>
      <c r="F100" s="114" t="s">
        <v>46</v>
      </c>
      <c r="G100" s="115" t="s">
        <v>900</v>
      </c>
      <c r="H100" s="174" t="s">
        <v>514</v>
      </c>
      <c r="I100" s="130" t="s">
        <v>43</v>
      </c>
      <c r="J100" s="117" t="s">
        <v>42</v>
      </c>
      <c r="K100" s="204"/>
      <c r="L100" s="118" t="s">
        <v>152</v>
      </c>
      <c r="M100" s="129" t="s">
        <v>516</v>
      </c>
    </row>
    <row r="101" spans="1:13" ht="15.95" customHeight="1" x14ac:dyDescent="0.2">
      <c r="A101" s="119">
        <v>1</v>
      </c>
      <c r="B101" s="131">
        <v>82</v>
      </c>
      <c r="C101" s="132" t="s">
        <v>672</v>
      </c>
      <c r="D101" s="133" t="s">
        <v>673</v>
      </c>
      <c r="E101" s="123" t="s">
        <v>674</v>
      </c>
      <c r="F101" s="124" t="s">
        <v>13</v>
      </c>
      <c r="G101" s="178">
        <v>37.64</v>
      </c>
      <c r="H101" s="177">
        <v>0.15</v>
      </c>
      <c r="I101" s="19" t="str">
        <f>IF(ISBLANK(G101),"",IF(G101&gt;48.34,"",IF(G101&lt;=0,"TSM",IF(G101&lt;=0,"SM",IF(G101&lt;=34.74,"KSM",IF(G101&lt;=36.24,"I A",IF(G101&lt;=38.24,"II A",IF(G101&lt;=40.84,"III A"))))))))</f>
        <v>II A</v>
      </c>
      <c r="J101" s="124" t="s">
        <v>675</v>
      </c>
      <c r="L101" s="119"/>
      <c r="M101" s="119"/>
    </row>
    <row r="102" spans="1:13" ht="15.95" customHeight="1" x14ac:dyDescent="0.2">
      <c r="A102" s="119">
        <v>2</v>
      </c>
      <c r="B102" s="131">
        <v>108</v>
      </c>
      <c r="C102" s="132" t="s">
        <v>161</v>
      </c>
      <c r="D102" s="133" t="s">
        <v>627</v>
      </c>
      <c r="E102" s="123" t="s">
        <v>628</v>
      </c>
      <c r="F102" s="124" t="s">
        <v>53</v>
      </c>
      <c r="G102" s="178">
        <v>39.35</v>
      </c>
      <c r="H102" s="177">
        <v>0.19600000000000001</v>
      </c>
      <c r="I102" s="19" t="str">
        <f>IF(ISBLANK(G102),"",IF(G102&gt;48.34,"",IF(G102&lt;=0,"TSM",IF(G102&lt;=0,"SM",IF(G102&lt;=34.74,"KSM",IF(G102&lt;=36.24,"I A",IF(G102&lt;=38.24,"II A",IF(G102&lt;=40.84,"III A"))))))))</f>
        <v>III A</v>
      </c>
      <c r="J102" s="124" t="s">
        <v>629</v>
      </c>
      <c r="L102" s="119"/>
      <c r="M102" s="119"/>
    </row>
    <row r="103" spans="1:13" ht="15.95" customHeight="1" x14ac:dyDescent="0.2">
      <c r="A103" s="119"/>
      <c r="B103" s="131">
        <v>19</v>
      </c>
      <c r="C103" s="132" t="s">
        <v>113</v>
      </c>
      <c r="D103" s="133" t="s">
        <v>621</v>
      </c>
      <c r="E103" s="123" t="s">
        <v>622</v>
      </c>
      <c r="F103" s="124" t="s">
        <v>173</v>
      </c>
      <c r="G103" s="178" t="s">
        <v>12</v>
      </c>
      <c r="H103" s="177"/>
      <c r="I103" s="19" t="str">
        <f>IF(ISBLANK(G103),"",IF(G103&gt;48.34,"",IF(G103&lt;=0,"TSM",IF(G103&lt;=0,"SM",IF(G103&lt;=34.74,"KSM",IF(G103&lt;=36.24,"I A",IF(G103&lt;=38.24,"II A",IF(G103&lt;=40.84,"III A"))))))))</f>
        <v/>
      </c>
      <c r="J103" s="124" t="s">
        <v>623</v>
      </c>
      <c r="L103" s="119"/>
      <c r="M103" s="119"/>
    </row>
  </sheetData>
  <printOptions horizontalCentered="1"/>
  <pageMargins left="0.39370078740157483" right="0.39370078740157483" top="0.78740157480314965" bottom="0.39370078740157483" header="0.39370078740157483" footer="0.39370078740157483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53"/>
  <sheetViews>
    <sheetView zoomScaleNormal="100" workbookViewId="0">
      <selection activeCell="A3" sqref="A3"/>
    </sheetView>
  </sheetViews>
  <sheetFormatPr defaultColWidth="9.140625" defaultRowHeight="12.75" x14ac:dyDescent="0.2"/>
  <cols>
    <col min="1" max="1" width="4.5703125" style="101" customWidth="1"/>
    <col min="2" max="2" width="4" style="101" hidden="1" customWidth="1"/>
    <col min="3" max="3" width="10" style="101" customWidth="1"/>
    <col min="4" max="4" width="11.7109375" style="101" customWidth="1"/>
    <col min="5" max="5" width="8.85546875" style="103" customWidth="1"/>
    <col min="6" max="6" width="10.28515625" style="103" customWidth="1"/>
    <col min="7" max="7" width="8.140625" style="104" bestFit="1" customWidth="1"/>
    <col min="8" max="8" width="4.28515625" style="104" customWidth="1"/>
    <col min="9" max="9" width="5.85546875" style="105" customWidth="1"/>
    <col min="10" max="10" width="29.28515625" style="101" customWidth="1"/>
    <col min="11" max="11" width="3" style="204" customWidth="1"/>
    <col min="12" max="12" width="5.7109375" style="106" hidden="1" customWidth="1"/>
    <col min="13" max="13" width="4.5703125" style="106" hidden="1" customWidth="1"/>
    <col min="14" max="15" width="0" style="101" hidden="1" customWidth="1"/>
    <col min="16" max="16384" width="9.140625" style="101"/>
  </cols>
  <sheetData>
    <row r="1" spans="1:13" s="96" customFormat="1" ht="14.25" x14ac:dyDescent="0.2">
      <c r="A1" s="90" t="s">
        <v>56</v>
      </c>
      <c r="B1" s="90"/>
      <c r="C1" s="91"/>
      <c r="D1" s="91"/>
      <c r="E1" s="92"/>
      <c r="F1" s="92"/>
      <c r="G1" s="93"/>
      <c r="H1" s="94"/>
      <c r="I1" s="93"/>
      <c r="J1" s="95" t="s">
        <v>55</v>
      </c>
      <c r="K1" s="203"/>
      <c r="L1" s="91"/>
      <c r="M1" s="90"/>
    </row>
    <row r="2" spans="1:13" s="100" customFormat="1" ht="15.75" customHeight="1" x14ac:dyDescent="0.2">
      <c r="A2" s="90" t="s">
        <v>54</v>
      </c>
      <c r="B2" s="90"/>
      <c r="C2" s="97"/>
      <c r="D2" s="91"/>
      <c r="E2" s="92"/>
      <c r="F2" s="92"/>
      <c r="G2" s="98"/>
      <c r="H2" s="94"/>
      <c r="I2" s="98"/>
      <c r="J2" s="99" t="s">
        <v>53</v>
      </c>
      <c r="K2" s="204"/>
      <c r="L2" s="97"/>
      <c r="M2" s="90"/>
    </row>
    <row r="3" spans="1:13" ht="10.5" customHeight="1" x14ac:dyDescent="0.25">
      <c r="C3" s="102"/>
    </row>
    <row r="4" spans="1:13" ht="15.75" x14ac:dyDescent="0.25">
      <c r="C4" s="107" t="s">
        <v>899</v>
      </c>
      <c r="D4" s="96"/>
      <c r="F4" s="108"/>
    </row>
    <row r="5" spans="1:13" ht="5.25" customHeight="1" x14ac:dyDescent="0.2">
      <c r="D5" s="96"/>
    </row>
    <row r="6" spans="1:13" x14ac:dyDescent="0.2">
      <c r="B6" s="91"/>
      <c r="C6" s="92" t="s">
        <v>151</v>
      </c>
      <c r="D6" s="109"/>
      <c r="F6" s="108"/>
    </row>
    <row r="7" spans="1:13" ht="5.25" customHeight="1" thickBot="1" x14ac:dyDescent="0.25">
      <c r="D7" s="96"/>
      <c r="I7" s="128"/>
    </row>
    <row r="8" spans="1:13" s="100" customFormat="1" ht="12" thickBot="1" x14ac:dyDescent="0.25">
      <c r="A8" s="110" t="s">
        <v>51</v>
      </c>
      <c r="B8" s="111" t="s">
        <v>50</v>
      </c>
      <c r="C8" s="112" t="s">
        <v>49</v>
      </c>
      <c r="D8" s="113" t="s">
        <v>48</v>
      </c>
      <c r="E8" s="114" t="s">
        <v>47</v>
      </c>
      <c r="F8" s="114" t="s">
        <v>46</v>
      </c>
      <c r="G8" s="115" t="s">
        <v>900</v>
      </c>
      <c r="H8" s="174" t="s">
        <v>514</v>
      </c>
      <c r="I8" s="130" t="s">
        <v>43</v>
      </c>
      <c r="J8" s="117" t="s">
        <v>42</v>
      </c>
      <c r="K8" s="204"/>
      <c r="L8" s="118" t="s">
        <v>152</v>
      </c>
      <c r="M8" s="129" t="s">
        <v>516</v>
      </c>
    </row>
    <row r="9" spans="1:13" ht="15.6" customHeight="1" x14ac:dyDescent="0.2">
      <c r="A9" s="119">
        <v>1</v>
      </c>
      <c r="B9" s="131">
        <v>80</v>
      </c>
      <c r="C9" s="132" t="s">
        <v>744</v>
      </c>
      <c r="D9" s="133" t="s">
        <v>745</v>
      </c>
      <c r="E9" s="123" t="s">
        <v>746</v>
      </c>
      <c r="F9" s="124" t="s">
        <v>747</v>
      </c>
      <c r="G9" s="178">
        <v>37.119999999999997</v>
      </c>
      <c r="H9" s="177">
        <v>0.14699999999999999</v>
      </c>
      <c r="I9" s="19" t="str">
        <f t="shared" ref="I9:I35" si="0">IF(ISBLANK(G9),"",IF(G9&gt;48.34,"",IF(G9&lt;=0,"TSM",IF(G9&lt;=0,"SM",IF(G9&lt;=34.74,"KSM",IF(G9&lt;=36.24,"I A",IF(G9&lt;=38.24,"II A",IF(G9&lt;=40.84,"III A"))))))))</f>
        <v>II A</v>
      </c>
      <c r="J9" s="124" t="s">
        <v>748</v>
      </c>
      <c r="L9" s="119"/>
      <c r="M9" s="119"/>
    </row>
    <row r="10" spans="1:13" ht="15.95" customHeight="1" x14ac:dyDescent="0.2">
      <c r="A10" s="119">
        <v>2</v>
      </c>
      <c r="B10" s="131">
        <v>64</v>
      </c>
      <c r="C10" s="132" t="s">
        <v>844</v>
      </c>
      <c r="D10" s="133" t="s">
        <v>915</v>
      </c>
      <c r="E10" s="123" t="s">
        <v>916</v>
      </c>
      <c r="F10" s="124" t="s">
        <v>231</v>
      </c>
      <c r="G10" s="178">
        <v>37.590000000000003</v>
      </c>
      <c r="H10" s="177">
        <v>0.17699999999999999</v>
      </c>
      <c r="I10" s="19" t="str">
        <f t="shared" si="0"/>
        <v>II A</v>
      </c>
      <c r="J10" s="124" t="s">
        <v>232</v>
      </c>
      <c r="L10" s="119"/>
      <c r="M10" s="119"/>
    </row>
    <row r="11" spans="1:13" ht="15.95" customHeight="1" x14ac:dyDescent="0.2">
      <c r="A11" s="119">
        <v>3</v>
      </c>
      <c r="B11" s="131">
        <v>82</v>
      </c>
      <c r="C11" s="132" t="s">
        <v>672</v>
      </c>
      <c r="D11" s="133" t="s">
        <v>673</v>
      </c>
      <c r="E11" s="123" t="s">
        <v>674</v>
      </c>
      <c r="F11" s="124" t="s">
        <v>13</v>
      </c>
      <c r="G11" s="178">
        <v>37.64</v>
      </c>
      <c r="H11" s="177">
        <v>0.15</v>
      </c>
      <c r="I11" s="19" t="str">
        <f t="shared" si="0"/>
        <v>II A</v>
      </c>
      <c r="J11" s="124" t="s">
        <v>675</v>
      </c>
      <c r="L11" s="119"/>
      <c r="M11" s="119"/>
    </row>
    <row r="12" spans="1:13" ht="15.95" customHeight="1" x14ac:dyDescent="0.2">
      <c r="A12" s="119">
        <v>4</v>
      </c>
      <c r="B12" s="131">
        <v>70</v>
      </c>
      <c r="C12" s="132" t="s">
        <v>191</v>
      </c>
      <c r="D12" s="133" t="s">
        <v>947</v>
      </c>
      <c r="E12" s="123" t="s">
        <v>948</v>
      </c>
      <c r="F12" s="124" t="s">
        <v>303</v>
      </c>
      <c r="G12" s="178">
        <v>37.659999999999997</v>
      </c>
      <c r="H12" s="177">
        <v>0.22600000000000001</v>
      </c>
      <c r="I12" s="19" t="str">
        <f t="shared" si="0"/>
        <v>II A</v>
      </c>
      <c r="J12" s="124" t="s">
        <v>302</v>
      </c>
      <c r="L12" s="119"/>
      <c r="M12" s="119"/>
    </row>
    <row r="13" spans="1:13" ht="15.95" customHeight="1" x14ac:dyDescent="0.2">
      <c r="A13" s="119">
        <v>5</v>
      </c>
      <c r="B13" s="131">
        <v>94</v>
      </c>
      <c r="C13" s="132" t="s">
        <v>708</v>
      </c>
      <c r="D13" s="133" t="s">
        <v>928</v>
      </c>
      <c r="E13" s="123" t="s">
        <v>929</v>
      </c>
      <c r="F13" s="124" t="s">
        <v>76</v>
      </c>
      <c r="G13" s="178">
        <v>37.909999999999997</v>
      </c>
      <c r="H13" s="177">
        <v>0.192</v>
      </c>
      <c r="I13" s="19" t="str">
        <f t="shared" si="0"/>
        <v>II A</v>
      </c>
      <c r="J13" s="124" t="s">
        <v>369</v>
      </c>
      <c r="L13" s="119"/>
      <c r="M13" s="119"/>
    </row>
    <row r="14" spans="1:13" ht="15.95" customHeight="1" x14ac:dyDescent="0.2">
      <c r="A14" s="119">
        <v>6</v>
      </c>
      <c r="B14" s="131">
        <v>69</v>
      </c>
      <c r="C14" s="132" t="s">
        <v>411</v>
      </c>
      <c r="D14" s="133" t="s">
        <v>917</v>
      </c>
      <c r="E14" s="123" t="s">
        <v>918</v>
      </c>
      <c r="F14" s="124" t="s">
        <v>303</v>
      </c>
      <c r="G14" s="178">
        <v>37.94</v>
      </c>
      <c r="H14" s="177">
        <v>0.17899999999999999</v>
      </c>
      <c r="I14" s="19" t="str">
        <f t="shared" si="0"/>
        <v>II A</v>
      </c>
      <c r="J14" s="124" t="s">
        <v>302</v>
      </c>
      <c r="L14" s="119"/>
      <c r="M14" s="119"/>
    </row>
    <row r="15" spans="1:13" ht="15.95" customHeight="1" x14ac:dyDescent="0.2">
      <c r="A15" s="119">
        <v>7</v>
      </c>
      <c r="B15" s="131">
        <v>141</v>
      </c>
      <c r="C15" s="132" t="s">
        <v>376</v>
      </c>
      <c r="D15" s="133" t="s">
        <v>940</v>
      </c>
      <c r="E15" s="123" t="s">
        <v>941</v>
      </c>
      <c r="F15" s="124" t="s">
        <v>99</v>
      </c>
      <c r="G15" s="178">
        <v>38.090000000000003</v>
      </c>
      <c r="H15" s="177">
        <v>0.14899999999999999</v>
      </c>
      <c r="I15" s="19" t="str">
        <f t="shared" si="0"/>
        <v>II A</v>
      </c>
      <c r="J15" s="124" t="s">
        <v>549</v>
      </c>
      <c r="L15" s="119"/>
      <c r="M15" s="119"/>
    </row>
    <row r="16" spans="1:13" ht="15.95" customHeight="1" x14ac:dyDescent="0.2">
      <c r="A16" s="119">
        <v>8</v>
      </c>
      <c r="B16" s="131">
        <v>63</v>
      </c>
      <c r="C16" s="132" t="s">
        <v>767</v>
      </c>
      <c r="D16" s="133" t="s">
        <v>768</v>
      </c>
      <c r="E16" s="123" t="s">
        <v>769</v>
      </c>
      <c r="F16" s="124" t="s">
        <v>726</v>
      </c>
      <c r="G16" s="178">
        <v>38.19</v>
      </c>
      <c r="H16" s="177">
        <v>0.184</v>
      </c>
      <c r="I16" s="19" t="str">
        <f t="shared" si="0"/>
        <v>II A</v>
      </c>
      <c r="J16" s="124" t="s">
        <v>727</v>
      </c>
      <c r="L16" s="119"/>
      <c r="M16" s="119"/>
    </row>
    <row r="17" spans="1:13" ht="15.95" customHeight="1" x14ac:dyDescent="0.2">
      <c r="A17" s="119">
        <v>9</v>
      </c>
      <c r="B17" s="131">
        <v>109</v>
      </c>
      <c r="C17" s="132" t="s">
        <v>398</v>
      </c>
      <c r="D17" s="133" t="s">
        <v>765</v>
      </c>
      <c r="E17" s="123" t="s">
        <v>766</v>
      </c>
      <c r="F17" s="124" t="s">
        <v>53</v>
      </c>
      <c r="G17" s="178">
        <v>38.21</v>
      </c>
      <c r="H17" s="177">
        <v>0.155</v>
      </c>
      <c r="I17" s="19" t="str">
        <f t="shared" si="0"/>
        <v>II A</v>
      </c>
      <c r="J17" s="124" t="s">
        <v>629</v>
      </c>
      <c r="L17" s="119"/>
      <c r="M17" s="119"/>
    </row>
    <row r="18" spans="1:13" ht="15.95" customHeight="1" x14ac:dyDescent="0.2">
      <c r="A18" s="119">
        <v>10</v>
      </c>
      <c r="B18" s="131">
        <v>84</v>
      </c>
      <c r="C18" s="132" t="s">
        <v>624</v>
      </c>
      <c r="D18" s="133" t="s">
        <v>625</v>
      </c>
      <c r="E18" s="123" t="s">
        <v>626</v>
      </c>
      <c r="F18" s="124" t="s">
        <v>53</v>
      </c>
      <c r="G18" s="178">
        <v>38.4</v>
      </c>
      <c r="H18" s="177">
        <v>0.157</v>
      </c>
      <c r="I18" s="19" t="str">
        <f t="shared" si="0"/>
        <v>III A</v>
      </c>
      <c r="J18" s="124" t="s">
        <v>412</v>
      </c>
      <c r="L18" s="119"/>
      <c r="M18" s="119"/>
    </row>
    <row r="19" spans="1:13" ht="15.95" customHeight="1" x14ac:dyDescent="0.2">
      <c r="A19" s="119">
        <v>11</v>
      </c>
      <c r="B19" s="131">
        <v>126</v>
      </c>
      <c r="C19" s="132" t="s">
        <v>411</v>
      </c>
      <c r="D19" s="133" t="s">
        <v>933</v>
      </c>
      <c r="E19" s="123" t="s">
        <v>934</v>
      </c>
      <c r="F19" s="124" t="s">
        <v>13</v>
      </c>
      <c r="G19" s="178">
        <v>38.450000000000003</v>
      </c>
      <c r="H19" s="177">
        <v>0.16300000000000001</v>
      </c>
      <c r="I19" s="19" t="str">
        <f t="shared" si="0"/>
        <v>III A</v>
      </c>
      <c r="J19" s="124" t="s">
        <v>169</v>
      </c>
      <c r="L19" s="119"/>
      <c r="M19" s="119"/>
    </row>
    <row r="20" spans="1:13" ht="15.95" customHeight="1" x14ac:dyDescent="0.2">
      <c r="A20" s="119">
        <v>12</v>
      </c>
      <c r="B20" s="131">
        <v>180</v>
      </c>
      <c r="C20" s="132" t="s">
        <v>783</v>
      </c>
      <c r="D20" s="133" t="s">
        <v>784</v>
      </c>
      <c r="E20" s="123" t="s">
        <v>785</v>
      </c>
      <c r="F20" s="124" t="s">
        <v>298</v>
      </c>
      <c r="G20" s="178">
        <v>38.479999999999997</v>
      </c>
      <c r="H20" s="177">
        <v>0.152</v>
      </c>
      <c r="I20" s="19" t="str">
        <f t="shared" si="0"/>
        <v>III A</v>
      </c>
      <c r="J20" s="124" t="s">
        <v>786</v>
      </c>
      <c r="L20" s="119"/>
      <c r="M20" s="119"/>
    </row>
    <row r="21" spans="1:13" ht="15.95" customHeight="1" x14ac:dyDescent="0.2">
      <c r="A21" s="119">
        <v>13</v>
      </c>
      <c r="B21" s="131">
        <v>182</v>
      </c>
      <c r="C21" s="132" t="s">
        <v>279</v>
      </c>
      <c r="D21" s="133" t="s">
        <v>808</v>
      </c>
      <c r="E21" s="123" t="s">
        <v>809</v>
      </c>
      <c r="F21" s="124" t="s">
        <v>53</v>
      </c>
      <c r="G21" s="178">
        <v>38.61</v>
      </c>
      <c r="H21" s="177">
        <v>0.2</v>
      </c>
      <c r="I21" s="19" t="str">
        <f t="shared" si="0"/>
        <v>III A</v>
      </c>
      <c r="J21" s="124" t="s">
        <v>243</v>
      </c>
      <c r="L21" s="119"/>
      <c r="M21" s="119"/>
    </row>
    <row r="22" spans="1:13" ht="15.95" customHeight="1" x14ac:dyDescent="0.2">
      <c r="A22" s="119">
        <v>14</v>
      </c>
      <c r="B22" s="131">
        <v>188</v>
      </c>
      <c r="C22" s="132" t="s">
        <v>676</v>
      </c>
      <c r="D22" s="133" t="s">
        <v>677</v>
      </c>
      <c r="E22" s="123" t="s">
        <v>678</v>
      </c>
      <c r="F22" s="124" t="s">
        <v>53</v>
      </c>
      <c r="G22" s="178">
        <v>38.619999999999997</v>
      </c>
      <c r="H22" s="177">
        <v>0.20200000000000001</v>
      </c>
      <c r="I22" s="19" t="str">
        <f t="shared" si="0"/>
        <v>III A</v>
      </c>
      <c r="J22" s="124" t="s">
        <v>243</v>
      </c>
      <c r="L22" s="119"/>
      <c r="M22" s="119"/>
    </row>
    <row r="23" spans="1:13" ht="15.95" customHeight="1" x14ac:dyDescent="0.2">
      <c r="A23" s="119">
        <v>15</v>
      </c>
      <c r="B23" s="131">
        <v>99</v>
      </c>
      <c r="C23" s="132" t="s">
        <v>461</v>
      </c>
      <c r="D23" s="133" t="s">
        <v>793</v>
      </c>
      <c r="E23" s="123" t="s">
        <v>794</v>
      </c>
      <c r="F23" s="124" t="s">
        <v>76</v>
      </c>
      <c r="G23" s="178">
        <v>38.799999999999997</v>
      </c>
      <c r="H23" s="177">
        <v>0.17599999999999999</v>
      </c>
      <c r="I23" s="19" t="str">
        <f t="shared" si="0"/>
        <v>III A</v>
      </c>
      <c r="J23" s="124" t="s">
        <v>369</v>
      </c>
      <c r="L23" s="119"/>
      <c r="M23" s="119"/>
    </row>
    <row r="24" spans="1:13" ht="15.95" customHeight="1" x14ac:dyDescent="0.2">
      <c r="A24" s="119">
        <v>16</v>
      </c>
      <c r="B24" s="131">
        <v>142</v>
      </c>
      <c r="C24" s="132" t="s">
        <v>930</v>
      </c>
      <c r="D24" s="133" t="s">
        <v>931</v>
      </c>
      <c r="E24" s="123" t="s">
        <v>932</v>
      </c>
      <c r="F24" s="124" t="s">
        <v>99</v>
      </c>
      <c r="G24" s="178">
        <v>38.950000000000003</v>
      </c>
      <c r="H24" s="177">
        <v>0.28699999999999998</v>
      </c>
      <c r="I24" s="19" t="str">
        <f t="shared" si="0"/>
        <v>III A</v>
      </c>
      <c r="J24" s="124" t="s">
        <v>98</v>
      </c>
      <c r="L24" s="119"/>
      <c r="M24" s="119"/>
    </row>
    <row r="25" spans="1:13" ht="15.95" customHeight="1" x14ac:dyDescent="0.2">
      <c r="A25" s="119">
        <v>17</v>
      </c>
      <c r="B25" s="131">
        <v>108</v>
      </c>
      <c r="C25" s="132" t="s">
        <v>161</v>
      </c>
      <c r="D25" s="133" t="s">
        <v>627</v>
      </c>
      <c r="E25" s="123" t="s">
        <v>628</v>
      </c>
      <c r="F25" s="124" t="s">
        <v>53</v>
      </c>
      <c r="G25" s="178">
        <v>39.35</v>
      </c>
      <c r="H25" s="177">
        <v>0.19600000000000001</v>
      </c>
      <c r="I25" s="19" t="str">
        <f t="shared" si="0"/>
        <v>III A</v>
      </c>
      <c r="J25" s="124" t="s">
        <v>629</v>
      </c>
      <c r="L25" s="119"/>
      <c r="M25" s="119"/>
    </row>
    <row r="26" spans="1:13" ht="15.95" customHeight="1" x14ac:dyDescent="0.2">
      <c r="A26" s="119">
        <v>18</v>
      </c>
      <c r="B26" s="131">
        <v>168</v>
      </c>
      <c r="C26" s="132" t="s">
        <v>644</v>
      </c>
      <c r="D26" s="133" t="s">
        <v>645</v>
      </c>
      <c r="E26" s="123" t="s">
        <v>646</v>
      </c>
      <c r="F26" s="124" t="s">
        <v>597</v>
      </c>
      <c r="G26" s="178">
        <v>39.42</v>
      </c>
      <c r="H26" s="177">
        <v>0.17599999999999999</v>
      </c>
      <c r="I26" s="19" t="str">
        <f t="shared" si="0"/>
        <v>III A</v>
      </c>
      <c r="J26" s="124" t="s">
        <v>125</v>
      </c>
      <c r="L26" s="119"/>
      <c r="M26" s="119"/>
    </row>
    <row r="27" spans="1:13" ht="15.95" customHeight="1" x14ac:dyDescent="0.2">
      <c r="A27" s="119">
        <v>19</v>
      </c>
      <c r="B27" s="131">
        <v>3</v>
      </c>
      <c r="C27" s="132" t="s">
        <v>905</v>
      </c>
      <c r="D27" s="133" t="s">
        <v>906</v>
      </c>
      <c r="E27" s="123" t="s">
        <v>907</v>
      </c>
      <c r="F27" s="124" t="s">
        <v>303</v>
      </c>
      <c r="G27" s="178">
        <v>39.44</v>
      </c>
      <c r="H27" s="177">
        <v>0.16300000000000001</v>
      </c>
      <c r="I27" s="19" t="str">
        <f t="shared" si="0"/>
        <v>III A</v>
      </c>
      <c r="J27" s="124" t="s">
        <v>403</v>
      </c>
      <c r="L27" s="119"/>
      <c r="M27" s="119"/>
    </row>
    <row r="28" spans="1:13" ht="15.95" customHeight="1" x14ac:dyDescent="0.2">
      <c r="A28" s="119">
        <v>20</v>
      </c>
      <c r="B28" s="131">
        <v>183</v>
      </c>
      <c r="C28" s="132" t="s">
        <v>166</v>
      </c>
      <c r="D28" s="133" t="s">
        <v>789</v>
      </c>
      <c r="E28" s="123" t="s">
        <v>790</v>
      </c>
      <c r="F28" s="124" t="s">
        <v>53</v>
      </c>
      <c r="G28" s="178">
        <v>39.44</v>
      </c>
      <c r="H28" s="177">
        <v>0.16</v>
      </c>
      <c r="I28" s="19" t="str">
        <f t="shared" si="0"/>
        <v>III A</v>
      </c>
      <c r="J28" s="124" t="s">
        <v>243</v>
      </c>
      <c r="L28" s="119"/>
      <c r="M28" s="119"/>
    </row>
    <row r="29" spans="1:13" ht="15.95" customHeight="1" x14ac:dyDescent="0.2">
      <c r="A29" s="119">
        <v>21</v>
      </c>
      <c r="B29" s="131">
        <v>59</v>
      </c>
      <c r="C29" s="132" t="s">
        <v>718</v>
      </c>
      <c r="D29" s="133" t="s">
        <v>719</v>
      </c>
      <c r="E29" s="123" t="s">
        <v>720</v>
      </c>
      <c r="F29" s="124" t="s">
        <v>13</v>
      </c>
      <c r="G29" s="178">
        <v>39.53</v>
      </c>
      <c r="H29" s="177">
        <v>0.20399999999999999</v>
      </c>
      <c r="I29" s="19" t="str">
        <f t="shared" si="0"/>
        <v>III A</v>
      </c>
      <c r="J29" s="124" t="s">
        <v>156</v>
      </c>
      <c r="L29" s="119"/>
      <c r="M29" s="119"/>
    </row>
    <row r="30" spans="1:13" ht="15.95" customHeight="1" x14ac:dyDescent="0.2">
      <c r="A30" s="119">
        <v>22</v>
      </c>
      <c r="B30" s="131">
        <v>86</v>
      </c>
      <c r="C30" s="132" t="s">
        <v>937</v>
      </c>
      <c r="D30" s="133" t="s">
        <v>938</v>
      </c>
      <c r="E30" s="123" t="s">
        <v>939</v>
      </c>
      <c r="F30" s="124" t="s">
        <v>53</v>
      </c>
      <c r="G30" s="178">
        <v>39.729999999999997</v>
      </c>
      <c r="H30" s="177">
        <v>0.20399999999999999</v>
      </c>
      <c r="I30" s="19" t="str">
        <f t="shared" si="0"/>
        <v>III A</v>
      </c>
      <c r="J30" s="124" t="s">
        <v>412</v>
      </c>
      <c r="L30" s="119"/>
      <c r="M30" s="119"/>
    </row>
    <row r="31" spans="1:13" ht="15.95" customHeight="1" x14ac:dyDescent="0.2">
      <c r="A31" s="119">
        <v>23</v>
      </c>
      <c r="B31" s="131">
        <v>8</v>
      </c>
      <c r="C31" s="132" t="s">
        <v>27</v>
      </c>
      <c r="D31" s="133" t="s">
        <v>908</v>
      </c>
      <c r="E31" s="123" t="s">
        <v>909</v>
      </c>
      <c r="F31" s="124" t="s">
        <v>910</v>
      </c>
      <c r="G31" s="178">
        <v>39.92</v>
      </c>
      <c r="H31" s="177">
        <v>0.157</v>
      </c>
      <c r="I31" s="19" t="str">
        <f t="shared" si="0"/>
        <v>III A</v>
      </c>
      <c r="J31" s="124" t="s">
        <v>911</v>
      </c>
      <c r="L31" s="119"/>
      <c r="M31" s="119"/>
    </row>
    <row r="32" spans="1:13" ht="15.95" customHeight="1" x14ac:dyDescent="0.2">
      <c r="A32" s="119">
        <v>24</v>
      </c>
      <c r="B32" s="131">
        <v>122</v>
      </c>
      <c r="C32" s="132" t="s">
        <v>749</v>
      </c>
      <c r="D32" s="133" t="s">
        <v>750</v>
      </c>
      <c r="E32" s="123" t="s">
        <v>751</v>
      </c>
      <c r="F32" s="124" t="s">
        <v>164</v>
      </c>
      <c r="G32" s="178">
        <v>39.94</v>
      </c>
      <c r="H32" s="177">
        <v>0.219</v>
      </c>
      <c r="I32" s="19" t="str">
        <f t="shared" si="0"/>
        <v>III A</v>
      </c>
      <c r="J32" s="124" t="s">
        <v>752</v>
      </c>
      <c r="L32" s="119"/>
      <c r="M32" s="119"/>
    </row>
    <row r="33" spans="1:13" ht="15.95" customHeight="1" x14ac:dyDescent="0.2">
      <c r="A33" s="119">
        <v>25</v>
      </c>
      <c r="B33" s="131">
        <v>4</v>
      </c>
      <c r="C33" s="132" t="s">
        <v>356</v>
      </c>
      <c r="D33" s="133" t="s">
        <v>923</v>
      </c>
      <c r="E33" s="123" t="s">
        <v>924</v>
      </c>
      <c r="F33" s="124" t="s">
        <v>303</v>
      </c>
      <c r="G33" s="178">
        <v>40.08</v>
      </c>
      <c r="H33" s="177">
        <v>0.41799999999999998</v>
      </c>
      <c r="I33" s="19" t="str">
        <f t="shared" si="0"/>
        <v>III A</v>
      </c>
      <c r="J33" s="124" t="s">
        <v>925</v>
      </c>
      <c r="L33" s="119"/>
      <c r="M33" s="119"/>
    </row>
    <row r="34" spans="1:13" ht="15.95" customHeight="1" x14ac:dyDescent="0.2">
      <c r="A34" s="119">
        <v>26</v>
      </c>
      <c r="B34" s="131">
        <v>73</v>
      </c>
      <c r="C34" s="132" t="s">
        <v>647</v>
      </c>
      <c r="D34" s="133" t="s">
        <v>648</v>
      </c>
      <c r="E34" s="123" t="s">
        <v>649</v>
      </c>
      <c r="F34" s="124" t="s">
        <v>53</v>
      </c>
      <c r="G34" s="178">
        <v>40.14</v>
      </c>
      <c r="H34" s="177">
        <v>0.17299999999999999</v>
      </c>
      <c r="I34" s="19" t="str">
        <f t="shared" si="0"/>
        <v>III A</v>
      </c>
      <c r="J34" s="124" t="s">
        <v>543</v>
      </c>
      <c r="L34" s="119"/>
      <c r="M34" s="119"/>
    </row>
    <row r="35" spans="1:13" ht="15.95" customHeight="1" x14ac:dyDescent="0.2">
      <c r="A35" s="119">
        <v>27</v>
      </c>
      <c r="B35" s="131">
        <v>81</v>
      </c>
      <c r="C35" s="132" t="s">
        <v>949</v>
      </c>
      <c r="D35" s="133" t="s">
        <v>950</v>
      </c>
      <c r="E35" s="123" t="s">
        <v>951</v>
      </c>
      <c r="F35" s="124" t="s">
        <v>775</v>
      </c>
      <c r="G35" s="178">
        <v>40.67</v>
      </c>
      <c r="H35" s="177">
        <v>0.184</v>
      </c>
      <c r="I35" s="19" t="str">
        <f t="shared" si="0"/>
        <v>III A</v>
      </c>
      <c r="J35" s="124" t="s">
        <v>776</v>
      </c>
      <c r="L35" s="119"/>
      <c r="M35" s="119"/>
    </row>
    <row r="36" spans="1:13" ht="15.95" customHeight="1" x14ac:dyDescent="0.2">
      <c r="A36" s="119">
        <v>28</v>
      </c>
      <c r="B36" s="131">
        <v>110</v>
      </c>
      <c r="C36" s="132" t="s">
        <v>113</v>
      </c>
      <c r="D36" s="133" t="s">
        <v>935</v>
      </c>
      <c r="E36" s="123" t="s">
        <v>936</v>
      </c>
      <c r="F36" s="124" t="s">
        <v>53</v>
      </c>
      <c r="G36" s="178">
        <v>40.98</v>
      </c>
      <c r="H36" s="177">
        <v>0.18099999999999999</v>
      </c>
      <c r="I36" s="19"/>
      <c r="J36" s="124" t="s">
        <v>629</v>
      </c>
      <c r="L36" s="119"/>
      <c r="M36" s="119"/>
    </row>
    <row r="37" spans="1:13" ht="15.95" customHeight="1" x14ac:dyDescent="0.2">
      <c r="A37" s="119">
        <v>29</v>
      </c>
      <c r="B37" s="131">
        <v>26</v>
      </c>
      <c r="C37" s="132" t="s">
        <v>27</v>
      </c>
      <c r="D37" s="133" t="s">
        <v>912</v>
      </c>
      <c r="E37" s="123" t="s">
        <v>913</v>
      </c>
      <c r="F37" s="124" t="s">
        <v>121</v>
      </c>
      <c r="G37" s="178">
        <v>40.99</v>
      </c>
      <c r="H37" s="177">
        <v>0.27600000000000002</v>
      </c>
      <c r="I37" s="19"/>
      <c r="J37" s="124" t="s">
        <v>914</v>
      </c>
      <c r="L37" s="119"/>
      <c r="M37" s="119"/>
    </row>
    <row r="38" spans="1:13" ht="15.95" customHeight="1" x14ac:dyDescent="0.2">
      <c r="A38" s="119">
        <v>30</v>
      </c>
      <c r="B38" s="131">
        <v>71</v>
      </c>
      <c r="C38" s="132" t="s">
        <v>942</v>
      </c>
      <c r="D38" s="133" t="s">
        <v>943</v>
      </c>
      <c r="E38" s="123" t="s">
        <v>944</v>
      </c>
      <c r="F38" s="124" t="s">
        <v>303</v>
      </c>
      <c r="G38" s="178">
        <v>41.25</v>
      </c>
      <c r="H38" s="177" t="s">
        <v>945</v>
      </c>
      <c r="I38" s="19"/>
      <c r="J38" s="124" t="s">
        <v>946</v>
      </c>
      <c r="L38" s="119"/>
      <c r="M38" s="119"/>
    </row>
    <row r="39" spans="1:13" ht="15.6" customHeight="1" x14ac:dyDescent="0.2">
      <c r="A39" s="119">
        <v>31</v>
      </c>
      <c r="B39" s="131">
        <v>134</v>
      </c>
      <c r="C39" s="132" t="s">
        <v>27</v>
      </c>
      <c r="D39" s="133" t="s">
        <v>901</v>
      </c>
      <c r="E39" s="123" t="s">
        <v>902</v>
      </c>
      <c r="F39" s="124" t="s">
        <v>210</v>
      </c>
      <c r="G39" s="178">
        <v>41.32</v>
      </c>
      <c r="H39" s="177">
        <v>0.26900000000000002</v>
      </c>
      <c r="I39" s="19"/>
      <c r="J39" s="124" t="s">
        <v>211</v>
      </c>
      <c r="L39" s="119"/>
      <c r="M39" s="119"/>
    </row>
    <row r="40" spans="1:13" ht="15.95" customHeight="1" x14ac:dyDescent="0.2">
      <c r="A40" s="119">
        <v>32</v>
      </c>
      <c r="B40" s="131">
        <v>74</v>
      </c>
      <c r="C40" s="132" t="s">
        <v>721</v>
      </c>
      <c r="D40" s="133" t="s">
        <v>722</v>
      </c>
      <c r="E40" s="123" t="s">
        <v>723</v>
      </c>
      <c r="F40" s="124" t="s">
        <v>53</v>
      </c>
      <c r="G40" s="178">
        <v>41.72</v>
      </c>
      <c r="H40" s="177">
        <v>0.16600000000000001</v>
      </c>
      <c r="I40" s="19"/>
      <c r="J40" s="124" t="s">
        <v>543</v>
      </c>
      <c r="L40" s="119"/>
      <c r="M40" s="119"/>
    </row>
    <row r="41" spans="1:13" ht="15.95" customHeight="1" x14ac:dyDescent="0.2">
      <c r="A41" s="119">
        <v>33</v>
      </c>
      <c r="B41" s="131">
        <v>75</v>
      </c>
      <c r="C41" s="132" t="s">
        <v>710</v>
      </c>
      <c r="D41" s="133" t="s">
        <v>711</v>
      </c>
      <c r="E41" s="123" t="s">
        <v>712</v>
      </c>
      <c r="F41" s="124" t="s">
        <v>53</v>
      </c>
      <c r="G41" s="178">
        <v>41.89</v>
      </c>
      <c r="H41" s="177">
        <v>0.224</v>
      </c>
      <c r="I41" s="19"/>
      <c r="J41" s="124" t="s">
        <v>543</v>
      </c>
      <c r="L41" s="119"/>
      <c r="M41" s="119"/>
    </row>
    <row r="42" spans="1:13" ht="15.95" customHeight="1" x14ac:dyDescent="0.2">
      <c r="A42" s="119">
        <v>34</v>
      </c>
      <c r="B42" s="131">
        <v>185</v>
      </c>
      <c r="C42" s="132" t="s">
        <v>157</v>
      </c>
      <c r="D42" s="133" t="s">
        <v>812</v>
      </c>
      <c r="E42" s="123" t="s">
        <v>813</v>
      </c>
      <c r="F42" s="124" t="s">
        <v>53</v>
      </c>
      <c r="G42" s="178">
        <v>42.26</v>
      </c>
      <c r="H42" s="177">
        <v>0.27</v>
      </c>
      <c r="I42" s="19"/>
      <c r="J42" s="124" t="s">
        <v>243</v>
      </c>
      <c r="L42" s="119"/>
      <c r="M42" s="119"/>
    </row>
    <row r="43" spans="1:13" ht="15.95" customHeight="1" x14ac:dyDescent="0.2">
      <c r="A43" s="119">
        <v>35</v>
      </c>
      <c r="B43" s="131">
        <v>165</v>
      </c>
      <c r="C43" s="132" t="s">
        <v>679</v>
      </c>
      <c r="D43" s="133" t="s">
        <v>680</v>
      </c>
      <c r="E43" s="123" t="s">
        <v>681</v>
      </c>
      <c r="F43" s="124" t="s">
        <v>53</v>
      </c>
      <c r="G43" s="178">
        <v>42.87</v>
      </c>
      <c r="H43" s="177">
        <v>0.17199999999999999</v>
      </c>
      <c r="I43" s="19"/>
      <c r="J43" s="124" t="s">
        <v>84</v>
      </c>
      <c r="L43" s="119"/>
      <c r="M43" s="119"/>
    </row>
    <row r="44" spans="1:13" ht="15.95" customHeight="1" x14ac:dyDescent="0.2">
      <c r="A44" s="119">
        <v>36</v>
      </c>
      <c r="B44" s="131">
        <v>164</v>
      </c>
      <c r="C44" s="132" t="s">
        <v>87</v>
      </c>
      <c r="D44" s="133" t="s">
        <v>802</v>
      </c>
      <c r="E44" s="123" t="s">
        <v>803</v>
      </c>
      <c r="F44" s="124" t="s">
        <v>53</v>
      </c>
      <c r="G44" s="178">
        <v>45.85</v>
      </c>
      <c r="H44" s="177">
        <v>0.16</v>
      </c>
      <c r="I44" s="19"/>
      <c r="J44" s="124" t="s">
        <v>543</v>
      </c>
      <c r="L44" s="119"/>
      <c r="M44" s="119"/>
    </row>
    <row r="45" spans="1:13" ht="15.95" customHeight="1" x14ac:dyDescent="0.2">
      <c r="A45" s="119"/>
      <c r="B45" s="131">
        <v>143</v>
      </c>
      <c r="C45" s="132" t="s">
        <v>27</v>
      </c>
      <c r="D45" s="133" t="s">
        <v>926</v>
      </c>
      <c r="E45" s="123" t="s">
        <v>927</v>
      </c>
      <c r="F45" s="124" t="s">
        <v>99</v>
      </c>
      <c r="G45" s="178" t="s">
        <v>816</v>
      </c>
      <c r="H45" s="177">
        <v>-0.189</v>
      </c>
      <c r="I45" s="19" t="str">
        <f t="shared" ref="I45:I53" si="1">IF(ISBLANK(G45),"",IF(G45&gt;48.34,"",IF(G45&lt;=0,"TSM",IF(G45&lt;=0,"SM",IF(G45&lt;=34.74,"KSM",IF(G45&lt;=36.24,"I A",IF(G45&lt;=38.24,"II A",IF(G45&lt;=40.84,"III A"))))))))</f>
        <v/>
      </c>
      <c r="J45" s="124" t="s">
        <v>549</v>
      </c>
      <c r="L45" s="119"/>
      <c r="M45" s="119"/>
    </row>
    <row r="46" spans="1:13" ht="15.95" customHeight="1" x14ac:dyDescent="0.2">
      <c r="A46" s="119"/>
      <c r="B46" s="131">
        <v>52</v>
      </c>
      <c r="C46" s="132" t="s">
        <v>805</v>
      </c>
      <c r="D46" s="133" t="s">
        <v>806</v>
      </c>
      <c r="E46" s="123" t="s">
        <v>807</v>
      </c>
      <c r="F46" s="124" t="s">
        <v>121</v>
      </c>
      <c r="G46" s="178" t="s">
        <v>12</v>
      </c>
      <c r="H46" s="177"/>
      <c r="I46" s="19" t="str">
        <f t="shared" si="1"/>
        <v/>
      </c>
      <c r="J46" s="124" t="s">
        <v>193</v>
      </c>
      <c r="L46" s="119"/>
      <c r="M46" s="119"/>
    </row>
    <row r="47" spans="1:13" ht="15.95" customHeight="1" x14ac:dyDescent="0.2">
      <c r="A47" s="119"/>
      <c r="B47" s="131">
        <v>61</v>
      </c>
      <c r="C47" s="132" t="s">
        <v>415</v>
      </c>
      <c r="D47" s="133" t="s">
        <v>903</v>
      </c>
      <c r="E47" s="123" t="s">
        <v>904</v>
      </c>
      <c r="F47" s="124" t="s">
        <v>121</v>
      </c>
      <c r="G47" s="178" t="s">
        <v>12</v>
      </c>
      <c r="H47" s="177"/>
      <c r="I47" s="19" t="str">
        <f t="shared" si="1"/>
        <v/>
      </c>
      <c r="J47" s="124" t="s">
        <v>587</v>
      </c>
      <c r="L47" s="119"/>
      <c r="M47" s="119"/>
    </row>
    <row r="48" spans="1:13" ht="15.95" customHeight="1" x14ac:dyDescent="0.2">
      <c r="A48" s="119"/>
      <c r="B48" s="131">
        <v>116</v>
      </c>
      <c r="C48" s="132" t="s">
        <v>411</v>
      </c>
      <c r="D48" s="133" t="s">
        <v>699</v>
      </c>
      <c r="E48" s="123" t="s">
        <v>700</v>
      </c>
      <c r="F48" s="124" t="s">
        <v>266</v>
      </c>
      <c r="G48" s="178" t="s">
        <v>12</v>
      </c>
      <c r="H48" s="177"/>
      <c r="I48" s="19" t="str">
        <f t="shared" si="1"/>
        <v/>
      </c>
      <c r="J48" s="124" t="s">
        <v>267</v>
      </c>
      <c r="L48" s="119"/>
      <c r="M48" s="119"/>
    </row>
    <row r="49" spans="1:13" ht="15.95" customHeight="1" x14ac:dyDescent="0.2">
      <c r="A49" s="119"/>
      <c r="B49" s="131">
        <v>125</v>
      </c>
      <c r="C49" s="132" t="s">
        <v>919</v>
      </c>
      <c r="D49" s="133" t="s">
        <v>920</v>
      </c>
      <c r="E49" s="123" t="s">
        <v>921</v>
      </c>
      <c r="F49" s="124" t="s">
        <v>164</v>
      </c>
      <c r="G49" s="178" t="s">
        <v>12</v>
      </c>
      <c r="H49" s="177"/>
      <c r="I49" s="19" t="str">
        <f t="shared" si="1"/>
        <v/>
      </c>
      <c r="J49" s="124" t="s">
        <v>922</v>
      </c>
      <c r="L49" s="119"/>
      <c r="M49" s="119"/>
    </row>
    <row r="50" spans="1:13" ht="15.95" customHeight="1" x14ac:dyDescent="0.2">
      <c r="A50" s="119"/>
      <c r="B50" s="131">
        <v>112</v>
      </c>
      <c r="C50" s="132" t="s">
        <v>368</v>
      </c>
      <c r="D50" s="133" t="s">
        <v>810</v>
      </c>
      <c r="E50" s="123" t="s">
        <v>811</v>
      </c>
      <c r="F50" s="124" t="s">
        <v>266</v>
      </c>
      <c r="G50" s="178" t="s">
        <v>12</v>
      </c>
      <c r="H50" s="177"/>
      <c r="I50" s="19" t="str">
        <f t="shared" si="1"/>
        <v/>
      </c>
      <c r="J50" s="124" t="s">
        <v>267</v>
      </c>
      <c r="L50" s="119"/>
      <c r="M50" s="119"/>
    </row>
    <row r="51" spans="1:13" ht="15.95" customHeight="1" x14ac:dyDescent="0.2">
      <c r="A51" s="119"/>
      <c r="B51" s="131">
        <v>88</v>
      </c>
      <c r="C51" s="132" t="s">
        <v>647</v>
      </c>
      <c r="D51" s="133" t="s">
        <v>684</v>
      </c>
      <c r="E51" s="123" t="s">
        <v>685</v>
      </c>
      <c r="F51" s="124" t="s">
        <v>53</v>
      </c>
      <c r="G51" s="178" t="s">
        <v>12</v>
      </c>
      <c r="H51" s="177"/>
      <c r="I51" s="19" t="str">
        <f t="shared" si="1"/>
        <v/>
      </c>
      <c r="J51" s="124" t="s">
        <v>686</v>
      </c>
      <c r="L51" s="119"/>
      <c r="M51" s="119"/>
    </row>
    <row r="52" spans="1:13" ht="15.95" customHeight="1" x14ac:dyDescent="0.2">
      <c r="A52" s="119"/>
      <c r="B52" s="131">
        <v>58</v>
      </c>
      <c r="C52" s="132" t="s">
        <v>669</v>
      </c>
      <c r="D52" s="133" t="s">
        <v>670</v>
      </c>
      <c r="E52" s="123" t="s">
        <v>671</v>
      </c>
      <c r="F52" s="124" t="s">
        <v>13</v>
      </c>
      <c r="G52" s="178" t="s">
        <v>12</v>
      </c>
      <c r="H52" s="177"/>
      <c r="I52" s="19" t="str">
        <f t="shared" si="1"/>
        <v/>
      </c>
      <c r="J52" s="124" t="s">
        <v>156</v>
      </c>
      <c r="L52" s="119"/>
      <c r="M52" s="119"/>
    </row>
    <row r="53" spans="1:13" ht="15.95" customHeight="1" x14ac:dyDescent="0.2">
      <c r="A53" s="119"/>
      <c r="B53" s="131">
        <v>19</v>
      </c>
      <c r="C53" s="132" t="s">
        <v>113</v>
      </c>
      <c r="D53" s="133" t="s">
        <v>621</v>
      </c>
      <c r="E53" s="123" t="s">
        <v>622</v>
      </c>
      <c r="F53" s="124" t="s">
        <v>173</v>
      </c>
      <c r="G53" s="178" t="s">
        <v>12</v>
      </c>
      <c r="H53" s="177"/>
      <c r="I53" s="19" t="str">
        <f t="shared" si="1"/>
        <v/>
      </c>
      <c r="J53" s="124" t="s">
        <v>623</v>
      </c>
      <c r="L53" s="119"/>
      <c r="M53" s="119"/>
    </row>
  </sheetData>
  <printOptions horizontalCentered="1"/>
  <pageMargins left="0.39370078740157483" right="0.39370078740157483" top="0.78740157480314965" bottom="0.39370078740157483" header="0.39370078740157483" footer="0.3937007874015748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27</vt:i4>
      </vt:variant>
    </vt:vector>
  </HeadingPairs>
  <TitlesOfParts>
    <vt:vector size="27" baseType="lpstr">
      <vt:lpstr>LSU</vt:lpstr>
      <vt:lpstr>60 M bėg. </vt:lpstr>
      <vt:lpstr>60 M Finalas</vt:lpstr>
      <vt:lpstr>60 V  bėg. </vt:lpstr>
      <vt:lpstr>60 V  Finalas</vt:lpstr>
      <vt:lpstr>300 M bėg. </vt:lpstr>
      <vt:lpstr>300 M Suvestinė</vt:lpstr>
      <vt:lpstr>300 V bėg</vt:lpstr>
      <vt:lpstr>300 V Suvestinė</vt:lpstr>
      <vt:lpstr>600 M bėg.</vt:lpstr>
      <vt:lpstr>600 M Suvestinė</vt:lpstr>
      <vt:lpstr>600 V bėg.</vt:lpstr>
      <vt:lpstr>600 V Suvestinė</vt:lpstr>
      <vt:lpstr>1000 M beg. </vt:lpstr>
      <vt:lpstr>1000 M Suvestinė</vt:lpstr>
      <vt:lpstr>1000 V bėg.</vt:lpstr>
      <vt:lpstr>1000 V Suvestinė</vt:lpstr>
      <vt:lpstr>3000 V</vt:lpstr>
      <vt:lpstr>Estafete V</vt:lpstr>
      <vt:lpstr>3000 SpEj M</vt:lpstr>
      <vt:lpstr>5000 SpEj V</vt:lpstr>
      <vt:lpstr>Aukštis M</vt:lpstr>
      <vt:lpstr>Aukštis V</vt:lpstr>
      <vt:lpstr>Tolis M</vt:lpstr>
      <vt:lpstr>Tolis V</vt:lpstr>
      <vt:lpstr>Rutulys M</vt:lpstr>
      <vt:lpstr>Rutulys 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Steponas Misiūnas</cp:lastModifiedBy>
  <cp:lastPrinted>2017-12-14T10:18:37Z</cp:lastPrinted>
  <dcterms:created xsi:type="dcterms:W3CDTF">2017-12-12T21:43:58Z</dcterms:created>
  <dcterms:modified xsi:type="dcterms:W3CDTF">2017-12-14T11:07:11Z</dcterms:modified>
</cp:coreProperties>
</file>