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60" tabRatio="965" activeTab="0"/>
  </bookViews>
  <sheets>
    <sheet name="Viršelis" sheetId="1" r:id="rId1"/>
    <sheet name="60 bb M" sheetId="2" r:id="rId2"/>
    <sheet name="60 bb V" sheetId="3" r:id="rId3"/>
    <sheet name="60 M" sheetId="4" r:id="rId4"/>
    <sheet name="60 V " sheetId="5" r:id="rId5"/>
    <sheet name="200 M" sheetId="6" r:id="rId6"/>
    <sheet name="200 V" sheetId="7" r:id="rId7"/>
    <sheet name="600 M" sheetId="8" r:id="rId8"/>
    <sheet name="600 V" sheetId="9" r:id="rId9"/>
    <sheet name="1000 M" sheetId="10" r:id="rId10"/>
    <sheet name="1000 V" sheetId="11" r:id="rId11"/>
    <sheet name="2000 V" sheetId="12" r:id="rId12"/>
    <sheet name="Aukštis M" sheetId="13" r:id="rId13"/>
    <sheet name="Aukštis V" sheetId="14" r:id="rId14"/>
    <sheet name="Kartis M" sheetId="15" r:id="rId15"/>
    <sheet name="Kartis V" sheetId="16" r:id="rId16"/>
    <sheet name="Tolis M" sheetId="17" r:id="rId17"/>
    <sheet name="Tolis V" sheetId="18" r:id="rId18"/>
    <sheet name="Trišuolis M" sheetId="19" r:id="rId19"/>
    <sheet name="Rutulys M" sheetId="20" r:id="rId20"/>
    <sheet name="Rutulys V" sheetId="21" r:id="rId21"/>
  </sheets>
  <definedNames>
    <definedName name="vaišis">#REF!</definedName>
  </definedNames>
  <calcPr fullCalcOnLoad="1"/>
</workbook>
</file>

<file path=xl/sharedStrings.xml><?xml version="1.0" encoding="utf-8"?>
<sst xmlns="http://schemas.openxmlformats.org/spreadsheetml/2006/main" count="1201" uniqueCount="382">
  <si>
    <t>Vardas</t>
  </si>
  <si>
    <t>Pavardė</t>
  </si>
  <si>
    <t>Komanda</t>
  </si>
  <si>
    <t>Sporto mokykla</t>
  </si>
  <si>
    <t>Rezultatas</t>
  </si>
  <si>
    <t>Treneris</t>
  </si>
  <si>
    <t>Bandymai</t>
  </si>
  <si>
    <t>Gimimo data</t>
  </si>
  <si>
    <t>Šiauliai</t>
  </si>
  <si>
    <t>Klubas</t>
  </si>
  <si>
    <t xml:space="preserve">      Bandymai</t>
  </si>
  <si>
    <t xml:space="preserve">       Bandymai</t>
  </si>
  <si>
    <t>3 kg</t>
  </si>
  <si>
    <t>Finalas</t>
  </si>
  <si>
    <t>ŠIAULIŲ MIESTO LENGVOSIOS ATLETIKOS</t>
  </si>
  <si>
    <t>60 m barjerinis bėgimas (jaunutės)</t>
  </si>
  <si>
    <t xml:space="preserve">60 m barjerinis bėgimas (jaunučiai) </t>
  </si>
  <si>
    <t>60 m bėgimas (jaunutės)</t>
  </si>
  <si>
    <t>60 m bėgimas (jaunučiai)</t>
  </si>
  <si>
    <t>200 m bėgimas (jaunutės)</t>
  </si>
  <si>
    <t>200 m bėgimas (jaunučiai)</t>
  </si>
  <si>
    <t>600 m bėgimas (jaunutės)</t>
  </si>
  <si>
    <t>1000 m bėgimas (jaunutės)</t>
  </si>
  <si>
    <t>1000 m bėgimas (jaunučiai)</t>
  </si>
  <si>
    <t>2000 m bėgimas (jaunučiai)</t>
  </si>
  <si>
    <t>Šuolis į aukštį  (jaunutės)</t>
  </si>
  <si>
    <t>Šuolis su kartimi  (jaunutės)</t>
  </si>
  <si>
    <t>Šuolis į tolį  (jaunutės)</t>
  </si>
  <si>
    <t>Šuolis į tolį  (jaunučiai)</t>
  </si>
  <si>
    <t xml:space="preserve">Rutulio stūmimas (jaunutės) </t>
  </si>
  <si>
    <t>4 kg</t>
  </si>
  <si>
    <t>Rutulio stūmimas (jaunučiai)</t>
  </si>
  <si>
    <t>600 m bėgimas (jaunučiai)</t>
  </si>
  <si>
    <t>Trišuolis  (jaunutės)</t>
  </si>
  <si>
    <t>Vieta</t>
  </si>
  <si>
    <t>Kv. l.</t>
  </si>
  <si>
    <t>(12.00-0.762-7.75)</t>
  </si>
  <si>
    <t>(13.00-0.838-8.25)</t>
  </si>
  <si>
    <t>Šuolis į aukštį  (jaunučiai)</t>
  </si>
  <si>
    <t>Arnas</t>
  </si>
  <si>
    <t>Justė</t>
  </si>
  <si>
    <t>ŠLASC</t>
  </si>
  <si>
    <t>Edvinas</t>
  </si>
  <si>
    <t>Aistė</t>
  </si>
  <si>
    <t>Urtė</t>
  </si>
  <si>
    <t>2003-12-05</t>
  </si>
  <si>
    <t>J. Baikštienė</t>
  </si>
  <si>
    <t>Gustas</t>
  </si>
  <si>
    <t>ŠSG, ŠLASC</t>
  </si>
  <si>
    <t>Ubartaitė</t>
  </si>
  <si>
    <t>Bielskis</t>
  </si>
  <si>
    <t>Gustė</t>
  </si>
  <si>
    <t>Kulikauskaitė</t>
  </si>
  <si>
    <t>Butkutė</t>
  </si>
  <si>
    <t>Sonata</t>
  </si>
  <si>
    <t>Ananeva</t>
  </si>
  <si>
    <t>Kisieliauskas</t>
  </si>
  <si>
    <t>2005-03-18</t>
  </si>
  <si>
    <t>Samytė</t>
  </si>
  <si>
    <t>2003-02-12</t>
  </si>
  <si>
    <t>Rusnė</t>
  </si>
  <si>
    <t>Dapkutė</t>
  </si>
  <si>
    <t>Kazanavičius</t>
  </si>
  <si>
    <t>2004-10-29</t>
  </si>
  <si>
    <t>JAUNUČIŲ ATVIROS PIRMENYBĖS</t>
  </si>
  <si>
    <t>2018 m. sausio 11 d.</t>
  </si>
  <si>
    <t>ŠIAULIŲ MIESTO LENGVOSIOS ATLETIKOS JAUNUČIŲ ATVIROS PIRMENYBĖS</t>
  </si>
  <si>
    <t>Šiauliai, 2018 m. sausio 11 d.</t>
  </si>
  <si>
    <t>Lukas</t>
  </si>
  <si>
    <t>Janiulis</t>
  </si>
  <si>
    <t>2003-06-26</t>
  </si>
  <si>
    <t>ŠSG</t>
  </si>
  <si>
    <t>M. Malinauskas, P. Šaučikovas</t>
  </si>
  <si>
    <t>L. Roikienė</t>
  </si>
  <si>
    <t>Gabija</t>
  </si>
  <si>
    <t>Marija Fausta</t>
  </si>
  <si>
    <t>Rimkevičiūtė</t>
  </si>
  <si>
    <t>Mingailė</t>
  </si>
  <si>
    <t>Alijošiūtė</t>
  </si>
  <si>
    <t>2005-09-26</t>
  </si>
  <si>
    <t>Vakaris</t>
  </si>
  <si>
    <t>Statkevičius</t>
  </si>
  <si>
    <t>Airūnė</t>
  </si>
  <si>
    <t>Čegytė</t>
  </si>
  <si>
    <t>D. Vrubliauskas</t>
  </si>
  <si>
    <t>Adomas</t>
  </si>
  <si>
    <t>Jablonskas</t>
  </si>
  <si>
    <t>2004-02-12</t>
  </si>
  <si>
    <t>Mantas</t>
  </si>
  <si>
    <t>Šimaitis</t>
  </si>
  <si>
    <t>Dangiras</t>
  </si>
  <si>
    <t>Grušas</t>
  </si>
  <si>
    <t>Martynas</t>
  </si>
  <si>
    <t>Varnagiris</t>
  </si>
  <si>
    <t>Roznytė</t>
  </si>
  <si>
    <t>Ula</t>
  </si>
  <si>
    <t>Lukošiūtė</t>
  </si>
  <si>
    <t>Ugnė</t>
  </si>
  <si>
    <t>Drazdovaitė</t>
  </si>
  <si>
    <t>Elzė</t>
  </si>
  <si>
    <t>Ožechauskaitė</t>
  </si>
  <si>
    <t>Kamilė</t>
  </si>
  <si>
    <t>R. Kondratienė</t>
  </si>
  <si>
    <t>Markas</t>
  </si>
  <si>
    <t>Juškys</t>
  </si>
  <si>
    <t>2004-09-18</t>
  </si>
  <si>
    <t>Dominykas</t>
  </si>
  <si>
    <t>Žibas</t>
  </si>
  <si>
    <t>2003-08-08</t>
  </si>
  <si>
    <t>Meda</t>
  </si>
  <si>
    <t>Gasickaitė</t>
  </si>
  <si>
    <t>"Stadija"</t>
  </si>
  <si>
    <t>D. Šaučikovas</t>
  </si>
  <si>
    <t>Gabrielė</t>
  </si>
  <si>
    <t>Varnaitė</t>
  </si>
  <si>
    <t>2004-03-28</t>
  </si>
  <si>
    <t>Rugilė</t>
  </si>
  <si>
    <t>Joniškytė</t>
  </si>
  <si>
    <t>Emilija</t>
  </si>
  <si>
    <t>Šidlauskaitė</t>
  </si>
  <si>
    <t>2004-05-02</t>
  </si>
  <si>
    <t>Deimantė</t>
  </si>
  <si>
    <t>Žolpytė</t>
  </si>
  <si>
    <t>2003-01-31</t>
  </si>
  <si>
    <t>Deividas</t>
  </si>
  <si>
    <t>Narutis</t>
  </si>
  <si>
    <t>Rokas</t>
  </si>
  <si>
    <t>Poliackovoj</t>
  </si>
  <si>
    <t>Simona</t>
  </si>
  <si>
    <t>Vaišvilaitė</t>
  </si>
  <si>
    <t>Viltė</t>
  </si>
  <si>
    <t>Klioštoraitytė</t>
  </si>
  <si>
    <t>Stripinis</t>
  </si>
  <si>
    <t>Vasilenko</t>
  </si>
  <si>
    <t>I. Michejeva</t>
  </si>
  <si>
    <t>Armanda</t>
  </si>
  <si>
    <t>Skauminaitė</t>
  </si>
  <si>
    <t>2003-06-10</t>
  </si>
  <si>
    <t>D. Maceikienė</t>
  </si>
  <si>
    <t>Miglė</t>
  </si>
  <si>
    <t>Česnauskytė</t>
  </si>
  <si>
    <t>2004-02-19</t>
  </si>
  <si>
    <t>Toleikis</t>
  </si>
  <si>
    <t>L. Maceika</t>
  </si>
  <si>
    <t>Martyna</t>
  </si>
  <si>
    <t>Tarosaitė</t>
  </si>
  <si>
    <t>R. Kergytė-Dauskurdienė</t>
  </si>
  <si>
    <t>Tomas Zlatan</t>
  </si>
  <si>
    <t>Stoškus</t>
  </si>
  <si>
    <t>2005-01-07</t>
  </si>
  <si>
    <t>J. Beržanskis</t>
  </si>
  <si>
    <t>Tamutis</t>
  </si>
  <si>
    <t>2003-09-21</t>
  </si>
  <si>
    <t>Melita</t>
  </si>
  <si>
    <t>Ribikauskaitė</t>
  </si>
  <si>
    <t>2005-02-02</t>
  </si>
  <si>
    <t>Smiltė</t>
  </si>
  <si>
    <t>Beržinskaitė</t>
  </si>
  <si>
    <t>Valerija</t>
  </si>
  <si>
    <t>Tarasiuk</t>
  </si>
  <si>
    <t>2003-05-13</t>
  </si>
  <si>
    <t>Augustė</t>
  </si>
  <si>
    <t>Martinaitytė</t>
  </si>
  <si>
    <t>2003-03-19</t>
  </si>
  <si>
    <t>V. Žiedienė, J. Spudis</t>
  </si>
  <si>
    <t>Vrubliauskaitė</t>
  </si>
  <si>
    <t>2003-03-26</t>
  </si>
  <si>
    <t>Domarkaitė</t>
  </si>
  <si>
    <t>2004-01-27</t>
  </si>
  <si>
    <t>Vizgailaitė</t>
  </si>
  <si>
    <t>Skirmantas</t>
  </si>
  <si>
    <t>Solvita</t>
  </si>
  <si>
    <t>Zelepūgaitė</t>
  </si>
  <si>
    <t>Vaišytė</t>
  </si>
  <si>
    <t>Dovilė</t>
  </si>
  <si>
    <t>Gilytė</t>
  </si>
  <si>
    <t>2004-03-04</t>
  </si>
  <si>
    <t>Jonaitytė</t>
  </si>
  <si>
    <t>2004-05-16</t>
  </si>
  <si>
    <t>Jogailė</t>
  </si>
  <si>
    <t>Jankutė</t>
  </si>
  <si>
    <t>Jomantė</t>
  </si>
  <si>
    <t>2005-02-17</t>
  </si>
  <si>
    <t>Laurinavičiūtė</t>
  </si>
  <si>
    <t>Kelmės r.</t>
  </si>
  <si>
    <t>Kelmės VJSM</t>
  </si>
  <si>
    <t>L. Balsytė</t>
  </si>
  <si>
    <t>Kneižytė</t>
  </si>
  <si>
    <t>G. Kasputis</t>
  </si>
  <si>
    <t xml:space="preserve">Adomas </t>
  </si>
  <si>
    <t>Danilovas</t>
  </si>
  <si>
    <t xml:space="preserve">Vitalija </t>
  </si>
  <si>
    <t>Zakaraitė</t>
  </si>
  <si>
    <t>Austrėja</t>
  </si>
  <si>
    <t xml:space="preserve">Žilinskaitė </t>
  </si>
  <si>
    <t xml:space="preserve">Nedas </t>
  </si>
  <si>
    <t>Kasparas</t>
  </si>
  <si>
    <t xml:space="preserve">Vytautė </t>
  </si>
  <si>
    <t>Pociūtė</t>
  </si>
  <si>
    <t>Zubavičiūtė</t>
  </si>
  <si>
    <t>Šiauliai-Mažeikiai</t>
  </si>
  <si>
    <t>R. Razmaitė, A. Kitanov</t>
  </si>
  <si>
    <t>Giedrė</t>
  </si>
  <si>
    <t>Strelkauskaitė</t>
  </si>
  <si>
    <t>2004-05-08</t>
  </si>
  <si>
    <t>Justinas</t>
  </si>
  <si>
    <t>Liolys</t>
  </si>
  <si>
    <t>2004-09-27</t>
  </si>
  <si>
    <t>Diana</t>
  </si>
  <si>
    <t>Kozlova</t>
  </si>
  <si>
    <t>2003-07-29</t>
  </si>
  <si>
    <t>Šarūnė</t>
  </si>
  <si>
    <t>Piktūrnaitė</t>
  </si>
  <si>
    <t>2003-12-27</t>
  </si>
  <si>
    <t>Algimantas</t>
  </si>
  <si>
    <t>Vėževičius</t>
  </si>
  <si>
    <t>2003-04-23</t>
  </si>
  <si>
    <t>Jumilė</t>
  </si>
  <si>
    <t>Sanija</t>
  </si>
  <si>
    <t>Ozola</t>
  </si>
  <si>
    <t>Latvija</t>
  </si>
  <si>
    <t>Jelgavos BJSS</t>
  </si>
  <si>
    <t>A. Fomenko</t>
  </si>
  <si>
    <t>Jelgava BJSS</t>
  </si>
  <si>
    <t>Samanta</t>
  </si>
  <si>
    <t>Maško</t>
  </si>
  <si>
    <t>Artūrs</t>
  </si>
  <si>
    <t>Konderko</t>
  </si>
  <si>
    <t>2003-04-25</t>
  </si>
  <si>
    <t>Jakaterina</t>
  </si>
  <si>
    <t>Pučinska</t>
  </si>
  <si>
    <t>2003-04-17</t>
  </si>
  <si>
    <t>Erikas</t>
  </si>
  <si>
    <t>Zenevičius</t>
  </si>
  <si>
    <t>2004-05-12</t>
  </si>
  <si>
    <t>Pakruojo r.</t>
  </si>
  <si>
    <t>Pakruojo SC</t>
  </si>
  <si>
    <t>A. Macevičius</t>
  </si>
  <si>
    <t>Benas</t>
  </si>
  <si>
    <t>Vareika</t>
  </si>
  <si>
    <t>2003-02-08</t>
  </si>
  <si>
    <t>Jonas</t>
  </si>
  <si>
    <t>Sakalauskas</t>
  </si>
  <si>
    <t>2003-04-16</t>
  </si>
  <si>
    <t>Pakruojo j.</t>
  </si>
  <si>
    <t>Gabrielius</t>
  </si>
  <si>
    <t>Požėla</t>
  </si>
  <si>
    <t>2003-12-25</t>
  </si>
  <si>
    <t xml:space="preserve">Uršulė </t>
  </si>
  <si>
    <t>Galvanauskaitė</t>
  </si>
  <si>
    <t>2003-01-27</t>
  </si>
  <si>
    <t>Vaitekūnaitė</t>
  </si>
  <si>
    <t>Kapučinskas</t>
  </si>
  <si>
    <t>2003-05-17</t>
  </si>
  <si>
    <t>Edas</t>
  </si>
  <si>
    <t>Klimas</t>
  </si>
  <si>
    <t>Šiaulių r.</t>
  </si>
  <si>
    <t>Kuršėnų SM</t>
  </si>
  <si>
    <t>P. Vaitkus</t>
  </si>
  <si>
    <t>Vepštas</t>
  </si>
  <si>
    <t>2003-05-29</t>
  </si>
  <si>
    <t>Nerilė</t>
  </si>
  <si>
    <t>Dikšaitė</t>
  </si>
  <si>
    <t>Paškonytė</t>
  </si>
  <si>
    <t>2004-08-04</t>
  </si>
  <si>
    <t>Pasvalys</t>
  </si>
  <si>
    <t>Pasvalio SM</t>
  </si>
  <si>
    <t>SK "Lėvuo''</t>
  </si>
  <si>
    <t>E. Žilys</t>
  </si>
  <si>
    <t>Packevičius</t>
  </si>
  <si>
    <t>2003-01-16</t>
  </si>
  <si>
    <t>Modestas</t>
  </si>
  <si>
    <t>Kumštis</t>
  </si>
  <si>
    <t>2004-01-03</t>
  </si>
  <si>
    <t>Vokietaitis</t>
  </si>
  <si>
    <t>2003-10-14</t>
  </si>
  <si>
    <t>SK "Svalė"</t>
  </si>
  <si>
    <t>K. Mačėnas</t>
  </si>
  <si>
    <t>Džiugas</t>
  </si>
  <si>
    <t>2004-02-16</t>
  </si>
  <si>
    <t>Karolis</t>
  </si>
  <si>
    <t>Karka</t>
  </si>
  <si>
    <t>2003-08-15</t>
  </si>
  <si>
    <t>Titas</t>
  </si>
  <si>
    <t>Vaitiekūnas</t>
  </si>
  <si>
    <t>2003-01-23</t>
  </si>
  <si>
    <t>Ronaldas</t>
  </si>
  <si>
    <t>Mugulis</t>
  </si>
  <si>
    <t>2003-08-05</t>
  </si>
  <si>
    <t>Deivydas</t>
  </si>
  <si>
    <t>Morkvėnas</t>
  </si>
  <si>
    <t>2004-12-02</t>
  </si>
  <si>
    <t>Dangyra</t>
  </si>
  <si>
    <t>Šležaitė</t>
  </si>
  <si>
    <t>2003-02-26</t>
  </si>
  <si>
    <t>Žižmantaitė</t>
  </si>
  <si>
    <t>Jurgita</t>
  </si>
  <si>
    <t>Juknevičiūtė</t>
  </si>
  <si>
    <t>Vošteris</t>
  </si>
  <si>
    <t>Evaldas</t>
  </si>
  <si>
    <t>Šidlauskas</t>
  </si>
  <si>
    <t>2003-05-03</t>
  </si>
  <si>
    <t>Joniškio r.</t>
  </si>
  <si>
    <t>JSC</t>
  </si>
  <si>
    <t>P. Veikalas</t>
  </si>
  <si>
    <t>Žukauskas</t>
  </si>
  <si>
    <t>2004-01-14</t>
  </si>
  <si>
    <t>Povilaitytė</t>
  </si>
  <si>
    <t>2004-07-19</t>
  </si>
  <si>
    <t>Šliarpas</t>
  </si>
  <si>
    <t>2003-02-03</t>
  </si>
  <si>
    <t>Arminas</t>
  </si>
  <si>
    <t>Tamašauskas</t>
  </si>
  <si>
    <t>2004-10-22</t>
  </si>
  <si>
    <t>Goda</t>
  </si>
  <si>
    <t>Čekanauskaitė</t>
  </si>
  <si>
    <t>2005-01-24</t>
  </si>
  <si>
    <t>DNS</t>
  </si>
  <si>
    <t>2003.06.26</t>
  </si>
  <si>
    <t>9,45</t>
  </si>
  <si>
    <t>10,27</t>
  </si>
  <si>
    <t>8,64</t>
  </si>
  <si>
    <t>8,26</t>
  </si>
  <si>
    <t>8,80</t>
  </si>
  <si>
    <t>8,72</t>
  </si>
  <si>
    <t>8,77</t>
  </si>
  <si>
    <t/>
  </si>
  <si>
    <t>8,14</t>
  </si>
  <si>
    <t>7,76</t>
  </si>
  <si>
    <t>8,50</t>
  </si>
  <si>
    <t>DQ</t>
  </si>
  <si>
    <t>36,11</t>
  </si>
  <si>
    <t>I JA</t>
  </si>
  <si>
    <t>1,25</t>
  </si>
  <si>
    <t>1,30</t>
  </si>
  <si>
    <t>1,35</t>
  </si>
  <si>
    <t>1,40</t>
  </si>
  <si>
    <t>1,45</t>
  </si>
  <si>
    <t>1,50</t>
  </si>
  <si>
    <t>1,55</t>
  </si>
  <si>
    <t>X</t>
  </si>
  <si>
    <t>-</t>
  </si>
  <si>
    <t>0</t>
  </si>
  <si>
    <t>J.Baikštienė</t>
  </si>
  <si>
    <t>1,60</t>
  </si>
  <si>
    <t>1,65</t>
  </si>
  <si>
    <t>1,70</t>
  </si>
  <si>
    <t>1,75</t>
  </si>
  <si>
    <t>1,78</t>
  </si>
  <si>
    <t>1,80</t>
  </si>
  <si>
    <t>2,00</t>
  </si>
  <si>
    <t>2,10</t>
  </si>
  <si>
    <t>2,20</t>
  </si>
  <si>
    <t>2,30</t>
  </si>
  <si>
    <t>2,40</t>
  </si>
  <si>
    <t>Šuolis su kartimi  (jaunučiai)</t>
  </si>
  <si>
    <t>2,50</t>
  </si>
  <si>
    <t>2,60</t>
  </si>
  <si>
    <t>5,28</t>
  </si>
  <si>
    <t>5,01</t>
  </si>
  <si>
    <t>5,17</t>
  </si>
  <si>
    <t>4,92</t>
  </si>
  <si>
    <t>4,06</t>
  </si>
  <si>
    <t>3,88</t>
  </si>
  <si>
    <t>3,79</t>
  </si>
  <si>
    <t>3,60</t>
  </si>
  <si>
    <t>4,10</t>
  </si>
  <si>
    <t>4,03</t>
  </si>
  <si>
    <t>4,13</t>
  </si>
  <si>
    <t>4,93</t>
  </si>
  <si>
    <t>4,78</t>
  </si>
  <si>
    <t>5,02</t>
  </si>
  <si>
    <t>4,70</t>
  </si>
  <si>
    <t>4,87</t>
  </si>
  <si>
    <t>4,61</t>
  </si>
  <si>
    <t>4,45</t>
  </si>
  <si>
    <t>4,56</t>
  </si>
  <si>
    <t>4,28</t>
  </si>
  <si>
    <t>4,17</t>
  </si>
  <si>
    <t>9,88</t>
  </si>
  <si>
    <t>10,00</t>
  </si>
  <si>
    <t>10,58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</si>
</sst>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yy/mm/dd"/>
    <numFmt numFmtId="188" formatCode="0.00000"/>
    <numFmt numFmtId="189" formatCode="0.000000"/>
    <numFmt numFmtId="190" formatCode="0.0000000"/>
    <numFmt numFmtId="191" formatCode="0.00;[Red]0.00"/>
    <numFmt numFmtId="192" formatCode="0.00_ ;\-0.00\ 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_р_._-;\-* #,##0_р_._-;_-* &quot;-&quot;_р_._-;_-@_-"/>
    <numFmt numFmtId="199" formatCode="_-* #,##0.00&quot;р.&quot;_-;\-* #,##0.00&quot;р.&quot;_-;_-* &quot;-&quot;??&quot;р.&quot;_-;_-@_-"/>
    <numFmt numFmtId="200" formatCode="_-* #,##0.00_р_._-;\-* #,##0.00_р_._-;_-* &quot;-&quot;??_р_._-;_-@_-"/>
    <numFmt numFmtId="201" formatCode="[$€-2]\ #,##0.00_);[Red]\([$€-2]\ #,##0.00\)"/>
    <numFmt numFmtId="202" formatCode="yyyy\-mm\-dd;@"/>
    <numFmt numFmtId="203" formatCode="m:ss.00"/>
    <numFmt numFmtId="204" formatCode="mm:ss.00"/>
    <numFmt numFmtId="205" formatCode="[$-427]yyyy\ &quot;m.&quot;\ mmmm\ d\ &quot;d.&quot;"/>
    <numFmt numFmtId="206" formatCode="[$-F400]h:mm:ss\ AM/PM"/>
    <numFmt numFmtId="207" formatCode="&quot;Taip&quot;;&quot;Taip&quot;;&quot;Ne&quot;"/>
    <numFmt numFmtId="208" formatCode="&quot;Teisinga&quot;;&quot;Teisinga&quot;;&quot;Klaidinga&quot;"/>
    <numFmt numFmtId="209" formatCode="[$€-2]\ ###,000_);[Red]\([$€-2]\ ###,000\)"/>
    <numFmt numFmtId="210" formatCode="_-* #,##0.000\ _L_t_-;\-* #,##0.000\ _L_t_-;_-* &quot;-&quot;??\ _L_t_-;_-@_-"/>
    <numFmt numFmtId="211" formatCode="yyyy\.mm\.dd;@"/>
    <numFmt numFmtId="212" formatCode="#,##0.00&quot; &quot;[$Lt-427];[Red]&quot;-&quot;#,##0.00&quot; &quot;[$Lt-427]"/>
    <numFmt numFmtId="213" formatCode="yyyy/mm/dd;@"/>
    <numFmt numFmtId="214" formatCode="[$-427]yyyy\ &quot;m&quot;\.\ mmmm\ d\ &quot;d&quot;\.\,\ dddd"/>
    <numFmt numFmtId="215" formatCode="[$-427]General"/>
  </numFmts>
  <fonts count="62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212" fontId="54" fillId="0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/>
      <protection/>
    </xf>
    <xf numFmtId="0" fontId="42" fillId="0" borderId="0">
      <alignment/>
      <protection/>
    </xf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</cellStyleXfs>
  <cellXfs count="5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9" fontId="6" fillId="0" borderId="0" xfId="77" applyNumberFormat="1" applyFont="1" applyAlignment="1">
      <alignment horizontal="center" vertical="center"/>
      <protection/>
    </xf>
    <xf numFmtId="2" fontId="10" fillId="0" borderId="0" xfId="77" applyNumberFormat="1" applyFont="1" applyAlignment="1">
      <alignment horizontal="center" vertical="center"/>
      <protection/>
    </xf>
    <xf numFmtId="49" fontId="6" fillId="0" borderId="0" xfId="77" applyNumberFormat="1" applyFont="1" applyAlignment="1">
      <alignment horizontal="left" vertical="center"/>
      <protection/>
    </xf>
    <xf numFmtId="0" fontId="3" fillId="0" borderId="0" xfId="77" applyFont="1" applyAlignment="1">
      <alignment vertical="center"/>
      <protection/>
    </xf>
    <xf numFmtId="0" fontId="6" fillId="0" borderId="0" xfId="77" applyFont="1" applyAlignment="1">
      <alignment vertical="center"/>
      <protection/>
    </xf>
    <xf numFmtId="0" fontId="10" fillId="0" borderId="0" xfId="77" applyFont="1" applyAlignment="1">
      <alignment vertical="center"/>
      <protection/>
    </xf>
    <xf numFmtId="2" fontId="3" fillId="0" borderId="0" xfId="77" applyNumberFormat="1" applyFont="1" applyAlignment="1">
      <alignment horizontal="center" vertical="center"/>
      <protection/>
    </xf>
    <xf numFmtId="0" fontId="5" fillId="0" borderId="0" xfId="77" applyFont="1" applyAlignment="1">
      <alignment vertical="center"/>
      <protection/>
    </xf>
    <xf numFmtId="49" fontId="10" fillId="0" borderId="0" xfId="77" applyNumberFormat="1" applyFont="1" applyAlignment="1">
      <alignment horizontal="center" vertical="center"/>
      <protection/>
    </xf>
    <xf numFmtId="0" fontId="6" fillId="0" borderId="0" xfId="77" applyFont="1" applyAlignment="1">
      <alignment horizontal="center" vertical="center"/>
      <protection/>
    </xf>
    <xf numFmtId="0" fontId="6" fillId="0" borderId="0" xfId="77" applyFont="1" applyAlignment="1">
      <alignment horizontal="left" vertical="center"/>
      <protection/>
    </xf>
    <xf numFmtId="49" fontId="14" fillId="0" borderId="0" xfId="77" applyNumberFormat="1" applyFont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2" fontId="6" fillId="0" borderId="0" xfId="77" applyNumberFormat="1" applyFont="1" applyAlignment="1">
      <alignment horizontal="center" vertical="center"/>
      <protection/>
    </xf>
    <xf numFmtId="0" fontId="17" fillId="0" borderId="0" xfId="77" applyFont="1">
      <alignment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2" fontId="13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16" fontId="7" fillId="0" borderId="0" xfId="0" applyNumberFormat="1" applyFont="1" applyBorder="1" applyAlignment="1">
      <alignment horizontal="left" vertical="center"/>
    </xf>
    <xf numFmtId="16" fontId="12" fillId="0" borderId="0" xfId="0" applyNumberFormat="1" applyFont="1" applyBorder="1" applyAlignment="1">
      <alignment horizontal="left" vertical="center"/>
    </xf>
    <xf numFmtId="0" fontId="10" fillId="0" borderId="0" xfId="77" applyFont="1">
      <alignment/>
      <protection/>
    </xf>
    <xf numFmtId="202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77" applyNumberFormat="1" applyFont="1" applyAlignment="1">
      <alignment horizontal="left" vertical="center"/>
      <protection/>
    </xf>
    <xf numFmtId="0" fontId="3" fillId="0" borderId="0" xfId="77" applyFont="1" applyAlignment="1">
      <alignment horizontal="left" vertical="center"/>
      <protection/>
    </xf>
    <xf numFmtId="49" fontId="3" fillId="0" borderId="0" xfId="77" applyNumberFormat="1" applyFont="1" applyAlignment="1">
      <alignment horizontal="center" vertical="center"/>
      <protection/>
    </xf>
    <xf numFmtId="49" fontId="18" fillId="0" borderId="0" xfId="77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77" applyFont="1" applyAlignment="1">
      <alignment horizontal="center" vertical="center"/>
      <protection/>
    </xf>
    <xf numFmtId="49" fontId="5" fillId="0" borderId="0" xfId="77" applyNumberFormat="1" applyFont="1" applyAlignment="1">
      <alignment horizontal="center" vertical="center"/>
      <protection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77" applyFont="1">
      <alignment/>
      <protection/>
    </xf>
    <xf numFmtId="2" fontId="5" fillId="0" borderId="0" xfId="77" applyNumberFormat="1" applyFont="1" applyAlignment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0" fontId="6" fillId="0" borderId="0" xfId="77" applyFont="1" applyAlignment="1">
      <alignment vertical="center"/>
      <protection/>
    </xf>
    <xf numFmtId="0" fontId="5" fillId="0" borderId="14" xfId="72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5" fillId="0" borderId="13" xfId="71" applyFont="1" applyBorder="1" applyAlignment="1">
      <alignment horizontal="center" vertical="center"/>
      <protection/>
    </xf>
    <xf numFmtId="2" fontId="3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5" xfId="71" applyFont="1" applyBorder="1" applyAlignment="1">
      <alignment horizontal="center" vertical="center"/>
      <protection/>
    </xf>
    <xf numFmtId="0" fontId="5" fillId="0" borderId="16" xfId="71" applyFont="1" applyBorder="1" applyAlignment="1">
      <alignment horizontal="center" vertical="center"/>
      <protection/>
    </xf>
    <xf numFmtId="0" fontId="5" fillId="33" borderId="16" xfId="71" applyFont="1" applyFill="1" applyBorder="1" applyAlignment="1">
      <alignment horizontal="center" vertical="center"/>
      <protection/>
    </xf>
    <xf numFmtId="0" fontId="5" fillId="33" borderId="13" xfId="71" applyFont="1" applyFill="1" applyBorder="1" applyAlignment="1">
      <alignment horizontal="center" vertical="center"/>
      <protection/>
    </xf>
    <xf numFmtId="0" fontId="5" fillId="33" borderId="15" xfId="71" applyFont="1" applyFill="1" applyBorder="1" applyAlignment="1">
      <alignment horizontal="center" vertical="center"/>
      <protection/>
    </xf>
    <xf numFmtId="0" fontId="5" fillId="33" borderId="17" xfId="71" applyFont="1" applyFill="1" applyBorder="1" applyAlignment="1">
      <alignment horizontal="center" vertical="center"/>
      <protection/>
    </xf>
    <xf numFmtId="0" fontId="5" fillId="33" borderId="18" xfId="71" applyFont="1" applyFill="1" applyBorder="1" applyAlignment="1">
      <alignment horizontal="center" vertical="center"/>
      <protection/>
    </xf>
    <xf numFmtId="0" fontId="5" fillId="33" borderId="19" xfId="71" applyFont="1" applyFill="1" applyBorder="1" applyAlignment="1">
      <alignment horizontal="center" vertical="center"/>
      <protection/>
    </xf>
    <xf numFmtId="0" fontId="5" fillId="33" borderId="20" xfId="71" applyFont="1" applyFill="1" applyBorder="1" applyAlignment="1">
      <alignment horizontal="center" vertical="center"/>
      <protection/>
    </xf>
    <xf numFmtId="0" fontId="5" fillId="33" borderId="21" xfId="7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33" borderId="22" xfId="71" applyFont="1" applyFill="1" applyBorder="1" applyAlignment="1">
      <alignment horizontal="center" vertical="center"/>
      <protection/>
    </xf>
    <xf numFmtId="0" fontId="5" fillId="33" borderId="23" xfId="71" applyFont="1" applyFill="1" applyBorder="1" applyAlignment="1">
      <alignment horizontal="center" vertical="center"/>
      <protection/>
    </xf>
    <xf numFmtId="0" fontId="5" fillId="33" borderId="24" xfId="7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33" borderId="25" xfId="71" applyFont="1" applyFill="1" applyBorder="1" applyAlignment="1">
      <alignment horizontal="center" vertical="center"/>
      <protection/>
    </xf>
    <xf numFmtId="0" fontId="5" fillId="33" borderId="26" xfId="71" applyFont="1" applyFill="1" applyBorder="1" applyAlignment="1">
      <alignment horizontal="center" vertical="center"/>
      <protection/>
    </xf>
    <xf numFmtId="49" fontId="5" fillId="0" borderId="26" xfId="0" applyNumberFormat="1" applyFont="1" applyBorder="1" applyAlignment="1">
      <alignment horizontal="center" vertical="center"/>
    </xf>
    <xf numFmtId="0" fontId="5" fillId="0" borderId="13" xfId="77" applyFont="1" applyBorder="1" applyAlignment="1">
      <alignment horizontal="center" vertical="center" wrapText="1"/>
      <protection/>
    </xf>
    <xf numFmtId="2" fontId="3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202" fontId="5" fillId="0" borderId="14" xfId="0" applyNumberFormat="1" applyFont="1" applyBorder="1" applyAlignment="1">
      <alignment horizontal="center" vertical="center"/>
    </xf>
    <xf numFmtId="0" fontId="5" fillId="0" borderId="14" xfId="80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horizontal="left" vertical="center"/>
    </xf>
    <xf numFmtId="49" fontId="20" fillId="0" borderId="27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" fontId="20" fillId="0" borderId="29" xfId="0" applyNumberFormat="1" applyFont="1" applyFill="1" applyBorder="1" applyAlignment="1">
      <alignment horizontal="center" vertical="center"/>
    </xf>
    <xf numFmtId="2" fontId="20" fillId="0" borderId="29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" fontId="20" fillId="0" borderId="30" xfId="0" applyNumberFormat="1" applyFont="1" applyFill="1" applyBorder="1" applyAlignment="1">
      <alignment horizontal="center" vertical="center"/>
    </xf>
    <xf numFmtId="2" fontId="20" fillId="0" borderId="31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8" xfId="77" applyFont="1" applyBorder="1" applyAlignment="1">
      <alignment horizontal="center" vertical="center" wrapText="1"/>
      <protection/>
    </xf>
    <xf numFmtId="0" fontId="20" fillId="0" borderId="27" xfId="77" applyFont="1" applyBorder="1" applyAlignment="1">
      <alignment horizontal="right" vertical="center"/>
      <protection/>
    </xf>
    <xf numFmtId="0" fontId="20" fillId="0" borderId="29" xfId="77" applyFont="1" applyBorder="1" applyAlignment="1">
      <alignment horizontal="left" vertical="center"/>
      <protection/>
    </xf>
    <xf numFmtId="49" fontId="20" fillId="0" borderId="27" xfId="77" applyNumberFormat="1" applyFont="1" applyBorder="1" applyAlignment="1">
      <alignment horizontal="center" vertical="center" wrapText="1"/>
      <protection/>
    </xf>
    <xf numFmtId="0" fontId="20" fillId="0" borderId="27" xfId="77" applyFont="1" applyBorder="1" applyAlignment="1">
      <alignment horizontal="center" vertical="center"/>
      <protection/>
    </xf>
    <xf numFmtId="0" fontId="20" fillId="0" borderId="27" xfId="77" applyFont="1" applyBorder="1" applyAlignment="1">
      <alignment horizontal="center" vertical="center" wrapText="1"/>
      <protection/>
    </xf>
    <xf numFmtId="49" fontId="20" fillId="0" borderId="27" xfId="0" applyNumberFormat="1" applyFont="1" applyBorder="1" applyAlignment="1">
      <alignment horizontal="center" vertical="center"/>
    </xf>
    <xf numFmtId="2" fontId="20" fillId="0" borderId="27" xfId="77" applyNumberFormat="1" applyFont="1" applyBorder="1" applyAlignment="1">
      <alignment horizontal="center" vertical="center"/>
      <protection/>
    </xf>
    <xf numFmtId="0" fontId="20" fillId="0" borderId="30" xfId="77" applyFont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0" fillId="0" borderId="27" xfId="0" applyFont="1" applyBorder="1" applyAlignment="1">
      <alignment horizontal="right" vertical="center"/>
    </xf>
    <xf numFmtId="0" fontId="20" fillId="0" borderId="30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33" xfId="0" applyFont="1" applyBorder="1" applyAlignment="1">
      <alignment horizontal="right" vertical="center"/>
    </xf>
    <xf numFmtId="49" fontId="20" fillId="0" borderId="3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0" xfId="57">
      <alignment/>
      <protection/>
    </xf>
    <xf numFmtId="49" fontId="11" fillId="0" borderId="0" xfId="57" applyNumberFormat="1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vertical="center"/>
      <protection/>
    </xf>
    <xf numFmtId="49" fontId="4" fillId="0" borderId="0" xfId="57" applyNumberFormat="1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6" fillId="0" borderId="0" xfId="57" applyFont="1" applyBorder="1" applyAlignment="1">
      <alignment vertical="center"/>
      <protection/>
    </xf>
    <xf numFmtId="0" fontId="12" fillId="0" borderId="0" xfId="57" applyFont="1" applyBorder="1" applyAlignment="1">
      <alignment horizontal="left" vertical="center"/>
      <protection/>
    </xf>
    <xf numFmtId="0" fontId="5" fillId="0" borderId="14" xfId="57" applyFont="1" applyBorder="1" applyAlignment="1">
      <alignment horizontal="right" vertical="center"/>
      <protection/>
    </xf>
    <xf numFmtId="0" fontId="3" fillId="0" borderId="14" xfId="57" applyFont="1" applyBorder="1" applyAlignment="1">
      <alignment horizontal="left" vertical="center"/>
      <protection/>
    </xf>
    <xf numFmtId="2" fontId="5" fillId="0" borderId="14" xfId="57" applyNumberFormat="1" applyFont="1" applyBorder="1" applyAlignment="1">
      <alignment horizontal="center" vertical="center"/>
      <protection/>
    </xf>
    <xf numFmtId="202" fontId="5" fillId="0" borderId="14" xfId="57" applyNumberFormat="1" applyFont="1" applyBorder="1" applyAlignment="1">
      <alignment horizontal="center" vertical="center"/>
      <protection/>
    </xf>
    <xf numFmtId="2" fontId="3" fillId="0" borderId="14" xfId="57" applyNumberFormat="1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left" vertical="center"/>
      <protection/>
    </xf>
    <xf numFmtId="0" fontId="5" fillId="0" borderId="14" xfId="72" applyFont="1" applyBorder="1" applyAlignment="1">
      <alignment horizontal="center" vertical="center" wrapText="1"/>
      <protection/>
    </xf>
    <xf numFmtId="0" fontId="5" fillId="0" borderId="14" xfId="57" applyFont="1" applyFill="1" applyBorder="1" applyAlignment="1">
      <alignment horizontal="left" vertical="center"/>
      <protection/>
    </xf>
    <xf numFmtId="2" fontId="3" fillId="0" borderId="14" xfId="57" applyNumberFormat="1" applyFont="1" applyBorder="1" applyAlignment="1">
      <alignment horizontal="center" vertical="center"/>
      <protection/>
    </xf>
    <xf numFmtId="2" fontId="5" fillId="0" borderId="14" xfId="57" applyNumberFormat="1" applyFont="1" applyBorder="1" applyAlignment="1">
      <alignment horizontal="center"/>
      <protection/>
    </xf>
    <xf numFmtId="49" fontId="20" fillId="0" borderId="27" xfId="57" applyNumberFormat="1" applyFont="1" applyBorder="1" applyAlignment="1">
      <alignment horizontal="center" vertical="center" wrapText="1"/>
      <protection/>
    </xf>
    <xf numFmtId="49" fontId="20" fillId="0" borderId="27" xfId="57" applyNumberFormat="1" applyFont="1" applyBorder="1" applyAlignment="1">
      <alignment horizontal="center" vertical="center"/>
      <protection/>
    </xf>
    <xf numFmtId="0" fontId="20" fillId="0" borderId="28" xfId="57" applyFont="1" applyBorder="1" applyAlignment="1">
      <alignment horizontal="center" vertical="center"/>
      <protection/>
    </xf>
    <xf numFmtId="0" fontId="20" fillId="0" borderId="27" xfId="57" applyFont="1" applyBorder="1" applyAlignment="1">
      <alignment horizontal="right" vertical="center"/>
      <protection/>
    </xf>
    <xf numFmtId="0" fontId="20" fillId="0" borderId="27" xfId="57" applyFont="1" applyBorder="1" applyAlignment="1">
      <alignment horizontal="left" vertical="center"/>
      <protection/>
    </xf>
    <xf numFmtId="49" fontId="20" fillId="0" borderId="33" xfId="57" applyNumberFormat="1" applyFont="1" applyBorder="1" applyAlignment="1">
      <alignment horizontal="center" vertical="center" wrapText="1"/>
      <protection/>
    </xf>
    <xf numFmtId="0" fontId="20" fillId="0" borderId="30" xfId="57" applyFont="1" applyBorder="1" applyAlignment="1">
      <alignment horizontal="center" vertical="center"/>
      <protection/>
    </xf>
    <xf numFmtId="0" fontId="21" fillId="0" borderId="33" xfId="0" applyFont="1" applyBorder="1" applyAlignment="1">
      <alignment horizontal="center" vertical="center" wrapText="1"/>
    </xf>
    <xf numFmtId="0" fontId="5" fillId="0" borderId="13" xfId="77" applyFont="1" applyFill="1" applyBorder="1" applyAlignment="1">
      <alignment horizontal="center" vertical="center"/>
      <protection/>
    </xf>
    <xf numFmtId="2" fontId="5" fillId="0" borderId="13" xfId="0" applyNumberFormat="1" applyFont="1" applyBorder="1" applyAlignment="1">
      <alignment horizontal="center" vertical="center"/>
    </xf>
    <xf numFmtId="2" fontId="20" fillId="0" borderId="33" xfId="77" applyNumberFormat="1" applyFont="1" applyBorder="1" applyAlignment="1">
      <alignment horizontal="center" vertical="center"/>
      <protection/>
    </xf>
    <xf numFmtId="203" fontId="3" fillId="0" borderId="14" xfId="0" applyNumberFormat="1" applyFont="1" applyBorder="1" applyAlignment="1">
      <alignment horizontal="center" vertical="center"/>
    </xf>
    <xf numFmtId="203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20" fillId="0" borderId="32" xfId="0" applyNumberFormat="1" applyFont="1" applyFill="1" applyBorder="1" applyAlignment="1">
      <alignment horizontal="center" vertical="center"/>
    </xf>
    <xf numFmtId="2" fontId="20" fillId="0" borderId="3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left" vertical="center"/>
    </xf>
    <xf numFmtId="202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212" fontId="5" fillId="0" borderId="14" xfId="56" applyFont="1" applyBorder="1" applyAlignment="1">
      <alignment horizontal="right" vertical="center"/>
    </xf>
    <xf numFmtId="212" fontId="3" fillId="0" borderId="14" xfId="56" applyFont="1" applyBorder="1" applyAlignment="1">
      <alignment horizontal="left" vertical="center"/>
    </xf>
    <xf numFmtId="49" fontId="5" fillId="0" borderId="14" xfId="56" applyNumberFormat="1" applyFont="1" applyBorder="1" applyAlignment="1">
      <alignment horizontal="center" vertical="center"/>
    </xf>
    <xf numFmtId="0" fontId="5" fillId="0" borderId="14" xfId="69" applyFont="1" applyFill="1" applyBorder="1" applyAlignment="1">
      <alignment horizontal="center" vertical="center"/>
      <protection/>
    </xf>
    <xf numFmtId="0" fontId="5" fillId="0" borderId="14" xfId="85" applyFont="1" applyBorder="1" applyAlignment="1">
      <alignment horizontal="left" vertical="center"/>
      <protection/>
    </xf>
    <xf numFmtId="0" fontId="5" fillId="0" borderId="14" xfId="85" applyFont="1" applyBorder="1" applyAlignment="1">
      <alignment horizontal="center" vertical="center"/>
      <protection/>
    </xf>
    <xf numFmtId="49" fontId="5" fillId="0" borderId="14" xfId="58" applyNumberFormat="1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left"/>
    </xf>
    <xf numFmtId="14" fontId="5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202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left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/>
    </xf>
    <xf numFmtId="14" fontId="5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202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2" fontId="3" fillId="0" borderId="14" xfId="73" applyNumberFormat="1" applyFont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03" fontId="3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0" fontId="5" fillId="0" borderId="13" xfId="80" applyFont="1" applyFill="1" applyBorder="1" applyAlignment="1">
      <alignment horizontal="center" vertical="center"/>
      <protection/>
    </xf>
    <xf numFmtId="202" fontId="5" fillId="0" borderId="14" xfId="0" applyNumberFormat="1" applyFont="1" applyBorder="1" applyAlignment="1">
      <alignment horizontal="center"/>
    </xf>
    <xf numFmtId="0" fontId="5" fillId="0" borderId="14" xfId="80" applyFont="1" applyFill="1" applyBorder="1">
      <alignment/>
      <protection/>
    </xf>
    <xf numFmtId="0" fontId="5" fillId="33" borderId="14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202" fontId="5" fillId="33" borderId="14" xfId="0" applyNumberFormat="1" applyFont="1" applyFill="1" applyBorder="1" applyAlignment="1">
      <alignment horizontal="center"/>
    </xf>
    <xf numFmtId="0" fontId="5" fillId="33" borderId="14" xfId="80" applyFont="1" applyFill="1" applyBorder="1">
      <alignment/>
      <protection/>
    </xf>
    <xf numFmtId="0" fontId="5" fillId="33" borderId="14" xfId="0" applyFont="1" applyFill="1" applyBorder="1" applyAlignment="1">
      <alignment horizontal="left"/>
    </xf>
    <xf numFmtId="0" fontId="5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1" fontId="5" fillId="0" borderId="14" xfId="64" applyNumberFormat="1" applyFont="1" applyBorder="1" applyAlignment="1">
      <alignment horizontal="left" vertical="center"/>
      <protection/>
    </xf>
    <xf numFmtId="202" fontId="5" fillId="0" borderId="14" xfId="64" applyNumberFormat="1" applyFont="1" applyBorder="1" applyAlignment="1">
      <alignment horizontal="center" vertical="center"/>
      <protection/>
    </xf>
    <xf numFmtId="202" fontId="1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213" fontId="5" fillId="0" borderId="1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0" fontId="19" fillId="0" borderId="36" xfId="0" applyFont="1" applyBorder="1" applyAlignment="1">
      <alignment horizontal="left" vertical="center"/>
    </xf>
    <xf numFmtId="49" fontId="13" fillId="0" borderId="37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5" fillId="0" borderId="14" xfId="58" applyFont="1" applyBorder="1" applyAlignment="1">
      <alignment horizontal="right" vertical="center"/>
      <protection/>
    </xf>
    <xf numFmtId="0" fontId="13" fillId="0" borderId="14" xfId="0" applyFont="1" applyBorder="1" applyAlignment="1">
      <alignment horizontal="right" vertical="center"/>
    </xf>
    <xf numFmtId="0" fontId="19" fillId="0" borderId="14" xfId="0" applyFont="1" applyBorder="1" applyAlignment="1">
      <alignment horizontal="left" vertical="center"/>
    </xf>
    <xf numFmtId="49" fontId="13" fillId="0" borderId="39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right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14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2" fontId="5" fillId="0" borderId="14" xfId="57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34" xfId="0" applyFont="1" applyBorder="1" applyAlignment="1">
      <alignment horizontal="right" vertical="center"/>
    </xf>
    <xf numFmtId="0" fontId="3" fillId="33" borderId="39" xfId="0" applyFont="1" applyFill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49" fontId="5" fillId="0" borderId="14" xfId="70" applyNumberFormat="1" applyFont="1" applyBorder="1" applyAlignment="1">
      <alignment horizontal="center" vertical="center"/>
      <protection/>
    </xf>
    <xf numFmtId="0" fontId="3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5" fillId="0" borderId="13" xfId="64" applyNumberFormat="1" applyFont="1" applyBorder="1" applyAlignment="1">
      <alignment horizontal="left" vertical="center"/>
      <protection/>
    </xf>
    <xf numFmtId="0" fontId="5" fillId="0" borderId="13" xfId="0" applyFont="1" applyBorder="1" applyAlignment="1">
      <alignment/>
    </xf>
    <xf numFmtId="0" fontId="5" fillId="33" borderId="34" xfId="0" applyFont="1" applyFill="1" applyBorder="1" applyAlignment="1">
      <alignment horizontal="right" vertical="center"/>
    </xf>
    <xf numFmtId="0" fontId="5" fillId="33" borderId="40" xfId="80" applyFont="1" applyFill="1" applyBorder="1" applyAlignment="1">
      <alignment horizontal="center" vertical="center"/>
      <protection/>
    </xf>
    <xf numFmtId="0" fontId="5" fillId="0" borderId="14" xfId="80" applyFont="1" applyFill="1" applyBorder="1" applyAlignment="1">
      <alignment horizontal="center" vertical="center"/>
      <protection/>
    </xf>
    <xf numFmtId="203" fontId="3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2" fontId="5" fillId="33" borderId="3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2" fontId="5" fillId="0" borderId="14" xfId="57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20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22" xfId="71" applyFont="1" applyBorder="1" applyAlignment="1">
      <alignment horizontal="center" vertical="center"/>
      <protection/>
    </xf>
    <xf numFmtId="0" fontId="5" fillId="0" borderId="23" xfId="71" applyFont="1" applyBorder="1" applyAlignment="1">
      <alignment horizontal="center" vertical="center"/>
      <protection/>
    </xf>
    <xf numFmtId="0" fontId="5" fillId="0" borderId="24" xfId="71" applyFont="1" applyBorder="1" applyAlignment="1">
      <alignment horizontal="center" vertical="center"/>
      <protection/>
    </xf>
    <xf numFmtId="0" fontId="5" fillId="0" borderId="41" xfId="71" applyFont="1" applyBorder="1" applyAlignment="1">
      <alignment horizontal="center" vertical="center"/>
      <protection/>
    </xf>
    <xf numFmtId="0" fontId="5" fillId="0" borderId="42" xfId="71" applyFont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212" fontId="13" fillId="0" borderId="14" xfId="56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/>
    </xf>
    <xf numFmtId="0" fontId="3" fillId="0" borderId="39" xfId="0" applyFont="1" applyBorder="1" applyAlignment="1">
      <alignment horizontal="left" vertical="center"/>
    </xf>
    <xf numFmtId="212" fontId="19" fillId="0" borderId="14" xfId="56" applyFont="1" applyFill="1" applyBorder="1" applyAlignment="1">
      <alignment horizontal="left" vertical="center"/>
    </xf>
    <xf numFmtId="0" fontId="3" fillId="0" borderId="44" xfId="0" applyFont="1" applyFill="1" applyBorder="1" applyAlignment="1">
      <alignment/>
    </xf>
    <xf numFmtId="49" fontId="13" fillId="0" borderId="14" xfId="56" applyNumberFormat="1" applyFont="1" applyFill="1" applyBorder="1" applyAlignment="1">
      <alignment horizontal="center" vertical="center"/>
    </xf>
    <xf numFmtId="14" fontId="5" fillId="0" borderId="45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14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212" fontId="5" fillId="0" borderId="14" xfId="56" applyFont="1" applyFill="1" applyBorder="1" applyAlignment="1">
      <alignment horizontal="right" vertical="center"/>
    </xf>
    <xf numFmtId="212" fontId="3" fillId="0" borderId="14" xfId="56" applyFont="1" applyFill="1" applyBorder="1" applyAlignment="1">
      <alignment horizontal="left" vertical="center"/>
    </xf>
    <xf numFmtId="49" fontId="5" fillId="0" borderId="14" xfId="56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right"/>
    </xf>
    <xf numFmtId="0" fontId="3" fillId="0" borderId="36" xfId="0" applyFont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14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49" fontId="5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49" fontId="5" fillId="0" borderId="47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2" fontId="6" fillId="0" borderId="48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/>
    </xf>
    <xf numFmtId="2" fontId="6" fillId="0" borderId="55" xfId="0" applyNumberFormat="1" applyFont="1" applyBorder="1" applyAlignment="1">
      <alignment horizontal="center" vertical="center"/>
    </xf>
    <xf numFmtId="2" fontId="6" fillId="0" borderId="56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left" vertical="center" wrapText="1"/>
    </xf>
    <xf numFmtId="2" fontId="6" fillId="0" borderId="48" xfId="71" applyNumberFormat="1" applyFont="1" applyBorder="1" applyAlignment="1">
      <alignment horizontal="center" vertical="center"/>
      <protection/>
    </xf>
    <xf numFmtId="2" fontId="6" fillId="0" borderId="49" xfId="71" applyNumberFormat="1" applyFont="1" applyBorder="1" applyAlignment="1">
      <alignment horizontal="center" vertical="center"/>
      <protection/>
    </xf>
    <xf numFmtId="0" fontId="5" fillId="0" borderId="5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5" fillId="0" borderId="57" xfId="71" applyFont="1" applyBorder="1" applyAlignment="1">
      <alignment horizontal="center" vertical="center"/>
      <protection/>
    </xf>
    <xf numFmtId="0" fontId="5" fillId="0" borderId="13" xfId="71" applyFont="1" applyBorder="1" applyAlignment="1">
      <alignment horizontal="center" vertical="center"/>
      <protection/>
    </xf>
    <xf numFmtId="0" fontId="20" fillId="0" borderId="58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8" xfId="0" applyFont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20" fillId="0" borderId="58" xfId="0" applyNumberFormat="1" applyFont="1" applyBorder="1" applyAlignment="1">
      <alignment horizontal="center" vertical="center" wrapText="1"/>
    </xf>
    <xf numFmtId="49" fontId="20" fillId="0" borderId="51" xfId="0" applyNumberFormat="1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/>
    </xf>
    <xf numFmtId="49" fontId="20" fillId="0" borderId="59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10" fillId="0" borderId="62" xfId="0" applyNumberFormat="1" applyFont="1" applyBorder="1" applyAlignment="1">
      <alignment horizontal="center" vertical="center"/>
    </xf>
    <xf numFmtId="0" fontId="5" fillId="0" borderId="14" xfId="71" applyFont="1" applyBorder="1" applyAlignment="1">
      <alignment horizontal="center" vertical="center" wrapText="1"/>
      <protection/>
    </xf>
    <xf numFmtId="49" fontId="10" fillId="0" borderId="63" xfId="0" applyNumberFormat="1" applyFont="1" applyBorder="1" applyAlignment="1">
      <alignment horizontal="center" vertical="center"/>
    </xf>
    <xf numFmtId="49" fontId="10" fillId="0" borderId="63" xfId="71" applyNumberFormat="1" applyFont="1" applyBorder="1" applyAlignment="1">
      <alignment horizontal="center" vertical="center"/>
      <protection/>
    </xf>
    <xf numFmtId="0" fontId="13" fillId="0" borderId="57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9" fillId="0" borderId="57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49" fontId="13" fillId="0" borderId="57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53" xfId="71" applyFont="1" applyBorder="1" applyAlignment="1">
      <alignment horizontal="left" vertical="center"/>
      <protection/>
    </xf>
    <xf numFmtId="0" fontId="5" fillId="0" borderId="15" xfId="71" applyFont="1" applyBorder="1" applyAlignment="1">
      <alignment horizontal="left" vertical="center"/>
      <protection/>
    </xf>
    <xf numFmtId="49" fontId="10" fillId="0" borderId="16" xfId="71" applyNumberFormat="1" applyFont="1" applyBorder="1" applyAlignment="1">
      <alignment horizontal="center" vertical="center"/>
      <protection/>
    </xf>
    <xf numFmtId="49" fontId="10" fillId="0" borderId="64" xfId="71" applyNumberFormat="1" applyFont="1" applyBorder="1" applyAlignment="1">
      <alignment horizontal="center" vertical="center"/>
      <protection/>
    </xf>
    <xf numFmtId="49" fontId="13" fillId="0" borderId="58" xfId="0" applyNumberFormat="1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58" xfId="71" applyFont="1" applyBorder="1" applyAlignment="1">
      <alignment horizontal="center" vertical="center" wrapText="1"/>
      <protection/>
    </xf>
    <xf numFmtId="0" fontId="5" fillId="0" borderId="13" xfId="71" applyFont="1" applyBorder="1" applyAlignment="1">
      <alignment horizontal="center" vertical="center" wrapText="1"/>
      <protection/>
    </xf>
    <xf numFmtId="0" fontId="13" fillId="0" borderId="58" xfId="0" applyFont="1" applyFill="1" applyBorder="1" applyAlignment="1">
      <alignment horizontal="right" vertical="center" wrapText="1"/>
    </xf>
    <xf numFmtId="0" fontId="19" fillId="0" borderId="58" xfId="0" applyFont="1" applyFill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 vertical="center"/>
    </xf>
    <xf numFmtId="2" fontId="5" fillId="0" borderId="66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67" xfId="0" applyNumberFormat="1" applyFont="1" applyFill="1" applyBorder="1" applyAlignment="1">
      <alignment horizontal="center" vertical="center"/>
    </xf>
    <xf numFmtId="2" fontId="5" fillId="0" borderId="68" xfId="0" applyNumberFormat="1" applyFont="1" applyFill="1" applyBorder="1" applyAlignment="1">
      <alignment horizontal="center" vertical="center"/>
    </xf>
    <xf numFmtId="2" fontId="5" fillId="0" borderId="69" xfId="0" applyNumberFormat="1" applyFont="1" applyFill="1" applyBorder="1" applyAlignment="1">
      <alignment horizontal="center" vertical="center"/>
    </xf>
    <xf numFmtId="2" fontId="5" fillId="0" borderId="70" xfId="0" applyNumberFormat="1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3" xfId="57"/>
    <cellStyle name="Įprastas 3 2" xfId="58"/>
    <cellStyle name="Įprastas 4" xfId="59"/>
    <cellStyle name="Linked Cell" xfId="60"/>
    <cellStyle name="Neutral" xfId="61"/>
    <cellStyle name="Normal 10" xfId="62"/>
    <cellStyle name="Normal 2" xfId="63"/>
    <cellStyle name="Normal 2 2 10_aukstis" xfId="64"/>
    <cellStyle name="Normal 2_TECH galutiniai" xfId="65"/>
    <cellStyle name="Normal 34" xfId="66"/>
    <cellStyle name="Normal 4 2" xfId="67"/>
    <cellStyle name="Normal 42" xfId="68"/>
    <cellStyle name="Normal_60Vj" xfId="69"/>
    <cellStyle name="Normal_Mokiniu sarasai2011 m" xfId="70"/>
    <cellStyle name="Normal_paraiska varzyboms" xfId="71"/>
    <cellStyle name="Normal_paraiska varzyboms 2" xfId="72"/>
    <cellStyle name="Normal_Sheet1" xfId="73"/>
    <cellStyle name="Note" xfId="74"/>
    <cellStyle name="Output" xfId="75"/>
    <cellStyle name="Paprastas 2" xfId="76"/>
    <cellStyle name="Paprastas 3" xfId="77"/>
    <cellStyle name="Paprastas 4" xfId="78"/>
    <cellStyle name="Paprastas 5" xfId="79"/>
    <cellStyle name="Paprastas_Lapas1" xfId="80"/>
    <cellStyle name="Percent" xfId="81"/>
    <cellStyle name="Title" xfId="82"/>
    <cellStyle name="Total" xfId="83"/>
    <cellStyle name="Warning Text" xfId="84"/>
    <cellStyle name="Обычный_Лист1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4</xdr:row>
      <xdr:rowOff>57150</xdr:rowOff>
    </xdr:from>
    <xdr:to>
      <xdr:col>17</xdr:col>
      <xdr:colOff>57150</xdr:colOff>
      <xdr:row>17</xdr:row>
      <xdr:rowOff>161925</xdr:rowOff>
    </xdr:to>
    <xdr:pic>
      <xdr:nvPicPr>
        <xdr:cNvPr id="1" name="il_fi" descr="http://www.siauliai.lt/img/heraldika/siauliu_didysis_herb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704850"/>
          <a:ext cx="23431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1.28515625" style="2" customWidth="1"/>
    <col min="3" max="3" width="15.7109375" style="2" customWidth="1"/>
    <col min="4" max="4" width="5.7109375" style="2" customWidth="1"/>
    <col min="5" max="5" width="14.7109375" style="2" customWidth="1"/>
    <col min="6" max="6" width="10.7109375" style="2" customWidth="1"/>
    <col min="7" max="7" width="16.7109375" style="2" customWidth="1"/>
    <col min="8" max="8" width="10.7109375" style="211" customWidth="1"/>
    <col min="9" max="9" width="10.7109375" style="2" customWidth="1"/>
    <col min="10" max="18" width="5.7109375" style="2" customWidth="1"/>
    <col min="19" max="19" width="9.00390625" style="2" customWidth="1"/>
    <col min="20" max="34" width="5.7109375" style="2" customWidth="1"/>
    <col min="35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 t="s">
        <v>14</v>
      </c>
    </row>
    <row r="17" spans="2:4" ht="20.25">
      <c r="B17" s="6"/>
      <c r="D17" s="39"/>
    </row>
    <row r="18" spans="2:4" ht="20.25">
      <c r="B18" s="6"/>
      <c r="D18" s="9" t="s">
        <v>64</v>
      </c>
    </row>
    <row r="19" spans="2:4" ht="17.25" customHeight="1">
      <c r="B19" s="6"/>
      <c r="D19" s="7"/>
    </row>
    <row r="20" ht="4.5" customHeight="1">
      <c r="B20" s="6"/>
    </row>
    <row r="21" spans="1:19" ht="3" customHeight="1">
      <c r="A21" s="8"/>
      <c r="B21" s="4"/>
      <c r="C21" s="8"/>
      <c r="D21" s="8"/>
      <c r="E21" s="8"/>
      <c r="F21" s="8"/>
      <c r="G21" s="8"/>
      <c r="H21" s="212"/>
      <c r="I21" s="8"/>
      <c r="J21" s="8"/>
      <c r="K21" s="8"/>
      <c r="L21" s="8"/>
      <c r="M21" s="8"/>
      <c r="N21" s="8"/>
      <c r="O21" s="8"/>
      <c r="P21" s="8"/>
      <c r="Q21" s="8"/>
      <c r="R21" s="8"/>
      <c r="S21" s="4"/>
    </row>
    <row r="22" ht="4.5" customHeight="1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spans="2:4" ht="15">
      <c r="B28" s="6"/>
      <c r="D28" s="5" t="s">
        <v>65</v>
      </c>
    </row>
    <row r="29" spans="1:9" ht="6.75" customHeight="1">
      <c r="A29" s="10"/>
      <c r="B29" s="11"/>
      <c r="C29" s="10"/>
      <c r="D29" s="10"/>
      <c r="E29" s="10"/>
      <c r="F29" s="10"/>
      <c r="G29" s="10"/>
      <c r="H29" s="213"/>
      <c r="I29" s="10"/>
    </row>
    <row r="30" ht="6.75" customHeight="1">
      <c r="B30" s="6"/>
    </row>
    <row r="31" spans="2:4" ht="15">
      <c r="B31" s="6"/>
      <c r="D31" s="3" t="s">
        <v>8</v>
      </c>
    </row>
    <row r="32" ht="12.75">
      <c r="B32" s="6"/>
    </row>
    <row r="33" ht="12.75">
      <c r="B33" s="6"/>
    </row>
    <row r="34" ht="12.75">
      <c r="B34" s="6"/>
    </row>
    <row r="35" spans="2:12" ht="12.75">
      <c r="B35" s="6"/>
      <c r="L35" s="52"/>
    </row>
    <row r="36" spans="2:14" ht="12.75">
      <c r="B36" s="6"/>
      <c r="L36" s="52"/>
      <c r="N36" s="1"/>
    </row>
    <row r="37" spans="2:12" ht="12.75">
      <c r="B37" s="6"/>
      <c r="L37" s="52"/>
    </row>
    <row r="38" spans="2:12" ht="12.75">
      <c r="B38" s="6"/>
      <c r="L38" s="52"/>
    </row>
    <row r="39" spans="1:14" ht="12.75">
      <c r="A39" s="4"/>
      <c r="B39" s="4"/>
      <c r="C39" s="4"/>
      <c r="N39" s="1"/>
    </row>
    <row r="40" ht="12.75">
      <c r="N40" s="1"/>
    </row>
  </sheetData>
  <sheetProtection/>
  <printOptions/>
  <pageMargins left="0.03937007874015748" right="0.03937007874015748" top="1.1811023622047245" bottom="0.3937007874015748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3.57421875" style="0" customWidth="1"/>
    <col min="4" max="4" width="11.7109375" style="0" customWidth="1"/>
    <col min="5" max="5" width="12.28125" style="0" customWidth="1"/>
    <col min="6" max="6" width="13.28125" style="0" customWidth="1"/>
    <col min="7" max="7" width="16.7109375" style="0" customWidth="1"/>
    <col min="8" max="8" width="10.7109375" style="161" bestFit="1" customWidth="1"/>
    <col min="9" max="9" width="10.7109375" style="161" customWidth="1"/>
    <col min="10" max="10" width="19.28125" style="0" bestFit="1" customWidth="1"/>
    <col min="11" max="11" width="19.140625" style="0" customWidth="1"/>
  </cols>
  <sheetData>
    <row r="1" spans="1:10" ht="15">
      <c r="A1" s="70" t="s">
        <v>66</v>
      </c>
      <c r="B1" s="76"/>
      <c r="C1" s="76"/>
      <c r="D1" s="76"/>
      <c r="E1" s="66"/>
      <c r="F1" s="77"/>
      <c r="G1" s="85"/>
      <c r="H1" s="78"/>
      <c r="I1" s="78"/>
      <c r="J1" s="59"/>
    </row>
    <row r="2" spans="1:10" ht="15">
      <c r="A2" s="70" t="s">
        <v>67</v>
      </c>
      <c r="B2" s="76"/>
      <c r="C2" s="76"/>
      <c r="D2" s="75"/>
      <c r="E2" s="66"/>
      <c r="F2" s="74"/>
      <c r="G2" s="85"/>
      <c r="H2" s="79"/>
      <c r="I2" s="79"/>
      <c r="J2" s="61"/>
    </row>
    <row r="3" spans="1:10" ht="12.75">
      <c r="A3" s="56"/>
      <c r="B3" s="63"/>
      <c r="C3" s="64"/>
      <c r="D3" s="64"/>
      <c r="E3" s="64"/>
      <c r="F3" s="64"/>
      <c r="G3" s="53"/>
      <c r="H3" s="53"/>
      <c r="I3" s="53"/>
      <c r="J3" s="22"/>
    </row>
    <row r="4" spans="1:9" ht="15">
      <c r="A4" s="56"/>
      <c r="B4" s="59" t="s">
        <v>22</v>
      </c>
      <c r="C4" s="58"/>
      <c r="D4" s="58"/>
      <c r="E4" s="58"/>
      <c r="F4" s="58"/>
      <c r="G4" s="53"/>
      <c r="H4" s="56"/>
      <c r="I4" s="56"/>
    </row>
    <row r="5" spans="1:9" ht="15.75" thickBot="1">
      <c r="A5" s="65"/>
      <c r="B5" s="60"/>
      <c r="C5" s="60"/>
      <c r="D5" s="60"/>
      <c r="E5" s="60"/>
      <c r="F5" s="60"/>
      <c r="G5" s="61"/>
      <c r="H5" s="65"/>
      <c r="I5" s="65"/>
    </row>
    <row r="6" spans="1:10" ht="27.75" thickBot="1">
      <c r="A6" s="175" t="s">
        <v>34</v>
      </c>
      <c r="B6" s="200" t="s">
        <v>0</v>
      </c>
      <c r="C6" s="202" t="s">
        <v>1</v>
      </c>
      <c r="D6" s="174" t="s">
        <v>7</v>
      </c>
      <c r="E6" s="196" t="s">
        <v>2</v>
      </c>
      <c r="F6" s="174" t="s">
        <v>3</v>
      </c>
      <c r="G6" s="196" t="s">
        <v>9</v>
      </c>
      <c r="H6" s="196" t="s">
        <v>4</v>
      </c>
      <c r="I6" s="229" t="s">
        <v>35</v>
      </c>
      <c r="J6" s="201" t="s">
        <v>5</v>
      </c>
    </row>
    <row r="7" spans="1:10" ht="12.75">
      <c r="A7" s="54">
        <v>1</v>
      </c>
      <c r="B7" s="315" t="s">
        <v>121</v>
      </c>
      <c r="C7" s="316" t="s">
        <v>187</v>
      </c>
      <c r="D7" s="317">
        <v>37755</v>
      </c>
      <c r="E7" s="313" t="s">
        <v>184</v>
      </c>
      <c r="F7" s="318" t="s">
        <v>185</v>
      </c>
      <c r="G7" s="325"/>
      <c r="H7" s="260">
        <v>0.002293402777777778</v>
      </c>
      <c r="I7" s="88" t="str">
        <f>IF(ISBLANK(H7),"",IF(H7&lt;=0.00202546296296296,"KSM",IF(H7&lt;=0.00216435185185185,"I A",IF(H7&lt;=0.00233796296296296,"II A",IF(H7&lt;=0.00256944444444444,"III A",IF(H7&lt;=0.00280092592592593,"I JA",IF(H7&lt;=0.00303240740740741,"II JA",IF(H7&lt;=0.00320601851851852,"III JA"))))))))</f>
        <v>II A</v>
      </c>
      <c r="J7" s="319" t="s">
        <v>188</v>
      </c>
    </row>
    <row r="8" spans="1:10" ht="12.75">
      <c r="A8" s="54">
        <v>2</v>
      </c>
      <c r="B8" s="369" t="s">
        <v>109</v>
      </c>
      <c r="C8" s="266" t="s">
        <v>110</v>
      </c>
      <c r="D8" s="267">
        <v>37940</v>
      </c>
      <c r="E8" s="97" t="s">
        <v>8</v>
      </c>
      <c r="F8" s="370" t="s">
        <v>41</v>
      </c>
      <c r="G8" s="84" t="s">
        <v>111</v>
      </c>
      <c r="H8" s="260">
        <v>0.002351273148148148</v>
      </c>
      <c r="I8" s="142" t="str">
        <f>IF(ISBLANK(H8),"",IF(H8&lt;=0.00202546296296296,"KSM",IF(H8&lt;=0.00216435185185185,"I A",IF(H8&lt;=0.00233796296296296,"II A",IF(H8&lt;=0.00256944444444444,"III A",IF(H8&lt;=0.00280092592592593,"I JA",IF(H8&lt;=0.00303240740740741,"II JA",IF(H8&lt;=0.00320601851851852,"III JA"))))))))</f>
        <v>III A</v>
      </c>
      <c r="J8" s="268" t="s">
        <v>112</v>
      </c>
    </row>
    <row r="9" spans="1:10" ht="12.75">
      <c r="A9" s="54">
        <v>3</v>
      </c>
      <c r="B9" s="315" t="s">
        <v>193</v>
      </c>
      <c r="C9" s="316" t="s">
        <v>194</v>
      </c>
      <c r="D9" s="317">
        <v>38267</v>
      </c>
      <c r="E9" s="313" t="s">
        <v>184</v>
      </c>
      <c r="F9" s="318" t="s">
        <v>185</v>
      </c>
      <c r="G9" s="274"/>
      <c r="H9" s="261">
        <v>0.002577083333333333</v>
      </c>
      <c r="I9" s="142" t="str">
        <f>IF(ISBLANK(H9),"",IF(H9&lt;=0.00202546296296296,"KSM",IF(H9&lt;=0.00216435185185185,"I A",IF(H9&lt;=0.00233796296296296,"II A",IF(H9&lt;=0.00256944444444444,"III A",IF(H9&lt;=0.00280092592592593,"I JA",IF(H9&lt;=0.00303240740740741,"II JA",IF(H9&lt;=0.00320601851851852,"III JA"))))))))</f>
        <v>I JA</v>
      </c>
      <c r="J9" s="319" t="s">
        <v>188</v>
      </c>
    </row>
    <row r="10" spans="1:10" ht="12.75">
      <c r="A10" s="88">
        <v>4</v>
      </c>
      <c r="B10" s="82" t="s">
        <v>128</v>
      </c>
      <c r="C10" s="214" t="s">
        <v>129</v>
      </c>
      <c r="D10" s="97">
        <v>38144</v>
      </c>
      <c r="E10" s="97" t="s">
        <v>8</v>
      </c>
      <c r="F10" s="157" t="s">
        <v>41</v>
      </c>
      <c r="G10" s="88" t="s">
        <v>111</v>
      </c>
      <c r="H10" s="261">
        <v>0.0028481481481481483</v>
      </c>
      <c r="I10" s="142" t="str">
        <f>IF(ISBLANK(H10),"",IF(H10&lt;=0.00202546296296296,"KSM",IF(H10&lt;=0.00216435185185185,"I A",IF(H10&lt;=0.00233796296296296,"II A",IF(H10&lt;=0.00256944444444444,"III A",IF(H10&lt;=0.00280092592592593,"I JA",IF(H10&lt;=0.00303240740740741,"II JA",IF(H10&lt;=0.00320601851851852,"III JA"))))))))</f>
        <v>II JA</v>
      </c>
      <c r="J10" s="143" t="s">
        <v>112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5.7109375" style="0" customWidth="1"/>
    <col min="4" max="4" width="11.7109375" style="0" customWidth="1"/>
    <col min="5" max="5" width="14.7109375" style="0" customWidth="1"/>
    <col min="6" max="7" width="13.140625" style="0" customWidth="1"/>
    <col min="8" max="9" width="10.7109375" style="161" customWidth="1"/>
    <col min="10" max="10" width="19.28125" style="0" bestFit="1" customWidth="1"/>
    <col min="11" max="11" width="26.7109375" style="0" customWidth="1"/>
  </cols>
  <sheetData>
    <row r="1" spans="1:11" ht="15">
      <c r="A1" s="70" t="s">
        <v>66</v>
      </c>
      <c r="B1" s="76"/>
      <c r="C1" s="76"/>
      <c r="D1" s="76"/>
      <c r="E1" s="66"/>
      <c r="F1" s="77"/>
      <c r="G1" s="77"/>
      <c r="H1" s="78"/>
      <c r="I1" s="78"/>
      <c r="J1" s="78"/>
      <c r="K1" s="26"/>
    </row>
    <row r="2" spans="1:11" ht="15">
      <c r="A2" s="70" t="s">
        <v>67</v>
      </c>
      <c r="B2" s="76"/>
      <c r="C2" s="76"/>
      <c r="D2" s="75"/>
      <c r="E2" s="66"/>
      <c r="F2" s="74"/>
      <c r="G2" s="74"/>
      <c r="H2" s="79"/>
      <c r="I2" s="79"/>
      <c r="J2" s="79"/>
      <c r="K2" s="26"/>
    </row>
    <row r="3" spans="1:11" ht="12.75">
      <c r="A3" s="56"/>
      <c r="B3" s="63"/>
      <c r="C3" s="63"/>
      <c r="D3" s="64"/>
      <c r="E3" s="64"/>
      <c r="F3" s="64"/>
      <c r="G3" s="64"/>
      <c r="H3" s="53"/>
      <c r="I3" s="53"/>
      <c r="J3" s="53"/>
      <c r="K3" s="15"/>
    </row>
    <row r="4" spans="1:10" ht="15">
      <c r="A4" s="56"/>
      <c r="B4" s="59" t="s">
        <v>23</v>
      </c>
      <c r="C4" s="57"/>
      <c r="D4" s="58"/>
      <c r="E4" s="58"/>
      <c r="F4" s="58"/>
      <c r="G4" s="58"/>
      <c r="H4" s="53"/>
      <c r="I4" s="310"/>
      <c r="J4" s="17"/>
    </row>
    <row r="5" spans="1:10" ht="15.75" thickBot="1">
      <c r="A5" s="56"/>
      <c r="B5" s="59"/>
      <c r="C5" s="57"/>
      <c r="D5" s="58"/>
      <c r="E5" s="58"/>
      <c r="F5" s="58"/>
      <c r="G5" s="58"/>
      <c r="H5" s="53"/>
      <c r="I5" s="310"/>
      <c r="J5" s="17"/>
    </row>
    <row r="6" spans="1:10" ht="27.75" thickBot="1">
      <c r="A6" s="175" t="s">
        <v>34</v>
      </c>
      <c r="B6" s="200" t="s">
        <v>0</v>
      </c>
      <c r="C6" s="202" t="s">
        <v>1</v>
      </c>
      <c r="D6" s="174" t="s">
        <v>7</v>
      </c>
      <c r="E6" s="196" t="s">
        <v>2</v>
      </c>
      <c r="F6" s="174" t="s">
        <v>3</v>
      </c>
      <c r="G6" s="196" t="s">
        <v>9</v>
      </c>
      <c r="H6" s="196" t="s">
        <v>4</v>
      </c>
      <c r="I6" s="311" t="s">
        <v>35</v>
      </c>
      <c r="J6" s="201" t="s">
        <v>5</v>
      </c>
    </row>
    <row r="7" spans="1:10" s="374" customFormat="1" ht="12.75">
      <c r="A7" s="147">
        <v>1</v>
      </c>
      <c r="B7" s="315" t="s">
        <v>195</v>
      </c>
      <c r="C7" s="316" t="s">
        <v>196</v>
      </c>
      <c r="D7" s="375">
        <v>37990</v>
      </c>
      <c r="E7" s="313" t="s">
        <v>184</v>
      </c>
      <c r="F7" s="314" t="s">
        <v>185</v>
      </c>
      <c r="G7" s="138"/>
      <c r="H7" s="309">
        <v>0.0022769675925925926</v>
      </c>
      <c r="I7" s="138" t="str">
        <f>IF(ISBLANK(H7),"",IF(H7&lt;=0.00174189814814815,"KSM",IF(H7&lt;=0.00185763888888889,"I A",IF(H7&lt;=0.00203125,"II A",IF(H7&lt;=0.00225115740740741,"III A",IF(H7&lt;=0.00245949074074074,"I JA",IF(H7&lt;=0.00264467592592593,"II JA",IF(H7&lt;=0.00280671296296296,"III JA"))))))))</f>
        <v>I JA</v>
      </c>
      <c r="J7" s="304" t="s">
        <v>186</v>
      </c>
    </row>
    <row r="8" spans="1:10" ht="12.75">
      <c r="A8" s="14">
        <v>2</v>
      </c>
      <c r="B8" s="285" t="s">
        <v>126</v>
      </c>
      <c r="C8" s="345" t="s">
        <v>127</v>
      </c>
      <c r="D8" s="296">
        <v>38248</v>
      </c>
      <c r="E8" s="296" t="s">
        <v>8</v>
      </c>
      <c r="F8" s="371" t="s">
        <v>41</v>
      </c>
      <c r="G8" s="312" t="s">
        <v>111</v>
      </c>
      <c r="H8" s="372">
        <v>0.0026380787037037037</v>
      </c>
      <c r="I8" s="373" t="str">
        <f>IF(ISBLANK(H8),"",IF(H8&lt;=0.00174189814814815,"KSM",IF(H8&lt;=0.00185763888888889,"I A",IF(H8&lt;=0.00203125,"II A",IF(H8&lt;=0.00225115740740741,"III A",IF(H8&lt;=0.00245949074074074,"I JA",IF(H8&lt;=0.00264467592592593,"II JA",IF(H8&lt;=0.00280671296296296,"III JA"))))))))</f>
        <v>II JA</v>
      </c>
      <c r="J8" s="376" t="s">
        <v>112</v>
      </c>
    </row>
    <row r="9" spans="1:10" ht="12.75">
      <c r="A9" s="14">
        <v>3</v>
      </c>
      <c r="B9" s="89" t="s">
        <v>147</v>
      </c>
      <c r="C9" s="90" t="s">
        <v>148</v>
      </c>
      <c r="D9" s="142" t="s">
        <v>149</v>
      </c>
      <c r="E9" s="88" t="s">
        <v>8</v>
      </c>
      <c r="F9" s="88" t="s">
        <v>41</v>
      </c>
      <c r="G9" s="312"/>
      <c r="H9" s="309">
        <v>0.0028991898148148145</v>
      </c>
      <c r="I9" s="138"/>
      <c r="J9" s="135" t="s">
        <v>150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5.0039062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4.140625" style="0" customWidth="1"/>
    <col min="7" max="7" width="11.7109375" style="0" customWidth="1"/>
    <col min="8" max="8" width="10.7109375" style="161" bestFit="1" customWidth="1"/>
    <col min="9" max="9" width="9.140625" style="161" customWidth="1"/>
    <col min="10" max="10" width="21.28125" style="0" customWidth="1"/>
    <col min="11" max="11" width="23.140625" style="0" customWidth="1"/>
  </cols>
  <sheetData>
    <row r="1" ht="15">
      <c r="A1" s="70" t="s">
        <v>66</v>
      </c>
    </row>
    <row r="2" ht="15">
      <c r="A2" s="70" t="s">
        <v>67</v>
      </c>
    </row>
    <row r="4" spans="1:10" ht="15">
      <c r="A4" s="56"/>
      <c r="B4" s="59" t="s">
        <v>24</v>
      </c>
      <c r="C4" s="57"/>
      <c r="D4" s="58"/>
      <c r="E4" s="58"/>
      <c r="F4" s="58"/>
      <c r="G4" s="58"/>
      <c r="H4" s="53"/>
      <c r="I4" s="53"/>
      <c r="J4" s="17"/>
    </row>
    <row r="5" spans="1:10" ht="15.75" thickBot="1">
      <c r="A5" s="56"/>
      <c r="B5" s="59"/>
      <c r="C5" s="57"/>
      <c r="D5" s="58"/>
      <c r="E5" s="58"/>
      <c r="F5" s="58"/>
      <c r="G5" s="58"/>
      <c r="H5" s="53"/>
      <c r="I5" s="53"/>
      <c r="J5" s="17"/>
    </row>
    <row r="6" spans="1:10" ht="27.75" thickBot="1">
      <c r="A6" s="175" t="s">
        <v>34</v>
      </c>
      <c r="B6" s="200" t="s">
        <v>0</v>
      </c>
      <c r="C6" s="202" t="s">
        <v>1</v>
      </c>
      <c r="D6" s="174" t="s">
        <v>7</v>
      </c>
      <c r="E6" s="196" t="s">
        <v>2</v>
      </c>
      <c r="F6" s="174" t="s">
        <v>3</v>
      </c>
      <c r="G6" s="196" t="s">
        <v>9</v>
      </c>
      <c r="H6" s="196" t="s">
        <v>4</v>
      </c>
      <c r="I6" s="229" t="s">
        <v>35</v>
      </c>
      <c r="J6" s="201" t="s">
        <v>5</v>
      </c>
    </row>
    <row r="7" spans="1:10" ht="12.75">
      <c r="A7" s="14">
        <v>1</v>
      </c>
      <c r="B7" s="269" t="s">
        <v>241</v>
      </c>
      <c r="C7" s="270" t="s">
        <v>242</v>
      </c>
      <c r="D7" s="271" t="s">
        <v>243</v>
      </c>
      <c r="E7" s="88" t="s">
        <v>244</v>
      </c>
      <c r="F7" s="88" t="s">
        <v>236</v>
      </c>
      <c r="G7" s="118"/>
      <c r="H7" s="261">
        <v>0.004939699074074074</v>
      </c>
      <c r="I7" s="148" t="s">
        <v>332</v>
      </c>
      <c r="J7" s="143" t="s">
        <v>237</v>
      </c>
    </row>
    <row r="8" spans="1:10" ht="12.75">
      <c r="A8" s="14">
        <v>2</v>
      </c>
      <c r="B8" s="269" t="s">
        <v>245</v>
      </c>
      <c r="C8" s="270" t="s">
        <v>246</v>
      </c>
      <c r="D8" s="271" t="s">
        <v>247</v>
      </c>
      <c r="E8" s="88" t="s">
        <v>235</v>
      </c>
      <c r="F8" s="88" t="s">
        <v>236</v>
      </c>
      <c r="G8" s="118"/>
      <c r="H8" s="261">
        <v>0.004983449074074074</v>
      </c>
      <c r="I8" s="148" t="s">
        <v>332</v>
      </c>
      <c r="J8" s="143" t="s">
        <v>237</v>
      </c>
    </row>
    <row r="9" spans="1:10" ht="12.75">
      <c r="A9" s="14">
        <v>3</v>
      </c>
      <c r="B9" s="315" t="s">
        <v>189</v>
      </c>
      <c r="C9" s="316" t="s">
        <v>190</v>
      </c>
      <c r="D9" s="317">
        <v>37979</v>
      </c>
      <c r="E9" s="313" t="s">
        <v>184</v>
      </c>
      <c r="F9" s="318" t="s">
        <v>185</v>
      </c>
      <c r="G9" s="118"/>
      <c r="H9" s="261">
        <v>0.0053608796296296295</v>
      </c>
      <c r="I9" s="148" t="s">
        <v>332</v>
      </c>
      <c r="J9" s="319" t="s">
        <v>188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70" workbookViewId="0" topLeftCell="A1">
      <selection activeCell="A4" sqref="A4"/>
    </sheetView>
  </sheetViews>
  <sheetFormatPr defaultColWidth="9.140625" defaultRowHeight="12.75"/>
  <cols>
    <col min="1" max="1" width="5.7109375" style="34" customWidth="1"/>
    <col min="2" max="2" width="13.28125" style="17" customWidth="1"/>
    <col min="3" max="3" width="15.7109375" style="40" customWidth="1"/>
    <col min="4" max="4" width="11.7109375" style="24" customWidth="1"/>
    <col min="5" max="5" width="14.7109375" style="24" customWidth="1"/>
    <col min="6" max="6" width="13.57421875" style="21" customWidth="1"/>
    <col min="7" max="7" width="24.421875" style="21" customWidth="1"/>
    <col min="8" max="19" width="2.57421875" style="21" customWidth="1"/>
    <col min="20" max="21" width="10.7109375" style="21" customWidth="1"/>
    <col min="22" max="25" width="10.28125" style="21" customWidth="1"/>
    <col min="26" max="26" width="1.57421875" style="21" customWidth="1"/>
    <col min="27" max="27" width="1.8515625" style="21" customWidth="1"/>
    <col min="28" max="28" width="1.7109375" style="17" customWidth="1"/>
    <col min="29" max="29" width="1.28515625" style="17" customWidth="1"/>
    <col min="30" max="30" width="1.7109375" style="17" customWidth="1"/>
    <col min="31" max="31" width="1.57421875" style="17" customWidth="1"/>
    <col min="32" max="32" width="11.00390625" style="17" customWidth="1"/>
    <col min="33" max="33" width="14.00390625" style="17" customWidth="1"/>
    <col min="34" max="16384" width="9.140625" style="17" customWidth="1"/>
  </cols>
  <sheetData>
    <row r="1" spans="1:7" s="26" customFormat="1" ht="15" customHeight="1">
      <c r="A1" s="70" t="s">
        <v>66</v>
      </c>
      <c r="B1" s="68"/>
      <c r="C1" s="76"/>
      <c r="D1" s="76"/>
      <c r="E1" s="76"/>
      <c r="G1" s="204"/>
    </row>
    <row r="2" spans="1:9" s="26" customFormat="1" ht="15" customHeight="1">
      <c r="A2" s="70" t="s">
        <v>67</v>
      </c>
      <c r="B2" s="68"/>
      <c r="C2" s="76"/>
      <c r="D2" s="76"/>
      <c r="E2" s="75"/>
      <c r="G2" s="29"/>
      <c r="H2" s="29"/>
      <c r="I2" s="38"/>
    </row>
    <row r="3" spans="1:27" s="15" customFormat="1" ht="12.75" customHeight="1">
      <c r="A3" s="56"/>
      <c r="B3" s="62"/>
      <c r="C3" s="63"/>
      <c r="D3" s="64"/>
      <c r="E3" s="9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1" ht="15">
      <c r="A4" s="56"/>
      <c r="B4" s="59" t="s">
        <v>25</v>
      </c>
      <c r="C4" s="15"/>
      <c r="D4" s="94"/>
      <c r="E4" s="9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thickBot="1">
      <c r="A5" s="33"/>
      <c r="B5" s="26"/>
      <c r="C5" s="29"/>
      <c r="D5" s="32"/>
      <c r="E5" s="27"/>
      <c r="F5" s="28"/>
      <c r="G5" s="28"/>
      <c r="H5" s="28"/>
      <c r="I5" s="28"/>
      <c r="J5" s="28"/>
      <c r="K5" s="28"/>
      <c r="L5" s="28"/>
      <c r="M5" s="79"/>
      <c r="N5" s="28"/>
      <c r="O5" s="79"/>
      <c r="P5" s="79"/>
      <c r="Q5" s="79"/>
      <c r="R5" s="79"/>
      <c r="S5" s="79"/>
      <c r="T5" s="79"/>
      <c r="U5" s="79"/>
    </row>
    <row r="6" spans="1:21" ht="19.5" customHeight="1">
      <c r="A6" s="465" t="s">
        <v>34</v>
      </c>
      <c r="B6" s="467" t="s">
        <v>0</v>
      </c>
      <c r="C6" s="463" t="s">
        <v>1</v>
      </c>
      <c r="D6" s="471" t="s">
        <v>7</v>
      </c>
      <c r="E6" s="446" t="s">
        <v>2</v>
      </c>
      <c r="F6" s="448" t="s">
        <v>3</v>
      </c>
      <c r="G6" s="442" t="s">
        <v>5</v>
      </c>
      <c r="H6" s="439" t="s">
        <v>333</v>
      </c>
      <c r="I6" s="440"/>
      <c r="J6" s="440"/>
      <c r="K6" s="440" t="s">
        <v>334</v>
      </c>
      <c r="L6" s="440"/>
      <c r="M6" s="440"/>
      <c r="N6" s="440" t="s">
        <v>335</v>
      </c>
      <c r="O6" s="440"/>
      <c r="P6" s="440"/>
      <c r="Q6" s="440" t="s">
        <v>336</v>
      </c>
      <c r="R6" s="440"/>
      <c r="S6" s="440"/>
      <c r="T6" s="437" t="s">
        <v>4</v>
      </c>
      <c r="U6" s="437" t="s">
        <v>35</v>
      </c>
    </row>
    <row r="7" spans="1:21" ht="19.5" customHeight="1" thickBot="1">
      <c r="A7" s="466"/>
      <c r="B7" s="468"/>
      <c r="C7" s="464"/>
      <c r="D7" s="472"/>
      <c r="E7" s="447"/>
      <c r="F7" s="449"/>
      <c r="G7" s="443"/>
      <c r="H7" s="444" t="s">
        <v>337</v>
      </c>
      <c r="I7" s="441"/>
      <c r="J7" s="441"/>
      <c r="K7" s="441" t="s">
        <v>338</v>
      </c>
      <c r="L7" s="441"/>
      <c r="M7" s="441"/>
      <c r="N7" s="441" t="s">
        <v>339</v>
      </c>
      <c r="O7" s="441"/>
      <c r="P7" s="441"/>
      <c r="Q7" s="441"/>
      <c r="R7" s="441"/>
      <c r="S7" s="441"/>
      <c r="T7" s="438"/>
      <c r="U7" s="438"/>
    </row>
    <row r="8" spans="1:22" ht="12.75" customHeight="1">
      <c r="A8" s="470">
        <v>1</v>
      </c>
      <c r="B8" s="429" t="s">
        <v>161</v>
      </c>
      <c r="C8" s="431" t="s">
        <v>162</v>
      </c>
      <c r="D8" s="433" t="s">
        <v>163</v>
      </c>
      <c r="E8" s="435" t="s">
        <v>8</v>
      </c>
      <c r="F8" s="433" t="s">
        <v>41</v>
      </c>
      <c r="G8" s="453" t="s">
        <v>164</v>
      </c>
      <c r="H8" s="386"/>
      <c r="I8" s="387"/>
      <c r="J8" s="388"/>
      <c r="K8" s="389"/>
      <c r="L8" s="387"/>
      <c r="M8" s="390"/>
      <c r="N8" s="386">
        <v>0</v>
      </c>
      <c r="O8" s="387"/>
      <c r="P8" s="388"/>
      <c r="Q8" s="386">
        <v>0</v>
      </c>
      <c r="R8" s="387"/>
      <c r="S8" s="388"/>
      <c r="T8" s="454">
        <v>1.5</v>
      </c>
      <c r="U8" s="426" t="str">
        <f aca="true" t="shared" si="0" ref="U8:U15">IF(ISBLANK(T8),"",IF(T8&gt;=1.75,"KSM",IF(T8&gt;=1.65,"I A",IF(T8&gt;=1.5,"II A",IF(T8&gt;=1.39,"III A",IF(T8&gt;=1.3,"I JA",IF(T8&gt;=1.22,"II JA",IF(T8&gt;=1.15,"III JA"))))))))</f>
        <v>II A</v>
      </c>
      <c r="V8" s="420"/>
    </row>
    <row r="9" spans="1:22" ht="12.75" customHeight="1" thickBot="1">
      <c r="A9" s="470"/>
      <c r="B9" s="430"/>
      <c r="C9" s="432"/>
      <c r="D9" s="434"/>
      <c r="E9" s="436"/>
      <c r="F9" s="434"/>
      <c r="G9" s="453"/>
      <c r="H9" s="141" t="s">
        <v>342</v>
      </c>
      <c r="I9" s="139"/>
      <c r="J9" s="140"/>
      <c r="K9" s="149" t="s">
        <v>342</v>
      </c>
      <c r="L9" s="139"/>
      <c r="M9" s="152"/>
      <c r="N9" s="141" t="s">
        <v>340</v>
      </c>
      <c r="O9" s="139" t="s">
        <v>340</v>
      </c>
      <c r="P9" s="140" t="s">
        <v>340</v>
      </c>
      <c r="Q9" s="141"/>
      <c r="R9" s="139"/>
      <c r="S9" s="140"/>
      <c r="T9" s="455"/>
      <c r="U9" s="426">
        <f t="shared" si="0"/>
      </c>
      <c r="V9" s="420"/>
    </row>
    <row r="10" spans="1:22" ht="12.75" customHeight="1">
      <c r="A10" s="469">
        <v>2</v>
      </c>
      <c r="B10" s="429" t="s">
        <v>43</v>
      </c>
      <c r="C10" s="431" t="s">
        <v>58</v>
      </c>
      <c r="D10" s="433" t="s">
        <v>59</v>
      </c>
      <c r="E10" s="435" t="s">
        <v>8</v>
      </c>
      <c r="F10" s="433" t="s">
        <v>41</v>
      </c>
      <c r="G10" s="445" t="s">
        <v>46</v>
      </c>
      <c r="H10" s="144">
        <v>0</v>
      </c>
      <c r="I10" s="145"/>
      <c r="J10" s="146"/>
      <c r="K10" s="128">
        <v>0</v>
      </c>
      <c r="L10" s="126"/>
      <c r="M10" s="150"/>
      <c r="N10" s="144">
        <v>0</v>
      </c>
      <c r="O10" s="145"/>
      <c r="P10" s="146"/>
      <c r="Q10" s="144">
        <v>0</v>
      </c>
      <c r="R10" s="145"/>
      <c r="S10" s="146"/>
      <c r="T10" s="424">
        <v>1.45</v>
      </c>
      <c r="U10" s="426" t="str">
        <f t="shared" si="0"/>
        <v>III A</v>
      </c>
      <c r="V10" s="420"/>
    </row>
    <row r="11" spans="1:22" ht="12.75" customHeight="1" thickBot="1">
      <c r="A11" s="470"/>
      <c r="B11" s="430"/>
      <c r="C11" s="432"/>
      <c r="D11" s="434"/>
      <c r="E11" s="436"/>
      <c r="F11" s="434"/>
      <c r="G11" s="423"/>
      <c r="H11" s="129">
        <v>0</v>
      </c>
      <c r="I11" s="130"/>
      <c r="J11" s="131"/>
      <c r="K11" s="132" t="s">
        <v>340</v>
      </c>
      <c r="L11" s="130" t="s">
        <v>340</v>
      </c>
      <c r="M11" s="151" t="s">
        <v>341</v>
      </c>
      <c r="N11" s="129"/>
      <c r="O11" s="130"/>
      <c r="P11" s="131"/>
      <c r="Q11" s="129"/>
      <c r="R11" s="130"/>
      <c r="S11" s="131"/>
      <c r="T11" s="425"/>
      <c r="U11" s="426">
        <f t="shared" si="0"/>
      </c>
      <c r="V11" s="420"/>
    </row>
    <row r="12" spans="1:22" ht="12.75">
      <c r="A12" s="427">
        <v>3</v>
      </c>
      <c r="B12" s="429" t="s">
        <v>229</v>
      </c>
      <c r="C12" s="431" t="s">
        <v>230</v>
      </c>
      <c r="D12" s="433" t="s">
        <v>231</v>
      </c>
      <c r="E12" s="435" t="s">
        <v>220</v>
      </c>
      <c r="F12" s="433" t="s">
        <v>221</v>
      </c>
      <c r="G12" s="422" t="s">
        <v>222</v>
      </c>
      <c r="H12" s="144"/>
      <c r="I12" s="145"/>
      <c r="J12" s="146"/>
      <c r="K12" s="128">
        <v>0</v>
      </c>
      <c r="L12" s="126"/>
      <c r="M12" s="150"/>
      <c r="N12" s="144">
        <v>0</v>
      </c>
      <c r="O12" s="145"/>
      <c r="P12" s="146"/>
      <c r="Q12" s="144" t="s">
        <v>340</v>
      </c>
      <c r="R12" s="145" t="s">
        <v>340</v>
      </c>
      <c r="S12" s="146" t="s">
        <v>340</v>
      </c>
      <c r="T12" s="424">
        <v>1.35</v>
      </c>
      <c r="U12" s="426" t="str">
        <f>IF(ISBLANK(T12),"",IF(T12&gt;=1.75,"KSM",IF(T12&gt;=1.65,"I A",IF(T12&gt;=1.5,"II A",IF(T12&gt;=1.39,"III A",IF(T12&gt;=1.3,"I JA",IF(T12&gt;=1.22,"II JA",IF(T12&gt;=1.15,"III JA"))))))))</f>
        <v>I JA</v>
      </c>
      <c r="V12" s="420"/>
    </row>
    <row r="13" spans="1:22" ht="13.5" thickBot="1">
      <c r="A13" s="428"/>
      <c r="B13" s="430"/>
      <c r="C13" s="432"/>
      <c r="D13" s="434"/>
      <c r="E13" s="436"/>
      <c r="F13" s="434"/>
      <c r="G13" s="423"/>
      <c r="H13" s="129"/>
      <c r="I13" s="130"/>
      <c r="J13" s="131"/>
      <c r="K13" s="132"/>
      <c r="L13" s="130"/>
      <c r="M13" s="151"/>
      <c r="N13" s="129"/>
      <c r="O13" s="130"/>
      <c r="P13" s="131"/>
      <c r="Q13" s="129"/>
      <c r="R13" s="130"/>
      <c r="S13" s="131"/>
      <c r="T13" s="425"/>
      <c r="U13" s="426">
        <f>IF(ISBLANK(T13),"",IF(T13&gt;=1.75,"KSM",IF(T13&gt;=1.65,"I A",IF(T13&gt;=1.5,"II A",IF(T13&gt;=1.39,"III A",IF(T13&gt;=1.3,"I JA",IF(T13&gt;=1.22,"II JA",IF(T13&gt;=1.15,"III JA"))))))))</f>
      </c>
      <c r="V13" s="420"/>
    </row>
    <row r="14" spans="1:22" ht="12.75" customHeight="1">
      <c r="A14" s="456">
        <v>4</v>
      </c>
      <c r="B14" s="457" t="s">
        <v>139</v>
      </c>
      <c r="C14" s="458" t="s">
        <v>140</v>
      </c>
      <c r="D14" s="459" t="s">
        <v>141</v>
      </c>
      <c r="E14" s="460" t="s">
        <v>8</v>
      </c>
      <c r="F14" s="461" t="s">
        <v>41</v>
      </c>
      <c r="G14" s="450" t="s">
        <v>138</v>
      </c>
      <c r="H14" s="144">
        <v>0</v>
      </c>
      <c r="I14" s="145"/>
      <c r="J14" s="146"/>
      <c r="K14" s="128" t="s">
        <v>340</v>
      </c>
      <c r="L14" s="126" t="s">
        <v>340</v>
      </c>
      <c r="M14" s="150">
        <v>0</v>
      </c>
      <c r="N14" s="144" t="s">
        <v>340</v>
      </c>
      <c r="O14" s="145">
        <v>0</v>
      </c>
      <c r="P14" s="146"/>
      <c r="Q14" s="144" t="s">
        <v>340</v>
      </c>
      <c r="R14" s="145" t="s">
        <v>340</v>
      </c>
      <c r="S14" s="146" t="s">
        <v>340</v>
      </c>
      <c r="T14" s="451">
        <v>1.35</v>
      </c>
      <c r="U14" s="426" t="str">
        <f t="shared" si="0"/>
        <v>I JA</v>
      </c>
      <c r="V14" s="420"/>
    </row>
    <row r="15" spans="1:22" ht="12.75" customHeight="1" thickBot="1">
      <c r="A15" s="427"/>
      <c r="B15" s="457"/>
      <c r="C15" s="458"/>
      <c r="D15" s="459"/>
      <c r="E15" s="460"/>
      <c r="F15" s="462"/>
      <c r="G15" s="450"/>
      <c r="H15" s="129"/>
      <c r="I15" s="130"/>
      <c r="J15" s="131"/>
      <c r="K15" s="132"/>
      <c r="L15" s="130"/>
      <c r="M15" s="151"/>
      <c r="N15" s="129"/>
      <c r="O15" s="130"/>
      <c r="P15" s="131"/>
      <c r="Q15" s="129"/>
      <c r="R15" s="130"/>
      <c r="S15" s="131"/>
      <c r="T15" s="452"/>
      <c r="U15" s="426">
        <f t="shared" si="0"/>
      </c>
      <c r="V15" s="420"/>
    </row>
  </sheetData>
  <sheetProtection/>
  <mergeCells count="53">
    <mergeCell ref="F10:F11"/>
    <mergeCell ref="C6:C7"/>
    <mergeCell ref="A6:A7"/>
    <mergeCell ref="B6:B7"/>
    <mergeCell ref="A10:A11"/>
    <mergeCell ref="B10:B11"/>
    <mergeCell ref="C10:C11"/>
    <mergeCell ref="D10:D11"/>
    <mergeCell ref="D6:D7"/>
    <mergeCell ref="A8:A9"/>
    <mergeCell ref="G14:G15"/>
    <mergeCell ref="T14:T15"/>
    <mergeCell ref="G8:G9"/>
    <mergeCell ref="T8:T9"/>
    <mergeCell ref="A14:A15"/>
    <mergeCell ref="B14:B15"/>
    <mergeCell ref="C14:C15"/>
    <mergeCell ref="D14:D15"/>
    <mergeCell ref="E14:E15"/>
    <mergeCell ref="F14:F15"/>
    <mergeCell ref="B8:B9"/>
    <mergeCell ref="C8:C9"/>
    <mergeCell ref="D8:D9"/>
    <mergeCell ref="E8:E9"/>
    <mergeCell ref="F8:F9"/>
    <mergeCell ref="E6:E7"/>
    <mergeCell ref="F6:F7"/>
    <mergeCell ref="T10:T11"/>
    <mergeCell ref="G6:G7"/>
    <mergeCell ref="T6:T7"/>
    <mergeCell ref="H7:J7"/>
    <mergeCell ref="K7:M7"/>
    <mergeCell ref="Q7:S7"/>
    <mergeCell ref="G10:G11"/>
    <mergeCell ref="E10:E11"/>
    <mergeCell ref="U10:U11"/>
    <mergeCell ref="U14:U15"/>
    <mergeCell ref="U6:U7"/>
    <mergeCell ref="U8:U9"/>
    <mergeCell ref="H6:J6"/>
    <mergeCell ref="K6:M6"/>
    <mergeCell ref="N6:P6"/>
    <mergeCell ref="N7:P7"/>
    <mergeCell ref="Q6:S6"/>
    <mergeCell ref="G12:G13"/>
    <mergeCell ref="T12:T13"/>
    <mergeCell ref="U12:U13"/>
    <mergeCell ref="A12:A13"/>
    <mergeCell ref="B12:B13"/>
    <mergeCell ref="C12:C13"/>
    <mergeCell ref="D12:D13"/>
    <mergeCell ref="E12:E13"/>
    <mergeCell ref="F12:F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selection activeCell="A4" sqref="A4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12.140625" style="0" customWidth="1"/>
    <col min="4" max="4" width="9.7109375" style="0" customWidth="1"/>
    <col min="5" max="5" width="10.28125" style="0" customWidth="1"/>
    <col min="6" max="6" width="11.57421875" style="0" customWidth="1"/>
    <col min="7" max="7" width="18.00390625" style="161" customWidth="1"/>
    <col min="8" max="25" width="2.57421875" style="0" customWidth="1"/>
    <col min="26" max="26" width="10.00390625" style="0" customWidth="1"/>
    <col min="27" max="27" width="7.421875" style="0" customWidth="1"/>
  </cols>
  <sheetData>
    <row r="1" spans="1:27" ht="15">
      <c r="A1" s="70" t="s">
        <v>66</v>
      </c>
      <c r="B1" s="68"/>
      <c r="C1" s="76"/>
      <c r="D1" s="76"/>
      <c r="E1" s="76"/>
      <c r="F1" s="26"/>
      <c r="G1" s="204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5">
      <c r="A2" s="70" t="s">
        <v>67</v>
      </c>
      <c r="B2" s="68"/>
      <c r="C2" s="76"/>
      <c r="D2" s="76"/>
      <c r="E2" s="75"/>
      <c r="F2" s="26"/>
      <c r="G2" s="29"/>
      <c r="H2" s="29"/>
      <c r="I2" s="38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2.75">
      <c r="A3" s="56"/>
      <c r="B3" s="62"/>
      <c r="C3" s="63"/>
      <c r="D3" s="64"/>
      <c r="E3" s="9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5">
      <c r="A4" s="56"/>
      <c r="B4" s="59" t="s">
        <v>38</v>
      </c>
      <c r="C4" s="15"/>
      <c r="D4" s="94"/>
      <c r="E4" s="9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5.75" thickBot="1">
      <c r="A5" s="33"/>
      <c r="B5" s="26"/>
      <c r="C5" s="29"/>
      <c r="D5" s="32"/>
      <c r="E5" s="27"/>
      <c r="F5" s="28"/>
      <c r="G5" s="28"/>
      <c r="H5" s="28"/>
      <c r="I5" s="28"/>
      <c r="J5" s="28"/>
      <c r="K5" s="28"/>
      <c r="L5" s="28"/>
      <c r="M5" s="79"/>
      <c r="N5" s="28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19.5" customHeight="1">
      <c r="A6" s="465" t="s">
        <v>34</v>
      </c>
      <c r="B6" s="467" t="s">
        <v>0</v>
      </c>
      <c r="C6" s="463" t="s">
        <v>1</v>
      </c>
      <c r="D6" s="471" t="s">
        <v>7</v>
      </c>
      <c r="E6" s="446" t="s">
        <v>2</v>
      </c>
      <c r="F6" s="448" t="s">
        <v>3</v>
      </c>
      <c r="G6" s="442" t="s">
        <v>5</v>
      </c>
      <c r="H6" s="439" t="s">
        <v>333</v>
      </c>
      <c r="I6" s="440"/>
      <c r="J6" s="440"/>
      <c r="K6" s="440" t="s">
        <v>334</v>
      </c>
      <c r="L6" s="440"/>
      <c r="M6" s="440"/>
      <c r="N6" s="440" t="s">
        <v>335</v>
      </c>
      <c r="O6" s="440"/>
      <c r="P6" s="440"/>
      <c r="Q6" s="473" t="s">
        <v>336</v>
      </c>
      <c r="R6" s="474"/>
      <c r="S6" s="475"/>
      <c r="T6" s="440" t="s">
        <v>337</v>
      </c>
      <c r="U6" s="440"/>
      <c r="V6" s="440"/>
      <c r="W6" s="473" t="s">
        <v>338</v>
      </c>
      <c r="X6" s="474"/>
      <c r="Y6" s="475"/>
      <c r="Z6" s="437" t="s">
        <v>4</v>
      </c>
      <c r="AA6" s="437" t="s">
        <v>35</v>
      </c>
    </row>
    <row r="7" spans="1:27" ht="19.5" customHeight="1" thickBot="1">
      <c r="A7" s="466"/>
      <c r="B7" s="468"/>
      <c r="C7" s="464"/>
      <c r="D7" s="472"/>
      <c r="E7" s="447"/>
      <c r="F7" s="449"/>
      <c r="G7" s="443"/>
      <c r="H7" s="444" t="s">
        <v>339</v>
      </c>
      <c r="I7" s="441"/>
      <c r="J7" s="441"/>
      <c r="K7" s="441" t="s">
        <v>344</v>
      </c>
      <c r="L7" s="441"/>
      <c r="M7" s="441"/>
      <c r="N7" s="441" t="s">
        <v>345</v>
      </c>
      <c r="O7" s="441"/>
      <c r="P7" s="441"/>
      <c r="Q7" s="476" t="s">
        <v>346</v>
      </c>
      <c r="R7" s="477"/>
      <c r="S7" s="478"/>
      <c r="T7" s="441" t="s">
        <v>347</v>
      </c>
      <c r="U7" s="441"/>
      <c r="V7" s="441"/>
      <c r="W7" s="476" t="s">
        <v>348</v>
      </c>
      <c r="X7" s="477"/>
      <c r="Y7" s="478"/>
      <c r="Z7" s="438"/>
      <c r="AA7" s="438"/>
    </row>
    <row r="8" spans="1:28" ht="12.75">
      <c r="A8" s="469">
        <v>1</v>
      </c>
      <c r="B8" s="457" t="s">
        <v>299</v>
      </c>
      <c r="C8" s="458" t="s">
        <v>300</v>
      </c>
      <c r="D8" s="459" t="s">
        <v>301</v>
      </c>
      <c r="E8" s="460" t="s">
        <v>302</v>
      </c>
      <c r="F8" s="481" t="s">
        <v>303</v>
      </c>
      <c r="G8" s="450" t="s">
        <v>304</v>
      </c>
      <c r="H8" s="125"/>
      <c r="I8" s="126"/>
      <c r="J8" s="127"/>
      <c r="K8" s="128"/>
      <c r="L8" s="126"/>
      <c r="M8" s="150"/>
      <c r="N8" s="125"/>
      <c r="O8" s="126"/>
      <c r="P8" s="127"/>
      <c r="Q8" s="125"/>
      <c r="R8" s="126"/>
      <c r="S8" s="127"/>
      <c r="T8" s="125"/>
      <c r="U8" s="126"/>
      <c r="V8" s="127"/>
      <c r="W8" s="125">
        <v>0</v>
      </c>
      <c r="X8" s="126"/>
      <c r="Y8" s="127"/>
      <c r="Z8" s="424">
        <v>1.75</v>
      </c>
      <c r="AA8" s="479" t="str">
        <f aca="true" t="shared" si="0" ref="AA8:AA19">IF(ISBLANK(Z8),"",IF(Z8&gt;=2.03,"KSM",IF(Z8&gt;=1.9,"I A",IF(Z8&gt;=1.75,"II A",IF(Z8&gt;=1.6,"III A",IF(Z8&gt;=1.47,"I JA",IF(Z8&gt;=1.35,"II JA",IF(Z8&gt;=1.25,"III JA"))))))))</f>
        <v>II A</v>
      </c>
      <c r="AB8" s="421"/>
    </row>
    <row r="9" spans="1:28" ht="13.5" thickBot="1">
      <c r="A9" s="470"/>
      <c r="B9" s="457"/>
      <c r="C9" s="458"/>
      <c r="D9" s="459"/>
      <c r="E9" s="460"/>
      <c r="F9" s="481"/>
      <c r="G9" s="450"/>
      <c r="H9" s="129">
        <v>0</v>
      </c>
      <c r="I9" s="130"/>
      <c r="J9" s="131"/>
      <c r="K9" s="132">
        <v>0</v>
      </c>
      <c r="L9" s="130"/>
      <c r="M9" s="151"/>
      <c r="N9" s="129">
        <v>0</v>
      </c>
      <c r="O9" s="130"/>
      <c r="P9" s="131"/>
      <c r="Q9" s="129">
        <v>0</v>
      </c>
      <c r="R9" s="130"/>
      <c r="S9" s="131"/>
      <c r="T9" s="129" t="s">
        <v>340</v>
      </c>
      <c r="U9" s="130">
        <v>0</v>
      </c>
      <c r="V9" s="131"/>
      <c r="W9" s="129" t="s">
        <v>340</v>
      </c>
      <c r="X9" s="130" t="s">
        <v>340</v>
      </c>
      <c r="Y9" s="131" t="s">
        <v>340</v>
      </c>
      <c r="Z9" s="425"/>
      <c r="AA9" s="426">
        <f t="shared" si="0"/>
      </c>
      <c r="AB9" s="421"/>
    </row>
    <row r="10" spans="1:28" ht="12.75">
      <c r="A10" s="469">
        <v>2</v>
      </c>
      <c r="B10" s="457" t="s">
        <v>92</v>
      </c>
      <c r="C10" s="458" t="s">
        <v>309</v>
      </c>
      <c r="D10" s="459" t="s">
        <v>310</v>
      </c>
      <c r="E10" s="460" t="s">
        <v>302</v>
      </c>
      <c r="F10" s="481" t="s">
        <v>303</v>
      </c>
      <c r="G10" s="450" t="s">
        <v>304</v>
      </c>
      <c r="H10" s="125"/>
      <c r="I10" s="126"/>
      <c r="J10" s="127"/>
      <c r="K10" s="128"/>
      <c r="L10" s="126"/>
      <c r="M10" s="150"/>
      <c r="N10" s="125"/>
      <c r="O10" s="126"/>
      <c r="P10" s="127"/>
      <c r="Q10" s="125">
        <v>0</v>
      </c>
      <c r="R10" s="126"/>
      <c r="S10" s="127"/>
      <c r="T10" s="125">
        <v>0</v>
      </c>
      <c r="U10" s="126"/>
      <c r="V10" s="127"/>
      <c r="W10" s="125">
        <v>0</v>
      </c>
      <c r="X10" s="126"/>
      <c r="Y10" s="127"/>
      <c r="Z10" s="424">
        <v>1.7</v>
      </c>
      <c r="AA10" s="482" t="str">
        <f t="shared" si="0"/>
        <v>III A</v>
      </c>
      <c r="AB10" s="421"/>
    </row>
    <row r="11" spans="1:28" ht="13.5" thickBot="1">
      <c r="A11" s="470"/>
      <c r="B11" s="457"/>
      <c r="C11" s="458"/>
      <c r="D11" s="459"/>
      <c r="E11" s="460"/>
      <c r="F11" s="481"/>
      <c r="G11" s="450"/>
      <c r="H11" s="129">
        <v>0</v>
      </c>
      <c r="I11" s="130"/>
      <c r="J11" s="131"/>
      <c r="K11" s="132">
        <v>0</v>
      </c>
      <c r="L11" s="130"/>
      <c r="M11" s="151"/>
      <c r="N11" s="129">
        <v>0</v>
      </c>
      <c r="O11" s="130"/>
      <c r="P11" s="131"/>
      <c r="Q11" s="129" t="s">
        <v>340</v>
      </c>
      <c r="R11" s="130" t="s">
        <v>340</v>
      </c>
      <c r="S11" s="131">
        <v>0</v>
      </c>
      <c r="T11" s="129" t="s">
        <v>340</v>
      </c>
      <c r="U11" s="130" t="s">
        <v>340</v>
      </c>
      <c r="V11" s="131" t="s">
        <v>340</v>
      </c>
      <c r="W11" s="129"/>
      <c r="X11" s="130"/>
      <c r="Y11" s="131"/>
      <c r="Z11" s="425"/>
      <c r="AA11" s="482">
        <f t="shared" si="0"/>
      </c>
      <c r="AB11" s="421"/>
    </row>
    <row r="12" spans="1:28" ht="12.75" customHeight="1">
      <c r="A12" s="469">
        <v>3</v>
      </c>
      <c r="B12" s="429" t="s">
        <v>47</v>
      </c>
      <c r="C12" s="431" t="s">
        <v>56</v>
      </c>
      <c r="D12" s="433" t="s">
        <v>57</v>
      </c>
      <c r="E12" s="435" t="s">
        <v>8</v>
      </c>
      <c r="F12" s="433" t="s">
        <v>41</v>
      </c>
      <c r="G12" s="445" t="s">
        <v>46</v>
      </c>
      <c r="H12" s="144"/>
      <c r="I12" s="145"/>
      <c r="J12" s="146"/>
      <c r="K12" s="128"/>
      <c r="L12" s="126"/>
      <c r="M12" s="150"/>
      <c r="N12" s="144"/>
      <c r="O12" s="145"/>
      <c r="P12" s="146"/>
      <c r="Q12" s="144">
        <v>0</v>
      </c>
      <c r="R12" s="145"/>
      <c r="S12" s="146"/>
      <c r="T12" s="144">
        <v>0</v>
      </c>
      <c r="U12" s="145"/>
      <c r="V12" s="146"/>
      <c r="W12" s="144">
        <v>0</v>
      </c>
      <c r="X12" s="145"/>
      <c r="Y12" s="146"/>
      <c r="Z12" s="424">
        <v>1.65</v>
      </c>
      <c r="AA12" s="479" t="str">
        <f t="shared" si="0"/>
        <v>III A</v>
      </c>
      <c r="AB12" s="421"/>
    </row>
    <row r="13" spans="1:28" ht="12.75" customHeight="1" thickBot="1">
      <c r="A13" s="470"/>
      <c r="B13" s="430"/>
      <c r="C13" s="432"/>
      <c r="D13" s="434"/>
      <c r="E13" s="436"/>
      <c r="F13" s="434"/>
      <c r="G13" s="423"/>
      <c r="H13" s="129">
        <v>0</v>
      </c>
      <c r="I13" s="130"/>
      <c r="J13" s="131"/>
      <c r="K13" s="132">
        <v>0</v>
      </c>
      <c r="L13" s="130"/>
      <c r="M13" s="151"/>
      <c r="N13" s="129">
        <v>0</v>
      </c>
      <c r="O13" s="130"/>
      <c r="P13" s="131"/>
      <c r="Q13" s="129" t="s">
        <v>340</v>
      </c>
      <c r="R13" s="130" t="s">
        <v>340</v>
      </c>
      <c r="S13" s="131" t="s">
        <v>340</v>
      </c>
      <c r="T13" s="129"/>
      <c r="U13" s="130"/>
      <c r="V13" s="131"/>
      <c r="W13" s="129"/>
      <c r="X13" s="130"/>
      <c r="Y13" s="131"/>
      <c r="Z13" s="425"/>
      <c r="AA13" s="480">
        <f t="shared" si="0"/>
      </c>
      <c r="AB13" s="421"/>
    </row>
    <row r="14" spans="1:28" ht="12.75">
      <c r="A14" s="469">
        <v>4</v>
      </c>
      <c r="B14" s="457" t="s">
        <v>226</v>
      </c>
      <c r="C14" s="458" t="s">
        <v>227</v>
      </c>
      <c r="D14" s="459" t="s">
        <v>228</v>
      </c>
      <c r="E14" s="460" t="s">
        <v>220</v>
      </c>
      <c r="F14" s="481" t="s">
        <v>221</v>
      </c>
      <c r="G14" s="450" t="s">
        <v>222</v>
      </c>
      <c r="H14" s="125"/>
      <c r="I14" s="126"/>
      <c r="J14" s="127"/>
      <c r="K14" s="128">
        <v>0</v>
      </c>
      <c r="L14" s="126"/>
      <c r="M14" s="150"/>
      <c r="N14" s="125">
        <v>0</v>
      </c>
      <c r="O14" s="126"/>
      <c r="P14" s="127"/>
      <c r="Q14" s="125">
        <v>0</v>
      </c>
      <c r="R14" s="126"/>
      <c r="S14" s="127"/>
      <c r="T14" s="125">
        <v>0</v>
      </c>
      <c r="U14" s="126"/>
      <c r="V14" s="127"/>
      <c r="W14" s="125">
        <v>0</v>
      </c>
      <c r="X14" s="126"/>
      <c r="Y14" s="127"/>
      <c r="Z14" s="424">
        <v>1.55</v>
      </c>
      <c r="AA14" s="479" t="str">
        <f t="shared" si="0"/>
        <v>I JA</v>
      </c>
      <c r="AB14" s="421"/>
    </row>
    <row r="15" spans="1:28" ht="13.5" thickBot="1">
      <c r="A15" s="470"/>
      <c r="B15" s="457"/>
      <c r="C15" s="458"/>
      <c r="D15" s="459"/>
      <c r="E15" s="460"/>
      <c r="F15" s="481"/>
      <c r="G15" s="450"/>
      <c r="H15" s="129" t="s">
        <v>340</v>
      </c>
      <c r="I15" s="130">
        <v>0</v>
      </c>
      <c r="J15" s="131"/>
      <c r="K15" s="132" t="s">
        <v>340</v>
      </c>
      <c r="L15" s="130" t="s">
        <v>340</v>
      </c>
      <c r="M15" s="151" t="s">
        <v>340</v>
      </c>
      <c r="N15" s="129"/>
      <c r="O15" s="130"/>
      <c r="P15" s="131"/>
      <c r="Q15" s="129"/>
      <c r="R15" s="130"/>
      <c r="S15" s="131"/>
      <c r="T15" s="129"/>
      <c r="U15" s="130"/>
      <c r="V15" s="131"/>
      <c r="W15" s="129"/>
      <c r="X15" s="130"/>
      <c r="Y15" s="131"/>
      <c r="Z15" s="425"/>
      <c r="AA15" s="426">
        <f t="shared" si="0"/>
      </c>
      <c r="AB15" s="421"/>
    </row>
    <row r="16" spans="1:28" ht="12.75">
      <c r="A16" s="469">
        <v>4</v>
      </c>
      <c r="B16" s="457" t="s">
        <v>126</v>
      </c>
      <c r="C16" s="458" t="s">
        <v>259</v>
      </c>
      <c r="D16" s="459" t="s">
        <v>260</v>
      </c>
      <c r="E16" s="460" t="s">
        <v>256</v>
      </c>
      <c r="F16" s="481" t="s">
        <v>257</v>
      </c>
      <c r="G16" s="450" t="s">
        <v>258</v>
      </c>
      <c r="H16" s="125"/>
      <c r="I16" s="126"/>
      <c r="J16" s="127"/>
      <c r="K16" s="128"/>
      <c r="L16" s="126"/>
      <c r="M16" s="150"/>
      <c r="N16" s="125"/>
      <c r="O16" s="126"/>
      <c r="P16" s="127"/>
      <c r="Q16" s="125">
        <v>0</v>
      </c>
      <c r="R16" s="126"/>
      <c r="S16" s="127"/>
      <c r="T16" s="125">
        <v>0</v>
      </c>
      <c r="U16" s="126"/>
      <c r="V16" s="127"/>
      <c r="W16" s="125">
        <v>0</v>
      </c>
      <c r="X16" s="126"/>
      <c r="Y16" s="127"/>
      <c r="Z16" s="424">
        <v>1.55</v>
      </c>
      <c r="AA16" s="479" t="str">
        <f t="shared" si="0"/>
        <v>I JA</v>
      </c>
      <c r="AB16" s="421"/>
    </row>
    <row r="17" spans="1:28" ht="13.5" thickBot="1">
      <c r="A17" s="470"/>
      <c r="B17" s="457"/>
      <c r="C17" s="458"/>
      <c r="D17" s="459"/>
      <c r="E17" s="460"/>
      <c r="F17" s="481"/>
      <c r="G17" s="450"/>
      <c r="H17" s="129" t="s">
        <v>340</v>
      </c>
      <c r="I17" s="130">
        <v>0</v>
      </c>
      <c r="J17" s="131"/>
      <c r="K17" s="132" t="s">
        <v>340</v>
      </c>
      <c r="L17" s="130" t="s">
        <v>340</v>
      </c>
      <c r="M17" s="151" t="s">
        <v>340</v>
      </c>
      <c r="N17" s="129"/>
      <c r="O17" s="130"/>
      <c r="P17" s="131"/>
      <c r="Q17" s="129"/>
      <c r="R17" s="130"/>
      <c r="S17" s="131"/>
      <c r="T17" s="129"/>
      <c r="U17" s="130"/>
      <c r="V17" s="131"/>
      <c r="W17" s="129"/>
      <c r="X17" s="130"/>
      <c r="Y17" s="131"/>
      <c r="Z17" s="425"/>
      <c r="AA17" s="426">
        <f t="shared" si="0"/>
      </c>
      <c r="AB17" s="421"/>
    </row>
    <row r="18" spans="1:28" ht="12.75" customHeight="1">
      <c r="A18" s="469">
        <v>6</v>
      </c>
      <c r="B18" s="457" t="s">
        <v>103</v>
      </c>
      <c r="C18" s="458" t="s">
        <v>104</v>
      </c>
      <c r="D18" s="459" t="s">
        <v>105</v>
      </c>
      <c r="E18" s="460" t="s">
        <v>8</v>
      </c>
      <c r="F18" s="481" t="s">
        <v>41</v>
      </c>
      <c r="G18" s="450" t="s">
        <v>102</v>
      </c>
      <c r="H18" s="125" t="s">
        <v>340</v>
      </c>
      <c r="I18" s="126">
        <v>0</v>
      </c>
      <c r="J18" s="127"/>
      <c r="K18" s="128">
        <v>0</v>
      </c>
      <c r="L18" s="126"/>
      <c r="M18" s="150"/>
      <c r="N18" s="125">
        <v>0</v>
      </c>
      <c r="O18" s="126"/>
      <c r="P18" s="127"/>
      <c r="Q18" s="125">
        <v>0</v>
      </c>
      <c r="R18" s="126"/>
      <c r="S18" s="127"/>
      <c r="T18" s="125">
        <v>0</v>
      </c>
      <c r="U18" s="126"/>
      <c r="V18" s="127"/>
      <c r="W18" s="125" t="s">
        <v>340</v>
      </c>
      <c r="X18" s="126" t="s">
        <v>340</v>
      </c>
      <c r="Y18" s="127" t="s">
        <v>340</v>
      </c>
      <c r="Z18" s="424">
        <v>1.45</v>
      </c>
      <c r="AA18" s="479" t="str">
        <f t="shared" si="0"/>
        <v>II JA</v>
      </c>
      <c r="AB18" s="421"/>
    </row>
    <row r="19" spans="1:28" ht="12.75" customHeight="1" thickBot="1">
      <c r="A19" s="470"/>
      <c r="B19" s="457"/>
      <c r="C19" s="458"/>
      <c r="D19" s="459"/>
      <c r="E19" s="460"/>
      <c r="F19" s="481"/>
      <c r="G19" s="450"/>
      <c r="H19" s="129"/>
      <c r="I19" s="130"/>
      <c r="J19" s="131"/>
      <c r="K19" s="132"/>
      <c r="L19" s="130"/>
      <c r="M19" s="151"/>
      <c r="N19" s="129"/>
      <c r="O19" s="130"/>
      <c r="P19" s="131"/>
      <c r="Q19" s="129"/>
      <c r="R19" s="130"/>
      <c r="S19" s="131"/>
      <c r="T19" s="129"/>
      <c r="U19" s="130"/>
      <c r="V19" s="131"/>
      <c r="W19" s="129"/>
      <c r="X19" s="130"/>
      <c r="Y19" s="131"/>
      <c r="Z19" s="425"/>
      <c r="AA19" s="426">
        <f t="shared" si="0"/>
      </c>
      <c r="AB19" s="421"/>
    </row>
  </sheetData>
  <sheetProtection/>
  <mergeCells count="75">
    <mergeCell ref="G10:G11"/>
    <mergeCell ref="Z10:Z11"/>
    <mergeCell ref="AA10:AA11"/>
    <mergeCell ref="A10:A11"/>
    <mergeCell ref="B10:B11"/>
    <mergeCell ref="C10:C11"/>
    <mergeCell ref="D10:D11"/>
    <mergeCell ref="E10:E11"/>
    <mergeCell ref="F10:F11"/>
    <mergeCell ref="AA16:AA17"/>
    <mergeCell ref="A8:A9"/>
    <mergeCell ref="B8:B9"/>
    <mergeCell ref="C8:C9"/>
    <mergeCell ref="D8:D9"/>
    <mergeCell ref="E8:E9"/>
    <mergeCell ref="F8:F9"/>
    <mergeCell ref="G8:G9"/>
    <mergeCell ref="Z8:Z9"/>
    <mergeCell ref="AA8:AA9"/>
    <mergeCell ref="Z14:Z15"/>
    <mergeCell ref="AA14:AA15"/>
    <mergeCell ref="A16:A17"/>
    <mergeCell ref="B16:B17"/>
    <mergeCell ref="C16:C17"/>
    <mergeCell ref="D16:D17"/>
    <mergeCell ref="E16:E17"/>
    <mergeCell ref="F16:F17"/>
    <mergeCell ref="G16:G17"/>
    <mergeCell ref="Z16:Z17"/>
    <mergeCell ref="F18:F19"/>
    <mergeCell ref="G18:G19"/>
    <mergeCell ref="A14:A15"/>
    <mergeCell ref="B14:B15"/>
    <mergeCell ref="C14:C15"/>
    <mergeCell ref="D14:D15"/>
    <mergeCell ref="E14:E15"/>
    <mergeCell ref="F14:F15"/>
    <mergeCell ref="G14:G15"/>
    <mergeCell ref="Z18:Z19"/>
    <mergeCell ref="G12:G13"/>
    <mergeCell ref="Z12:Z13"/>
    <mergeCell ref="AA12:AA13"/>
    <mergeCell ref="AA18:AA19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F12:F13"/>
    <mergeCell ref="Z6:Z7"/>
    <mergeCell ref="AA6:AA7"/>
    <mergeCell ref="H7:J7"/>
    <mergeCell ref="K7:M7"/>
    <mergeCell ref="N7:P7"/>
    <mergeCell ref="Q7:S7"/>
    <mergeCell ref="T7:V7"/>
    <mergeCell ref="G6:G7"/>
    <mergeCell ref="H6:J6"/>
    <mergeCell ref="K6:M6"/>
    <mergeCell ref="N6:P6"/>
    <mergeCell ref="W6:Y6"/>
    <mergeCell ref="W7:Y7"/>
    <mergeCell ref="Q6:S6"/>
    <mergeCell ref="T6:V6"/>
    <mergeCell ref="A6:A7"/>
    <mergeCell ref="B6:B7"/>
    <mergeCell ref="C6:C7"/>
    <mergeCell ref="D6:D7"/>
    <mergeCell ref="E6:E7"/>
    <mergeCell ref="F6:F7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12.8515625" style="0" bestFit="1" customWidth="1"/>
    <col min="4" max="4" width="10.421875" style="0" customWidth="1"/>
    <col min="5" max="5" width="9.57421875" style="0" customWidth="1"/>
    <col min="6" max="6" width="9.8515625" style="0" customWidth="1"/>
    <col min="7" max="7" width="17.57421875" style="161" bestFit="1" customWidth="1"/>
    <col min="8" max="19" width="2.57421875" style="0" customWidth="1"/>
    <col min="20" max="20" width="9.7109375" style="0" customWidth="1"/>
    <col min="21" max="21" width="7.7109375" style="0" customWidth="1"/>
  </cols>
  <sheetData>
    <row r="1" spans="1:21" ht="15">
      <c r="A1" s="70" t="s">
        <v>66</v>
      </c>
      <c r="B1" s="68"/>
      <c r="C1" s="76"/>
      <c r="D1" s="76"/>
      <c r="E1" s="76"/>
      <c r="F1" s="26"/>
      <c r="G1" s="204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5">
      <c r="A2" s="70" t="s">
        <v>67</v>
      </c>
      <c r="B2" s="68"/>
      <c r="C2" s="76"/>
      <c r="D2" s="76"/>
      <c r="E2" s="75"/>
      <c r="F2" s="26"/>
      <c r="G2" s="29"/>
      <c r="H2" s="29"/>
      <c r="I2" s="38"/>
      <c r="J2" s="26"/>
      <c r="K2" s="29"/>
      <c r="L2" s="38"/>
      <c r="M2" s="26"/>
      <c r="N2" s="29"/>
      <c r="O2" s="38"/>
      <c r="P2" s="26"/>
      <c r="Q2" s="29"/>
      <c r="R2" s="38"/>
      <c r="S2" s="26"/>
      <c r="T2" s="26"/>
      <c r="U2" s="26"/>
    </row>
    <row r="3" spans="1:21" ht="12.75">
      <c r="A3" s="56"/>
      <c r="B3" s="62"/>
      <c r="C3" s="63"/>
      <c r="D3" s="64"/>
      <c r="E3" s="9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9.5" customHeight="1">
      <c r="A4" s="56"/>
      <c r="B4" s="59" t="s">
        <v>26</v>
      </c>
      <c r="C4" s="15"/>
      <c r="D4" s="94"/>
      <c r="E4" s="9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9.5" customHeight="1" thickBot="1">
      <c r="A5" s="33"/>
      <c r="B5" s="26"/>
      <c r="C5" s="29"/>
      <c r="D5" s="32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79"/>
      <c r="U5" s="79"/>
    </row>
    <row r="6" spans="1:21" ht="19.5" customHeight="1">
      <c r="A6" s="465" t="s">
        <v>34</v>
      </c>
      <c r="B6" s="467" t="s">
        <v>0</v>
      </c>
      <c r="C6" s="463" t="s">
        <v>1</v>
      </c>
      <c r="D6" s="471" t="s">
        <v>7</v>
      </c>
      <c r="E6" s="446" t="s">
        <v>2</v>
      </c>
      <c r="F6" s="448" t="s">
        <v>3</v>
      </c>
      <c r="G6" s="442" t="s">
        <v>5</v>
      </c>
      <c r="H6" s="439" t="s">
        <v>344</v>
      </c>
      <c r="I6" s="440"/>
      <c r="J6" s="440"/>
      <c r="K6" s="439" t="s">
        <v>349</v>
      </c>
      <c r="L6" s="440"/>
      <c r="M6" s="440"/>
      <c r="N6" s="439" t="s">
        <v>350</v>
      </c>
      <c r="O6" s="440"/>
      <c r="P6" s="440"/>
      <c r="Q6" s="439" t="s">
        <v>351</v>
      </c>
      <c r="R6" s="440"/>
      <c r="S6" s="440"/>
      <c r="T6" s="437" t="s">
        <v>4</v>
      </c>
      <c r="U6" s="437" t="s">
        <v>35</v>
      </c>
    </row>
    <row r="7" spans="1:21" ht="19.5" customHeight="1" thickBot="1">
      <c r="A7" s="466"/>
      <c r="B7" s="468"/>
      <c r="C7" s="464"/>
      <c r="D7" s="472"/>
      <c r="E7" s="447"/>
      <c r="F7" s="449"/>
      <c r="G7" s="443"/>
      <c r="H7" s="444" t="s">
        <v>352</v>
      </c>
      <c r="I7" s="441"/>
      <c r="J7" s="441"/>
      <c r="K7" s="444" t="s">
        <v>353</v>
      </c>
      <c r="L7" s="441"/>
      <c r="M7" s="441"/>
      <c r="N7" s="444" t="s">
        <v>354</v>
      </c>
      <c r="O7" s="441"/>
      <c r="P7" s="441"/>
      <c r="Q7" s="444"/>
      <c r="R7" s="441"/>
      <c r="S7" s="441"/>
      <c r="T7" s="438"/>
      <c r="U7" s="438"/>
    </row>
    <row r="8" spans="1:21" ht="12.75" customHeight="1">
      <c r="A8" s="469">
        <v>1</v>
      </c>
      <c r="B8" s="503" t="s">
        <v>97</v>
      </c>
      <c r="C8" s="504" t="s">
        <v>165</v>
      </c>
      <c r="D8" s="496" t="s">
        <v>166</v>
      </c>
      <c r="E8" s="499" t="s">
        <v>8</v>
      </c>
      <c r="F8" s="501" t="s">
        <v>41</v>
      </c>
      <c r="G8" s="497" t="s">
        <v>164</v>
      </c>
      <c r="H8" s="125"/>
      <c r="I8" s="126"/>
      <c r="J8" s="127"/>
      <c r="K8" s="125"/>
      <c r="L8" s="126"/>
      <c r="M8" s="127"/>
      <c r="N8" s="125">
        <v>0</v>
      </c>
      <c r="O8" s="126"/>
      <c r="P8" s="127"/>
      <c r="Q8" s="125" t="s">
        <v>341</v>
      </c>
      <c r="R8" s="126"/>
      <c r="S8" s="127"/>
      <c r="T8" s="424">
        <v>2.3</v>
      </c>
      <c r="U8" s="494" t="str">
        <f>IF(ISBLANK(T8),"",IF(T8&gt;=3.48,"KSM",IF(T8&gt;=3.1,"I A",IF(T8&gt;=2.7,"II A",IF(T8&gt;=2.4,"III A",IF(T8&gt;=2.15,"I JA",IF(T8&gt;=1.95,"II JA",IF(T8&gt;=1.8,"III JA"))))))))</f>
        <v>I JA</v>
      </c>
    </row>
    <row r="9" spans="1:21" ht="13.5" customHeight="1" thickBot="1">
      <c r="A9" s="470"/>
      <c r="B9" s="485"/>
      <c r="C9" s="487"/>
      <c r="D9" s="489"/>
      <c r="E9" s="500"/>
      <c r="F9" s="502"/>
      <c r="G9" s="498"/>
      <c r="H9" s="129">
        <v>0</v>
      </c>
      <c r="I9" s="130"/>
      <c r="J9" s="131"/>
      <c r="K9" s="129">
        <v>0</v>
      </c>
      <c r="L9" s="130"/>
      <c r="M9" s="131"/>
      <c r="N9" s="129" t="s">
        <v>340</v>
      </c>
      <c r="O9" s="130" t="s">
        <v>340</v>
      </c>
      <c r="P9" s="131" t="s">
        <v>340</v>
      </c>
      <c r="Q9" s="129"/>
      <c r="R9" s="130"/>
      <c r="S9" s="131"/>
      <c r="T9" s="425"/>
      <c r="U9" s="495"/>
    </row>
    <row r="10" spans="1:21" ht="12.75">
      <c r="A10" s="470">
        <v>2</v>
      </c>
      <c r="B10" s="484" t="s">
        <v>44</v>
      </c>
      <c r="C10" s="486" t="s">
        <v>315</v>
      </c>
      <c r="D10" s="488" t="s">
        <v>316</v>
      </c>
      <c r="E10" s="490" t="s">
        <v>8</v>
      </c>
      <c r="F10" s="490" t="s">
        <v>41</v>
      </c>
      <c r="G10" s="492" t="s">
        <v>46</v>
      </c>
      <c r="H10" s="124">
        <v>0</v>
      </c>
      <c r="I10" s="120"/>
      <c r="J10" s="123"/>
      <c r="K10" s="124">
        <v>0</v>
      </c>
      <c r="L10" s="120"/>
      <c r="M10" s="123"/>
      <c r="N10" s="124">
        <v>0</v>
      </c>
      <c r="O10" s="120"/>
      <c r="P10" s="123"/>
      <c r="Q10" s="124" t="s">
        <v>340</v>
      </c>
      <c r="R10" s="120">
        <v>0</v>
      </c>
      <c r="S10" s="123"/>
      <c r="T10" s="454">
        <v>2.2</v>
      </c>
      <c r="U10" s="483" t="str">
        <f>IF(ISBLANK(T10),"",IF(T10&gt;=3.48,"KSM",IF(T10&gt;=3.1,"I A",IF(T10&gt;=2.7,"II A",IF(T10&gt;=2.4,"III A",IF(T10&gt;=2.15,"I JA",IF(T10&gt;=1.95,"II JA",IF(T10&gt;=1.8,"III JA"))))))))</f>
        <v>I JA</v>
      </c>
    </row>
    <row r="11" spans="1:21" ht="13.5" thickBot="1">
      <c r="A11" s="470"/>
      <c r="B11" s="485"/>
      <c r="C11" s="487"/>
      <c r="D11" s="489"/>
      <c r="E11" s="491"/>
      <c r="F11" s="491"/>
      <c r="G11" s="493"/>
      <c r="H11" s="141" t="s">
        <v>340</v>
      </c>
      <c r="I11" s="139" t="s">
        <v>340</v>
      </c>
      <c r="J11" s="140" t="s">
        <v>342</v>
      </c>
      <c r="K11" s="141" t="s">
        <v>340</v>
      </c>
      <c r="L11" s="139" t="s">
        <v>340</v>
      </c>
      <c r="M11" s="140" t="s">
        <v>340</v>
      </c>
      <c r="N11" s="141"/>
      <c r="O11" s="139"/>
      <c r="P11" s="140"/>
      <c r="Q11" s="141"/>
      <c r="R11" s="139"/>
      <c r="S11" s="140"/>
      <c r="T11" s="455"/>
      <c r="U11" s="483"/>
    </row>
  </sheetData>
  <sheetProtection/>
  <mergeCells count="35">
    <mergeCell ref="E8:E9"/>
    <mergeCell ref="A6:A7"/>
    <mergeCell ref="B6:B7"/>
    <mergeCell ref="C6:C7"/>
    <mergeCell ref="F8:F9"/>
    <mergeCell ref="D6:D7"/>
    <mergeCell ref="E6:E7"/>
    <mergeCell ref="A8:A9"/>
    <mergeCell ref="B8:B9"/>
    <mergeCell ref="C8:C9"/>
    <mergeCell ref="D8:D9"/>
    <mergeCell ref="F6:F7"/>
    <mergeCell ref="G8:G9"/>
    <mergeCell ref="T8:T9"/>
    <mergeCell ref="T6:T7"/>
    <mergeCell ref="H7:J7"/>
    <mergeCell ref="K7:M7"/>
    <mergeCell ref="N7:P7"/>
    <mergeCell ref="G6:G7"/>
    <mergeCell ref="H6:J6"/>
    <mergeCell ref="U6:U7"/>
    <mergeCell ref="U8:U9"/>
    <mergeCell ref="K6:M6"/>
    <mergeCell ref="N6:P6"/>
    <mergeCell ref="Q6:S6"/>
    <mergeCell ref="Q7:S7"/>
    <mergeCell ref="T10:T11"/>
    <mergeCell ref="U10:U11"/>
    <mergeCell ref="A10:A11"/>
    <mergeCell ref="B10:B11"/>
    <mergeCell ref="C10:C11"/>
    <mergeCell ref="D10:D11"/>
    <mergeCell ref="E10:E11"/>
    <mergeCell ref="F10:F11"/>
    <mergeCell ref="G10:G11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3" max="3" width="13.28125" style="0" customWidth="1"/>
    <col min="6" max="6" width="10.8515625" style="0" customWidth="1"/>
    <col min="7" max="7" width="9.140625" style="0" customWidth="1"/>
    <col min="8" max="19" width="2.57421875" style="0" customWidth="1"/>
    <col min="21" max="21" width="7.28125" style="0" customWidth="1"/>
  </cols>
  <sheetData>
    <row r="1" spans="1:19" ht="15">
      <c r="A1" s="70" t="s">
        <v>66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5">
      <c r="A2" s="70" t="s">
        <v>67</v>
      </c>
      <c r="H2" s="29"/>
      <c r="I2" s="38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8:19" ht="12.75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1" ht="15">
      <c r="A4" s="56"/>
      <c r="B4" s="59" t="s">
        <v>355</v>
      </c>
      <c r="C4" s="15"/>
      <c r="D4" s="94"/>
      <c r="E4" s="9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thickBot="1">
      <c r="A5" s="33"/>
      <c r="B5" s="26"/>
      <c r="C5" s="29"/>
      <c r="D5" s="32"/>
      <c r="E5" s="27"/>
      <c r="F5" s="28"/>
      <c r="G5" s="28"/>
      <c r="H5" s="28"/>
      <c r="I5" s="28"/>
      <c r="J5" s="28"/>
      <c r="K5" s="28"/>
      <c r="L5" s="28"/>
      <c r="M5" s="79"/>
      <c r="N5" s="28"/>
      <c r="O5" s="79"/>
      <c r="P5" s="79"/>
      <c r="Q5" s="28"/>
      <c r="R5" s="79"/>
      <c r="S5" s="79"/>
      <c r="T5" s="79"/>
      <c r="U5" s="79"/>
    </row>
    <row r="6" spans="1:21" ht="19.5" customHeight="1">
      <c r="A6" s="465" t="s">
        <v>34</v>
      </c>
      <c r="B6" s="467" t="s">
        <v>0</v>
      </c>
      <c r="C6" s="463" t="s">
        <v>1</v>
      </c>
      <c r="D6" s="471" t="s">
        <v>7</v>
      </c>
      <c r="E6" s="446" t="s">
        <v>2</v>
      </c>
      <c r="F6" s="448" t="s">
        <v>3</v>
      </c>
      <c r="G6" s="442" t="s">
        <v>5</v>
      </c>
      <c r="H6" s="439" t="s">
        <v>349</v>
      </c>
      <c r="I6" s="440"/>
      <c r="J6" s="440"/>
      <c r="K6" s="440" t="s">
        <v>350</v>
      </c>
      <c r="L6" s="440"/>
      <c r="M6" s="440"/>
      <c r="N6" s="440" t="s">
        <v>351</v>
      </c>
      <c r="O6" s="440"/>
      <c r="P6" s="440"/>
      <c r="Q6" s="440" t="s">
        <v>352</v>
      </c>
      <c r="R6" s="440"/>
      <c r="S6" s="440"/>
      <c r="T6" s="437" t="s">
        <v>4</v>
      </c>
      <c r="U6" s="437" t="s">
        <v>35</v>
      </c>
    </row>
    <row r="7" spans="1:21" ht="19.5" customHeight="1" thickBot="1">
      <c r="A7" s="466"/>
      <c r="B7" s="468"/>
      <c r="C7" s="464"/>
      <c r="D7" s="472"/>
      <c r="E7" s="447"/>
      <c r="F7" s="449"/>
      <c r="G7" s="443"/>
      <c r="H7" s="444" t="s">
        <v>353</v>
      </c>
      <c r="I7" s="441"/>
      <c r="J7" s="441"/>
      <c r="K7" s="441" t="s">
        <v>354</v>
      </c>
      <c r="L7" s="441"/>
      <c r="M7" s="441"/>
      <c r="N7" s="441" t="s">
        <v>356</v>
      </c>
      <c r="O7" s="441"/>
      <c r="P7" s="441"/>
      <c r="Q7" s="441" t="s">
        <v>357</v>
      </c>
      <c r="R7" s="441"/>
      <c r="S7" s="441"/>
      <c r="T7" s="438"/>
      <c r="U7" s="438"/>
    </row>
    <row r="8" spans="1:21" ht="12.75" customHeight="1">
      <c r="A8" s="469">
        <v>1</v>
      </c>
      <c r="B8" s="429" t="s">
        <v>126</v>
      </c>
      <c r="C8" s="431" t="s">
        <v>259</v>
      </c>
      <c r="D8" s="433" t="s">
        <v>260</v>
      </c>
      <c r="E8" s="435" t="s">
        <v>256</v>
      </c>
      <c r="F8" s="433" t="s">
        <v>257</v>
      </c>
      <c r="G8" s="445" t="s">
        <v>258</v>
      </c>
      <c r="H8" s="144">
        <v>0</v>
      </c>
      <c r="I8" s="145"/>
      <c r="J8" s="146"/>
      <c r="K8" s="128">
        <v>0</v>
      </c>
      <c r="L8" s="126"/>
      <c r="M8" s="150"/>
      <c r="N8" s="144">
        <v>0</v>
      </c>
      <c r="O8" s="145"/>
      <c r="P8" s="146"/>
      <c r="Q8" s="144">
        <v>0</v>
      </c>
      <c r="R8" s="145"/>
      <c r="S8" s="146"/>
      <c r="T8" s="424">
        <v>2.5</v>
      </c>
      <c r="U8" s="505" t="str">
        <f>IF(ISBLANK(T8),"",IF(T8&gt;=2.03,"KSM",IF(T8&gt;=1.9,"I A",IF(T8&gt;=1.75,"II A",IF(T8&gt;=1.6,"III A",IF(T8&gt;=1.47,"I JA",IF(T8&gt;=1.35,"II JA",IF(T8&gt;=1.25,"III JA"))))))))</f>
        <v>KSM</v>
      </c>
    </row>
    <row r="9" spans="1:21" ht="12.75" customHeight="1" thickBot="1">
      <c r="A9" s="470"/>
      <c r="B9" s="430"/>
      <c r="C9" s="432"/>
      <c r="D9" s="434"/>
      <c r="E9" s="436"/>
      <c r="F9" s="434"/>
      <c r="G9" s="423"/>
      <c r="H9" s="129">
        <v>0</v>
      </c>
      <c r="I9" s="130"/>
      <c r="J9" s="131"/>
      <c r="K9" s="132">
        <v>0</v>
      </c>
      <c r="L9" s="130"/>
      <c r="M9" s="151"/>
      <c r="N9" s="129" t="s">
        <v>340</v>
      </c>
      <c r="O9" s="130">
        <v>0</v>
      </c>
      <c r="P9" s="131"/>
      <c r="Q9" s="129" t="s">
        <v>340</v>
      </c>
      <c r="R9" s="130" t="s">
        <v>340</v>
      </c>
      <c r="S9" s="131" t="s">
        <v>340</v>
      </c>
      <c r="T9" s="425"/>
      <c r="U9" s="482">
        <f>IF(ISBLANK(T9),"",IF(T9&gt;=2.03,"KSM",IF(T9&gt;=1.9,"I A",IF(T9&gt;=1.75,"II A",IF(T9&gt;=1.6,"III A",IF(T9&gt;=1.47,"I JA",IF(T9&gt;=1.35,"II JA",IF(T9&gt;=1.25,"III JA"))))))))</f>
      </c>
    </row>
  </sheetData>
  <sheetProtection/>
  <mergeCells count="26">
    <mergeCell ref="T8:T9"/>
    <mergeCell ref="U8:U9"/>
    <mergeCell ref="U6:U7"/>
    <mergeCell ref="H7:J7"/>
    <mergeCell ref="K7:M7"/>
    <mergeCell ref="N7:P7"/>
    <mergeCell ref="Q7:S7"/>
    <mergeCell ref="H6:J6"/>
    <mergeCell ref="K6:M6"/>
    <mergeCell ref="N6:P6"/>
    <mergeCell ref="A8:A9"/>
    <mergeCell ref="B8:B9"/>
    <mergeCell ref="C8:C9"/>
    <mergeCell ref="D8:D9"/>
    <mergeCell ref="E8:E9"/>
    <mergeCell ref="G6:G7"/>
    <mergeCell ref="F8:F9"/>
    <mergeCell ref="G8:G9"/>
    <mergeCell ref="Q6:S6"/>
    <mergeCell ref="T6:T7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85" workbookViewId="0" topLeftCell="A1">
      <selection activeCell="A4" sqref="A4"/>
    </sheetView>
  </sheetViews>
  <sheetFormatPr defaultColWidth="9.140625" defaultRowHeight="12.75"/>
  <cols>
    <col min="1" max="1" width="5.7109375" style="43" customWidth="1"/>
    <col min="2" max="2" width="14.57421875" style="43" customWidth="1"/>
    <col min="3" max="3" width="14.00390625" style="110" customWidth="1"/>
    <col min="4" max="4" width="10.57421875" style="111" customWidth="1"/>
    <col min="5" max="5" width="10.7109375" style="111" customWidth="1"/>
    <col min="6" max="6" width="11.421875" style="51" customWidth="1"/>
    <col min="7" max="7" width="7.28125" style="51" customWidth="1"/>
    <col min="8" max="13" width="5.7109375" style="51" customWidth="1"/>
    <col min="14" max="14" width="9.140625" style="43" customWidth="1"/>
    <col min="15" max="15" width="6.140625" style="43" customWidth="1"/>
    <col min="16" max="16" width="18.28125" style="43" customWidth="1"/>
    <col min="17" max="16384" width="9.140625" style="43" customWidth="1"/>
  </cols>
  <sheetData>
    <row r="1" spans="1:26" s="99" customFormat="1" ht="15" customHeight="1">
      <c r="A1" s="70" t="s">
        <v>66</v>
      </c>
      <c r="B1" s="101"/>
      <c r="C1" s="101"/>
      <c r="D1" s="101"/>
      <c r="E1" s="102"/>
      <c r="F1" s="103"/>
      <c r="G1" s="103"/>
      <c r="H1" s="209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s="99" customFormat="1" ht="15" customHeight="1">
      <c r="A2" s="70" t="s">
        <v>67</v>
      </c>
      <c r="B2" s="101"/>
      <c r="C2" s="101"/>
      <c r="D2" s="106"/>
      <c r="E2" s="102"/>
      <c r="F2" s="107"/>
      <c r="G2" s="107"/>
      <c r="H2" s="209"/>
      <c r="I2" s="19"/>
      <c r="J2" s="19"/>
      <c r="K2" s="19"/>
      <c r="L2" s="19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13" ht="12.75" customHeight="1">
      <c r="A3" s="56"/>
      <c r="B3" s="62"/>
      <c r="C3" s="108"/>
      <c r="D3" s="30"/>
      <c r="E3" s="30"/>
      <c r="F3" s="30"/>
      <c r="G3" s="30"/>
      <c r="H3" s="210"/>
      <c r="I3" s="19"/>
      <c r="J3" s="19"/>
      <c r="K3" s="19"/>
      <c r="L3" s="19"/>
      <c r="M3" s="44"/>
    </row>
    <row r="4" spans="1:13" ht="15">
      <c r="A4" s="56"/>
      <c r="B4" s="59" t="s">
        <v>27</v>
      </c>
      <c r="D4" s="80"/>
      <c r="E4" s="80"/>
      <c r="F4" s="43"/>
      <c r="G4" s="43"/>
      <c r="H4" s="207"/>
      <c r="I4" s="43"/>
      <c r="J4" s="43"/>
      <c r="K4" s="43"/>
      <c r="L4" s="43"/>
      <c r="M4" s="43"/>
    </row>
    <row r="5" ht="13.5" thickBot="1"/>
    <row r="6" spans="4:13" ht="13.5" thickBot="1">
      <c r="D6" s="43"/>
      <c r="E6" s="43"/>
      <c r="H6" s="506" t="s">
        <v>10</v>
      </c>
      <c r="I6" s="507"/>
      <c r="J6" s="507"/>
      <c r="K6" s="507"/>
      <c r="L6" s="507"/>
      <c r="M6" s="508"/>
    </row>
    <row r="7" spans="1:16" ht="39.75" customHeight="1" thickBot="1">
      <c r="A7" s="175" t="s">
        <v>34</v>
      </c>
      <c r="B7" s="176" t="s">
        <v>0</v>
      </c>
      <c r="C7" s="177" t="s">
        <v>1</v>
      </c>
      <c r="D7" s="178" t="s">
        <v>7</v>
      </c>
      <c r="E7" s="179" t="s">
        <v>2</v>
      </c>
      <c r="F7" s="180" t="s">
        <v>3</v>
      </c>
      <c r="G7" s="181" t="s">
        <v>9</v>
      </c>
      <c r="H7" s="182">
        <v>1</v>
      </c>
      <c r="I7" s="183">
        <v>2</v>
      </c>
      <c r="J7" s="183">
        <v>3</v>
      </c>
      <c r="K7" s="184">
        <v>4</v>
      </c>
      <c r="L7" s="184">
        <v>5</v>
      </c>
      <c r="M7" s="184">
        <v>6</v>
      </c>
      <c r="N7" s="185" t="s">
        <v>4</v>
      </c>
      <c r="O7" s="188" t="s">
        <v>35</v>
      </c>
      <c r="P7" s="186" t="s">
        <v>5</v>
      </c>
    </row>
    <row r="8" spans="1:16" ht="12.75">
      <c r="A8" s="134">
        <v>1</v>
      </c>
      <c r="B8" s="89" t="s">
        <v>116</v>
      </c>
      <c r="C8" s="394" t="s">
        <v>177</v>
      </c>
      <c r="D8" s="142" t="s">
        <v>178</v>
      </c>
      <c r="E8" s="88" t="s">
        <v>8</v>
      </c>
      <c r="F8" s="88" t="s">
        <v>41</v>
      </c>
      <c r="G8" s="54"/>
      <c r="H8" s="98">
        <v>4.63</v>
      </c>
      <c r="I8" s="98">
        <v>4.65</v>
      </c>
      <c r="J8" s="98">
        <v>4.48</v>
      </c>
      <c r="K8" s="98">
        <v>4.71</v>
      </c>
      <c r="L8" s="98">
        <v>4.51</v>
      </c>
      <c r="M8" s="98">
        <v>4.86</v>
      </c>
      <c r="N8" s="167">
        <v>4.86</v>
      </c>
      <c r="O8" s="136" t="str">
        <f aca="true" t="shared" si="0" ref="O8:O15">IF(ISBLANK(N8),"",IF(N8&gt;=6,"KSM",IF(N8&gt;=5.6,"I A",IF(N8&gt;=5.15,"II A",IF(N8&gt;=4.6,"III A",IF(N8&gt;=4.2,"I JA",IF(N8&gt;=3.85,"II JA",IF(N8&gt;=3.6,"III JA"))))))))</f>
        <v>III A</v>
      </c>
      <c r="P8" s="143" t="s">
        <v>164</v>
      </c>
    </row>
    <row r="9" spans="1:16" ht="12.75">
      <c r="A9" s="136">
        <v>2</v>
      </c>
      <c r="B9" s="82" t="s">
        <v>74</v>
      </c>
      <c r="C9" s="81" t="s">
        <v>295</v>
      </c>
      <c r="D9" s="326">
        <v>37758</v>
      </c>
      <c r="E9" s="54" t="s">
        <v>265</v>
      </c>
      <c r="F9" s="54" t="s">
        <v>266</v>
      </c>
      <c r="G9" s="54" t="s">
        <v>276</v>
      </c>
      <c r="H9" s="98">
        <v>4.35</v>
      </c>
      <c r="I9" s="98">
        <v>4.41</v>
      </c>
      <c r="J9" s="98">
        <v>4.67</v>
      </c>
      <c r="K9" s="98">
        <v>4.59</v>
      </c>
      <c r="L9" s="98">
        <v>4.56</v>
      </c>
      <c r="M9" s="98">
        <v>4.58</v>
      </c>
      <c r="N9" s="302">
        <v>4.67</v>
      </c>
      <c r="O9" s="136" t="str">
        <f t="shared" si="0"/>
        <v>III A</v>
      </c>
      <c r="P9" s="55" t="s">
        <v>277</v>
      </c>
    </row>
    <row r="10" spans="1:16" ht="12.75">
      <c r="A10" s="136">
        <v>3</v>
      </c>
      <c r="B10" s="285" t="s">
        <v>51</v>
      </c>
      <c r="C10" s="286" t="s">
        <v>52</v>
      </c>
      <c r="D10" s="287">
        <v>37938</v>
      </c>
      <c r="E10" s="136" t="s">
        <v>8</v>
      </c>
      <c r="F10" s="98" t="s">
        <v>41</v>
      </c>
      <c r="G10" s="98"/>
      <c r="H10" s="98" t="s">
        <v>341</v>
      </c>
      <c r="I10" s="98" t="s">
        <v>341</v>
      </c>
      <c r="J10" s="98">
        <v>4.34</v>
      </c>
      <c r="K10" s="98">
        <v>4.62</v>
      </c>
      <c r="L10" s="98">
        <v>4.54</v>
      </c>
      <c r="M10" s="98">
        <v>4.64</v>
      </c>
      <c r="N10" s="302">
        <v>4.65</v>
      </c>
      <c r="O10" s="136" t="str">
        <f t="shared" si="0"/>
        <v>III A</v>
      </c>
      <c r="P10" s="137" t="s">
        <v>46</v>
      </c>
    </row>
    <row r="11" spans="1:16" ht="12.75">
      <c r="A11" s="134">
        <v>4</v>
      </c>
      <c r="B11" s="285" t="s">
        <v>40</v>
      </c>
      <c r="C11" s="286" t="s">
        <v>49</v>
      </c>
      <c r="D11" s="287">
        <v>37628</v>
      </c>
      <c r="E11" s="136" t="s">
        <v>8</v>
      </c>
      <c r="F11" s="98" t="s">
        <v>41</v>
      </c>
      <c r="G11" s="98"/>
      <c r="H11" s="98">
        <v>3.78</v>
      </c>
      <c r="I11" s="98">
        <v>3.98</v>
      </c>
      <c r="J11" s="98">
        <v>4.1</v>
      </c>
      <c r="K11" s="98">
        <v>4.35</v>
      </c>
      <c r="L11" s="98">
        <v>4.39</v>
      </c>
      <c r="M11" s="98">
        <v>4.27</v>
      </c>
      <c r="N11" s="302">
        <v>4.39</v>
      </c>
      <c r="O11" s="136" t="str">
        <f t="shared" si="0"/>
        <v>I JA</v>
      </c>
      <c r="P11" s="137" t="s">
        <v>46</v>
      </c>
    </row>
    <row r="12" spans="1:16" ht="12.75">
      <c r="A12" s="136">
        <v>5</v>
      </c>
      <c r="B12" s="340" t="s">
        <v>139</v>
      </c>
      <c r="C12" s="293" t="s">
        <v>140</v>
      </c>
      <c r="D12" s="341">
        <v>38036</v>
      </c>
      <c r="E12" s="169" t="s">
        <v>8</v>
      </c>
      <c r="F12" s="134" t="s">
        <v>41</v>
      </c>
      <c r="G12" s="98"/>
      <c r="H12" s="98">
        <v>4.25</v>
      </c>
      <c r="I12" s="98">
        <v>4.15</v>
      </c>
      <c r="J12" s="98">
        <v>4.31</v>
      </c>
      <c r="K12" s="98">
        <v>4.26</v>
      </c>
      <c r="L12" s="98">
        <v>4.06</v>
      </c>
      <c r="M12" s="98">
        <v>4.18</v>
      </c>
      <c r="N12" s="303">
        <v>4.31</v>
      </c>
      <c r="O12" s="136" t="str">
        <f t="shared" si="0"/>
        <v>I JA</v>
      </c>
      <c r="P12" s="137" t="s">
        <v>138</v>
      </c>
    </row>
    <row r="13" spans="1:16" ht="12.75">
      <c r="A13" s="136">
        <v>6</v>
      </c>
      <c r="B13" s="340" t="s">
        <v>101</v>
      </c>
      <c r="C13" s="293" t="s">
        <v>133</v>
      </c>
      <c r="D13" s="341">
        <v>37842</v>
      </c>
      <c r="E13" s="169" t="s">
        <v>8</v>
      </c>
      <c r="F13" s="134" t="s">
        <v>41</v>
      </c>
      <c r="G13" s="98"/>
      <c r="H13" s="98">
        <v>4.14</v>
      </c>
      <c r="I13" s="98">
        <v>4.27</v>
      </c>
      <c r="J13" s="98" t="s">
        <v>340</v>
      </c>
      <c r="K13" s="98">
        <v>3.9</v>
      </c>
      <c r="L13" s="98" t="s">
        <v>340</v>
      </c>
      <c r="M13" s="98">
        <v>4.18</v>
      </c>
      <c r="N13" s="302">
        <v>4.27</v>
      </c>
      <c r="O13" s="136" t="str">
        <f t="shared" si="0"/>
        <v>I JA</v>
      </c>
      <c r="P13" s="137" t="s">
        <v>134</v>
      </c>
    </row>
    <row r="14" spans="1:16" ht="12.75">
      <c r="A14" s="134">
        <v>7</v>
      </c>
      <c r="B14" s="392" t="s">
        <v>314</v>
      </c>
      <c r="C14" s="395" t="s">
        <v>307</v>
      </c>
      <c r="D14" s="397" t="s">
        <v>308</v>
      </c>
      <c r="E14" s="338" t="s">
        <v>302</v>
      </c>
      <c r="F14" s="338" t="s">
        <v>303</v>
      </c>
      <c r="G14" s="98"/>
      <c r="H14" s="98">
        <v>4.03</v>
      </c>
      <c r="I14" s="98" t="s">
        <v>340</v>
      </c>
      <c r="J14" s="98" t="s">
        <v>340</v>
      </c>
      <c r="K14" s="98">
        <v>3.83</v>
      </c>
      <c r="L14" s="98" t="s">
        <v>340</v>
      </c>
      <c r="M14" s="98" t="s">
        <v>340</v>
      </c>
      <c r="N14" s="302">
        <v>4.03</v>
      </c>
      <c r="O14" s="136" t="str">
        <f t="shared" si="0"/>
        <v>II JA</v>
      </c>
      <c r="P14" s="339" t="s">
        <v>304</v>
      </c>
    </row>
    <row r="15" spans="1:16" ht="12.75">
      <c r="A15" s="136">
        <v>8</v>
      </c>
      <c r="B15" s="282" t="s">
        <v>179</v>
      </c>
      <c r="C15" s="90" t="s">
        <v>180</v>
      </c>
      <c r="D15" s="283">
        <v>38400</v>
      </c>
      <c r="E15" s="84" t="s">
        <v>8</v>
      </c>
      <c r="F15" s="54" t="s">
        <v>41</v>
      </c>
      <c r="G15" s="98"/>
      <c r="H15" s="98" t="s">
        <v>340</v>
      </c>
      <c r="I15" s="98">
        <v>3.68</v>
      </c>
      <c r="J15" s="98">
        <v>3.87</v>
      </c>
      <c r="K15" s="98">
        <v>3.76</v>
      </c>
      <c r="L15" s="98">
        <v>3.57</v>
      </c>
      <c r="M15" s="98" t="s">
        <v>340</v>
      </c>
      <c r="N15" s="302">
        <v>3.87</v>
      </c>
      <c r="O15" s="136" t="str">
        <f t="shared" si="0"/>
        <v>II JA</v>
      </c>
      <c r="P15" s="137" t="s">
        <v>164</v>
      </c>
    </row>
    <row r="16" spans="1:16" ht="12.75">
      <c r="A16" s="136">
        <v>9</v>
      </c>
      <c r="B16" s="393" t="s">
        <v>171</v>
      </c>
      <c r="C16" s="396" t="s">
        <v>172</v>
      </c>
      <c r="D16" s="398">
        <v>38040</v>
      </c>
      <c r="E16" s="399" t="s">
        <v>8</v>
      </c>
      <c r="F16" s="399" t="s">
        <v>41</v>
      </c>
      <c r="G16" s="98"/>
      <c r="H16" s="98">
        <v>3.55</v>
      </c>
      <c r="I16" s="98" t="s">
        <v>340</v>
      </c>
      <c r="J16" s="98">
        <v>3.44</v>
      </c>
      <c r="K16" s="98"/>
      <c r="L16" s="98"/>
      <c r="M16" s="98"/>
      <c r="N16" s="303">
        <v>3.55</v>
      </c>
      <c r="O16" s="136"/>
      <c r="P16" s="400" t="s">
        <v>164</v>
      </c>
    </row>
    <row r="17" ht="12.75">
      <c r="O17" s="207"/>
    </row>
  </sheetData>
  <sheetProtection/>
  <mergeCells count="1">
    <mergeCell ref="H6:M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85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12.00390625" style="0" customWidth="1"/>
    <col min="4" max="4" width="11.7109375" style="0" customWidth="1"/>
    <col min="5" max="5" width="10.57421875" style="0" customWidth="1"/>
    <col min="6" max="6" width="10.7109375" style="0" customWidth="1"/>
    <col min="7" max="7" width="9.421875" style="0" customWidth="1"/>
    <col min="8" max="8" width="5.7109375" style="161" customWidth="1"/>
    <col min="9" max="13" width="5.7109375" style="0" customWidth="1"/>
    <col min="14" max="14" width="10.7109375" style="0" bestFit="1" customWidth="1"/>
    <col min="15" max="15" width="7.00390625" style="0" customWidth="1"/>
    <col min="16" max="16" width="16.00390625" style="0" customWidth="1"/>
  </cols>
  <sheetData>
    <row r="1" spans="1:26" ht="15">
      <c r="A1" s="70" t="s">
        <v>66</v>
      </c>
      <c r="B1" s="76"/>
      <c r="C1" s="76"/>
      <c r="D1" s="76"/>
      <c r="E1" s="66"/>
      <c r="F1" s="77"/>
      <c r="G1" s="77"/>
      <c r="H1" s="20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">
      <c r="A2" s="70" t="s">
        <v>67</v>
      </c>
      <c r="B2" s="76"/>
      <c r="C2" s="76"/>
      <c r="D2" s="75"/>
      <c r="E2" s="66"/>
      <c r="F2" s="74"/>
      <c r="G2" s="74"/>
      <c r="H2" s="203"/>
      <c r="I2" s="29"/>
      <c r="J2" s="29"/>
      <c r="K2" s="29"/>
      <c r="L2" s="29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15" ht="12.75">
      <c r="A3" s="56"/>
      <c r="B3" s="62"/>
      <c r="C3" s="63"/>
      <c r="D3" s="64"/>
      <c r="E3" s="64"/>
      <c r="F3" s="64"/>
      <c r="G3" s="64"/>
      <c r="H3" s="208"/>
      <c r="I3" s="19"/>
      <c r="J3" s="19"/>
      <c r="K3" s="19"/>
      <c r="L3" s="19"/>
      <c r="M3" s="44"/>
      <c r="N3" s="45"/>
      <c r="O3" s="45"/>
    </row>
    <row r="4" spans="1:15" ht="15">
      <c r="A4" s="56"/>
      <c r="B4" s="59" t="s">
        <v>28</v>
      </c>
      <c r="C4" s="57"/>
      <c r="D4" s="58"/>
      <c r="E4" s="58"/>
      <c r="F4" s="58"/>
      <c r="G4" s="58"/>
      <c r="H4" s="206"/>
      <c r="I4" s="19"/>
      <c r="J4" s="19"/>
      <c r="K4" s="19"/>
      <c r="L4" s="19"/>
      <c r="M4" s="44"/>
      <c r="N4" s="45"/>
      <c r="O4" s="45"/>
    </row>
    <row r="5" spans="1:15" ht="15.75" thickBot="1">
      <c r="A5" s="46"/>
      <c r="B5" s="46"/>
      <c r="C5" s="47"/>
      <c r="D5" s="48"/>
      <c r="E5" s="48"/>
      <c r="N5" s="46"/>
      <c r="O5" s="46"/>
    </row>
    <row r="6" spans="1:16" ht="13.5" thickBot="1">
      <c r="A6" s="43"/>
      <c r="B6" s="43"/>
      <c r="C6" s="110"/>
      <c r="D6" s="43"/>
      <c r="E6" s="43"/>
      <c r="F6" s="51"/>
      <c r="G6" s="51"/>
      <c r="H6" s="506" t="s">
        <v>11</v>
      </c>
      <c r="I6" s="507"/>
      <c r="J6" s="507"/>
      <c r="K6" s="507"/>
      <c r="L6" s="507"/>
      <c r="M6" s="508"/>
      <c r="N6" s="43"/>
      <c r="O6" s="43"/>
      <c r="P6" s="43"/>
    </row>
    <row r="7" spans="1:16" ht="39.75" customHeight="1" thickBot="1">
      <c r="A7" s="175" t="s">
        <v>34</v>
      </c>
      <c r="B7" s="176" t="s">
        <v>0</v>
      </c>
      <c r="C7" s="177" t="s">
        <v>1</v>
      </c>
      <c r="D7" s="178" t="s">
        <v>7</v>
      </c>
      <c r="E7" s="179" t="s">
        <v>2</v>
      </c>
      <c r="F7" s="180" t="s">
        <v>3</v>
      </c>
      <c r="G7" s="181" t="s">
        <v>9</v>
      </c>
      <c r="H7" s="182">
        <v>1</v>
      </c>
      <c r="I7" s="183">
        <v>2</v>
      </c>
      <c r="J7" s="183">
        <v>3</v>
      </c>
      <c r="K7" s="184">
        <v>4</v>
      </c>
      <c r="L7" s="184">
        <v>5</v>
      </c>
      <c r="M7" s="184">
        <v>6</v>
      </c>
      <c r="N7" s="185" t="s">
        <v>4</v>
      </c>
      <c r="O7" s="188" t="s">
        <v>35</v>
      </c>
      <c r="P7" s="186" t="s">
        <v>5</v>
      </c>
    </row>
    <row r="8" spans="1:16" ht="12.75">
      <c r="A8" s="134">
        <v>1</v>
      </c>
      <c r="B8" s="401" t="s">
        <v>42</v>
      </c>
      <c r="C8" s="402" t="s">
        <v>50</v>
      </c>
      <c r="D8" s="391" t="s">
        <v>45</v>
      </c>
      <c r="E8" s="136" t="s">
        <v>8</v>
      </c>
      <c r="F8" s="136" t="s">
        <v>41</v>
      </c>
      <c r="G8" s="169"/>
      <c r="H8" s="169" t="s">
        <v>358</v>
      </c>
      <c r="I8" s="169" t="s">
        <v>359</v>
      </c>
      <c r="J8" s="169" t="s">
        <v>359</v>
      </c>
      <c r="K8" s="169" t="s">
        <v>360</v>
      </c>
      <c r="L8" s="169" t="s">
        <v>340</v>
      </c>
      <c r="M8" s="169" t="s">
        <v>361</v>
      </c>
      <c r="N8" s="167">
        <v>5.28</v>
      </c>
      <c r="O8" s="98" t="str">
        <f aca="true" t="shared" si="0" ref="O8:O14">IF(ISBLANK(N8),"",IF(N8&gt;=7.2,"KSM",IF(N8&gt;=6.7,"I A",IF(N8&gt;=6.2,"II A",IF(N8&gt;=5.6,"III A",IF(N8&gt;=5,"I JA",IF(N8&gt;=4.45,"II JA",IF(N8&gt;=4,"III JA"))))))))</f>
        <v>I JA</v>
      </c>
      <c r="P8" s="343" t="s">
        <v>46</v>
      </c>
    </row>
    <row r="9" spans="1:16" ht="12.75">
      <c r="A9" s="134">
        <v>2</v>
      </c>
      <c r="B9" s="82" t="s">
        <v>283</v>
      </c>
      <c r="C9" s="83" t="s">
        <v>284</v>
      </c>
      <c r="D9" s="84" t="s">
        <v>285</v>
      </c>
      <c r="E9" s="54" t="s">
        <v>265</v>
      </c>
      <c r="F9" s="54" t="s">
        <v>266</v>
      </c>
      <c r="G9" s="54" t="s">
        <v>267</v>
      </c>
      <c r="H9" s="54">
        <v>4.86</v>
      </c>
      <c r="I9" s="170" t="s">
        <v>369</v>
      </c>
      <c r="J9" s="170" t="s">
        <v>370</v>
      </c>
      <c r="K9" s="170" t="s">
        <v>371</v>
      </c>
      <c r="L9" s="170" t="s">
        <v>372</v>
      </c>
      <c r="M9" s="170" t="s">
        <v>373</v>
      </c>
      <c r="N9" s="154">
        <v>5.02</v>
      </c>
      <c r="O9" s="98" t="str">
        <f t="shared" si="0"/>
        <v>I JA</v>
      </c>
      <c r="P9" s="220" t="s">
        <v>268</v>
      </c>
    </row>
    <row r="10" spans="1:16" ht="12.75">
      <c r="A10" s="134">
        <v>3</v>
      </c>
      <c r="B10" s="82" t="s">
        <v>286</v>
      </c>
      <c r="C10" s="83" t="s">
        <v>287</v>
      </c>
      <c r="D10" s="84" t="s">
        <v>288</v>
      </c>
      <c r="E10" s="54" t="s">
        <v>265</v>
      </c>
      <c r="F10" s="54" t="s">
        <v>266</v>
      </c>
      <c r="G10" s="54" t="s">
        <v>267</v>
      </c>
      <c r="H10" s="54">
        <v>4.06</v>
      </c>
      <c r="I10" s="170" t="s">
        <v>374</v>
      </c>
      <c r="J10" s="170" t="s">
        <v>375</v>
      </c>
      <c r="K10" s="170" t="s">
        <v>376</v>
      </c>
      <c r="L10" s="170" t="s">
        <v>340</v>
      </c>
      <c r="M10" s="170" t="s">
        <v>340</v>
      </c>
      <c r="N10" s="154">
        <v>4.56</v>
      </c>
      <c r="O10" s="98" t="str">
        <f t="shared" si="0"/>
        <v>II JA</v>
      </c>
      <c r="P10" s="135" t="s">
        <v>268</v>
      </c>
    </row>
    <row r="11" spans="1:16" ht="12.75">
      <c r="A11" s="134">
        <v>4</v>
      </c>
      <c r="B11" s="82" t="s">
        <v>289</v>
      </c>
      <c r="C11" s="83" t="s">
        <v>290</v>
      </c>
      <c r="D11" s="84" t="s">
        <v>291</v>
      </c>
      <c r="E11" s="54" t="s">
        <v>265</v>
      </c>
      <c r="F11" s="54" t="s">
        <v>266</v>
      </c>
      <c r="G11" s="54" t="s">
        <v>267</v>
      </c>
      <c r="H11" s="54" t="s">
        <v>340</v>
      </c>
      <c r="I11" s="170" t="s">
        <v>377</v>
      </c>
      <c r="J11" s="170" t="s">
        <v>378</v>
      </c>
      <c r="K11" s="170" t="s">
        <v>340</v>
      </c>
      <c r="L11" s="170" t="s">
        <v>340</v>
      </c>
      <c r="M11" s="170" t="s">
        <v>340</v>
      </c>
      <c r="N11" s="154">
        <v>4.28</v>
      </c>
      <c r="O11" s="98" t="str">
        <f t="shared" si="0"/>
        <v>III JA</v>
      </c>
      <c r="P11" s="220" t="s">
        <v>268</v>
      </c>
    </row>
    <row r="12" spans="1:16" ht="12.75">
      <c r="A12" s="88">
        <v>5</v>
      </c>
      <c r="B12" s="82" t="s">
        <v>271</v>
      </c>
      <c r="C12" s="83" t="s">
        <v>272</v>
      </c>
      <c r="D12" s="84" t="s">
        <v>273</v>
      </c>
      <c r="E12" s="54" t="s">
        <v>265</v>
      </c>
      <c r="F12" s="54" t="s">
        <v>266</v>
      </c>
      <c r="G12" s="54" t="s">
        <v>267</v>
      </c>
      <c r="H12" s="54" t="s">
        <v>340</v>
      </c>
      <c r="I12" s="170" t="s">
        <v>366</v>
      </c>
      <c r="J12" s="170" t="s">
        <v>340</v>
      </c>
      <c r="K12" s="170" t="s">
        <v>367</v>
      </c>
      <c r="L12" s="170" t="s">
        <v>362</v>
      </c>
      <c r="M12" s="170" t="s">
        <v>368</v>
      </c>
      <c r="N12" s="154">
        <v>4.13</v>
      </c>
      <c r="O12" s="98" t="str">
        <f t="shared" si="0"/>
        <v>III JA</v>
      </c>
      <c r="P12" s="135" t="s">
        <v>268</v>
      </c>
    </row>
    <row r="13" spans="1:16" ht="12.75">
      <c r="A13" s="88">
        <v>6</v>
      </c>
      <c r="B13" s="82" t="s">
        <v>106</v>
      </c>
      <c r="C13" s="83" t="s">
        <v>252</v>
      </c>
      <c r="D13" s="84" t="s">
        <v>253</v>
      </c>
      <c r="E13" s="54" t="s">
        <v>235</v>
      </c>
      <c r="F13" s="54" t="s">
        <v>236</v>
      </c>
      <c r="G13" s="54"/>
      <c r="H13" s="93">
        <v>3.64</v>
      </c>
      <c r="I13" s="162">
        <v>4.06</v>
      </c>
      <c r="J13" s="162">
        <v>4.03</v>
      </c>
      <c r="K13" s="162">
        <v>3.39</v>
      </c>
      <c r="L13" s="162">
        <v>4.08</v>
      </c>
      <c r="M13" s="162">
        <v>3.59</v>
      </c>
      <c r="N13" s="171">
        <v>4.08</v>
      </c>
      <c r="O13" s="98" t="str">
        <f t="shared" si="0"/>
        <v>III JA</v>
      </c>
      <c r="P13" s="135" t="s">
        <v>237</v>
      </c>
    </row>
    <row r="14" spans="1:16" ht="12.75">
      <c r="A14" s="88">
        <v>7</v>
      </c>
      <c r="B14" s="269" t="s">
        <v>232</v>
      </c>
      <c r="C14" s="270" t="s">
        <v>233</v>
      </c>
      <c r="D14" s="271" t="s">
        <v>234</v>
      </c>
      <c r="E14" s="88" t="s">
        <v>235</v>
      </c>
      <c r="F14" s="88" t="s">
        <v>236</v>
      </c>
      <c r="G14" s="91"/>
      <c r="H14" s="93" t="s">
        <v>340</v>
      </c>
      <c r="I14" s="170" t="s">
        <v>362</v>
      </c>
      <c r="J14" s="170" t="s">
        <v>363</v>
      </c>
      <c r="K14" s="170" t="s">
        <v>364</v>
      </c>
      <c r="L14" s="170" t="s">
        <v>340</v>
      </c>
      <c r="M14" s="170" t="s">
        <v>365</v>
      </c>
      <c r="N14" s="154">
        <v>4.06</v>
      </c>
      <c r="O14" s="98" t="str">
        <f t="shared" si="0"/>
        <v>III JA</v>
      </c>
      <c r="P14" s="143" t="s">
        <v>237</v>
      </c>
    </row>
    <row r="15" spans="1:16" ht="12.75">
      <c r="A15" s="88">
        <v>8</v>
      </c>
      <c r="B15" s="278" t="s">
        <v>80</v>
      </c>
      <c r="C15" s="279" t="s">
        <v>81</v>
      </c>
      <c r="D15" s="280">
        <v>37889</v>
      </c>
      <c r="E15" s="134" t="s">
        <v>8</v>
      </c>
      <c r="F15" s="134" t="s">
        <v>41</v>
      </c>
      <c r="G15" s="134"/>
      <c r="H15" s="92">
        <v>3.87</v>
      </c>
      <c r="I15" s="218">
        <v>3.93</v>
      </c>
      <c r="J15" s="218">
        <v>3.98</v>
      </c>
      <c r="K15" s="218">
        <v>3.77</v>
      </c>
      <c r="L15" s="218">
        <v>3.97</v>
      </c>
      <c r="M15" s="172" t="s">
        <v>340</v>
      </c>
      <c r="N15" s="154">
        <v>3.98</v>
      </c>
      <c r="O15" s="98"/>
      <c r="P15" s="403" t="s">
        <v>73</v>
      </c>
    </row>
  </sheetData>
  <sheetProtection/>
  <mergeCells count="1">
    <mergeCell ref="H6:M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4" sqref="A4"/>
    </sheetView>
  </sheetViews>
  <sheetFormatPr defaultColWidth="9.140625" defaultRowHeight="12.75"/>
  <cols>
    <col min="1" max="1" width="5.140625" style="0" customWidth="1"/>
    <col min="2" max="2" width="12.140625" style="0" customWidth="1"/>
    <col min="3" max="3" width="12.57421875" style="0" customWidth="1"/>
    <col min="4" max="4" width="9.57421875" style="0" customWidth="1"/>
    <col min="5" max="5" width="8.28125" style="0" customWidth="1"/>
    <col min="6" max="6" width="11.28125" style="0" customWidth="1"/>
    <col min="7" max="7" width="5.7109375" style="161" customWidth="1"/>
    <col min="8" max="12" width="5.7109375" style="0" customWidth="1"/>
    <col min="13" max="13" width="9.57421875" style="0" customWidth="1"/>
    <col min="14" max="14" width="5.421875" style="0" customWidth="1"/>
    <col min="15" max="15" width="17.57421875" style="0" customWidth="1"/>
  </cols>
  <sheetData>
    <row r="1" ht="15">
      <c r="A1" s="70" t="s">
        <v>66</v>
      </c>
    </row>
    <row r="2" ht="15">
      <c r="A2" s="70" t="s">
        <v>67</v>
      </c>
    </row>
    <row r="4" spans="1:15" ht="15">
      <c r="A4" s="56"/>
      <c r="B4" s="59" t="s">
        <v>33</v>
      </c>
      <c r="C4" s="110"/>
      <c r="D4" s="80"/>
      <c r="E4" s="80"/>
      <c r="F4" s="43"/>
      <c r="G4" s="207"/>
      <c r="H4" s="43"/>
      <c r="I4" s="43"/>
      <c r="J4" s="43"/>
      <c r="K4" s="43"/>
      <c r="L4" s="43"/>
      <c r="M4" s="43"/>
      <c r="N4" s="43"/>
      <c r="O4" s="43"/>
    </row>
    <row r="5" spans="1:15" ht="13.5" thickBot="1">
      <c r="A5" s="43"/>
      <c r="B5" s="43"/>
      <c r="C5" s="110"/>
      <c r="D5" s="111"/>
      <c r="E5" s="111"/>
      <c r="F5" s="51"/>
      <c r="G5" s="51"/>
      <c r="H5" s="51"/>
      <c r="I5" s="51"/>
      <c r="J5" s="51"/>
      <c r="K5" s="51"/>
      <c r="L5" s="51"/>
      <c r="M5" s="43"/>
      <c r="N5" s="43"/>
      <c r="O5" s="43"/>
    </row>
    <row r="6" spans="1:15" ht="13.5" thickBot="1">
      <c r="A6" s="43"/>
      <c r="B6" s="43"/>
      <c r="C6" s="110"/>
      <c r="D6" s="43"/>
      <c r="E6" s="43"/>
      <c r="F6" s="51"/>
      <c r="G6" s="506" t="s">
        <v>10</v>
      </c>
      <c r="H6" s="507"/>
      <c r="I6" s="507"/>
      <c r="J6" s="507"/>
      <c r="K6" s="507"/>
      <c r="L6" s="508"/>
      <c r="M6" s="43"/>
      <c r="N6" s="43"/>
      <c r="O6" s="43"/>
    </row>
    <row r="7" spans="1:15" ht="39.75" customHeight="1" thickBot="1">
      <c r="A7" s="175" t="s">
        <v>34</v>
      </c>
      <c r="B7" s="176" t="s">
        <v>0</v>
      </c>
      <c r="C7" s="177" t="s">
        <v>1</v>
      </c>
      <c r="D7" s="178" t="s">
        <v>7</v>
      </c>
      <c r="E7" s="179" t="s">
        <v>2</v>
      </c>
      <c r="F7" s="180" t="s">
        <v>3</v>
      </c>
      <c r="G7" s="182">
        <v>1</v>
      </c>
      <c r="H7" s="183">
        <v>2</v>
      </c>
      <c r="I7" s="183">
        <v>3</v>
      </c>
      <c r="J7" s="184">
        <v>4</v>
      </c>
      <c r="K7" s="184">
        <v>5</v>
      </c>
      <c r="L7" s="184">
        <v>6</v>
      </c>
      <c r="M7" s="185" t="s">
        <v>4</v>
      </c>
      <c r="N7" s="188" t="s">
        <v>35</v>
      </c>
      <c r="O7" s="186" t="s">
        <v>5</v>
      </c>
    </row>
    <row r="8" spans="1:15" ht="12.75">
      <c r="A8" s="134">
        <v>1</v>
      </c>
      <c r="B8" s="89" t="s">
        <v>43</v>
      </c>
      <c r="C8" s="90" t="s">
        <v>58</v>
      </c>
      <c r="D8" s="289">
        <v>37664</v>
      </c>
      <c r="E8" s="88" t="s">
        <v>8</v>
      </c>
      <c r="F8" s="88" t="s">
        <v>41</v>
      </c>
      <c r="G8" s="88">
        <v>10.21</v>
      </c>
      <c r="H8" s="221">
        <v>10.17</v>
      </c>
      <c r="I8" s="221">
        <v>10.05</v>
      </c>
      <c r="J8" s="221" t="s">
        <v>341</v>
      </c>
      <c r="K8" s="221">
        <v>9.71</v>
      </c>
      <c r="L8" s="221">
        <v>9.95</v>
      </c>
      <c r="M8" s="305">
        <v>10.21</v>
      </c>
      <c r="N8" s="98" t="str">
        <f>IF(ISBLANK(M8),"",IF(M8&gt;=12.8,"KSM",IF(M8&gt;=12,"I A",IF(M8&gt;=11.2,"II A",IF(M8&gt;=10.4,"III A",IF(M8&gt;=9.65,"I JA",IF(M8&gt;=9,"II JA",IF(M8&gt;=8.5,"III JA"))))))))</f>
        <v>I JA</v>
      </c>
      <c r="O8" s="222" t="s">
        <v>46</v>
      </c>
    </row>
    <row r="9" spans="1:15" ht="12.75">
      <c r="A9" s="136">
        <v>2</v>
      </c>
      <c r="B9" s="282" t="s">
        <v>44</v>
      </c>
      <c r="C9" s="90" t="s">
        <v>53</v>
      </c>
      <c r="D9" s="283">
        <v>37712</v>
      </c>
      <c r="E9" s="84" t="s">
        <v>8</v>
      </c>
      <c r="F9" s="54" t="s">
        <v>48</v>
      </c>
      <c r="G9" s="88">
        <v>9.39</v>
      </c>
      <c r="H9" s="226" t="s">
        <v>341</v>
      </c>
      <c r="I9" s="221">
        <v>9.55</v>
      </c>
      <c r="J9" s="226">
        <v>9.8</v>
      </c>
      <c r="K9" s="221" t="s">
        <v>341</v>
      </c>
      <c r="L9" s="226">
        <v>9.6</v>
      </c>
      <c r="M9" s="225">
        <v>9.8</v>
      </c>
      <c r="N9" s="98" t="str">
        <f>IF(ISBLANK(M9),"",IF(M9&gt;=12.8,"KSM",IF(M9&gt;=12,"I A",IF(M9&gt;=11.2,"II A",IF(M9&gt;=10.4,"III A",IF(M9&gt;=9.65,"I JA",IF(M9&gt;=9,"II JA",IF(M9&gt;=8.5,"III JA"))))))))</f>
        <v>I JA</v>
      </c>
      <c r="O9" s="222" t="s">
        <v>46</v>
      </c>
    </row>
    <row r="10" spans="1:15" ht="12.75">
      <c r="A10" s="136">
        <v>3</v>
      </c>
      <c r="B10" s="89" t="s">
        <v>97</v>
      </c>
      <c r="C10" s="90" t="s">
        <v>165</v>
      </c>
      <c r="D10" s="289">
        <v>37706</v>
      </c>
      <c r="E10" s="88" t="s">
        <v>8</v>
      </c>
      <c r="F10" s="365" t="s">
        <v>41</v>
      </c>
      <c r="G10" s="88" t="s">
        <v>341</v>
      </c>
      <c r="H10" s="221" t="s">
        <v>341</v>
      </c>
      <c r="I10" s="226">
        <v>9.8</v>
      </c>
      <c r="J10" s="221" t="s">
        <v>341</v>
      </c>
      <c r="K10" s="221" t="s">
        <v>341</v>
      </c>
      <c r="L10" s="221" t="s">
        <v>341</v>
      </c>
      <c r="M10" s="225">
        <v>9.8</v>
      </c>
      <c r="N10" s="98" t="str">
        <f>IF(ISBLANK(M10),"",IF(M10&gt;=12.8,"KSM",IF(M10&gt;=12,"I A",IF(M10&gt;=11.2,"II A",IF(M10&gt;=10.4,"III A",IF(M10&gt;=9.65,"I JA",IF(M10&gt;=9,"II JA",IF(M10&gt;=8.5,"III JA"))))))))</f>
        <v>I JA</v>
      </c>
      <c r="O10" s="222" t="s">
        <v>164</v>
      </c>
    </row>
    <row r="11" spans="1:15" ht="12.75">
      <c r="A11" s="88">
        <v>4</v>
      </c>
      <c r="B11" s="282" t="s">
        <v>60</v>
      </c>
      <c r="C11" s="90" t="s">
        <v>61</v>
      </c>
      <c r="D11" s="283">
        <v>38222</v>
      </c>
      <c r="E11" s="84" t="s">
        <v>8</v>
      </c>
      <c r="F11" s="54" t="s">
        <v>41</v>
      </c>
      <c r="G11" s="98">
        <v>8.68</v>
      </c>
      <c r="H11" s="98">
        <v>9.1</v>
      </c>
      <c r="I11" s="98">
        <v>9.08</v>
      </c>
      <c r="J11" s="98">
        <v>8.9</v>
      </c>
      <c r="K11" s="98">
        <v>9.02</v>
      </c>
      <c r="L11" s="98">
        <v>8.92</v>
      </c>
      <c r="M11" s="167">
        <v>9.1</v>
      </c>
      <c r="N11" s="98" t="str">
        <f>IF(ISBLANK(M11),"",IF(M11&gt;=12.8,"KSM",IF(M11&gt;=12,"I A",IF(M11&gt;=11.2,"II A",IF(M11&gt;=10.4,"III A",IF(M11&gt;=9.65,"I JA",IF(M11&gt;=9,"II JA",IF(M11&gt;=8.5,"III JA"))))))))</f>
        <v>II JA</v>
      </c>
      <c r="O11" s="222" t="s">
        <v>46</v>
      </c>
    </row>
  </sheetData>
  <sheetProtection/>
  <mergeCells count="1">
    <mergeCell ref="G6:L6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70" workbookViewId="0" topLeftCell="A1">
      <selection activeCell="A4" sqref="A4"/>
    </sheetView>
  </sheetViews>
  <sheetFormatPr defaultColWidth="9.140625" defaultRowHeight="12.75"/>
  <cols>
    <col min="1" max="1" width="5.7109375" style="17" customWidth="1"/>
    <col min="2" max="2" width="13.28125" style="23" customWidth="1"/>
    <col min="3" max="3" width="15.7109375" style="24" customWidth="1"/>
    <col min="4" max="4" width="11.7109375" style="24" customWidth="1"/>
    <col min="5" max="5" width="14.7109375" style="21" customWidth="1"/>
    <col min="6" max="6" width="10.7109375" style="15" customWidth="1"/>
    <col min="7" max="7" width="10.7109375" style="17" customWidth="1"/>
    <col min="8" max="8" width="9.421875" style="17" customWidth="1"/>
    <col min="9" max="9" width="21.00390625" style="17" customWidth="1"/>
    <col min="10" max="16384" width="9.140625" style="17" customWidth="1"/>
  </cols>
  <sheetData>
    <row r="1" spans="1:6" s="26" customFormat="1" ht="15" customHeight="1">
      <c r="A1" s="70" t="s">
        <v>66</v>
      </c>
      <c r="B1" s="76"/>
      <c r="C1" s="76"/>
      <c r="D1" s="76"/>
      <c r="E1" s="66"/>
      <c r="F1" s="77"/>
    </row>
    <row r="2" spans="1:6" s="26" customFormat="1" ht="15" customHeight="1">
      <c r="A2" s="70" t="s">
        <v>67</v>
      </c>
      <c r="B2" s="76"/>
      <c r="C2" s="76"/>
      <c r="D2" s="75"/>
      <c r="E2" s="66"/>
      <c r="F2" s="74"/>
    </row>
    <row r="3" spans="1:7" s="15" customFormat="1" ht="12.75" customHeight="1">
      <c r="A3" s="71"/>
      <c r="B3" s="68"/>
      <c r="C3" s="76"/>
      <c r="D3" s="76"/>
      <c r="E3" s="86"/>
      <c r="F3" s="66"/>
      <c r="G3" s="25"/>
    </row>
    <row r="4" spans="1:7" ht="15">
      <c r="A4" s="87"/>
      <c r="B4" s="117" t="s">
        <v>15</v>
      </c>
      <c r="C4" s="87"/>
      <c r="D4" s="96"/>
      <c r="E4" s="96"/>
      <c r="F4" s="87"/>
      <c r="G4" s="25"/>
    </row>
    <row r="5" spans="1:9" ht="15">
      <c r="A5" s="25"/>
      <c r="B5" s="70" t="s">
        <v>36</v>
      </c>
      <c r="C5" s="68"/>
      <c r="D5" s="68"/>
      <c r="E5" s="67"/>
      <c r="F5" s="66"/>
      <c r="G5" s="25"/>
      <c r="H5" s="25"/>
      <c r="I5" s="25"/>
    </row>
    <row r="6" spans="1:7" ht="15">
      <c r="A6" s="71"/>
      <c r="B6" s="68"/>
      <c r="C6" s="68"/>
      <c r="D6" s="68"/>
      <c r="E6" s="67"/>
      <c r="F6" s="66"/>
      <c r="G6" s="25"/>
    </row>
    <row r="7" spans="1:9" ht="13.5" thickBot="1">
      <c r="A7" s="20"/>
      <c r="B7" s="20"/>
      <c r="C7" s="20"/>
      <c r="D7" s="20"/>
      <c r="E7" s="20"/>
      <c r="F7" s="20"/>
      <c r="G7" s="20"/>
      <c r="H7" s="20"/>
      <c r="I7" s="20"/>
    </row>
    <row r="8" spans="1:9" ht="39.75" customHeight="1" thickBot="1">
      <c r="A8" s="190" t="s">
        <v>34</v>
      </c>
      <c r="B8" s="191" t="s">
        <v>0</v>
      </c>
      <c r="C8" s="192" t="s">
        <v>1</v>
      </c>
      <c r="D8" s="193" t="s">
        <v>7</v>
      </c>
      <c r="E8" s="194" t="s">
        <v>2</v>
      </c>
      <c r="F8" s="195" t="s">
        <v>3</v>
      </c>
      <c r="G8" s="197" t="s">
        <v>4</v>
      </c>
      <c r="H8" s="256" t="s">
        <v>35</v>
      </c>
      <c r="I8" s="198" t="s">
        <v>5</v>
      </c>
    </row>
    <row r="9" spans="1:9" ht="12.75">
      <c r="A9" s="153">
        <v>1</v>
      </c>
      <c r="B9" s="82" t="s">
        <v>296</v>
      </c>
      <c r="C9" s="81" t="s">
        <v>297</v>
      </c>
      <c r="D9" s="326">
        <v>38062</v>
      </c>
      <c r="E9" s="54" t="s">
        <v>265</v>
      </c>
      <c r="F9" s="54" t="s">
        <v>266</v>
      </c>
      <c r="G9" s="298">
        <v>9.82</v>
      </c>
      <c r="H9" s="14" t="str">
        <f aca="true" t="shared" si="0" ref="H9:H15">IF(ISBLANK(G9),"",IF(G9&lt;=9.24,"I A",IF(G9&lt;=9.84,"II A",IF(G9&lt;=10.84,"III A",IF(G9&lt;=11.94,"I JA",IF(G9&lt;=12.74,"II JA",IF(G9&lt;=13.34,"III JA")))))))</f>
        <v>II A</v>
      </c>
      <c r="I9" s="55" t="s">
        <v>277</v>
      </c>
    </row>
    <row r="10" spans="1:9" s="344" customFormat="1" ht="12.75">
      <c r="A10" s="153">
        <v>2</v>
      </c>
      <c r="B10" s="340" t="s">
        <v>101</v>
      </c>
      <c r="C10" s="293" t="s">
        <v>133</v>
      </c>
      <c r="D10" s="341">
        <v>37842</v>
      </c>
      <c r="E10" s="169" t="s">
        <v>8</v>
      </c>
      <c r="F10" s="134" t="s">
        <v>41</v>
      </c>
      <c r="G10" s="342">
        <v>10.79</v>
      </c>
      <c r="H10" s="147" t="str">
        <f t="shared" si="0"/>
        <v>III A</v>
      </c>
      <c r="I10" s="343" t="s">
        <v>134</v>
      </c>
    </row>
    <row r="11" spans="1:9" ht="12.75">
      <c r="A11" s="153">
        <v>3</v>
      </c>
      <c r="B11" s="159" t="s">
        <v>218</v>
      </c>
      <c r="C11" s="291" t="s">
        <v>219</v>
      </c>
      <c r="D11" s="277">
        <v>37724</v>
      </c>
      <c r="E11" s="223" t="s">
        <v>220</v>
      </c>
      <c r="F11" s="223" t="s">
        <v>221</v>
      </c>
      <c r="G11" s="173">
        <v>10.84</v>
      </c>
      <c r="H11" s="14" t="str">
        <f t="shared" si="0"/>
        <v>III A</v>
      </c>
      <c r="I11" s="91" t="s">
        <v>222</v>
      </c>
    </row>
    <row r="12" spans="1:9" ht="12.75">
      <c r="A12" s="153">
        <v>4</v>
      </c>
      <c r="B12" s="82" t="s">
        <v>75</v>
      </c>
      <c r="C12" s="214" t="s">
        <v>76</v>
      </c>
      <c r="D12" s="84" t="s">
        <v>318</v>
      </c>
      <c r="E12" s="54" t="s">
        <v>8</v>
      </c>
      <c r="F12" s="54" t="s">
        <v>41</v>
      </c>
      <c r="G12" s="173">
        <v>11.1</v>
      </c>
      <c r="H12" s="14" t="str">
        <f t="shared" si="0"/>
        <v>I JA</v>
      </c>
      <c r="I12" s="55" t="s">
        <v>73</v>
      </c>
    </row>
    <row r="13" spans="1:9" ht="12.75">
      <c r="A13" s="153">
        <v>5</v>
      </c>
      <c r="B13" s="282" t="s">
        <v>60</v>
      </c>
      <c r="C13" s="90" t="s">
        <v>61</v>
      </c>
      <c r="D13" s="283">
        <v>38222</v>
      </c>
      <c r="E13" s="84" t="s">
        <v>8</v>
      </c>
      <c r="F13" s="54" t="s">
        <v>41</v>
      </c>
      <c r="G13" s="301">
        <v>11.1</v>
      </c>
      <c r="H13" s="14" t="str">
        <f t="shared" si="0"/>
        <v>I JA</v>
      </c>
      <c r="I13" s="222" t="s">
        <v>46</v>
      </c>
    </row>
    <row r="14" spans="1:9" ht="12.75">
      <c r="A14" s="153">
        <v>6</v>
      </c>
      <c r="B14" s="282" t="s">
        <v>44</v>
      </c>
      <c r="C14" s="90" t="s">
        <v>53</v>
      </c>
      <c r="D14" s="283">
        <v>37712</v>
      </c>
      <c r="E14" s="84" t="s">
        <v>8</v>
      </c>
      <c r="F14" s="54" t="s">
        <v>48</v>
      </c>
      <c r="G14" s="301">
        <v>11.12</v>
      </c>
      <c r="H14" s="14" t="str">
        <f t="shared" si="0"/>
        <v>I JA</v>
      </c>
      <c r="I14" s="222" t="s">
        <v>46</v>
      </c>
    </row>
    <row r="15" spans="1:9" ht="12.75">
      <c r="A15" s="153">
        <v>7</v>
      </c>
      <c r="B15" s="282" t="s">
        <v>179</v>
      </c>
      <c r="C15" s="90" t="s">
        <v>180</v>
      </c>
      <c r="D15" s="283">
        <v>38400</v>
      </c>
      <c r="E15" s="84" t="s">
        <v>8</v>
      </c>
      <c r="F15" s="288" t="s">
        <v>41</v>
      </c>
      <c r="G15" s="299">
        <v>11.32</v>
      </c>
      <c r="H15" s="14" t="str">
        <f t="shared" si="0"/>
        <v>I JA</v>
      </c>
      <c r="I15" s="137" t="s">
        <v>164</v>
      </c>
    </row>
  </sheetData>
  <sheetProtection/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85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7.421875" style="0" customWidth="1"/>
    <col min="4" max="4" width="10.140625" style="0" customWidth="1"/>
    <col min="5" max="6" width="12.421875" style="0" customWidth="1"/>
    <col min="7" max="7" width="5.7109375" style="0" customWidth="1"/>
    <col min="8" max="8" width="5.7109375" style="161" customWidth="1"/>
    <col min="9" max="12" width="5.7109375" style="0" customWidth="1"/>
    <col min="13" max="13" width="9.421875" style="0" customWidth="1"/>
    <col min="14" max="14" width="6.28125" style="0" customWidth="1"/>
    <col min="15" max="15" width="20.421875" style="0" customWidth="1"/>
  </cols>
  <sheetData>
    <row r="1" spans="1:15" ht="15">
      <c r="A1" s="70" t="s">
        <v>66</v>
      </c>
      <c r="B1" s="68"/>
      <c r="C1" s="76"/>
      <c r="D1" s="76"/>
      <c r="E1" s="76"/>
      <c r="F1" s="66"/>
      <c r="G1" s="77"/>
      <c r="H1" s="203"/>
      <c r="I1" s="26"/>
      <c r="J1" s="26"/>
      <c r="K1" s="26"/>
      <c r="L1" s="42"/>
      <c r="M1" s="42"/>
      <c r="N1" s="42"/>
      <c r="O1" s="42"/>
    </row>
    <row r="2" spans="1:15" ht="15">
      <c r="A2" s="70" t="s">
        <v>67</v>
      </c>
      <c r="B2" s="68"/>
      <c r="C2" s="76"/>
      <c r="D2" s="76"/>
      <c r="E2" s="75"/>
      <c r="F2" s="66"/>
      <c r="G2" s="74"/>
      <c r="H2" s="203"/>
      <c r="I2" s="29"/>
      <c r="J2" s="29"/>
      <c r="K2" s="38"/>
      <c r="L2" s="42"/>
      <c r="M2" s="42"/>
      <c r="N2" s="42"/>
      <c r="O2" s="42"/>
    </row>
    <row r="3" spans="1:15" ht="12.75">
      <c r="A3" s="56"/>
      <c r="B3" s="62"/>
      <c r="C3" s="63"/>
      <c r="D3" s="64"/>
      <c r="E3" s="64"/>
      <c r="F3" s="64"/>
      <c r="G3" s="64"/>
      <c r="H3" s="19"/>
      <c r="I3" s="19"/>
      <c r="J3" s="19"/>
      <c r="K3" s="44"/>
      <c r="L3" s="44"/>
      <c r="M3" s="45"/>
      <c r="N3" s="45"/>
      <c r="O3" s="45"/>
    </row>
    <row r="4" spans="1:15" ht="15">
      <c r="A4" s="56"/>
      <c r="B4" s="59" t="s">
        <v>29</v>
      </c>
      <c r="C4" s="57"/>
      <c r="D4" s="119" t="s">
        <v>12</v>
      </c>
      <c r="F4" s="58"/>
      <c r="G4" s="58"/>
      <c r="H4" s="19"/>
      <c r="I4" s="19"/>
      <c r="J4" s="19"/>
      <c r="K4" s="44"/>
      <c r="L4" s="44"/>
      <c r="M4" s="45"/>
      <c r="N4" s="45"/>
      <c r="O4" s="45"/>
    </row>
    <row r="5" spans="1:15" ht="15.75" thickBot="1">
      <c r="A5" s="46"/>
      <c r="B5" s="46"/>
      <c r="C5" s="47"/>
      <c r="D5" s="48"/>
      <c r="E5" s="48"/>
      <c r="M5" s="46"/>
      <c r="N5" s="46"/>
      <c r="O5" s="46"/>
    </row>
    <row r="6" spans="1:15" ht="13.5" thickBot="1">
      <c r="A6" s="43"/>
      <c r="B6" s="43"/>
      <c r="C6" s="43"/>
      <c r="D6" s="110"/>
      <c r="E6" s="43"/>
      <c r="F6" s="43"/>
      <c r="G6" s="509" t="s">
        <v>6</v>
      </c>
      <c r="H6" s="510"/>
      <c r="I6" s="510"/>
      <c r="J6" s="510"/>
      <c r="K6" s="510"/>
      <c r="L6" s="511"/>
      <c r="M6" s="104"/>
      <c r="N6" s="104"/>
      <c r="O6" s="43"/>
    </row>
    <row r="7" spans="1:15" ht="39.75" customHeight="1" thickBot="1">
      <c r="A7" s="175" t="s">
        <v>34</v>
      </c>
      <c r="B7" s="176" t="s">
        <v>0</v>
      </c>
      <c r="C7" s="177" t="s">
        <v>1</v>
      </c>
      <c r="D7" s="178" t="s">
        <v>7</v>
      </c>
      <c r="E7" s="179" t="s">
        <v>2</v>
      </c>
      <c r="F7" s="180" t="s">
        <v>3</v>
      </c>
      <c r="G7" s="182">
        <v>1</v>
      </c>
      <c r="H7" s="183">
        <v>2</v>
      </c>
      <c r="I7" s="183">
        <v>3</v>
      </c>
      <c r="J7" s="183">
        <v>4</v>
      </c>
      <c r="K7" s="183">
        <v>5</v>
      </c>
      <c r="L7" s="187">
        <v>6</v>
      </c>
      <c r="M7" s="188" t="s">
        <v>4</v>
      </c>
      <c r="N7" s="264" t="s">
        <v>35</v>
      </c>
      <c r="O7" s="189" t="s">
        <v>5</v>
      </c>
    </row>
    <row r="8" spans="1:15" ht="12.75">
      <c r="A8" s="147">
        <v>1</v>
      </c>
      <c r="B8" s="89" t="s">
        <v>261</v>
      </c>
      <c r="C8" s="90" t="s">
        <v>262</v>
      </c>
      <c r="D8" s="156">
        <v>37857</v>
      </c>
      <c r="E8" s="88" t="s">
        <v>256</v>
      </c>
      <c r="F8" s="88" t="s">
        <v>257</v>
      </c>
      <c r="G8" s="168">
        <v>10.46</v>
      </c>
      <c r="H8" s="138">
        <v>10.76</v>
      </c>
      <c r="I8" s="138">
        <v>9.81</v>
      </c>
      <c r="J8" s="138">
        <v>10.75</v>
      </c>
      <c r="K8" s="138" t="s">
        <v>340</v>
      </c>
      <c r="L8" s="138" t="s">
        <v>340</v>
      </c>
      <c r="M8" s="215">
        <v>10.76</v>
      </c>
      <c r="N8" s="258" t="str">
        <f aca="true" t="shared" si="0" ref="N8:N14">IF(ISBLANK(M8),"",IF(M8&gt;=15.2,"KSM",IF(M8&gt;=13.2,"I A",IF(M8&gt;=11,"II A",IF(M8&gt;=9.5,"III A",IF(M8&gt;=8,"I JA",IF(M8&gt;=7.2,"II JA",IF(M8&gt;=6.5,"III JA"))))))))</f>
        <v>III A</v>
      </c>
      <c r="O8" s="143" t="s">
        <v>258</v>
      </c>
    </row>
    <row r="9" spans="1:15" ht="12.75">
      <c r="A9" s="147">
        <v>2</v>
      </c>
      <c r="B9" s="89" t="s">
        <v>135</v>
      </c>
      <c r="C9" s="90" t="s">
        <v>136</v>
      </c>
      <c r="D9" s="142" t="s">
        <v>137</v>
      </c>
      <c r="E9" s="88" t="s">
        <v>8</v>
      </c>
      <c r="F9" s="88" t="s">
        <v>41</v>
      </c>
      <c r="G9" s="54">
        <v>9.52</v>
      </c>
      <c r="H9" s="88">
        <v>10.08</v>
      </c>
      <c r="I9" s="88">
        <v>10.13</v>
      </c>
      <c r="J9" s="407" t="s">
        <v>379</v>
      </c>
      <c r="K9" s="407" t="s">
        <v>380</v>
      </c>
      <c r="L9" s="407" t="s">
        <v>381</v>
      </c>
      <c r="M9" s="173">
        <v>10.58</v>
      </c>
      <c r="N9" s="258" t="str">
        <f t="shared" si="0"/>
        <v>III A</v>
      </c>
      <c r="O9" s="135" t="s">
        <v>134</v>
      </c>
    </row>
    <row r="10" spans="1:15" ht="12.75">
      <c r="A10" s="147">
        <v>3</v>
      </c>
      <c r="B10" s="82" t="s">
        <v>153</v>
      </c>
      <c r="C10" s="83" t="s">
        <v>263</v>
      </c>
      <c r="D10" s="84" t="s">
        <v>264</v>
      </c>
      <c r="E10" s="54" t="s">
        <v>265</v>
      </c>
      <c r="F10" s="406" t="s">
        <v>266</v>
      </c>
      <c r="G10" s="88">
        <v>8.95</v>
      </c>
      <c r="H10" s="88">
        <v>8.58</v>
      </c>
      <c r="I10" s="221">
        <v>9.04</v>
      </c>
      <c r="J10" s="221">
        <v>8.75</v>
      </c>
      <c r="K10" s="221">
        <v>8.06</v>
      </c>
      <c r="L10" s="221">
        <v>9.03</v>
      </c>
      <c r="M10" s="305">
        <v>9.04</v>
      </c>
      <c r="N10" s="258" t="str">
        <f t="shared" si="0"/>
        <v>I JA</v>
      </c>
      <c r="O10" s="135" t="s">
        <v>268</v>
      </c>
    </row>
    <row r="11" spans="1:15" ht="12.75">
      <c r="A11" s="147">
        <v>4</v>
      </c>
      <c r="B11" s="163" t="s">
        <v>224</v>
      </c>
      <c r="C11" s="291" t="s">
        <v>225</v>
      </c>
      <c r="D11" s="289">
        <v>37736</v>
      </c>
      <c r="E11" s="88" t="s">
        <v>220</v>
      </c>
      <c r="F11" s="88" t="s">
        <v>221</v>
      </c>
      <c r="G11" s="88">
        <v>8.81</v>
      </c>
      <c r="H11" s="88">
        <v>8.13</v>
      </c>
      <c r="I11" s="88">
        <v>8.82</v>
      </c>
      <c r="J11" s="168">
        <v>8.81</v>
      </c>
      <c r="K11" s="88">
        <v>8.47</v>
      </c>
      <c r="L11" s="168">
        <v>7.8</v>
      </c>
      <c r="M11" s="173">
        <v>8.82</v>
      </c>
      <c r="N11" s="258" t="str">
        <f t="shared" si="0"/>
        <v>I JA</v>
      </c>
      <c r="O11" s="222" t="s">
        <v>222</v>
      </c>
    </row>
    <row r="12" spans="1:15" ht="12.75">
      <c r="A12" s="147">
        <v>5</v>
      </c>
      <c r="B12" s="163" t="s">
        <v>116</v>
      </c>
      <c r="C12" s="291" t="s">
        <v>177</v>
      </c>
      <c r="D12" s="292">
        <v>38123</v>
      </c>
      <c r="E12" s="221" t="s">
        <v>8</v>
      </c>
      <c r="F12" s="221" t="s">
        <v>41</v>
      </c>
      <c r="G12" s="168">
        <v>8.5</v>
      </c>
      <c r="H12" s="88">
        <v>8.15</v>
      </c>
      <c r="I12" s="88">
        <v>8.18</v>
      </c>
      <c r="J12" s="168">
        <v>8.07</v>
      </c>
      <c r="K12" s="88">
        <v>8.15</v>
      </c>
      <c r="L12" s="88" t="s">
        <v>340</v>
      </c>
      <c r="M12" s="173">
        <v>8.5</v>
      </c>
      <c r="N12" s="258" t="str">
        <f t="shared" si="0"/>
        <v>I JA</v>
      </c>
      <c r="O12" s="222" t="s">
        <v>164</v>
      </c>
    </row>
    <row r="13" spans="1:15" ht="12.75">
      <c r="A13" s="147">
        <v>6</v>
      </c>
      <c r="B13" s="89" t="s">
        <v>74</v>
      </c>
      <c r="C13" s="90" t="s">
        <v>251</v>
      </c>
      <c r="D13" s="324">
        <v>37967</v>
      </c>
      <c r="E13" s="88" t="s">
        <v>235</v>
      </c>
      <c r="F13" s="88" t="s">
        <v>236</v>
      </c>
      <c r="G13" s="88">
        <v>8.26</v>
      </c>
      <c r="H13" s="88">
        <v>7.67</v>
      </c>
      <c r="I13" s="88">
        <v>8.25</v>
      </c>
      <c r="J13" s="168">
        <v>7.3</v>
      </c>
      <c r="K13" s="88">
        <v>7.82</v>
      </c>
      <c r="L13" s="88">
        <v>7.63</v>
      </c>
      <c r="M13" s="299">
        <v>8.26</v>
      </c>
      <c r="N13" s="258" t="str">
        <f t="shared" si="0"/>
        <v>I JA</v>
      </c>
      <c r="O13" s="143" t="s">
        <v>237</v>
      </c>
    </row>
    <row r="14" spans="1:15" ht="12.75">
      <c r="A14" s="147">
        <v>7</v>
      </c>
      <c r="B14" s="163" t="s">
        <v>44</v>
      </c>
      <c r="C14" s="291" t="s">
        <v>173</v>
      </c>
      <c r="D14" s="292">
        <v>38049</v>
      </c>
      <c r="E14" s="221" t="s">
        <v>8</v>
      </c>
      <c r="F14" s="221" t="s">
        <v>41</v>
      </c>
      <c r="G14" s="88">
        <v>7.31</v>
      </c>
      <c r="H14" s="168">
        <v>7.78</v>
      </c>
      <c r="I14" s="88">
        <v>7.57</v>
      </c>
      <c r="J14" s="88">
        <v>7.52</v>
      </c>
      <c r="K14" s="88">
        <v>7.67</v>
      </c>
      <c r="L14" s="88">
        <v>7.21</v>
      </c>
      <c r="M14" s="299">
        <v>7.78</v>
      </c>
      <c r="N14" s="258" t="str">
        <f t="shared" si="0"/>
        <v>II JA</v>
      </c>
      <c r="O14" s="222" t="s">
        <v>164</v>
      </c>
    </row>
    <row r="15" spans="1:15" ht="12.75">
      <c r="A15" s="88">
        <v>8</v>
      </c>
      <c r="B15" s="401" t="s">
        <v>171</v>
      </c>
      <c r="C15" s="350" t="s">
        <v>172</v>
      </c>
      <c r="D15" s="404">
        <v>38040</v>
      </c>
      <c r="E15" s="405" t="s">
        <v>8</v>
      </c>
      <c r="F15" s="405" t="s">
        <v>41</v>
      </c>
      <c r="G15" s="134">
        <v>6.84</v>
      </c>
      <c r="H15" s="134">
        <v>7.51</v>
      </c>
      <c r="I15" s="165">
        <v>7.5</v>
      </c>
      <c r="J15" s="134">
        <v>7.42</v>
      </c>
      <c r="K15" s="165" t="s">
        <v>340</v>
      </c>
      <c r="L15" s="165">
        <v>7.18</v>
      </c>
      <c r="M15" s="167">
        <v>5.51</v>
      </c>
      <c r="N15" s="258"/>
      <c r="O15" s="281" t="s">
        <v>164</v>
      </c>
    </row>
  </sheetData>
  <sheetProtection/>
  <mergeCells count="1">
    <mergeCell ref="G6:L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4" sqref="A4"/>
    </sheetView>
  </sheetViews>
  <sheetFormatPr defaultColWidth="9.140625" defaultRowHeight="12.75"/>
  <cols>
    <col min="1" max="1" width="5.7109375" style="12" customWidth="1"/>
    <col min="2" max="2" width="13.28125" style="16" customWidth="1"/>
    <col min="3" max="3" width="15.7109375" style="18" customWidth="1"/>
    <col min="4" max="4" width="11.7109375" style="18" customWidth="1"/>
    <col min="5" max="5" width="12.421875" style="36" customWidth="1"/>
    <col min="6" max="6" width="11.421875" style="36" customWidth="1"/>
    <col min="7" max="7" width="5.7109375" style="36" customWidth="1"/>
    <col min="8" max="8" width="5.7109375" style="205" customWidth="1"/>
    <col min="9" max="10" width="5.7109375" style="36" customWidth="1"/>
    <col min="11" max="11" width="5.7109375" style="35" customWidth="1"/>
    <col min="12" max="12" width="5.7109375" style="13" customWidth="1"/>
    <col min="13" max="13" width="9.8515625" style="12" customWidth="1"/>
    <col min="14" max="14" width="8.140625" style="12" customWidth="1"/>
    <col min="15" max="15" width="19.7109375" style="12" customWidth="1"/>
    <col min="16" max="16384" width="9.140625" style="12" customWidth="1"/>
  </cols>
  <sheetData>
    <row r="1" spans="1:14" s="26" customFormat="1" ht="15" customHeight="1">
      <c r="A1" s="70" t="s">
        <v>66</v>
      </c>
      <c r="B1" s="76"/>
      <c r="C1" s="76"/>
      <c r="D1" s="76"/>
      <c r="E1" s="66"/>
      <c r="F1" s="77"/>
      <c r="G1" s="85"/>
      <c r="H1" s="204"/>
      <c r="K1" s="42"/>
      <c r="L1" s="42"/>
      <c r="M1" s="42"/>
      <c r="N1" s="42"/>
    </row>
    <row r="2" spans="1:14" s="26" customFormat="1" ht="15" customHeight="1">
      <c r="A2" s="70" t="s">
        <v>67</v>
      </c>
      <c r="B2" s="76"/>
      <c r="C2" s="76"/>
      <c r="D2" s="75"/>
      <c r="E2" s="66"/>
      <c r="F2" s="74"/>
      <c r="G2" s="85"/>
      <c r="H2" s="29"/>
      <c r="I2" s="29"/>
      <c r="J2" s="38"/>
      <c r="K2" s="42"/>
      <c r="L2" s="42"/>
      <c r="M2" s="42"/>
      <c r="N2" s="42"/>
    </row>
    <row r="3" spans="1:14" s="26" customFormat="1" ht="12.75" customHeight="1">
      <c r="A3" s="56"/>
      <c r="B3" s="63"/>
      <c r="C3" s="64"/>
      <c r="D3" s="64"/>
      <c r="E3" s="64"/>
      <c r="F3" s="64"/>
      <c r="G3" s="19"/>
      <c r="H3" s="19"/>
      <c r="I3" s="19"/>
      <c r="J3" s="44"/>
      <c r="K3" s="44"/>
      <c r="L3" s="45"/>
      <c r="M3" s="45"/>
      <c r="N3" s="45"/>
    </row>
    <row r="4" spans="1:14" ht="15">
      <c r="A4" s="56"/>
      <c r="B4" s="59" t="s">
        <v>31</v>
      </c>
      <c r="C4" s="58"/>
      <c r="E4" s="119" t="s">
        <v>30</v>
      </c>
      <c r="F4" s="58"/>
      <c r="G4" s="19"/>
      <c r="H4" s="19"/>
      <c r="I4" s="19"/>
      <c r="J4" s="44"/>
      <c r="K4" s="44"/>
      <c r="L4" s="45"/>
      <c r="M4" s="45"/>
      <c r="N4" s="45"/>
    </row>
    <row r="5" spans="1:14" ht="15.75" thickBot="1">
      <c r="A5" s="46"/>
      <c r="B5" s="47"/>
      <c r="C5" s="48"/>
      <c r="D5" s="48"/>
      <c r="E5" s="50"/>
      <c r="F5" s="50"/>
      <c r="G5" s="50"/>
      <c r="H5" s="50"/>
      <c r="I5" s="50"/>
      <c r="J5" s="50"/>
      <c r="K5" s="49"/>
      <c r="L5" s="46"/>
      <c r="M5" s="46"/>
      <c r="N5" s="46"/>
    </row>
    <row r="6" spans="1:15" ht="13.5" thickBot="1">
      <c r="A6" s="43"/>
      <c r="B6" s="43"/>
      <c r="C6" s="43"/>
      <c r="D6" s="110"/>
      <c r="E6" s="43"/>
      <c r="F6" s="43"/>
      <c r="G6" s="509" t="s">
        <v>6</v>
      </c>
      <c r="H6" s="510"/>
      <c r="I6" s="510"/>
      <c r="J6" s="510"/>
      <c r="K6" s="510"/>
      <c r="L6" s="511"/>
      <c r="M6" s="104"/>
      <c r="N6" s="104"/>
      <c r="O6" s="43"/>
    </row>
    <row r="7" spans="1:15" ht="39.75" customHeight="1" thickBot="1">
      <c r="A7" s="175" t="s">
        <v>34</v>
      </c>
      <c r="B7" s="176" t="s">
        <v>0</v>
      </c>
      <c r="C7" s="177" t="s">
        <v>1</v>
      </c>
      <c r="D7" s="178" t="s">
        <v>7</v>
      </c>
      <c r="E7" s="179" t="s">
        <v>2</v>
      </c>
      <c r="F7" s="180" t="s">
        <v>3</v>
      </c>
      <c r="G7" s="182">
        <v>1</v>
      </c>
      <c r="H7" s="183">
        <v>2</v>
      </c>
      <c r="I7" s="183">
        <v>3</v>
      </c>
      <c r="J7" s="183">
        <v>4</v>
      </c>
      <c r="K7" s="183">
        <v>5</v>
      </c>
      <c r="L7" s="187">
        <v>6</v>
      </c>
      <c r="M7" s="188" t="s">
        <v>4</v>
      </c>
      <c r="N7" s="263" t="s">
        <v>35</v>
      </c>
      <c r="O7" s="189" t="s">
        <v>5</v>
      </c>
    </row>
    <row r="8" spans="1:15" ht="12.75">
      <c r="A8" s="134">
        <v>1</v>
      </c>
      <c r="B8" s="269" t="s">
        <v>238</v>
      </c>
      <c r="C8" s="270" t="s">
        <v>239</v>
      </c>
      <c r="D8" s="271" t="s">
        <v>240</v>
      </c>
      <c r="E8" s="88" t="s">
        <v>235</v>
      </c>
      <c r="F8" s="88" t="s">
        <v>236</v>
      </c>
      <c r="G8" s="168">
        <v>10.93</v>
      </c>
      <c r="H8" s="258">
        <v>11.04</v>
      </c>
      <c r="I8" s="258">
        <v>11.33</v>
      </c>
      <c r="J8" s="258">
        <v>10.4</v>
      </c>
      <c r="K8" s="258">
        <v>11.16</v>
      </c>
      <c r="L8" s="307">
        <v>11.41</v>
      </c>
      <c r="M8" s="298">
        <v>11.41</v>
      </c>
      <c r="N8" s="122" t="str">
        <f>IF(ISBLANK(M8),"",IF(M8&lt;9,"",IF(M8&gt;=17,"I A",IF(M8&gt;=14.9,"II A",IF(M8&gt;=13.2,"III A",IF(M8&gt;=11.4,"I JA",IF(M8&gt;=10,"II JA",IF(M8&gt;=9,"III JA"))))))))</f>
        <v>I JA</v>
      </c>
      <c r="O8" s="143" t="s">
        <v>237</v>
      </c>
    </row>
    <row r="9" spans="1:15" ht="12.75">
      <c r="A9" s="88">
        <v>2</v>
      </c>
      <c r="B9" s="89" t="s">
        <v>254</v>
      </c>
      <c r="C9" s="90" t="s">
        <v>255</v>
      </c>
      <c r="D9" s="156">
        <v>37679</v>
      </c>
      <c r="E9" s="88" t="s">
        <v>256</v>
      </c>
      <c r="F9" s="88" t="s">
        <v>257</v>
      </c>
      <c r="G9" s="168">
        <v>9.8</v>
      </c>
      <c r="H9" s="165">
        <v>10.78</v>
      </c>
      <c r="I9" s="165">
        <v>11.07</v>
      </c>
      <c r="J9" s="165">
        <v>10.51</v>
      </c>
      <c r="K9" s="165">
        <v>10.72</v>
      </c>
      <c r="L9" s="165">
        <v>10.64</v>
      </c>
      <c r="M9" s="167">
        <v>11.07</v>
      </c>
      <c r="N9" s="308" t="str">
        <f>IF(ISBLANK(M9),"",IF(M9&lt;9,"",IF(M9&gt;=17,"I A",IF(M9&gt;=14.9,"II A",IF(M9&gt;=13.2,"III A",IF(M9&gt;=11.4,"I JA",IF(M9&gt;=10,"II JA",IF(M9&gt;=9,"III JA"))))))))</f>
        <v>II JA</v>
      </c>
      <c r="O9" s="143" t="s">
        <v>258</v>
      </c>
    </row>
    <row r="10" spans="1:15" ht="12.75">
      <c r="A10" s="88">
        <v>3</v>
      </c>
      <c r="B10" s="335" t="s">
        <v>92</v>
      </c>
      <c r="C10" s="336" t="s">
        <v>309</v>
      </c>
      <c r="D10" s="413" t="s">
        <v>310</v>
      </c>
      <c r="E10" s="338" t="s">
        <v>302</v>
      </c>
      <c r="F10" s="338" t="s">
        <v>303</v>
      </c>
      <c r="G10" s="168">
        <v>10.67</v>
      </c>
      <c r="H10" s="168">
        <v>10.84</v>
      </c>
      <c r="I10" s="168">
        <v>10.71</v>
      </c>
      <c r="J10" s="168">
        <v>10.87</v>
      </c>
      <c r="K10" s="168">
        <v>9.08</v>
      </c>
      <c r="L10" s="88">
        <v>10.63</v>
      </c>
      <c r="M10" s="299">
        <v>10.87</v>
      </c>
      <c r="N10" s="308" t="str">
        <f>IF(ISBLANK(M10),"",IF(M10&lt;9,"",IF(M10&gt;=17,"I A",IF(M10&gt;=14.9,"II A",IF(M10&gt;=13.2,"III A",IF(M10&gt;=11.4,"I JA",IF(M10&gt;=10,"II JA",IF(M10&gt;=9,"III JA"))))))))</f>
        <v>II JA</v>
      </c>
      <c r="O10" s="339" t="s">
        <v>304</v>
      </c>
    </row>
    <row r="11" spans="1:15" ht="12.75">
      <c r="A11" s="88">
        <v>4</v>
      </c>
      <c r="B11" s="408" t="s">
        <v>106</v>
      </c>
      <c r="C11" s="409" t="s">
        <v>107</v>
      </c>
      <c r="D11" s="410" t="s">
        <v>108</v>
      </c>
      <c r="E11" s="136" t="s">
        <v>8</v>
      </c>
      <c r="F11" s="136" t="s">
        <v>41</v>
      </c>
      <c r="G11" s="165">
        <v>8.98</v>
      </c>
      <c r="H11" s="165">
        <v>8.82</v>
      </c>
      <c r="I11" s="165">
        <v>9.38</v>
      </c>
      <c r="J11" s="165">
        <v>8.18</v>
      </c>
      <c r="K11" s="165">
        <v>8.82</v>
      </c>
      <c r="L11" s="165">
        <v>9.55</v>
      </c>
      <c r="M11" s="167">
        <v>9.55</v>
      </c>
      <c r="N11" s="122" t="str">
        <f>IF(ISBLANK(M11),"",IF(M11&lt;9,"",IF(M11&gt;=17,"I A",IF(M11&gt;=14.9,"II A",IF(M11&gt;=13.2,"III A",IF(M11&gt;=11.4,"I JA",IF(M11&gt;=10,"II JA",IF(M11&gt;=9,"III JA"))))))))</f>
        <v>III JA</v>
      </c>
      <c r="O11" s="290" t="s">
        <v>102</v>
      </c>
    </row>
    <row r="12" spans="1:15" ht="12.75">
      <c r="A12" s="88">
        <v>5</v>
      </c>
      <c r="B12" s="411" t="s">
        <v>126</v>
      </c>
      <c r="C12" s="412" t="s">
        <v>170</v>
      </c>
      <c r="D12" s="414">
        <v>38037</v>
      </c>
      <c r="E12" s="415" t="s">
        <v>8</v>
      </c>
      <c r="F12" s="415" t="s">
        <v>41</v>
      </c>
      <c r="G12" s="168" t="s">
        <v>340</v>
      </c>
      <c r="H12" s="168">
        <v>6.41</v>
      </c>
      <c r="I12" s="168">
        <v>7.44</v>
      </c>
      <c r="J12" s="168">
        <v>7.98</v>
      </c>
      <c r="K12" s="168">
        <v>7.31</v>
      </c>
      <c r="L12" s="306">
        <v>8.22</v>
      </c>
      <c r="M12" s="299">
        <v>8.22</v>
      </c>
      <c r="N12" s="122">
        <f>IF(ISBLANK(M12),"",IF(M12&lt;9,"",IF(M12&gt;=17,"I A",IF(M12&gt;=14.9,"II A",IF(M12&gt;=13.2,"III A",IF(M12&gt;=11.4,"I JA",IF(M12&gt;=10,"II JA",IF(M12&gt;=9,"III JA"))))))))</f>
      </c>
      <c r="O12" s="416" t="s">
        <v>164</v>
      </c>
    </row>
  </sheetData>
  <sheetProtection/>
  <mergeCells count="1">
    <mergeCell ref="G6:L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85" workbookViewId="0" topLeftCell="A1">
      <selection activeCell="A4" sqref="A4"/>
    </sheetView>
  </sheetViews>
  <sheetFormatPr defaultColWidth="9.140625" defaultRowHeight="12.75"/>
  <cols>
    <col min="1" max="1" width="5.7109375" style="17" customWidth="1"/>
    <col min="2" max="2" width="13.28125" style="17" customWidth="1"/>
    <col min="3" max="3" width="15.7109375" style="17" customWidth="1"/>
    <col min="4" max="4" width="11.7109375" style="114" customWidth="1"/>
    <col min="5" max="5" width="14.7109375" style="115" customWidth="1"/>
    <col min="6" max="6" width="12.7109375" style="115" customWidth="1"/>
    <col min="7" max="7" width="14.7109375" style="37" customWidth="1"/>
    <col min="8" max="9" width="10.7109375" style="17" customWidth="1"/>
    <col min="10" max="10" width="26.7109375" style="17" customWidth="1"/>
    <col min="11" max="16384" width="9.140625" style="17" customWidth="1"/>
  </cols>
  <sheetData>
    <row r="1" spans="1:10" s="105" customFormat="1" ht="15" customHeight="1">
      <c r="A1" s="70" t="s">
        <v>66</v>
      </c>
      <c r="B1" s="68"/>
      <c r="C1" s="101"/>
      <c r="D1" s="101"/>
      <c r="E1" s="101"/>
      <c r="F1" s="102"/>
      <c r="G1" s="103"/>
      <c r="H1" s="104"/>
      <c r="I1" s="104"/>
      <c r="J1" s="104"/>
    </row>
    <row r="2" spans="1:10" s="105" customFormat="1" ht="15" customHeight="1">
      <c r="A2" s="70" t="s">
        <v>67</v>
      </c>
      <c r="B2" s="68"/>
      <c r="C2" s="101"/>
      <c r="D2" s="101"/>
      <c r="E2" s="106"/>
      <c r="F2" s="102"/>
      <c r="G2" s="107"/>
      <c r="H2" s="104"/>
      <c r="I2" s="104"/>
      <c r="J2" s="104"/>
    </row>
    <row r="3" spans="1:10" ht="12.75" customHeight="1">
      <c r="A3" s="71"/>
      <c r="B3" s="70"/>
      <c r="C3" s="69"/>
      <c r="D3" s="100"/>
      <c r="E3" s="101"/>
      <c r="F3" s="101"/>
      <c r="G3" s="72"/>
      <c r="H3" s="104"/>
      <c r="I3" s="104"/>
      <c r="J3" s="104"/>
    </row>
    <row r="4" spans="1:10" ht="15">
      <c r="A4" s="87"/>
      <c r="B4" s="117" t="s">
        <v>16</v>
      </c>
      <c r="D4" s="112"/>
      <c r="E4" s="112"/>
      <c r="F4" s="112"/>
      <c r="G4" s="112"/>
      <c r="H4" s="104"/>
      <c r="I4" s="104"/>
      <c r="J4" s="104"/>
    </row>
    <row r="5" spans="1:10" ht="15">
      <c r="A5" s="25"/>
      <c r="B5" s="70" t="s">
        <v>37</v>
      </c>
      <c r="D5" s="100"/>
      <c r="E5" s="100"/>
      <c r="F5" s="100"/>
      <c r="G5" s="113"/>
      <c r="H5" s="104"/>
      <c r="I5" s="104"/>
      <c r="J5" s="104"/>
    </row>
    <row r="6" spans="1:10" ht="13.5" thickBot="1">
      <c r="A6" s="73"/>
      <c r="B6" s="69"/>
      <c r="C6" s="69"/>
      <c r="D6" s="100"/>
      <c r="E6" s="100"/>
      <c r="F6" s="100"/>
      <c r="G6" s="113"/>
      <c r="H6" s="104"/>
      <c r="I6" s="104"/>
      <c r="J6" s="104"/>
    </row>
    <row r="7" spans="1:10" s="199" customFormat="1" ht="39.75" customHeight="1" thickBot="1">
      <c r="A7" s="190" t="s">
        <v>34</v>
      </c>
      <c r="B7" s="191" t="s">
        <v>0</v>
      </c>
      <c r="C7" s="192" t="s">
        <v>1</v>
      </c>
      <c r="D7" s="193" t="s">
        <v>7</v>
      </c>
      <c r="E7" s="194" t="s">
        <v>2</v>
      </c>
      <c r="F7" s="195" t="s">
        <v>3</v>
      </c>
      <c r="G7" s="196" t="s">
        <v>9</v>
      </c>
      <c r="H7" s="197" t="s">
        <v>4</v>
      </c>
      <c r="I7" s="259" t="s">
        <v>35</v>
      </c>
      <c r="J7" s="198" t="s">
        <v>5</v>
      </c>
    </row>
    <row r="8" spans="1:10" ht="12.75">
      <c r="A8" s="257">
        <v>1</v>
      </c>
      <c r="B8" s="82" t="s">
        <v>85</v>
      </c>
      <c r="C8" s="83" t="s">
        <v>274</v>
      </c>
      <c r="D8" s="84" t="s">
        <v>275</v>
      </c>
      <c r="E8" s="54" t="s">
        <v>265</v>
      </c>
      <c r="F8" s="54" t="s">
        <v>266</v>
      </c>
      <c r="G8" s="14" t="s">
        <v>267</v>
      </c>
      <c r="H8" s="215" t="s">
        <v>319</v>
      </c>
      <c r="I8" s="170"/>
      <c r="J8" s="135" t="s">
        <v>268</v>
      </c>
    </row>
    <row r="9" spans="1:10" ht="12.75">
      <c r="A9" s="54">
        <v>2</v>
      </c>
      <c r="B9" s="82" t="s">
        <v>238</v>
      </c>
      <c r="C9" s="83" t="s">
        <v>278</v>
      </c>
      <c r="D9" s="84" t="s">
        <v>279</v>
      </c>
      <c r="E9" s="54" t="s">
        <v>265</v>
      </c>
      <c r="F9" s="54" t="s">
        <v>266</v>
      </c>
      <c r="G9" s="54" t="s">
        <v>267</v>
      </c>
      <c r="H9" s="299" t="s">
        <v>320</v>
      </c>
      <c r="I9" s="230"/>
      <c r="J9" s="135" t="s">
        <v>268</v>
      </c>
    </row>
    <row r="10" spans="1:10" ht="12.75" customHeight="1">
      <c r="A10" s="54"/>
      <c r="B10" s="82" t="s">
        <v>39</v>
      </c>
      <c r="C10" s="83" t="s">
        <v>62</v>
      </c>
      <c r="D10" s="84" t="s">
        <v>63</v>
      </c>
      <c r="E10" s="54" t="s">
        <v>8</v>
      </c>
      <c r="F10" s="54" t="s">
        <v>41</v>
      </c>
      <c r="G10" s="54"/>
      <c r="H10" s="173" t="s">
        <v>317</v>
      </c>
      <c r="I10" s="54"/>
      <c r="J10" s="135" t="s">
        <v>46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73" workbookViewId="0" topLeftCell="A1">
      <selection activeCell="A4" sqref="A4"/>
    </sheetView>
  </sheetViews>
  <sheetFormatPr defaultColWidth="9.140625" defaultRowHeight="12.75"/>
  <cols>
    <col min="1" max="1" width="5.7109375" style="160" customWidth="1"/>
    <col min="2" max="2" width="13.28125" style="160" customWidth="1"/>
    <col min="3" max="3" width="12.57421875" style="160" customWidth="1"/>
    <col min="4" max="4" width="11.8515625" style="160" bestFit="1" customWidth="1"/>
    <col min="5" max="5" width="14.8515625" style="160" bestFit="1" customWidth="1"/>
    <col min="6" max="6" width="15.00390625" style="160" bestFit="1" customWidth="1"/>
    <col min="7" max="7" width="10.140625" style="160" bestFit="1" customWidth="1"/>
    <col min="8" max="8" width="8.421875" style="160" bestFit="1" customWidth="1"/>
    <col min="9" max="9" width="7.57421875" style="34" bestFit="1" customWidth="1"/>
    <col min="10" max="10" width="6.421875" style="160" bestFit="1" customWidth="1"/>
    <col min="11" max="11" width="21.00390625" style="160" bestFit="1" customWidth="1"/>
    <col min="12" max="12" width="31.140625" style="160" customWidth="1"/>
    <col min="13" max="13" width="26.7109375" style="160" customWidth="1"/>
    <col min="14" max="14" width="18.57421875" style="160" customWidth="1"/>
    <col min="15" max="16384" width="9.140625" style="160" customWidth="1"/>
  </cols>
  <sheetData>
    <row r="1" spans="1:12" ht="15">
      <c r="A1" s="70" t="s">
        <v>66</v>
      </c>
      <c r="B1" s="76"/>
      <c r="C1" s="76"/>
      <c r="D1" s="76"/>
      <c r="E1" s="66"/>
      <c r="F1" s="77"/>
      <c r="G1" s="164"/>
      <c r="H1" s="164"/>
      <c r="I1" s="78"/>
      <c r="J1" s="59"/>
      <c r="K1" s="59"/>
      <c r="L1" s="59"/>
    </row>
    <row r="2" spans="1:12" ht="15">
      <c r="A2" s="70" t="s">
        <v>67</v>
      </c>
      <c r="B2" s="76"/>
      <c r="C2" s="76"/>
      <c r="D2" s="75"/>
      <c r="E2" s="66"/>
      <c r="F2" s="74"/>
      <c r="G2" s="164"/>
      <c r="H2" s="164"/>
      <c r="I2" s="79"/>
      <c r="J2" s="61"/>
      <c r="K2" s="61"/>
      <c r="L2" s="61"/>
    </row>
    <row r="3" spans="1:12" ht="12.75">
      <c r="A3" s="56"/>
      <c r="B3" s="63"/>
      <c r="C3" s="64"/>
      <c r="D3" s="64"/>
      <c r="E3" s="64"/>
      <c r="F3" s="64"/>
      <c r="G3" s="53"/>
      <c r="H3" s="53"/>
      <c r="I3" s="53"/>
      <c r="J3" s="22"/>
      <c r="K3" s="22"/>
      <c r="L3" s="22"/>
    </row>
    <row r="4" spans="1:11" ht="15">
      <c r="A4" s="234"/>
      <c r="B4" s="237" t="s">
        <v>17</v>
      </c>
      <c r="C4" s="231"/>
      <c r="D4" s="238"/>
      <c r="E4" s="238"/>
      <c r="F4" s="238"/>
      <c r="G4" s="238"/>
      <c r="H4" s="232"/>
      <c r="I4" s="232"/>
      <c r="J4" s="232"/>
      <c r="K4" s="231"/>
    </row>
    <row r="5" spans="1:11" ht="13.5" thickBot="1">
      <c r="A5" s="234"/>
      <c r="B5" s="234"/>
      <c r="C5" s="235"/>
      <c r="D5" s="236"/>
      <c r="E5" s="236"/>
      <c r="F5" s="236"/>
      <c r="G5" s="236"/>
      <c r="H5" s="232"/>
      <c r="I5" s="232"/>
      <c r="J5" s="232"/>
      <c r="K5" s="231"/>
    </row>
    <row r="6" spans="1:11" ht="27.75" thickBot="1">
      <c r="A6" s="251" t="s">
        <v>34</v>
      </c>
      <c r="B6" s="252" t="s">
        <v>0</v>
      </c>
      <c r="C6" s="253" t="s">
        <v>1</v>
      </c>
      <c r="D6" s="249" t="s">
        <v>7</v>
      </c>
      <c r="E6" s="250" t="s">
        <v>2</v>
      </c>
      <c r="F6" s="249" t="s">
        <v>3</v>
      </c>
      <c r="G6" s="250" t="s">
        <v>9</v>
      </c>
      <c r="H6" s="249" t="s">
        <v>4</v>
      </c>
      <c r="I6" s="254" t="s">
        <v>13</v>
      </c>
      <c r="J6" s="254" t="s">
        <v>35</v>
      </c>
      <c r="K6" s="255" t="s">
        <v>5</v>
      </c>
    </row>
    <row r="7" spans="1:11" ht="12.75">
      <c r="A7" s="233">
        <v>1</v>
      </c>
      <c r="B7" s="285" t="s">
        <v>51</v>
      </c>
      <c r="C7" s="286" t="s">
        <v>52</v>
      </c>
      <c r="D7" s="287">
        <v>37938</v>
      </c>
      <c r="E7" s="136" t="s">
        <v>8</v>
      </c>
      <c r="F7" s="98" t="s">
        <v>41</v>
      </c>
      <c r="G7" s="91"/>
      <c r="H7" s="88">
        <v>8.63</v>
      </c>
      <c r="I7" s="225">
        <v>8.54</v>
      </c>
      <c r="J7" s="223" t="str">
        <f>IF(ISBLANK(I7),"",IF(I7&lt;=7.7,"KSM",IF(I7&lt;=8,"I A",IF(I7&lt;=8.44,"II A",IF(I7&lt;=9.04,"III A",IF(I7&lt;=9.64,"I JA",IF(I7&lt;=10.04,"II JA",IF(I7&lt;=10.34,"III JA"))))))))</f>
        <v>III A</v>
      </c>
      <c r="K7" s="322" t="s">
        <v>46</v>
      </c>
    </row>
    <row r="8" spans="1:11" ht="12.75">
      <c r="A8" s="233">
        <v>2</v>
      </c>
      <c r="B8" s="159" t="s">
        <v>82</v>
      </c>
      <c r="C8" s="291" t="s">
        <v>83</v>
      </c>
      <c r="D8" s="277">
        <v>38103</v>
      </c>
      <c r="E8" s="223" t="s">
        <v>8</v>
      </c>
      <c r="F8" s="223" t="s">
        <v>41</v>
      </c>
      <c r="G8" s="233"/>
      <c r="H8" s="247">
        <v>8.64</v>
      </c>
      <c r="I8" s="377" t="s">
        <v>324</v>
      </c>
      <c r="J8" s="223" t="str">
        <f>IF(ISBLANK(H8),"",IF(H8&lt;=7.7,"KSM",IF(H8&lt;=8,"I A",IF(H8&lt;=8.44,"II A",IF(H8&lt;=9.04,"III A",IF(H8&lt;=9.64,"I JA",IF(H8&lt;=10.04,"II JA",IF(H8&lt;=10.34,"III JA"))))))))</f>
        <v>III A</v>
      </c>
      <c r="K8" s="276" t="s">
        <v>84</v>
      </c>
    </row>
    <row r="9" spans="1:11" ht="12.75">
      <c r="A9" s="233">
        <v>3</v>
      </c>
      <c r="B9" s="89" t="s">
        <v>211</v>
      </c>
      <c r="C9" s="90" t="s">
        <v>212</v>
      </c>
      <c r="D9" s="142" t="s">
        <v>213</v>
      </c>
      <c r="E9" s="88" t="s">
        <v>8</v>
      </c>
      <c r="F9" s="223"/>
      <c r="G9" s="91"/>
      <c r="H9" s="299">
        <v>8.76</v>
      </c>
      <c r="I9" s="221" t="s">
        <v>325</v>
      </c>
      <c r="J9" s="223" t="str">
        <f>IF(ISBLANK(H9),"",IF(H9&lt;=7.7,"KSM",IF(H9&lt;=8,"I A",IF(H9&lt;=8.44,"II A",IF(H9&lt;=9.04,"III A",IF(H9&lt;=9.64,"I JA",IF(H9&lt;=10.04,"II JA",IF(H9&lt;=10.34,"III JA"))))))))</f>
        <v>III A</v>
      </c>
      <c r="K9" s="143" t="s">
        <v>201</v>
      </c>
    </row>
    <row r="10" spans="1:11" ht="12.75">
      <c r="A10" s="233">
        <v>4</v>
      </c>
      <c r="B10" s="269" t="s">
        <v>248</v>
      </c>
      <c r="C10" s="270" t="s">
        <v>249</v>
      </c>
      <c r="D10" s="271" t="s">
        <v>250</v>
      </c>
      <c r="E10" s="88" t="s">
        <v>235</v>
      </c>
      <c r="F10" s="88" t="s">
        <v>236</v>
      </c>
      <c r="G10" s="233"/>
      <c r="H10" s="377">
        <v>8.79</v>
      </c>
      <c r="I10" s="247">
        <v>8.78</v>
      </c>
      <c r="J10" s="248" t="str">
        <f>IF(ISBLANK(I10),"",IF(I10&lt;=7.7,"KSM",IF(I10&lt;=8,"I A",IF(I10&lt;=8.44,"II A",IF(I10&lt;=9.04,"III A",IF(I10&lt;=9.64,"I JA",IF(I10&lt;=10.04,"II JA",IF(I10&lt;=10.34,"III JA"))))))))</f>
        <v>III A</v>
      </c>
      <c r="K10" s="137" t="s">
        <v>237</v>
      </c>
    </row>
    <row r="11" spans="1:11" ht="12.75">
      <c r="A11" s="233">
        <v>5</v>
      </c>
      <c r="B11" s="163" t="s">
        <v>74</v>
      </c>
      <c r="C11" s="158" t="s">
        <v>167</v>
      </c>
      <c r="D11" s="265" t="s">
        <v>168</v>
      </c>
      <c r="E11" s="221" t="s">
        <v>8</v>
      </c>
      <c r="F11" s="221" t="s">
        <v>41</v>
      </c>
      <c r="G11" s="233"/>
      <c r="H11" s="247">
        <v>8.75</v>
      </c>
      <c r="I11" s="377" t="s">
        <v>323</v>
      </c>
      <c r="J11" s="223" t="str">
        <f>IF(ISBLANK(H11),"",IF(H11&lt;=7.7,"KSM",IF(H11&lt;=8,"I A",IF(H11&lt;=8.44,"II A",IF(H11&lt;=9.04,"III A",IF(H11&lt;=9.64,"I JA",IF(H11&lt;=10.04,"II JA",IF(H11&lt;=10.34,"III JA"))))))))</f>
        <v>III A</v>
      </c>
      <c r="K11" s="244" t="s">
        <v>164</v>
      </c>
    </row>
    <row r="12" spans="1:11" s="355" customFormat="1" ht="12.75">
      <c r="A12" s="348">
        <v>6</v>
      </c>
      <c r="B12" s="349" t="s">
        <v>54</v>
      </c>
      <c r="C12" s="350" t="s">
        <v>55</v>
      </c>
      <c r="D12" s="351">
        <v>38412</v>
      </c>
      <c r="E12" s="348" t="s">
        <v>8</v>
      </c>
      <c r="F12" s="348" t="s">
        <v>41</v>
      </c>
      <c r="G12" s="352"/>
      <c r="H12" s="98">
        <v>9</v>
      </c>
      <c r="I12" s="353">
        <v>8.96</v>
      </c>
      <c r="J12" s="354" t="str">
        <f>IF(ISBLANK(I12),"",IF(I12&lt;=7.7,"KSM",IF(I12&lt;=8,"I A",IF(I12&lt;=8.44,"II A",IF(I12&lt;=9.04,"III A",IF(I12&lt;=9.64,"I JA",IF(I12&lt;=10.04,"II JA",IF(I12&lt;=10.34,"III JA"))))))))</f>
        <v>III A</v>
      </c>
      <c r="K12" s="137" t="s">
        <v>46</v>
      </c>
    </row>
    <row r="13" spans="1:11" ht="12.75">
      <c r="A13" s="223">
        <v>7</v>
      </c>
      <c r="B13" s="159" t="s">
        <v>113</v>
      </c>
      <c r="C13" s="291" t="s">
        <v>96</v>
      </c>
      <c r="D13" s="277">
        <v>38103</v>
      </c>
      <c r="E13" s="223" t="s">
        <v>8</v>
      </c>
      <c r="F13" s="223" t="s">
        <v>41</v>
      </c>
      <c r="G13" s="91"/>
      <c r="H13" s="299">
        <v>9.09</v>
      </c>
      <c r="I13" s="91"/>
      <c r="J13" s="223" t="str">
        <f aca="true" t="shared" si="0" ref="J13:J19">IF(ISBLANK(H13),"",IF(H13&lt;=7.7,"KSM",IF(H13&lt;=8,"I A",IF(H13&lt;=8.44,"II A",IF(H13&lt;=9.04,"III A",IF(H13&lt;=9.64,"I JA",IF(H13&lt;=10.04,"II JA",IF(H13&lt;=10.34,"III JA"))))))))</f>
        <v>I JA</v>
      </c>
      <c r="K13" s="91" t="s">
        <v>146</v>
      </c>
    </row>
    <row r="14" spans="1:11" ht="12.75">
      <c r="A14" s="223">
        <v>8</v>
      </c>
      <c r="B14" s="320" t="s">
        <v>217</v>
      </c>
      <c r="C14" s="321" t="s">
        <v>199</v>
      </c>
      <c r="D14" s="323">
        <v>38322</v>
      </c>
      <c r="E14" s="323" t="s">
        <v>200</v>
      </c>
      <c r="F14" s="88" t="s">
        <v>71</v>
      </c>
      <c r="G14" s="233"/>
      <c r="H14" s="247">
        <v>9.17</v>
      </c>
      <c r="I14" s="241"/>
      <c r="J14" s="223" t="str">
        <f t="shared" si="0"/>
        <v>I JA</v>
      </c>
      <c r="K14" s="322" t="s">
        <v>201</v>
      </c>
    </row>
    <row r="15" spans="1:11" ht="12.75">
      <c r="A15" s="233">
        <v>9</v>
      </c>
      <c r="B15" s="159" t="s">
        <v>43</v>
      </c>
      <c r="C15" s="291" t="s">
        <v>94</v>
      </c>
      <c r="D15" s="277">
        <v>38548</v>
      </c>
      <c r="E15" s="223" t="s">
        <v>8</v>
      </c>
      <c r="F15" s="223" t="s">
        <v>41</v>
      </c>
      <c r="G15" s="91"/>
      <c r="H15" s="173">
        <v>9.3</v>
      </c>
      <c r="I15" s="91"/>
      <c r="J15" s="223" t="str">
        <f t="shared" si="0"/>
        <v>I JA</v>
      </c>
      <c r="K15" s="91" t="s">
        <v>84</v>
      </c>
    </row>
    <row r="16" spans="1:11" ht="12.75">
      <c r="A16" s="233">
        <v>10</v>
      </c>
      <c r="B16" s="82" t="s">
        <v>77</v>
      </c>
      <c r="C16" s="83" t="s">
        <v>78</v>
      </c>
      <c r="D16" s="84" t="s">
        <v>79</v>
      </c>
      <c r="E16" s="280" t="s">
        <v>8</v>
      </c>
      <c r="F16" s="134" t="s">
        <v>41</v>
      </c>
      <c r="G16" s="233"/>
      <c r="H16" s="247">
        <v>9.52</v>
      </c>
      <c r="I16" s="241"/>
      <c r="J16" s="223" t="str">
        <f t="shared" si="0"/>
        <v>I JA</v>
      </c>
      <c r="K16" s="281" t="s">
        <v>73</v>
      </c>
    </row>
    <row r="17" spans="1:11" ht="12.75">
      <c r="A17" s="233">
        <v>11</v>
      </c>
      <c r="B17" s="159" t="s">
        <v>99</v>
      </c>
      <c r="C17" s="291" t="s">
        <v>100</v>
      </c>
      <c r="D17" s="277">
        <v>39234</v>
      </c>
      <c r="E17" s="223" t="s">
        <v>8</v>
      </c>
      <c r="F17" s="223" t="s">
        <v>41</v>
      </c>
      <c r="G17" s="91"/>
      <c r="H17" s="299">
        <v>9.56</v>
      </c>
      <c r="I17" s="91"/>
      <c r="J17" s="223" t="str">
        <f t="shared" si="0"/>
        <v>I JA</v>
      </c>
      <c r="K17" s="91" t="s">
        <v>84</v>
      </c>
    </row>
    <row r="18" spans="1:11" ht="12.75">
      <c r="A18" s="233">
        <v>12</v>
      </c>
      <c r="B18" s="89" t="s">
        <v>75</v>
      </c>
      <c r="C18" s="90" t="s">
        <v>76</v>
      </c>
      <c r="D18" s="142" t="s">
        <v>70</v>
      </c>
      <c r="E18" s="88" t="s">
        <v>8</v>
      </c>
      <c r="F18" s="88" t="s">
        <v>41</v>
      </c>
      <c r="G18" s="233"/>
      <c r="H18" s="247">
        <v>9.65</v>
      </c>
      <c r="I18" s="241"/>
      <c r="J18" s="223" t="str">
        <f t="shared" si="0"/>
        <v>II JA</v>
      </c>
      <c r="K18" s="281" t="s">
        <v>73</v>
      </c>
    </row>
    <row r="19" spans="1:11" ht="12.75">
      <c r="A19" s="233">
        <v>13</v>
      </c>
      <c r="B19" s="82" t="s">
        <v>292</v>
      </c>
      <c r="C19" s="214" t="s">
        <v>293</v>
      </c>
      <c r="D19" s="84" t="s">
        <v>294</v>
      </c>
      <c r="E19" s="347" t="s">
        <v>265</v>
      </c>
      <c r="F19" s="54" t="s">
        <v>266</v>
      </c>
      <c r="G19" s="54" t="s">
        <v>267</v>
      </c>
      <c r="H19" s="299">
        <v>9.68</v>
      </c>
      <c r="I19" s="91"/>
      <c r="J19" s="223" t="str">
        <f t="shared" si="0"/>
        <v>II JA</v>
      </c>
      <c r="K19" s="55" t="s">
        <v>268</v>
      </c>
    </row>
    <row r="20" spans="1:11" ht="12.75">
      <c r="A20" s="233">
        <v>14</v>
      </c>
      <c r="B20" s="159" t="s">
        <v>95</v>
      </c>
      <c r="C20" s="291" t="s">
        <v>96</v>
      </c>
      <c r="D20" s="277">
        <v>38581</v>
      </c>
      <c r="E20" s="223" t="s">
        <v>8</v>
      </c>
      <c r="F20" s="223" t="s">
        <v>41</v>
      </c>
      <c r="G20" s="91"/>
      <c r="H20" s="299">
        <v>9.74</v>
      </c>
      <c r="I20" s="91"/>
      <c r="J20" s="223" t="str">
        <f>IF(ISBLANK(H20),"",IF(H20&lt;=7.7,"KSM",IF(H20&lt;=8,"I A",IF(H20&lt;=8.44,"II A",IF(H20&lt;=9.04,"III A",IF(H20&lt;=9.64,"I JA",IF(H20&lt;=10.04,"II JA",IF(H20&lt;=10.34,"III JA"))))))))</f>
        <v>II JA</v>
      </c>
      <c r="K20" s="91" t="s">
        <v>84</v>
      </c>
    </row>
    <row r="21" spans="1:11" ht="12.75">
      <c r="A21" s="233">
        <v>15</v>
      </c>
      <c r="B21" s="89" t="s">
        <v>181</v>
      </c>
      <c r="C21" s="90" t="s">
        <v>180</v>
      </c>
      <c r="D21" s="142" t="s">
        <v>182</v>
      </c>
      <c r="E21" s="88" t="s">
        <v>8</v>
      </c>
      <c r="F21" s="88" t="s">
        <v>41</v>
      </c>
      <c r="G21" s="233"/>
      <c r="H21" s="247">
        <v>9.79</v>
      </c>
      <c r="I21" s="241"/>
      <c r="J21" s="223" t="str">
        <f>IF(ISBLANK(H21),"",IF(H21&lt;=7.7,"KSM",IF(H21&lt;=8,"I A",IF(H21&lt;=8.44,"II A",IF(H21&lt;=9.04,"III A",IF(H21&lt;=9.64,"I JA",IF(H21&lt;=10.04,"II JA",IF(H21&lt;=10.34,"III JA"))))))))</f>
        <v>II JA</v>
      </c>
      <c r="K21" s="244" t="s">
        <v>164</v>
      </c>
    </row>
    <row r="22" spans="1:11" ht="12.75">
      <c r="A22" s="233">
        <v>16</v>
      </c>
      <c r="B22" s="239" t="s">
        <v>97</v>
      </c>
      <c r="C22" s="240" t="s">
        <v>98</v>
      </c>
      <c r="D22" s="242">
        <v>39044</v>
      </c>
      <c r="E22" s="242" t="s">
        <v>8</v>
      </c>
      <c r="F22" s="157" t="s">
        <v>41</v>
      </c>
      <c r="G22" s="245"/>
      <c r="H22" s="247">
        <v>9.94</v>
      </c>
      <c r="I22" s="243"/>
      <c r="J22" s="223" t="str">
        <f>IF(ISBLANK(H22),"",IF(H22&lt;=7.7,"KSM",IF(H22&lt;=8,"I A",IF(H22&lt;=8.44,"II A",IF(H22&lt;=9.04,"III A",IF(H22&lt;=9.64,"I JA",IF(H22&lt;=10.04,"II JA",IF(H22&lt;=10.34,"III JA"))))))))</f>
        <v>II JA</v>
      </c>
      <c r="K22" s="246" t="s">
        <v>84</v>
      </c>
    </row>
    <row r="23" spans="1:11" ht="12.75">
      <c r="A23" s="233"/>
      <c r="B23" s="285" t="s">
        <v>113</v>
      </c>
      <c r="C23" s="293" t="s">
        <v>169</v>
      </c>
      <c r="D23" s="289">
        <v>38035</v>
      </c>
      <c r="E23" s="136" t="s">
        <v>8</v>
      </c>
      <c r="F23" s="136" t="s">
        <v>41</v>
      </c>
      <c r="G23" s="233"/>
      <c r="H23" s="247" t="s">
        <v>317</v>
      </c>
      <c r="I23" s="247"/>
      <c r="J23" s="223"/>
      <c r="K23" s="143" t="s">
        <v>164</v>
      </c>
    </row>
    <row r="24" spans="1:11" ht="12.75">
      <c r="A24" s="233"/>
      <c r="B24" s="89" t="s">
        <v>135</v>
      </c>
      <c r="C24" s="90" t="s">
        <v>136</v>
      </c>
      <c r="D24" s="142" t="s">
        <v>137</v>
      </c>
      <c r="E24" s="88" t="s">
        <v>8</v>
      </c>
      <c r="F24" s="88" t="s">
        <v>41</v>
      </c>
      <c r="G24" s="91"/>
      <c r="H24" s="299" t="s">
        <v>317</v>
      </c>
      <c r="I24" s="91"/>
      <c r="J24" s="223"/>
      <c r="K24" s="91" t="s">
        <v>134</v>
      </c>
    </row>
    <row r="25" spans="1:11" ht="12.75">
      <c r="A25" s="233"/>
      <c r="B25" s="89" t="s">
        <v>208</v>
      </c>
      <c r="C25" s="90" t="s">
        <v>209</v>
      </c>
      <c r="D25" s="142" t="s">
        <v>210</v>
      </c>
      <c r="E25" s="88" t="s">
        <v>8</v>
      </c>
      <c r="F25" s="88" t="s">
        <v>41</v>
      </c>
      <c r="G25" s="91"/>
      <c r="H25" s="299" t="s">
        <v>317</v>
      </c>
      <c r="I25" s="91"/>
      <c r="J25" s="223"/>
      <c r="K25" s="322" t="s">
        <v>201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70" workbookViewId="0" topLeftCell="A1">
      <selection activeCell="A4" sqref="A4"/>
    </sheetView>
  </sheetViews>
  <sheetFormatPr defaultColWidth="9.140625" defaultRowHeight="12.75"/>
  <cols>
    <col min="1" max="1" width="5.7109375" style="104" customWidth="1"/>
    <col min="2" max="2" width="13.28125" style="104" customWidth="1"/>
    <col min="3" max="3" width="15.7109375" style="104" customWidth="1"/>
    <col min="4" max="4" width="11.7109375" style="104" customWidth="1"/>
    <col min="5" max="5" width="12.28125" style="104" customWidth="1"/>
    <col min="6" max="6" width="13.00390625" style="104" customWidth="1"/>
    <col min="7" max="7" width="16.7109375" style="104" customWidth="1"/>
    <col min="8" max="8" width="10.7109375" style="209" customWidth="1"/>
    <col min="9" max="9" width="8.28125" style="104" customWidth="1"/>
    <col min="10" max="10" width="8.140625" style="104" customWidth="1"/>
    <col min="11" max="11" width="21.140625" style="104" bestFit="1" customWidth="1"/>
    <col min="12" max="12" width="24.140625" style="104" customWidth="1"/>
    <col min="13" max="13" width="17.57421875" style="104" customWidth="1"/>
    <col min="14" max="16384" width="9.140625" style="104" customWidth="1"/>
  </cols>
  <sheetData>
    <row r="1" spans="1:11" ht="15">
      <c r="A1" s="70" t="s">
        <v>66</v>
      </c>
      <c r="B1" s="101"/>
      <c r="C1" s="101"/>
      <c r="D1" s="101"/>
      <c r="E1" s="102"/>
      <c r="F1" s="103"/>
      <c r="H1" s="116"/>
      <c r="I1" s="62"/>
      <c r="J1" s="62"/>
      <c r="K1" s="62"/>
    </row>
    <row r="2" spans="1:11" ht="15">
      <c r="A2" s="70" t="s">
        <v>67</v>
      </c>
      <c r="B2" s="101"/>
      <c r="C2" s="101"/>
      <c r="D2" s="106"/>
      <c r="E2" s="102"/>
      <c r="F2" s="107"/>
      <c r="H2" s="31"/>
      <c r="I2" s="41"/>
      <c r="J2" s="41"/>
      <c r="K2" s="41"/>
    </row>
    <row r="3" spans="1:11" ht="12.75">
      <c r="A3" s="56"/>
      <c r="B3" s="108"/>
      <c r="C3" s="30"/>
      <c r="D3" s="30"/>
      <c r="E3" s="30"/>
      <c r="F3" s="30"/>
      <c r="G3" s="41"/>
      <c r="H3" s="41"/>
      <c r="I3" s="56"/>
      <c r="J3" s="56"/>
      <c r="K3" s="56"/>
    </row>
    <row r="4" spans="1:11" ht="15">
      <c r="A4" s="56"/>
      <c r="B4" s="59" t="s">
        <v>18</v>
      </c>
      <c r="C4" s="109"/>
      <c r="D4"/>
      <c r="E4" s="80"/>
      <c r="F4" s="80"/>
      <c r="G4" s="41"/>
      <c r="H4" s="56"/>
      <c r="I4" s="56"/>
      <c r="J4" s="56"/>
      <c r="K4"/>
    </row>
    <row r="5" spans="1:11" ht="13.5" thickBot="1">
      <c r="A5" s="56"/>
      <c r="B5" s="109"/>
      <c r="C5" s="80"/>
      <c r="D5" s="80"/>
      <c r="E5" s="80"/>
      <c r="F5" s="80"/>
      <c r="G5" s="41"/>
      <c r="H5" s="56"/>
      <c r="I5" s="56"/>
      <c r="J5" s="56"/>
      <c r="K5"/>
    </row>
    <row r="6" spans="1:11" ht="27.75" thickBot="1">
      <c r="A6" s="227" t="s">
        <v>34</v>
      </c>
      <c r="B6" s="228" t="s">
        <v>0</v>
      </c>
      <c r="C6" s="202" t="s">
        <v>1</v>
      </c>
      <c r="D6" s="174" t="s">
        <v>7</v>
      </c>
      <c r="E6" s="196" t="s">
        <v>2</v>
      </c>
      <c r="F6" s="174" t="s">
        <v>3</v>
      </c>
      <c r="G6" s="196" t="s">
        <v>9</v>
      </c>
      <c r="H6" s="196" t="s">
        <v>4</v>
      </c>
      <c r="I6" s="229" t="s">
        <v>13</v>
      </c>
      <c r="J6" s="229" t="s">
        <v>35</v>
      </c>
      <c r="K6" s="201" t="s">
        <v>5</v>
      </c>
    </row>
    <row r="7" spans="1:11" s="346" customFormat="1" ht="12.75">
      <c r="A7" s="378">
        <v>1</v>
      </c>
      <c r="B7" s="379" t="s">
        <v>80</v>
      </c>
      <c r="C7" s="380" t="s">
        <v>142</v>
      </c>
      <c r="D7" s="381">
        <v>37867</v>
      </c>
      <c r="E7" s="382" t="s">
        <v>8</v>
      </c>
      <c r="F7" s="147" t="s">
        <v>41</v>
      </c>
      <c r="G7" s="383"/>
      <c r="H7" s="385">
        <v>7.72</v>
      </c>
      <c r="I7" s="384" t="s">
        <v>328</v>
      </c>
      <c r="J7" s="373" t="str">
        <f>IF(ISBLANK(H7),"",IF(H7&lt;=7.65,"II A",IF(H7&lt;=8.1,"III A",IF(H7&lt;=8.7,"I JA",IF(H7&lt;=9.15,"II JA",IF(H7&lt;=9.5,"III JA"))))))</f>
        <v>III A</v>
      </c>
      <c r="K7" s="383" t="s">
        <v>143</v>
      </c>
    </row>
    <row r="8" spans="1:11" ht="12.75">
      <c r="A8" s="54">
        <v>2</v>
      </c>
      <c r="B8" s="82" t="s">
        <v>126</v>
      </c>
      <c r="C8" s="81" t="s">
        <v>298</v>
      </c>
      <c r="D8" s="326">
        <v>38123</v>
      </c>
      <c r="E8" s="54" t="s">
        <v>265</v>
      </c>
      <c r="F8" s="54" t="s">
        <v>266</v>
      </c>
      <c r="G8" s="54" t="s">
        <v>276</v>
      </c>
      <c r="H8" s="305">
        <v>8.08</v>
      </c>
      <c r="I8" s="221" t="s">
        <v>327</v>
      </c>
      <c r="J8" s="373" t="str">
        <f>IF(ISBLANK(H8),"",IF(H8&lt;=7.65,"II A",IF(H8&lt;=8.1,"III A",IF(H8&lt;=8.7,"I JA",IF(H8&lt;=9.15,"II JA",IF(H8&lt;=9.5,"III JA"))))))</f>
        <v>III A</v>
      </c>
      <c r="K8" s="55" t="s">
        <v>277</v>
      </c>
    </row>
    <row r="9" spans="1:11" ht="12.75">
      <c r="A9" s="221">
        <v>3</v>
      </c>
      <c r="B9" s="89" t="s">
        <v>85</v>
      </c>
      <c r="C9" s="90" t="s">
        <v>86</v>
      </c>
      <c r="D9" s="142" t="s">
        <v>87</v>
      </c>
      <c r="E9" s="88" t="s">
        <v>8</v>
      </c>
      <c r="F9" s="88" t="s">
        <v>41</v>
      </c>
      <c r="G9" s="91"/>
      <c r="H9" s="226" t="s">
        <v>322</v>
      </c>
      <c r="I9" s="225">
        <v>8.25</v>
      </c>
      <c r="J9" s="88" t="str">
        <f>IF(ISBLANK(I9),"",IF(I9&lt;=7.65,"II A",IF(I9&lt;=8.1,"III A",IF(I9&lt;=8.7,"I JA",IF(I9&lt;=9.15,"II JA",IF(I9&lt;=9.5,"III JA"))))))</f>
        <v>I JA</v>
      </c>
      <c r="K9" s="135" t="s">
        <v>84</v>
      </c>
    </row>
    <row r="10" spans="1:11" ht="12.75">
      <c r="A10" s="54">
        <v>4</v>
      </c>
      <c r="B10" s="82" t="s">
        <v>280</v>
      </c>
      <c r="C10" s="83" t="s">
        <v>281</v>
      </c>
      <c r="D10" s="84" t="s">
        <v>282</v>
      </c>
      <c r="E10" s="54" t="s">
        <v>265</v>
      </c>
      <c r="F10" s="54" t="s">
        <v>266</v>
      </c>
      <c r="G10" s="54" t="s">
        <v>267</v>
      </c>
      <c r="H10" s="221" t="s">
        <v>321</v>
      </c>
      <c r="I10" s="305">
        <v>8.48</v>
      </c>
      <c r="J10" s="88" t="str">
        <f>IF(ISBLANK(I10),"",IF(I10&lt;=7.65,"II A",IF(I10&lt;=8.1,"III A",IF(I10&lt;=8.7,"I JA",IF(I10&lt;=9.15,"II JA",IF(I10&lt;=9.5,"III JA"))))))</f>
        <v>I JA</v>
      </c>
      <c r="K10" s="135" t="s">
        <v>268</v>
      </c>
    </row>
    <row r="11" spans="1:11" ht="12.75">
      <c r="A11" s="221">
        <v>5</v>
      </c>
      <c r="B11" s="82" t="s">
        <v>68</v>
      </c>
      <c r="C11" s="83" t="s">
        <v>269</v>
      </c>
      <c r="D11" s="84" t="s">
        <v>270</v>
      </c>
      <c r="E11" s="54" t="s">
        <v>265</v>
      </c>
      <c r="F11" s="54" t="s">
        <v>266</v>
      </c>
      <c r="G11" s="54" t="s">
        <v>267</v>
      </c>
      <c r="H11" s="305">
        <v>8.44</v>
      </c>
      <c r="I11" s="226" t="s">
        <v>329</v>
      </c>
      <c r="J11" s="88" t="str">
        <f>IF(ISBLANK(H11),"",IF(H11&lt;=7.65,"II A",IF(H11&lt;=8.1,"III A",IF(H11&lt;=8.7,"I JA",IF(H11&lt;=9.15,"II JA",IF(H11&lt;=9.5,"III JA"))))))</f>
        <v>I JA</v>
      </c>
      <c r="K11" s="135" t="s">
        <v>268</v>
      </c>
    </row>
    <row r="12" spans="1:11" ht="12.75">
      <c r="A12" s="221">
        <v>6</v>
      </c>
      <c r="B12" s="82" t="s">
        <v>42</v>
      </c>
      <c r="C12" s="83" t="s">
        <v>50</v>
      </c>
      <c r="D12" s="391" t="s">
        <v>45</v>
      </c>
      <c r="E12" s="88" t="s">
        <v>8</v>
      </c>
      <c r="F12" s="134" t="s">
        <v>41</v>
      </c>
      <c r="G12" s="54"/>
      <c r="H12" s="305">
        <v>8.08</v>
      </c>
      <c r="I12" s="211" t="s">
        <v>317</v>
      </c>
      <c r="J12" s="88" t="str">
        <f>IF(ISBLANK(H12),"",IF(H12&lt;=7.65,"II A",IF(H12&lt;=8.1,"III A",IF(H12&lt;=8.7,"I JA",IF(H12&lt;=9.15,"II JA",IF(H12&lt;=9.5,"III JA"))))))</f>
        <v>III A</v>
      </c>
      <c r="K12" s="135" t="s">
        <v>343</v>
      </c>
    </row>
    <row r="13" spans="1:11" ht="12.75">
      <c r="A13" s="54">
        <v>7</v>
      </c>
      <c r="B13" s="89" t="s">
        <v>92</v>
      </c>
      <c r="C13" s="90" t="s">
        <v>151</v>
      </c>
      <c r="D13" s="142" t="s">
        <v>152</v>
      </c>
      <c r="E13" s="88" t="s">
        <v>8</v>
      </c>
      <c r="F13" s="88" t="s">
        <v>41</v>
      </c>
      <c r="G13" s="88"/>
      <c r="H13" s="225">
        <v>8.96</v>
      </c>
      <c r="I13" s="226"/>
      <c r="J13" s="88" t="str">
        <f>IF(ISBLANK(H13),"",IF(H13&lt;=7.65,"II A",IF(H13&lt;=8.1,"III A",IF(H13&lt;=8.7,"I JA",IF(H13&lt;=9.15,"II JA",IF(H13&lt;=9.5,"III JA"))))))</f>
        <v>II JA</v>
      </c>
      <c r="K13" s="224" t="s">
        <v>150</v>
      </c>
    </row>
    <row r="14" spans="1:11" ht="12.75">
      <c r="A14" s="221">
        <v>8</v>
      </c>
      <c r="B14" s="163" t="s">
        <v>88</v>
      </c>
      <c r="C14" s="291" t="s">
        <v>89</v>
      </c>
      <c r="D14" s="292">
        <v>38172</v>
      </c>
      <c r="E14" s="221" t="s">
        <v>8</v>
      </c>
      <c r="F14" s="221" t="s">
        <v>41</v>
      </c>
      <c r="G14" s="88"/>
      <c r="H14" s="225">
        <v>9.17</v>
      </c>
      <c r="I14" s="168"/>
      <c r="J14" s="88" t="str">
        <f>IF(ISBLANK(H14),"",IF(H14&lt;=7.65,"II A",IF(H14&lt;=8.1,"III A",IF(H14&lt;=8.7,"I JA",IF(H14&lt;=9.15,"II JA",IF(H14&lt;=9.5,"III JA"))))))</f>
        <v>III JA</v>
      </c>
      <c r="K14" s="224" t="s">
        <v>84</v>
      </c>
    </row>
    <row r="15" spans="1:11" ht="12.75">
      <c r="A15" s="54">
        <v>9</v>
      </c>
      <c r="B15" s="82" t="s">
        <v>271</v>
      </c>
      <c r="C15" s="83" t="s">
        <v>272</v>
      </c>
      <c r="D15" s="84" t="s">
        <v>273</v>
      </c>
      <c r="E15" s="54" t="s">
        <v>265</v>
      </c>
      <c r="F15" s="54" t="s">
        <v>266</v>
      </c>
      <c r="G15" s="54" t="s">
        <v>267</v>
      </c>
      <c r="H15" s="225">
        <v>9.28</v>
      </c>
      <c r="I15" s="226"/>
      <c r="J15" s="88" t="str">
        <f>IF(ISBLANK(H15),"",IF(H15&lt;=7.65,"II A",IF(H15&lt;=8.1,"III A",IF(H15&lt;=8.7,"I JA",IF(H15&lt;=9.15,"II JA",IF(H15&lt;=9.5,"III JA"))))))</f>
        <v>III JA</v>
      </c>
      <c r="K15" s="135" t="s">
        <v>268</v>
      </c>
    </row>
    <row r="16" spans="1:11" ht="12.75">
      <c r="A16" s="221">
        <v>10</v>
      </c>
      <c r="B16" s="163" t="s">
        <v>90</v>
      </c>
      <c r="C16" s="291" t="s">
        <v>91</v>
      </c>
      <c r="D16" s="292">
        <v>38228</v>
      </c>
      <c r="E16" s="221" t="s">
        <v>8</v>
      </c>
      <c r="F16" s="221" t="s">
        <v>41</v>
      </c>
      <c r="G16" s="88"/>
      <c r="H16" s="225">
        <v>9.55</v>
      </c>
      <c r="I16" s="226"/>
      <c r="J16" s="88"/>
      <c r="K16" s="166" t="s">
        <v>84</v>
      </c>
    </row>
    <row r="17" spans="1:11" ht="12.75">
      <c r="A17" s="221">
        <v>11</v>
      </c>
      <c r="B17" s="163" t="s">
        <v>92</v>
      </c>
      <c r="C17" s="291" t="s">
        <v>93</v>
      </c>
      <c r="D17" s="292">
        <v>38302</v>
      </c>
      <c r="E17" s="221" t="s">
        <v>8</v>
      </c>
      <c r="F17" s="221" t="s">
        <v>41</v>
      </c>
      <c r="G17" s="88"/>
      <c r="H17" s="225">
        <v>10.38</v>
      </c>
      <c r="I17" s="226"/>
      <c r="J17" s="88"/>
      <c r="K17" s="166" t="s">
        <v>84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85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5.7109375" style="0" customWidth="1"/>
    <col min="4" max="4" width="11.7109375" style="0" customWidth="1"/>
    <col min="5" max="5" width="14.7109375" style="0" customWidth="1"/>
    <col min="6" max="6" width="13.28125" style="0" customWidth="1"/>
    <col min="7" max="7" width="11.57421875" style="0" customWidth="1"/>
    <col min="8" max="8" width="10.7109375" style="161" customWidth="1"/>
    <col min="9" max="9" width="8.57421875" style="161" customWidth="1"/>
    <col min="10" max="10" width="21.140625" style="0" customWidth="1"/>
    <col min="11" max="11" width="26.7109375" style="0" customWidth="1"/>
  </cols>
  <sheetData>
    <row r="1" spans="1:10" ht="15">
      <c r="A1" s="70" t="s">
        <v>66</v>
      </c>
      <c r="B1" s="76"/>
      <c r="C1" s="76"/>
      <c r="D1" s="76"/>
      <c r="E1" s="66"/>
      <c r="F1" s="77"/>
      <c r="G1" s="85"/>
      <c r="H1" s="78"/>
      <c r="I1" s="78"/>
      <c r="J1" s="59"/>
    </row>
    <row r="2" spans="1:10" ht="15">
      <c r="A2" s="70" t="s">
        <v>67</v>
      </c>
      <c r="B2" s="76"/>
      <c r="C2" s="76"/>
      <c r="D2" s="75"/>
      <c r="E2" s="66"/>
      <c r="F2" s="74"/>
      <c r="G2" s="85"/>
      <c r="H2" s="79"/>
      <c r="I2" s="79"/>
      <c r="J2" s="61"/>
    </row>
    <row r="3" spans="1:10" ht="12.75" customHeight="1">
      <c r="A3" s="56"/>
      <c r="B3" s="63"/>
      <c r="C3" s="64"/>
      <c r="D3" s="64"/>
      <c r="E3" s="64"/>
      <c r="F3" s="64"/>
      <c r="G3" s="53"/>
      <c r="H3" s="53"/>
      <c r="I3" s="53"/>
      <c r="J3" s="22"/>
    </row>
    <row r="4" spans="1:10" ht="15">
      <c r="A4" s="56"/>
      <c r="B4" s="59" t="s">
        <v>19</v>
      </c>
      <c r="C4" s="58"/>
      <c r="D4" s="58"/>
      <c r="E4" s="58"/>
      <c r="F4" s="58"/>
      <c r="G4" s="53"/>
      <c r="H4" s="53"/>
      <c r="I4" s="53"/>
      <c r="J4" s="56"/>
    </row>
    <row r="5" spans="1:10" ht="15.75" thickBot="1">
      <c r="A5" s="65"/>
      <c r="B5" s="60"/>
      <c r="C5" s="60"/>
      <c r="D5" s="60"/>
      <c r="E5" s="60"/>
      <c r="F5" s="60"/>
      <c r="G5" s="61"/>
      <c r="H5" s="61"/>
      <c r="I5" s="61"/>
      <c r="J5" s="65"/>
    </row>
    <row r="6" spans="1:10" ht="27.75" thickBot="1">
      <c r="A6" s="175" t="s">
        <v>34</v>
      </c>
      <c r="B6" s="200" t="s">
        <v>0</v>
      </c>
      <c r="C6" s="202" t="s">
        <v>1</v>
      </c>
      <c r="D6" s="174" t="s">
        <v>7</v>
      </c>
      <c r="E6" s="196" t="s">
        <v>2</v>
      </c>
      <c r="F6" s="174" t="s">
        <v>3</v>
      </c>
      <c r="G6" s="196" t="s">
        <v>9</v>
      </c>
      <c r="H6" s="196" t="s">
        <v>4</v>
      </c>
      <c r="I6" s="229" t="s">
        <v>35</v>
      </c>
      <c r="J6" s="201" t="s">
        <v>5</v>
      </c>
    </row>
    <row r="7" spans="1:10" ht="12.75">
      <c r="A7" s="14">
        <v>1</v>
      </c>
      <c r="B7" s="159" t="s">
        <v>109</v>
      </c>
      <c r="C7" s="291" t="s">
        <v>183</v>
      </c>
      <c r="D7" s="313">
        <v>37627</v>
      </c>
      <c r="E7" s="313" t="s">
        <v>184</v>
      </c>
      <c r="F7" s="314" t="s">
        <v>185</v>
      </c>
      <c r="G7" s="219"/>
      <c r="H7" s="171">
        <v>28.51</v>
      </c>
      <c r="I7" s="162" t="str">
        <f aca="true" t="shared" si="0" ref="I7:I22">IF(ISBLANK(H7),"",IF(H7&lt;=25.95,"KSM",IF(H7&lt;=27.35,"I A",IF(H7&lt;=29.24,"II A",IF(H7&lt;=31.74,"III A",IF(H7&lt;=33.74,"I JA",IF(H7&lt;=35.44,"II JA",IF(H7&lt;=36.74,"III JA"))))))))</f>
        <v>II A</v>
      </c>
      <c r="J7" s="304" t="s">
        <v>186</v>
      </c>
    </row>
    <row r="8" spans="1:10" ht="12.75">
      <c r="A8" s="14">
        <v>2</v>
      </c>
      <c r="B8" s="285" t="s">
        <v>121</v>
      </c>
      <c r="C8" s="293" t="s">
        <v>122</v>
      </c>
      <c r="D8" s="289" t="s">
        <v>123</v>
      </c>
      <c r="E8" s="136" t="s">
        <v>8</v>
      </c>
      <c r="F8" s="136" t="s">
        <v>41</v>
      </c>
      <c r="G8" s="364" t="s">
        <v>111</v>
      </c>
      <c r="H8" s="298">
        <v>29.31</v>
      </c>
      <c r="I8" s="138" t="str">
        <f t="shared" si="0"/>
        <v>III A</v>
      </c>
      <c r="J8" s="290" t="s">
        <v>112</v>
      </c>
    </row>
    <row r="9" spans="1:10" ht="12.75">
      <c r="A9" s="14">
        <v>3</v>
      </c>
      <c r="B9" s="356" t="s">
        <v>211</v>
      </c>
      <c r="C9" s="90" t="s">
        <v>212</v>
      </c>
      <c r="D9" s="142" t="s">
        <v>213</v>
      </c>
      <c r="E9" s="88" t="s">
        <v>8</v>
      </c>
      <c r="F9" s="362"/>
      <c r="G9" s="88"/>
      <c r="H9" s="333">
        <v>29.43</v>
      </c>
      <c r="I9" s="162" t="str">
        <f t="shared" si="0"/>
        <v>III A</v>
      </c>
      <c r="J9" s="322" t="s">
        <v>201</v>
      </c>
    </row>
    <row r="10" spans="1:10" ht="12.75">
      <c r="A10" s="14">
        <v>4</v>
      </c>
      <c r="B10" s="159" t="s">
        <v>82</v>
      </c>
      <c r="C10" s="291" t="s">
        <v>83</v>
      </c>
      <c r="D10" s="277">
        <v>38103</v>
      </c>
      <c r="E10" s="223" t="s">
        <v>8</v>
      </c>
      <c r="F10" s="363" t="s">
        <v>41</v>
      </c>
      <c r="G10" s="88"/>
      <c r="H10" s="121">
        <v>29.59</v>
      </c>
      <c r="I10" s="162" t="str">
        <f t="shared" si="0"/>
        <v>III A</v>
      </c>
      <c r="J10" s="135" t="s">
        <v>84</v>
      </c>
    </row>
    <row r="11" spans="1:10" ht="12.75">
      <c r="A11" s="14">
        <v>5</v>
      </c>
      <c r="B11" s="89" t="s">
        <v>208</v>
      </c>
      <c r="C11" s="90" t="s">
        <v>209</v>
      </c>
      <c r="D11" s="142" t="s">
        <v>210</v>
      </c>
      <c r="E11" s="88" t="s">
        <v>8</v>
      </c>
      <c r="F11" s="88" t="s">
        <v>41</v>
      </c>
      <c r="G11" s="88"/>
      <c r="H11" s="171">
        <v>29.61</v>
      </c>
      <c r="I11" s="162" t="str">
        <f t="shared" si="0"/>
        <v>III A</v>
      </c>
      <c r="J11" s="322" t="s">
        <v>201</v>
      </c>
    </row>
    <row r="12" spans="1:10" ht="12.75">
      <c r="A12" s="14">
        <v>6</v>
      </c>
      <c r="B12" s="278" t="s">
        <v>218</v>
      </c>
      <c r="C12" s="291" t="s">
        <v>219</v>
      </c>
      <c r="D12" s="289">
        <v>37724</v>
      </c>
      <c r="E12" s="88" t="s">
        <v>220</v>
      </c>
      <c r="F12" s="136" t="s">
        <v>223</v>
      </c>
      <c r="G12" s="222"/>
      <c r="H12" s="215">
        <v>30.3</v>
      </c>
      <c r="I12" s="162" t="str">
        <f t="shared" si="0"/>
        <v>III A</v>
      </c>
      <c r="J12" s="290" t="s">
        <v>222</v>
      </c>
    </row>
    <row r="13" spans="1:10" ht="12.75">
      <c r="A13" s="14">
        <v>7</v>
      </c>
      <c r="B13" s="163" t="s">
        <v>74</v>
      </c>
      <c r="C13" s="158" t="s">
        <v>167</v>
      </c>
      <c r="D13" s="265" t="s">
        <v>168</v>
      </c>
      <c r="E13" s="221" t="s">
        <v>8</v>
      </c>
      <c r="F13" s="221" t="s">
        <v>41</v>
      </c>
      <c r="G13" s="88"/>
      <c r="H13" s="298">
        <v>30.37</v>
      </c>
      <c r="I13" s="162" t="str">
        <f t="shared" si="0"/>
        <v>III A</v>
      </c>
      <c r="J13" s="290" t="s">
        <v>164</v>
      </c>
    </row>
    <row r="14" spans="1:10" ht="12.75">
      <c r="A14" s="14">
        <v>8</v>
      </c>
      <c r="B14" s="159" t="s">
        <v>43</v>
      </c>
      <c r="C14" s="291" t="s">
        <v>94</v>
      </c>
      <c r="D14" s="283">
        <v>38548</v>
      </c>
      <c r="E14" s="54" t="s">
        <v>8</v>
      </c>
      <c r="F14" s="54" t="s">
        <v>41</v>
      </c>
      <c r="G14" s="88"/>
      <c r="H14" s="171">
        <v>30.9</v>
      </c>
      <c r="I14" s="162" t="str">
        <f t="shared" si="0"/>
        <v>III A</v>
      </c>
      <c r="J14" s="135" t="s">
        <v>84</v>
      </c>
    </row>
    <row r="15" spans="1:10" ht="12.75">
      <c r="A15" s="14">
        <v>9</v>
      </c>
      <c r="B15" s="159" t="s">
        <v>197</v>
      </c>
      <c r="C15" s="291" t="s">
        <v>198</v>
      </c>
      <c r="D15" s="313">
        <v>38084</v>
      </c>
      <c r="E15" s="313" t="s">
        <v>184</v>
      </c>
      <c r="F15" s="314" t="s">
        <v>185</v>
      </c>
      <c r="G15" s="274"/>
      <c r="H15" s="171">
        <v>30.95</v>
      </c>
      <c r="I15" s="162" t="str">
        <f t="shared" si="0"/>
        <v>III A</v>
      </c>
      <c r="J15" s="304" t="s">
        <v>186</v>
      </c>
    </row>
    <row r="16" spans="1:10" ht="12.75">
      <c r="A16" s="14">
        <v>10</v>
      </c>
      <c r="B16" s="163" t="s">
        <v>158</v>
      </c>
      <c r="C16" s="158" t="s">
        <v>159</v>
      </c>
      <c r="D16" s="265" t="s">
        <v>160</v>
      </c>
      <c r="E16" s="221" t="s">
        <v>8</v>
      </c>
      <c r="F16" s="221" t="s">
        <v>41</v>
      </c>
      <c r="G16" s="88"/>
      <c r="H16" s="171">
        <v>31.1</v>
      </c>
      <c r="I16" s="162" t="str">
        <f t="shared" si="0"/>
        <v>III A</v>
      </c>
      <c r="J16" s="276" t="s">
        <v>150</v>
      </c>
    </row>
    <row r="17" spans="1:10" ht="12.75">
      <c r="A17" s="14">
        <v>11</v>
      </c>
      <c r="B17" s="320" t="s">
        <v>217</v>
      </c>
      <c r="C17" s="321" t="s">
        <v>199</v>
      </c>
      <c r="D17" s="323">
        <v>38322</v>
      </c>
      <c r="E17" s="323" t="s">
        <v>200</v>
      </c>
      <c r="F17" s="88" t="s">
        <v>71</v>
      </c>
      <c r="G17" s="88"/>
      <c r="H17" s="171">
        <v>31.16</v>
      </c>
      <c r="I17" s="162" t="str">
        <f t="shared" si="0"/>
        <v>III A</v>
      </c>
      <c r="J17" s="367" t="s">
        <v>201</v>
      </c>
    </row>
    <row r="18" spans="1:10" ht="12.75">
      <c r="A18" s="14">
        <v>12</v>
      </c>
      <c r="B18" s="159" t="s">
        <v>99</v>
      </c>
      <c r="C18" s="332" t="s">
        <v>100</v>
      </c>
      <c r="D18" s="277">
        <v>39234</v>
      </c>
      <c r="E18" s="223" t="s">
        <v>8</v>
      </c>
      <c r="F18" s="223" t="s">
        <v>41</v>
      </c>
      <c r="G18" s="88"/>
      <c r="H18" s="171">
        <v>31.77</v>
      </c>
      <c r="I18" s="162" t="str">
        <f t="shared" si="0"/>
        <v>I JA</v>
      </c>
      <c r="J18" s="220" t="s">
        <v>84</v>
      </c>
    </row>
    <row r="19" spans="1:10" ht="12.75">
      <c r="A19" s="14">
        <v>13</v>
      </c>
      <c r="B19" s="300" t="s">
        <v>156</v>
      </c>
      <c r="C19" s="90" t="s">
        <v>157</v>
      </c>
      <c r="D19" s="289">
        <v>38607</v>
      </c>
      <c r="E19" s="88" t="s">
        <v>8</v>
      </c>
      <c r="F19" s="297" t="s">
        <v>41</v>
      </c>
      <c r="G19" s="284"/>
      <c r="H19" s="299">
        <v>32.96</v>
      </c>
      <c r="I19" s="162" t="str">
        <f t="shared" si="0"/>
        <v>I JA</v>
      </c>
      <c r="J19" s="143" t="s">
        <v>150</v>
      </c>
    </row>
    <row r="20" spans="1:10" ht="12.75">
      <c r="A20" s="14">
        <v>14</v>
      </c>
      <c r="B20" s="82" t="s">
        <v>116</v>
      </c>
      <c r="C20" s="361" t="s">
        <v>117</v>
      </c>
      <c r="D20" s="97">
        <v>38194</v>
      </c>
      <c r="E20" s="54" t="s">
        <v>8</v>
      </c>
      <c r="F20" s="54" t="s">
        <v>41</v>
      </c>
      <c r="G20" s="365" t="s">
        <v>111</v>
      </c>
      <c r="H20" s="121">
        <v>33.16</v>
      </c>
      <c r="I20" s="162" t="str">
        <f t="shared" si="0"/>
        <v>I JA</v>
      </c>
      <c r="J20" s="281" t="s">
        <v>112</v>
      </c>
    </row>
    <row r="21" spans="1:10" ht="12.75">
      <c r="A21" s="14">
        <v>15</v>
      </c>
      <c r="B21" s="239" t="s">
        <v>97</v>
      </c>
      <c r="C21" s="240" t="s">
        <v>98</v>
      </c>
      <c r="D21" s="242">
        <v>39044</v>
      </c>
      <c r="E21" s="242" t="s">
        <v>8</v>
      </c>
      <c r="F21" s="157" t="s">
        <v>41</v>
      </c>
      <c r="G21" s="88"/>
      <c r="H21" s="298">
        <v>33.35</v>
      </c>
      <c r="I21" s="162" t="str">
        <f t="shared" si="0"/>
        <v>I JA</v>
      </c>
      <c r="J21" s="294" t="s">
        <v>84</v>
      </c>
    </row>
    <row r="22" spans="1:10" ht="12.75">
      <c r="A22" s="14">
        <v>16</v>
      </c>
      <c r="B22" s="159" t="s">
        <v>77</v>
      </c>
      <c r="C22" s="291" t="s">
        <v>78</v>
      </c>
      <c r="D22" s="283">
        <v>38621</v>
      </c>
      <c r="E22" s="54" t="s">
        <v>8</v>
      </c>
      <c r="F22" s="54" t="s">
        <v>41</v>
      </c>
      <c r="G22" s="91"/>
      <c r="H22" s="366">
        <v>33.95</v>
      </c>
      <c r="I22" s="162" t="str">
        <f t="shared" si="0"/>
        <v>II JA</v>
      </c>
      <c r="J22" s="368" t="s">
        <v>73</v>
      </c>
    </row>
    <row r="23" spans="1:10" ht="12.75">
      <c r="A23" s="14"/>
      <c r="B23" s="159" t="s">
        <v>144</v>
      </c>
      <c r="C23" s="291" t="s">
        <v>145</v>
      </c>
      <c r="D23" s="283">
        <v>38198</v>
      </c>
      <c r="E23" s="54" t="s">
        <v>8</v>
      </c>
      <c r="F23" s="54" t="s">
        <v>41</v>
      </c>
      <c r="G23" s="88"/>
      <c r="H23" s="173" t="s">
        <v>330</v>
      </c>
      <c r="I23" s="162"/>
      <c r="J23" s="135" t="s">
        <v>146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5.7109375" style="0" customWidth="1"/>
    <col min="4" max="4" width="11.7109375" style="0" customWidth="1"/>
    <col min="5" max="5" width="14.7109375" style="0" customWidth="1"/>
    <col min="6" max="6" width="12.140625" style="0" bestFit="1" customWidth="1"/>
    <col min="7" max="7" width="11.7109375" style="0" customWidth="1"/>
    <col min="8" max="9" width="10.7109375" style="161" customWidth="1"/>
    <col min="10" max="10" width="21.140625" style="0" customWidth="1"/>
    <col min="11" max="11" width="26.7109375" style="0" customWidth="1"/>
  </cols>
  <sheetData>
    <row r="1" spans="1:10" ht="15">
      <c r="A1" s="70" t="s">
        <v>66</v>
      </c>
      <c r="B1" s="76"/>
      <c r="C1" s="76"/>
      <c r="D1" s="76"/>
      <c r="E1" s="66"/>
      <c r="F1" s="77"/>
      <c r="G1" s="85"/>
      <c r="H1" s="78"/>
      <c r="I1" s="78"/>
      <c r="J1" s="59"/>
    </row>
    <row r="2" spans="1:10" ht="15">
      <c r="A2" s="70" t="s">
        <v>67</v>
      </c>
      <c r="B2" s="76"/>
      <c r="C2" s="76"/>
      <c r="D2" s="75"/>
      <c r="E2" s="66"/>
      <c r="F2" s="74"/>
      <c r="G2" s="85"/>
      <c r="H2" s="79"/>
      <c r="I2" s="79"/>
      <c r="J2" s="61"/>
    </row>
    <row r="3" spans="1:10" ht="12.75">
      <c r="A3" s="56"/>
      <c r="B3" s="63"/>
      <c r="C3" s="64"/>
      <c r="D3" s="64"/>
      <c r="E3" s="64"/>
      <c r="F3" s="64"/>
      <c r="G3" s="53"/>
      <c r="H3" s="53"/>
      <c r="I3" s="53"/>
      <c r="J3" s="22"/>
    </row>
    <row r="4" spans="1:10" ht="15">
      <c r="A4" s="56"/>
      <c r="B4" s="59" t="s">
        <v>20</v>
      </c>
      <c r="C4" s="58"/>
      <c r="D4" s="58"/>
      <c r="E4" s="58"/>
      <c r="F4" s="58"/>
      <c r="G4" s="53"/>
      <c r="H4" s="53"/>
      <c r="I4" s="53"/>
      <c r="J4" s="56"/>
    </row>
    <row r="5" spans="1:10" ht="15.75" thickBot="1">
      <c r="A5" s="65"/>
      <c r="B5" s="60"/>
      <c r="C5" s="60"/>
      <c r="D5" s="60"/>
      <c r="E5" s="60"/>
      <c r="F5" s="60"/>
      <c r="G5" s="61"/>
      <c r="H5" s="61"/>
      <c r="I5" s="61"/>
      <c r="J5" s="65"/>
    </row>
    <row r="6" spans="1:10" ht="27.75" thickBot="1">
      <c r="A6" s="175" t="s">
        <v>34</v>
      </c>
      <c r="B6" s="200" t="s">
        <v>0</v>
      </c>
      <c r="C6" s="202" t="s">
        <v>1</v>
      </c>
      <c r="D6" s="174" t="s">
        <v>7</v>
      </c>
      <c r="E6" s="196" t="s">
        <v>2</v>
      </c>
      <c r="F6" s="174" t="s">
        <v>3</v>
      </c>
      <c r="G6" s="196" t="s">
        <v>9</v>
      </c>
      <c r="H6" s="196" t="s">
        <v>4</v>
      </c>
      <c r="I6" s="229" t="s">
        <v>35</v>
      </c>
      <c r="J6" s="201" t="s">
        <v>5</v>
      </c>
    </row>
    <row r="7" spans="1:10" ht="12.75">
      <c r="A7" s="14">
        <v>1</v>
      </c>
      <c r="B7" s="417" t="s">
        <v>214</v>
      </c>
      <c r="C7" s="418" t="s">
        <v>215</v>
      </c>
      <c r="D7" s="148" t="s">
        <v>216</v>
      </c>
      <c r="E7" s="138" t="s">
        <v>8</v>
      </c>
      <c r="F7" s="138" t="s">
        <v>41</v>
      </c>
      <c r="G7" s="419"/>
      <c r="H7" s="298">
        <v>25.25</v>
      </c>
      <c r="I7" s="138" t="str">
        <f aca="true" t="shared" si="0" ref="I7:I14">IF(ISBLANK(H7),"",IF(H7&lt;=22.75,"KSM",IF(H7&lt;=23.7,"I A",IF(H7&lt;=25,"II A",IF(H7&lt;=27,"III A",IF(H7&lt;=29.5,"I JA",IF(H7&lt;=31.5,"II JA",IF(H7&lt;=33,"III JA"))))))))</f>
        <v>III A</v>
      </c>
      <c r="J7" s="367" t="s">
        <v>201</v>
      </c>
    </row>
    <row r="8" spans="1:10" ht="12.75">
      <c r="A8" s="14">
        <v>2</v>
      </c>
      <c r="B8" s="89" t="s">
        <v>85</v>
      </c>
      <c r="C8" s="90" t="s">
        <v>86</v>
      </c>
      <c r="D8" s="142" t="s">
        <v>87</v>
      </c>
      <c r="E8" s="88" t="s">
        <v>8</v>
      </c>
      <c r="F8" s="88" t="s">
        <v>41</v>
      </c>
      <c r="G8" s="221"/>
      <c r="H8" s="298">
        <v>27.22</v>
      </c>
      <c r="I8" s="162" t="str">
        <f t="shared" si="0"/>
        <v>I JA</v>
      </c>
      <c r="J8" s="135" t="s">
        <v>84</v>
      </c>
    </row>
    <row r="9" spans="1:10" ht="12.75">
      <c r="A9" s="138">
        <v>3</v>
      </c>
      <c r="B9" s="163" t="s">
        <v>124</v>
      </c>
      <c r="C9" s="291" t="s">
        <v>125</v>
      </c>
      <c r="D9" s="292">
        <v>38012</v>
      </c>
      <c r="E9" s="221" t="s">
        <v>8</v>
      </c>
      <c r="F9" s="221" t="s">
        <v>41</v>
      </c>
      <c r="G9" s="221" t="s">
        <v>111</v>
      </c>
      <c r="H9" s="215">
        <v>27.57</v>
      </c>
      <c r="I9" s="162" t="str">
        <f t="shared" si="0"/>
        <v>I JA</v>
      </c>
      <c r="J9" s="155" t="s">
        <v>112</v>
      </c>
    </row>
    <row r="10" spans="1:10" ht="12.75">
      <c r="A10" s="138">
        <v>4</v>
      </c>
      <c r="B10" s="163" t="s">
        <v>103</v>
      </c>
      <c r="C10" s="291" t="s">
        <v>104</v>
      </c>
      <c r="D10" s="292">
        <v>38248</v>
      </c>
      <c r="E10" s="221" t="s">
        <v>8</v>
      </c>
      <c r="F10" s="221" t="s">
        <v>41</v>
      </c>
      <c r="G10" s="221"/>
      <c r="H10" s="298">
        <v>29.22</v>
      </c>
      <c r="I10" s="162" t="str">
        <f t="shared" si="0"/>
        <v>I JA</v>
      </c>
      <c r="J10" s="11" t="s">
        <v>102</v>
      </c>
    </row>
    <row r="11" spans="1:10" ht="12.75">
      <c r="A11" s="138">
        <v>5</v>
      </c>
      <c r="B11" s="163" t="s">
        <v>88</v>
      </c>
      <c r="C11" s="291" t="s">
        <v>132</v>
      </c>
      <c r="D11" s="292">
        <v>37699</v>
      </c>
      <c r="E11" s="221" t="s">
        <v>8</v>
      </c>
      <c r="F11" s="221" t="s">
        <v>41</v>
      </c>
      <c r="G11" s="221" t="s">
        <v>111</v>
      </c>
      <c r="H11" s="298">
        <v>29.31</v>
      </c>
      <c r="I11" s="138" t="str">
        <f t="shared" si="0"/>
        <v>I JA</v>
      </c>
      <c r="J11" s="11" t="s">
        <v>112</v>
      </c>
    </row>
    <row r="12" spans="1:10" ht="12.75">
      <c r="A12" s="138">
        <v>6</v>
      </c>
      <c r="B12" s="163" t="s">
        <v>88</v>
      </c>
      <c r="C12" s="291" t="s">
        <v>89</v>
      </c>
      <c r="D12" s="292">
        <v>38172</v>
      </c>
      <c r="E12" s="221" t="s">
        <v>8</v>
      </c>
      <c r="F12" s="221" t="s">
        <v>41</v>
      </c>
      <c r="G12" s="295"/>
      <c r="H12" s="215">
        <v>30.71</v>
      </c>
      <c r="I12" s="162" t="str">
        <f t="shared" si="0"/>
        <v>II JA</v>
      </c>
      <c r="J12" s="155" t="s">
        <v>84</v>
      </c>
    </row>
    <row r="13" spans="1:10" ht="12.75">
      <c r="A13" s="88">
        <v>7</v>
      </c>
      <c r="B13" s="82" t="s">
        <v>80</v>
      </c>
      <c r="C13" s="81" t="s">
        <v>81</v>
      </c>
      <c r="D13" s="97">
        <v>37889</v>
      </c>
      <c r="E13" s="54" t="s">
        <v>8</v>
      </c>
      <c r="F13" s="54" t="s">
        <v>41</v>
      </c>
      <c r="G13" s="91"/>
      <c r="H13" s="173">
        <v>30.95</v>
      </c>
      <c r="I13" s="162" t="str">
        <f t="shared" si="0"/>
        <v>II JA</v>
      </c>
      <c r="J13" s="222" t="s">
        <v>73</v>
      </c>
    </row>
    <row r="14" spans="1:10" ht="12.75">
      <c r="A14" s="88">
        <v>8</v>
      </c>
      <c r="B14" s="163" t="s">
        <v>90</v>
      </c>
      <c r="C14" s="291" t="s">
        <v>91</v>
      </c>
      <c r="D14" s="292">
        <v>38228</v>
      </c>
      <c r="E14" s="221" t="s">
        <v>8</v>
      </c>
      <c r="F14" s="221" t="s">
        <v>41</v>
      </c>
      <c r="G14" s="133"/>
      <c r="H14" s="173">
        <v>32.66</v>
      </c>
      <c r="I14" s="162" t="str">
        <f t="shared" si="0"/>
        <v>III JA</v>
      </c>
      <c r="J14" s="166" t="s">
        <v>84</v>
      </c>
    </row>
    <row r="15" spans="1:10" ht="12.75">
      <c r="A15" s="88">
        <v>9</v>
      </c>
      <c r="B15" s="163" t="s">
        <v>92</v>
      </c>
      <c r="C15" s="291" t="s">
        <v>93</v>
      </c>
      <c r="D15" s="292">
        <v>38302</v>
      </c>
      <c r="E15" s="221" t="s">
        <v>8</v>
      </c>
      <c r="F15" s="221" t="s">
        <v>41</v>
      </c>
      <c r="G15" s="221"/>
      <c r="H15" s="299" t="s">
        <v>331</v>
      </c>
      <c r="I15" s="162"/>
      <c r="J15" s="166" t="s">
        <v>84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5.7109375" style="0" customWidth="1"/>
    <col min="4" max="4" width="11.7109375" style="0" customWidth="1"/>
    <col min="5" max="5" width="14.7109375" style="0" customWidth="1"/>
    <col min="6" max="6" width="14.140625" style="0" customWidth="1"/>
    <col min="7" max="7" width="12.140625" style="0" customWidth="1"/>
    <col min="8" max="9" width="10.7109375" style="161" customWidth="1"/>
    <col min="10" max="10" width="20.57421875" style="0" bestFit="1" customWidth="1"/>
    <col min="11" max="11" width="26.7109375" style="0" customWidth="1"/>
  </cols>
  <sheetData>
    <row r="1" spans="1:10" ht="15">
      <c r="A1" s="70" t="s">
        <v>66</v>
      </c>
      <c r="B1" s="76"/>
      <c r="C1" s="76"/>
      <c r="D1" s="76"/>
      <c r="E1" s="66"/>
      <c r="F1" s="77"/>
      <c r="G1" s="85"/>
      <c r="H1" s="78"/>
      <c r="I1" s="78"/>
      <c r="J1" s="59"/>
    </row>
    <row r="2" spans="1:10" ht="15">
      <c r="A2" s="70" t="s">
        <v>67</v>
      </c>
      <c r="B2" s="76"/>
      <c r="C2" s="76"/>
      <c r="D2" s="75"/>
      <c r="E2" s="66"/>
      <c r="F2" s="74"/>
      <c r="G2" s="85"/>
      <c r="H2" s="79"/>
      <c r="I2" s="79"/>
      <c r="J2" s="61"/>
    </row>
    <row r="3" spans="1:10" ht="12.75">
      <c r="A3" s="56"/>
      <c r="B3" s="63"/>
      <c r="C3" s="64"/>
      <c r="D3" s="64"/>
      <c r="E3" s="64"/>
      <c r="F3" s="64"/>
      <c r="G3" s="53"/>
      <c r="H3" s="53"/>
      <c r="I3" s="53"/>
      <c r="J3" s="22"/>
    </row>
    <row r="4" spans="1:9" ht="15">
      <c r="A4" s="56"/>
      <c r="B4" s="59" t="s">
        <v>21</v>
      </c>
      <c r="C4" s="58"/>
      <c r="D4" s="58"/>
      <c r="E4" s="58"/>
      <c r="F4" s="58"/>
      <c r="G4" s="53"/>
      <c r="H4" s="56"/>
      <c r="I4" s="56"/>
    </row>
    <row r="5" spans="1:9" ht="15.75" thickBot="1">
      <c r="A5" s="65"/>
      <c r="B5" s="60"/>
      <c r="C5" s="60"/>
      <c r="D5" s="60"/>
      <c r="E5" s="60"/>
      <c r="F5" s="60"/>
      <c r="G5" s="61"/>
      <c r="H5" s="65"/>
      <c r="I5" s="65"/>
    </row>
    <row r="6" spans="1:12" ht="27.75" thickBot="1">
      <c r="A6" s="175" t="s">
        <v>34</v>
      </c>
      <c r="B6" s="200" t="s">
        <v>0</v>
      </c>
      <c r="C6" s="202" t="s">
        <v>1</v>
      </c>
      <c r="D6" s="174" t="s">
        <v>7</v>
      </c>
      <c r="E6" s="196" t="s">
        <v>2</v>
      </c>
      <c r="F6" s="174" t="s">
        <v>3</v>
      </c>
      <c r="G6" s="196" t="s">
        <v>9</v>
      </c>
      <c r="H6" s="196" t="s">
        <v>4</v>
      </c>
      <c r="I6" s="229" t="s">
        <v>35</v>
      </c>
      <c r="J6" s="201" t="s">
        <v>5</v>
      </c>
      <c r="L6" s="216"/>
    </row>
    <row r="7" spans="1:12" ht="12.75">
      <c r="A7" s="54">
        <v>1</v>
      </c>
      <c r="B7" s="163" t="s">
        <v>174</v>
      </c>
      <c r="C7" s="158" t="s">
        <v>175</v>
      </c>
      <c r="D7" s="265" t="s">
        <v>176</v>
      </c>
      <c r="E7" s="221" t="s">
        <v>8</v>
      </c>
      <c r="F7" s="221" t="s">
        <v>41</v>
      </c>
      <c r="G7" s="233"/>
      <c r="H7" s="260">
        <v>0.0013340277777777777</v>
      </c>
      <c r="I7" s="168" t="str">
        <f aca="true" t="shared" si="0" ref="I7:I12">IF(ISBLANK(H7),"",IF(H7&lt;=0.00109375,"KSM",IF(H7&lt;=0.00115162037037037,"I A",IF(H7&lt;=0.00124421296296296,"II A",IF(H7&lt;=0.0013599537037037,"III A",IF(H7&lt;=0.00148726851851852,"I JA",IF(H7&lt;=0.00160300925925926,"II JA",IF(H7&lt;=0.00169560185185185,"III JA"))))))))</f>
        <v>III A</v>
      </c>
      <c r="J7" s="276" t="s">
        <v>164</v>
      </c>
      <c r="L7" s="262"/>
    </row>
    <row r="8" spans="1:12" ht="12.75">
      <c r="A8" s="54">
        <v>2</v>
      </c>
      <c r="B8" s="356" t="s">
        <v>202</v>
      </c>
      <c r="C8" s="90" t="s">
        <v>203</v>
      </c>
      <c r="D8" s="142" t="s">
        <v>204</v>
      </c>
      <c r="E8" s="88" t="s">
        <v>8</v>
      </c>
      <c r="F8" s="358" t="s">
        <v>71</v>
      </c>
      <c r="G8" s="88"/>
      <c r="H8" s="260">
        <v>0.0013518518518518521</v>
      </c>
      <c r="I8" s="168" t="str">
        <f t="shared" si="0"/>
        <v>III A</v>
      </c>
      <c r="J8" s="322" t="s">
        <v>201</v>
      </c>
      <c r="L8" s="217"/>
    </row>
    <row r="9" spans="1:12" ht="12.75">
      <c r="A9" s="54">
        <v>3</v>
      </c>
      <c r="B9" s="315" t="s">
        <v>191</v>
      </c>
      <c r="C9" s="357" t="s">
        <v>192</v>
      </c>
      <c r="D9" s="317">
        <v>37977</v>
      </c>
      <c r="E9" s="313" t="s">
        <v>184</v>
      </c>
      <c r="F9" s="318" t="s">
        <v>185</v>
      </c>
      <c r="G9" s="222"/>
      <c r="H9" s="260">
        <v>0.001415162037037037</v>
      </c>
      <c r="I9" s="168" t="str">
        <f t="shared" si="0"/>
        <v>I JA</v>
      </c>
      <c r="J9" s="359" t="s">
        <v>188</v>
      </c>
      <c r="L9" s="41"/>
    </row>
    <row r="10" spans="1:12" ht="12.75">
      <c r="A10" s="54">
        <v>4</v>
      </c>
      <c r="B10" s="163" t="s">
        <v>153</v>
      </c>
      <c r="C10" s="158" t="s">
        <v>154</v>
      </c>
      <c r="D10" s="265" t="s">
        <v>155</v>
      </c>
      <c r="E10" s="221" t="s">
        <v>8</v>
      </c>
      <c r="F10" s="221" t="s">
        <v>41</v>
      </c>
      <c r="G10" s="88"/>
      <c r="H10" s="260">
        <v>0.0014606481481481482</v>
      </c>
      <c r="I10" s="168" t="str">
        <f t="shared" si="0"/>
        <v>I JA</v>
      </c>
      <c r="J10" s="281" t="s">
        <v>150</v>
      </c>
      <c r="L10" s="41"/>
    </row>
    <row r="11" spans="1:12" ht="12.75">
      <c r="A11" s="54">
        <v>5</v>
      </c>
      <c r="B11" s="82" t="s">
        <v>113</v>
      </c>
      <c r="C11" s="83" t="s">
        <v>114</v>
      </c>
      <c r="D11" s="84" t="s">
        <v>115</v>
      </c>
      <c r="E11" s="54" t="s">
        <v>8</v>
      </c>
      <c r="F11" s="54" t="s">
        <v>41</v>
      </c>
      <c r="G11" s="88" t="s">
        <v>111</v>
      </c>
      <c r="H11" s="261">
        <v>0.0015111111111111113</v>
      </c>
      <c r="I11" s="168" t="str">
        <f t="shared" si="0"/>
        <v>II JA</v>
      </c>
      <c r="J11" s="135" t="s">
        <v>112</v>
      </c>
      <c r="L11" s="41"/>
    </row>
    <row r="12" spans="1:12" ht="12.75">
      <c r="A12" s="54">
        <v>6</v>
      </c>
      <c r="B12" s="82" t="s">
        <v>130</v>
      </c>
      <c r="C12" s="81" t="s">
        <v>131</v>
      </c>
      <c r="D12" s="97">
        <v>38840</v>
      </c>
      <c r="E12" s="54" t="s">
        <v>8</v>
      </c>
      <c r="F12" s="54" t="s">
        <v>41</v>
      </c>
      <c r="G12" s="88" t="s">
        <v>111</v>
      </c>
      <c r="H12" s="260">
        <v>0.001647222222222222</v>
      </c>
      <c r="I12" s="168" t="str">
        <f t="shared" si="0"/>
        <v>III JA</v>
      </c>
      <c r="J12" s="135" t="s">
        <v>112</v>
      </c>
      <c r="L12" s="41"/>
    </row>
    <row r="13" spans="1:12" ht="12.75">
      <c r="A13" s="54">
        <v>7</v>
      </c>
      <c r="B13" s="334" t="s">
        <v>118</v>
      </c>
      <c r="C13" s="214" t="s">
        <v>119</v>
      </c>
      <c r="D13" s="275" t="s">
        <v>120</v>
      </c>
      <c r="E13" s="272" t="s">
        <v>8</v>
      </c>
      <c r="F13" s="88" t="s">
        <v>41</v>
      </c>
      <c r="G13" s="274" t="s">
        <v>111</v>
      </c>
      <c r="H13" s="260">
        <v>0.0016612268518518519</v>
      </c>
      <c r="I13" s="168" t="s">
        <v>326</v>
      </c>
      <c r="J13" s="273" t="s">
        <v>112</v>
      </c>
      <c r="L13" s="41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5.7109375" style="0" customWidth="1"/>
    <col min="4" max="4" width="11.7109375" style="0" customWidth="1"/>
    <col min="5" max="5" width="14.7109375" style="0" customWidth="1"/>
    <col min="6" max="6" width="13.421875" style="0" customWidth="1"/>
    <col min="7" max="7" width="10.57421875" style="0" customWidth="1"/>
    <col min="8" max="9" width="10.7109375" style="161" customWidth="1"/>
    <col min="10" max="10" width="29.28125" style="0" customWidth="1"/>
    <col min="11" max="11" width="26.7109375" style="0" customWidth="1"/>
  </cols>
  <sheetData>
    <row r="1" spans="1:11" ht="15">
      <c r="A1" s="70" t="s">
        <v>66</v>
      </c>
      <c r="B1" s="76"/>
      <c r="C1" s="76"/>
      <c r="D1" s="76"/>
      <c r="E1" s="66"/>
      <c r="F1" s="77"/>
      <c r="G1" s="85"/>
      <c r="H1" s="78"/>
      <c r="I1" s="78"/>
      <c r="J1" s="78"/>
      <c r="K1" s="26"/>
    </row>
    <row r="2" spans="1:11" ht="15">
      <c r="A2" s="70" t="s">
        <v>67</v>
      </c>
      <c r="B2" s="76"/>
      <c r="C2" s="76"/>
      <c r="D2" s="75"/>
      <c r="E2" s="66"/>
      <c r="F2" s="74"/>
      <c r="G2" s="85"/>
      <c r="H2" s="79"/>
      <c r="I2" s="79"/>
      <c r="J2" s="79"/>
      <c r="K2" s="26"/>
    </row>
    <row r="3" spans="1:11" ht="12.75">
      <c r="A3" s="56"/>
      <c r="B3" s="63"/>
      <c r="C3" s="63"/>
      <c r="D3" s="64"/>
      <c r="E3" s="64"/>
      <c r="F3" s="64"/>
      <c r="G3" s="64"/>
      <c r="H3" s="53"/>
      <c r="I3" s="53"/>
      <c r="J3" s="53"/>
      <c r="K3" s="15"/>
    </row>
    <row r="4" spans="1:10" ht="15">
      <c r="A4" s="56"/>
      <c r="B4" s="59" t="s">
        <v>32</v>
      </c>
      <c r="C4" s="57"/>
      <c r="D4" s="58"/>
      <c r="E4" s="58"/>
      <c r="F4" s="58"/>
      <c r="G4" s="58"/>
      <c r="H4" s="53"/>
      <c r="I4" s="53"/>
      <c r="J4" s="17"/>
    </row>
    <row r="5" spans="1:10" ht="15.75" thickBot="1">
      <c r="A5" s="56"/>
      <c r="B5" s="59"/>
      <c r="C5" s="57"/>
      <c r="D5" s="58"/>
      <c r="E5" s="58"/>
      <c r="F5" s="58"/>
      <c r="G5" s="58"/>
      <c r="H5" s="53"/>
      <c r="I5" s="53"/>
      <c r="J5" s="17"/>
    </row>
    <row r="6" spans="1:10" ht="27.75" thickBot="1">
      <c r="A6" s="175" t="s">
        <v>34</v>
      </c>
      <c r="B6" s="200" t="s">
        <v>0</v>
      </c>
      <c r="C6" s="202" t="s">
        <v>1</v>
      </c>
      <c r="D6" s="174" t="s">
        <v>7</v>
      </c>
      <c r="E6" s="196" t="s">
        <v>2</v>
      </c>
      <c r="F6" s="174" t="s">
        <v>3</v>
      </c>
      <c r="G6" s="196" t="s">
        <v>9</v>
      </c>
      <c r="H6" s="196" t="s">
        <v>4</v>
      </c>
      <c r="I6" s="229" t="s">
        <v>35</v>
      </c>
      <c r="J6" s="201" t="s">
        <v>5</v>
      </c>
    </row>
    <row r="7" spans="1:10" ht="12.75">
      <c r="A7" s="14">
        <v>1</v>
      </c>
      <c r="B7" s="89" t="s">
        <v>68</v>
      </c>
      <c r="C7" s="90" t="s">
        <v>69</v>
      </c>
      <c r="D7" s="142" t="s">
        <v>70</v>
      </c>
      <c r="E7" s="88" t="s">
        <v>8</v>
      </c>
      <c r="F7" s="88" t="s">
        <v>71</v>
      </c>
      <c r="G7" s="118"/>
      <c r="H7" s="261">
        <v>0.001119675925925926</v>
      </c>
      <c r="I7" s="148" t="str">
        <f>IF(ISBLANK(H7),"",IF(H7&lt;=0.000966435185185185,"KSM",IF(H7&lt;=0.00101273148148148,"I A",IF(H7&lt;=0.00108217592592593,"II A",IF(H7&lt;=0.00118634259259259,"III A",IF(H7&lt;=0.00130208333333333,"I JA",IF(H7&lt;=0.00140625,"II JA",IF(H7&lt;=0.00147569444444444,"III JA"))))))))</f>
        <v>III A</v>
      </c>
      <c r="J7" s="143" t="s">
        <v>72</v>
      </c>
    </row>
    <row r="8" spans="1:10" ht="12.75">
      <c r="A8" s="14">
        <v>2</v>
      </c>
      <c r="B8" s="269" t="s">
        <v>241</v>
      </c>
      <c r="C8" s="270" t="s">
        <v>242</v>
      </c>
      <c r="D8" s="271" t="s">
        <v>243</v>
      </c>
      <c r="E8" s="88" t="s">
        <v>244</v>
      </c>
      <c r="F8" s="88" t="s">
        <v>236</v>
      </c>
      <c r="G8" s="118"/>
      <c r="H8" s="261">
        <v>0.0011528935185185186</v>
      </c>
      <c r="I8" s="148" t="str">
        <f>IF(ISBLANK(H8),"",IF(H8&lt;=0.000966435185185185,"KSM",IF(H8&lt;=0.00101273148148148,"I A",IF(H8&lt;=0.00108217592592593,"II A",IF(H8&lt;=0.00118634259259259,"III A",IF(H8&lt;=0.00130208333333333,"I JA",IF(H8&lt;=0.00140625,"II JA",IF(H8&lt;=0.00147569444444444,"III JA"))))))))</f>
        <v>III A</v>
      </c>
      <c r="J8" s="143" t="s">
        <v>237</v>
      </c>
    </row>
    <row r="9" spans="1:10" ht="12.75">
      <c r="A9" s="14">
        <v>3</v>
      </c>
      <c r="B9" s="335" t="s">
        <v>126</v>
      </c>
      <c r="C9" s="336" t="s">
        <v>305</v>
      </c>
      <c r="D9" s="337" t="s">
        <v>306</v>
      </c>
      <c r="E9" s="338" t="s">
        <v>302</v>
      </c>
      <c r="F9" s="338" t="s">
        <v>303</v>
      </c>
      <c r="G9" s="222"/>
      <c r="H9" s="261">
        <v>0.0012354166666666666</v>
      </c>
      <c r="I9" s="138" t="str">
        <f>IF(ISBLANK(H9),"",IF(H9&lt;=0.000966435185185185,"KSM",IF(H9&lt;=0.00101273148148148,"I A",IF(H9&lt;=0.00108217592592593,"II A",IF(H9&lt;=0.00118634259259259,"III A",IF(H9&lt;=0.00130208333333333,"I JA",IF(H9&lt;=0.00140625,"II JA",IF(H9&lt;=0.00147569444444444,"III JA"))))))))</f>
        <v>I JA</v>
      </c>
      <c r="J9" s="339" t="s">
        <v>304</v>
      </c>
    </row>
    <row r="10" spans="1:10" ht="12.75">
      <c r="A10" s="136">
        <v>4</v>
      </c>
      <c r="B10" s="327" t="s">
        <v>311</v>
      </c>
      <c r="C10" s="328" t="s">
        <v>312</v>
      </c>
      <c r="D10" s="329" t="s">
        <v>313</v>
      </c>
      <c r="E10" s="330" t="s">
        <v>302</v>
      </c>
      <c r="F10" s="330" t="s">
        <v>303</v>
      </c>
      <c r="G10" s="222"/>
      <c r="H10" s="261">
        <v>0.0012954861111111112</v>
      </c>
      <c r="I10" s="148" t="str">
        <f>IF(ISBLANK(H10),"",IF(H10&lt;=0.000966435185185185,"KSM",IF(H10&lt;=0.00101273148148148,"I A",IF(H10&lt;=0.00108217592592593,"II A",IF(H10&lt;=0.00118634259259259,"III A",IF(H10&lt;=0.00130208333333333,"I JA",IF(H10&lt;=0.00140625,"II JA",IF(H10&lt;=0.00147569444444444,"III JA"))))))))</f>
        <v>I JA</v>
      </c>
      <c r="J10" s="331" t="s">
        <v>304</v>
      </c>
    </row>
    <row r="11" spans="1:10" ht="12.75">
      <c r="A11" s="136">
        <v>5</v>
      </c>
      <c r="B11" s="89" t="s">
        <v>205</v>
      </c>
      <c r="C11" s="214" t="s">
        <v>206</v>
      </c>
      <c r="D11" s="360" t="s">
        <v>207</v>
      </c>
      <c r="E11" s="88" t="s">
        <v>8</v>
      </c>
      <c r="F11" s="88" t="s">
        <v>41</v>
      </c>
      <c r="G11" s="118"/>
      <c r="H11" s="261">
        <v>0.0013784722222222221</v>
      </c>
      <c r="I11" s="148" t="str">
        <f>IF(ISBLANK(H11),"",IF(H11&lt;=0.000966435185185185,"KSM",IF(H11&lt;=0.00101273148148148,"I A",IF(H11&lt;=0.00108217592592593,"II A",IF(H11&lt;=0.00118634259259259,"III A",IF(H11&lt;=0.00130208333333333,"I JA",IF(H11&lt;=0.00140625,"II JA",IF(H11&lt;=0.00147569444444444,"III JA"))))))))</f>
        <v>II JA</v>
      </c>
      <c r="J11" s="322" t="s">
        <v>201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</cp:lastModifiedBy>
  <cp:lastPrinted>2018-01-11T15:00:03Z</cp:lastPrinted>
  <dcterms:created xsi:type="dcterms:W3CDTF">2006-02-17T17:28:41Z</dcterms:created>
  <dcterms:modified xsi:type="dcterms:W3CDTF">2018-01-17T15:44:19Z</dcterms:modified>
  <cp:category/>
  <cp:version/>
  <cp:contentType/>
  <cp:contentStatus/>
</cp:coreProperties>
</file>